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Komunikace a park..." sheetId="2" r:id="rId2"/>
    <sheet name="SO 02 - Chodník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Komunikace a park...'!$C$128:$K$567</definedName>
    <definedName name="_xlnm.Print_Area" localSheetId="1">'SO 01 - Komunikace a park...'!$C$82:$J$110,'SO 01 - Komunikace a park...'!$C$116:$K$567</definedName>
    <definedName name="_xlnm.Print_Titles" localSheetId="1">'SO 01 - Komunikace a park...'!$128:$128</definedName>
    <definedName name="_xlnm._FilterDatabase" localSheetId="2" hidden="1">'SO 02 - Chodníky'!$C$121:$K$303</definedName>
    <definedName name="_xlnm.Print_Area" localSheetId="2">'SO 02 - Chodníky'!$C$82:$J$103,'SO 02 - Chodníky'!$C$109:$K$303</definedName>
    <definedName name="_xlnm.Print_Titles" localSheetId="2">'SO 02 - Chodníky'!$121:$121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303"/>
  <c r="BH303"/>
  <c r="BG303"/>
  <c r="BF303"/>
  <c r="T303"/>
  <c r="T302"/>
  <c r="R303"/>
  <c r="R302"/>
  <c r="P303"/>
  <c r="P302"/>
  <c r="BK303"/>
  <c r="BK302"/>
  <c r="J302"/>
  <c r="J303"/>
  <c r="BE303"/>
  <c r="J102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0"/>
  <c r="BH280"/>
  <c r="BG280"/>
  <c r="BF280"/>
  <c r="T280"/>
  <c r="T279"/>
  <c r="R280"/>
  <c r="R279"/>
  <c r="P280"/>
  <c r="P279"/>
  <c r="BK280"/>
  <c r="BK279"/>
  <c r="J279"/>
  <c r="J280"/>
  <c r="BE280"/>
  <c r="J101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T266"/>
  <c r="R267"/>
  <c r="R266"/>
  <c r="P267"/>
  <c r="P266"/>
  <c r="BK267"/>
  <c r="BK266"/>
  <c r="J266"/>
  <c r="J267"/>
  <c r="BE267"/>
  <c r="J100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2"/>
  <c r="BH252"/>
  <c r="BG252"/>
  <c r="BF252"/>
  <c r="T252"/>
  <c r="R252"/>
  <c r="P252"/>
  <c r="BK252"/>
  <c r="J252"/>
  <c r="BE252"/>
  <c r="BI246"/>
  <c r="BH246"/>
  <c r="BG246"/>
  <c r="BF246"/>
  <c r="T246"/>
  <c r="R246"/>
  <c r="P246"/>
  <c r="BK246"/>
  <c r="J246"/>
  <c r="BE246"/>
  <c r="BI238"/>
  <c r="BH238"/>
  <c r="BG238"/>
  <c r="BF238"/>
  <c r="T238"/>
  <c r="R238"/>
  <c r="P238"/>
  <c r="BK238"/>
  <c r="J238"/>
  <c r="BE238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198"/>
  <c r="BH198"/>
  <c r="BG198"/>
  <c r="BF198"/>
  <c r="T198"/>
  <c r="R198"/>
  <c r="P198"/>
  <c r="BK198"/>
  <c r="J198"/>
  <c r="BE198"/>
  <c r="BI192"/>
  <c r="BH192"/>
  <c r="BG192"/>
  <c r="BF192"/>
  <c r="T192"/>
  <c r="R192"/>
  <c r="P192"/>
  <c r="BK192"/>
  <c r="J192"/>
  <c r="BE192"/>
  <c r="BI186"/>
  <c r="BH186"/>
  <c r="BG186"/>
  <c r="BF186"/>
  <c r="T186"/>
  <c r="T185"/>
  <c r="R186"/>
  <c r="R185"/>
  <c r="P186"/>
  <c r="P185"/>
  <c r="BK186"/>
  <c r="BK185"/>
  <c r="J185"/>
  <c r="J186"/>
  <c r="BE186"/>
  <c r="J99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F37"/>
  <c i="1" r="BD96"/>
  <c i="3" r="BH125"/>
  <c r="F36"/>
  <c i="1" r="BC96"/>
  <c i="3" r="BG125"/>
  <c r="F35"/>
  <c i="1" r="BB96"/>
  <c i="3" r="BF125"/>
  <c r="J34"/>
  <c i="1" r="AW96"/>
  <c i="3" r="F34"/>
  <c i="1" r="BA96"/>
  <c i="3" r="T125"/>
  <c r="T124"/>
  <c r="T123"/>
  <c r="T122"/>
  <c r="R125"/>
  <c r="R124"/>
  <c r="R123"/>
  <c r="R122"/>
  <c r="P125"/>
  <c r="P124"/>
  <c r="P123"/>
  <c r="P122"/>
  <c i="1" r="AU96"/>
  <c i="3" r="BK125"/>
  <c r="BK124"/>
  <c r="J124"/>
  <c r="BK123"/>
  <c r="J123"/>
  <c r="BK122"/>
  <c r="J122"/>
  <c r="J96"/>
  <c r="J30"/>
  <c i="1" r="AG96"/>
  <c i="3" r="J125"/>
  <c r="BE125"/>
  <c r="J33"/>
  <c i="1" r="AV96"/>
  <c i="3" r="F33"/>
  <c i="1" r="AZ96"/>
  <c i="3" r="J98"/>
  <c r="J97"/>
  <c r="F116"/>
  <c r="E114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2" r="J37"/>
  <c r="J36"/>
  <c i="1" r="AY95"/>
  <c i="2" r="J35"/>
  <c i="1" r="AX95"/>
  <c i="2" r="BI566"/>
  <c r="BH566"/>
  <c r="BG566"/>
  <c r="BF566"/>
  <c r="T566"/>
  <c r="R566"/>
  <c r="P566"/>
  <c r="BK566"/>
  <c r="J566"/>
  <c r="BE566"/>
  <c r="BI564"/>
  <c r="BH564"/>
  <c r="BG564"/>
  <c r="BF564"/>
  <c r="T564"/>
  <c r="T563"/>
  <c r="R564"/>
  <c r="R563"/>
  <c r="P564"/>
  <c r="P563"/>
  <c r="BK564"/>
  <c r="BK563"/>
  <c r="J563"/>
  <c r="J564"/>
  <c r="BE564"/>
  <c r="J109"/>
  <c r="BI561"/>
  <c r="BH561"/>
  <c r="BG561"/>
  <c r="BF561"/>
  <c r="T561"/>
  <c r="R561"/>
  <c r="P561"/>
  <c r="BK561"/>
  <c r="J561"/>
  <c r="BE561"/>
  <c r="BI560"/>
  <c r="BH560"/>
  <c r="BG560"/>
  <c r="BF560"/>
  <c r="T560"/>
  <c r="R560"/>
  <c r="P560"/>
  <c r="BK560"/>
  <c r="J560"/>
  <c r="BE560"/>
  <c r="BI556"/>
  <c r="BH556"/>
  <c r="BG556"/>
  <c r="BF556"/>
  <c r="T556"/>
  <c r="R556"/>
  <c r="P556"/>
  <c r="BK556"/>
  <c r="J556"/>
  <c r="BE556"/>
  <c r="BI555"/>
  <c r="BH555"/>
  <c r="BG555"/>
  <c r="BF555"/>
  <c r="T555"/>
  <c r="R555"/>
  <c r="P555"/>
  <c r="BK555"/>
  <c r="J555"/>
  <c r="BE555"/>
  <c r="BI553"/>
  <c r="BH553"/>
  <c r="BG553"/>
  <c r="BF553"/>
  <c r="T553"/>
  <c r="T552"/>
  <c r="T551"/>
  <c r="R553"/>
  <c r="R552"/>
  <c r="R551"/>
  <c r="P553"/>
  <c r="P552"/>
  <c r="P551"/>
  <c r="BK553"/>
  <c r="BK552"/>
  <c r="J552"/>
  <c r="BK551"/>
  <c r="J551"/>
  <c r="J553"/>
  <c r="BE553"/>
  <c r="J108"/>
  <c r="J107"/>
  <c r="BI550"/>
  <c r="BH550"/>
  <c r="BG550"/>
  <c r="BF550"/>
  <c r="T550"/>
  <c r="T549"/>
  <c r="R550"/>
  <c r="R549"/>
  <c r="P550"/>
  <c r="P549"/>
  <c r="BK550"/>
  <c r="BK549"/>
  <c r="J549"/>
  <c r="J550"/>
  <c r="BE550"/>
  <c r="J106"/>
  <c r="BI548"/>
  <c r="BH548"/>
  <c r="BG548"/>
  <c r="BF548"/>
  <c r="T548"/>
  <c r="R548"/>
  <c r="P548"/>
  <c r="BK548"/>
  <c r="J548"/>
  <c r="BE548"/>
  <c r="BI547"/>
  <c r="BH547"/>
  <c r="BG547"/>
  <c r="BF547"/>
  <c r="T547"/>
  <c r="R547"/>
  <c r="P547"/>
  <c r="BK547"/>
  <c r="J547"/>
  <c r="BE547"/>
  <c r="BI546"/>
  <c r="BH546"/>
  <c r="BG546"/>
  <c r="BF546"/>
  <c r="T546"/>
  <c r="R546"/>
  <c r="P546"/>
  <c r="BK546"/>
  <c r="J546"/>
  <c r="BE546"/>
  <c r="BI545"/>
  <c r="BH545"/>
  <c r="BG545"/>
  <c r="BF545"/>
  <c r="T545"/>
  <c r="R545"/>
  <c r="P545"/>
  <c r="BK545"/>
  <c r="J545"/>
  <c r="BE545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1"/>
  <c r="BH541"/>
  <c r="BG541"/>
  <c r="BF541"/>
  <c r="T541"/>
  <c r="T540"/>
  <c r="R541"/>
  <c r="R540"/>
  <c r="P541"/>
  <c r="P540"/>
  <c r="BK541"/>
  <c r="BK540"/>
  <c r="J540"/>
  <c r="J541"/>
  <c r="BE541"/>
  <c r="J105"/>
  <c r="BI535"/>
  <c r="BH535"/>
  <c r="BG535"/>
  <c r="BF535"/>
  <c r="T535"/>
  <c r="R535"/>
  <c r="P535"/>
  <c r="BK535"/>
  <c r="J535"/>
  <c r="BE535"/>
  <c r="BI526"/>
  <c r="BH526"/>
  <c r="BG526"/>
  <c r="BF526"/>
  <c r="T526"/>
  <c r="R526"/>
  <c r="P526"/>
  <c r="BK526"/>
  <c r="J526"/>
  <c r="BE526"/>
  <c r="BI519"/>
  <c r="BH519"/>
  <c r="BG519"/>
  <c r="BF519"/>
  <c r="T519"/>
  <c r="R519"/>
  <c r="P519"/>
  <c r="BK519"/>
  <c r="J519"/>
  <c r="BE519"/>
  <c r="BI517"/>
  <c r="BH517"/>
  <c r="BG517"/>
  <c r="BF517"/>
  <c r="T517"/>
  <c r="R517"/>
  <c r="P517"/>
  <c r="BK517"/>
  <c r="J517"/>
  <c r="BE517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7"/>
  <c r="BH507"/>
  <c r="BG507"/>
  <c r="BF507"/>
  <c r="T507"/>
  <c r="R507"/>
  <c r="P507"/>
  <c r="BK507"/>
  <c r="J507"/>
  <c r="BE507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46"/>
  <c r="BH446"/>
  <c r="BG446"/>
  <c r="BF446"/>
  <c r="T446"/>
  <c r="R446"/>
  <c r="P446"/>
  <c r="BK446"/>
  <c r="J446"/>
  <c r="BE446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37"/>
  <c r="BH437"/>
  <c r="BG437"/>
  <c r="BF437"/>
  <c r="T437"/>
  <c r="T436"/>
  <c r="R437"/>
  <c r="R436"/>
  <c r="P437"/>
  <c r="P436"/>
  <c r="BK437"/>
  <c r="BK436"/>
  <c r="J436"/>
  <c r="J437"/>
  <c r="BE437"/>
  <c r="J10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398"/>
  <c r="BH398"/>
  <c r="BG398"/>
  <c r="BF398"/>
  <c r="T398"/>
  <c r="R398"/>
  <c r="P398"/>
  <c r="BK398"/>
  <c r="J398"/>
  <c r="BE398"/>
  <c r="BI395"/>
  <c r="BH395"/>
  <c r="BG395"/>
  <c r="BF395"/>
  <c r="T395"/>
  <c r="T394"/>
  <c r="R395"/>
  <c r="R394"/>
  <c r="P395"/>
  <c r="P394"/>
  <c r="BK395"/>
  <c r="BK394"/>
  <c r="J394"/>
  <c r="J395"/>
  <c r="BE395"/>
  <c r="J10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1"/>
  <c r="BH381"/>
  <c r="BG381"/>
  <c r="BF381"/>
  <c r="T381"/>
  <c r="R381"/>
  <c r="P381"/>
  <c r="BK381"/>
  <c r="J381"/>
  <c r="BE381"/>
  <c r="BI376"/>
  <c r="BH376"/>
  <c r="BG376"/>
  <c r="BF376"/>
  <c r="T376"/>
  <c r="R376"/>
  <c r="P376"/>
  <c r="BK376"/>
  <c r="J376"/>
  <c r="BE376"/>
  <c r="BI371"/>
  <c r="BH371"/>
  <c r="BG371"/>
  <c r="BF371"/>
  <c r="T371"/>
  <c r="R371"/>
  <c r="P371"/>
  <c r="BK371"/>
  <c r="J371"/>
  <c r="BE371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59"/>
  <c r="BH359"/>
  <c r="BG359"/>
  <c r="BF359"/>
  <c r="T359"/>
  <c r="R359"/>
  <c r="P359"/>
  <c r="BK359"/>
  <c r="J359"/>
  <c r="BE359"/>
  <c r="BI351"/>
  <c r="BH351"/>
  <c r="BG351"/>
  <c r="BF351"/>
  <c r="T351"/>
  <c r="R351"/>
  <c r="P351"/>
  <c r="BK351"/>
  <c r="J351"/>
  <c r="BE351"/>
  <c r="BI343"/>
  <c r="BH343"/>
  <c r="BG343"/>
  <c r="BF343"/>
  <c r="T343"/>
  <c r="T342"/>
  <c r="R343"/>
  <c r="R342"/>
  <c r="P343"/>
  <c r="P342"/>
  <c r="BK343"/>
  <c r="BK342"/>
  <c r="J342"/>
  <c r="J343"/>
  <c r="BE343"/>
  <c r="J10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T335"/>
  <c r="R336"/>
  <c r="R335"/>
  <c r="P336"/>
  <c r="P335"/>
  <c r="BK336"/>
  <c r="BK335"/>
  <c r="J335"/>
  <c r="J336"/>
  <c r="BE336"/>
  <c r="J101"/>
  <c r="BI331"/>
  <c r="BH331"/>
  <c r="BG331"/>
  <c r="BF331"/>
  <c r="T331"/>
  <c r="R331"/>
  <c r="P331"/>
  <c r="BK331"/>
  <c r="J331"/>
  <c r="BE331"/>
  <c r="BI329"/>
  <c r="BH329"/>
  <c r="BG329"/>
  <c r="BF329"/>
  <c r="T329"/>
  <c r="T328"/>
  <c r="R329"/>
  <c r="R328"/>
  <c r="P329"/>
  <c r="P328"/>
  <c r="BK329"/>
  <c r="BK328"/>
  <c r="J328"/>
  <c r="J329"/>
  <c r="BE329"/>
  <c r="J100"/>
  <c r="BI325"/>
  <c r="BH325"/>
  <c r="BG325"/>
  <c r="BF325"/>
  <c r="T325"/>
  <c r="R325"/>
  <c r="P325"/>
  <c r="BK325"/>
  <c r="J325"/>
  <c r="BE325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2"/>
  <c r="BH312"/>
  <c r="BG312"/>
  <c r="BF312"/>
  <c r="T312"/>
  <c r="T311"/>
  <c r="R312"/>
  <c r="R311"/>
  <c r="P312"/>
  <c r="P311"/>
  <c r="BK312"/>
  <c r="BK311"/>
  <c r="J311"/>
  <c r="J312"/>
  <c r="BE312"/>
  <c r="J99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7"/>
  <c r="BH217"/>
  <c r="BG217"/>
  <c r="BF217"/>
  <c r="T217"/>
  <c r="R217"/>
  <c r="P217"/>
  <c r="BK217"/>
  <c r="J217"/>
  <c r="BE217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2"/>
  <c r="F37"/>
  <c i="1" r="BD95"/>
  <c i="2" r="BH132"/>
  <c r="F36"/>
  <c i="1" r="BC95"/>
  <c i="2" r="BG132"/>
  <c r="F35"/>
  <c i="1" r="BB95"/>
  <c i="2" r="BF132"/>
  <c r="J34"/>
  <c i="1" r="AW95"/>
  <c i="2" r="F34"/>
  <c i="1" r="BA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6"/>
  <c r="J30"/>
  <c i="1" r="AG95"/>
  <c i="2" r="J132"/>
  <c r="BE132"/>
  <c r="J33"/>
  <c i="1" r="AV95"/>
  <c i="2" r="F33"/>
  <c i="1" r="AZ95"/>
  <c i="2" r="J98"/>
  <c r="J97"/>
  <c r="F123"/>
  <c r="E121"/>
  <c r="F89"/>
  <c r="E87"/>
  <c r="J39"/>
  <c r="J24"/>
  <c r="E24"/>
  <c r="J126"/>
  <c r="J92"/>
  <c r="J23"/>
  <c r="J21"/>
  <c r="E21"/>
  <c r="J125"/>
  <c r="J91"/>
  <c r="J20"/>
  <c r="J18"/>
  <c r="E18"/>
  <c r="F126"/>
  <c r="F92"/>
  <c r="J17"/>
  <c r="J15"/>
  <c r="E15"/>
  <c r="F125"/>
  <c r="F91"/>
  <c r="J14"/>
  <c r="J12"/>
  <c r="J123"/>
  <c r="J89"/>
  <c r="E7"/>
  <c r="E11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<sst xmlns="http://schemas.openxmlformats.org/spreadsheetml/2006/main">
  <si>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</si>
  <si>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</si>
  <si>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</si>
  <si>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</si>
  <si>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{b6ec2f37-caaa-49d0-afd6-557e06b8f341}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</si>
  <si>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</si>
  <si>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</si>
  <si>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</si>
  <si>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</si>
  <si>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</si>
  <si>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</si>
  <si>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</si>
  <si>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</si>
  <si>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</si>
  <si>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49970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</si>
  <si>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</si>
  <si>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</si>
  <si>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Mírová osada - 1. etapa</t>
  </si>
  <si>
    <t>KSO:</t>
  </si>
  <si>
    <t>CC-CZ:</t>
  </si>
  <si>
    <t>Místo:</t>
  </si>
  <si>
    <t xml:space="preserve"> </t>
  </si>
  <si>
    <t>Datum:</t>
  </si>
  <si>
    <t>17. 11. 2019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</si>
  <si>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</si>
  <si>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</si>
  <si>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</si>
  <si>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</si>
  <si>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</si>
  <si>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</si>
  <si>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</si>
  <si>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</si>
  <si>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</si>
  <si>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</si>
  <si>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</si>
  <si>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</si>
  <si>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</si>
  <si>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</si>
  <si>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</si>
  <si>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</si>
  <si>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</si>
  <si>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</si>
  <si>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</si>
  <si>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</si>
  <si>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</si>
  <si>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</si>
  <si>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</si>
  <si>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</si>
  <si>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</si>
  <si>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</si>
  <si>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</si>
  <si>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</si>
  <si>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</si>
  <si>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</si>
  <si>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</si>
  <si>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</si>
  <si>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</si>
  <si>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</si>
  <si>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</si>
  <si>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</si>
  <si>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</si>
  <si>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</si>
  <si>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</si>
  <si>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</si>
  <si>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</si>
  <si>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</si>
  <si>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</si>
  <si>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</si>
  <si>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</si>
  <si>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</si>
  <si>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</si>
  <si>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</si>
  <si>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</si>
  <si>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</si>
  <si>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</si>
  <si>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</si>
  <si>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</si>
  <si>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</si>
  <si>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</si>
  <si>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 a parkovací stání, chodníky</t>
  </si>
  <si>
    <t>STA</t>
  </si>
  <si>
    <t>1</t>
  </si>
  <si>
    <t>{c88683ef-21ce-444b-93d6-069dfe5777e4}</t>
  </si>
  <si>
    <t>2</t>
  </si>
  <si>
    <t>SO 02</t>
  </si>
  <si>
    <t>Chodníky</t>
  </si>
  <si>
    <t>{199d8fe3-1225-462f-bbe1-48b8a63d9598}</t>
  </si>
  <si>
    <t>KRYCÍ LIST SOUPISU PRACÍ</t>
  </si>
  <si>
    <t>Objekt:</t>
  </si>
  <si>
    <t>SO 01 - Komunikace a parkovací stání, chodníky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</si>
  <si>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</si>
  <si>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</si>
  <si>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</si>
  <si>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</si>
  <si>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</si>
  <si>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</si>
  <si>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</si>
  <si>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</si>
  <si>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</si>
  <si>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</si>
  <si>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</si>
  <si>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</si>
  <si>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</si>
  <si>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</si>
  <si>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</si>
  <si>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</si>
  <si>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</si>
  <si>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</si>
  <si>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</si>
  <si>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</si>
  <si>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</si>
  <si>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</si>
  <si>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</si>
  <si>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</si>
  <si>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</si>
  <si>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</si>
  <si>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</si>
  <si>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</si>
  <si>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</si>
  <si>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</si>
  <si>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</si>
  <si>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</si>
  <si>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</si>
  <si>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</si>
  <si>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</si>
  <si>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</si>
  <si>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</si>
  <si>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</si>
  <si>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</si>
  <si>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</si>
  <si>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</si>
  <si>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1174411865</t>
  </si>
  <si>
    <t>VV</t>
  </si>
  <si>
    <t>"TECHNICKÁ ZPRÁVA</t>
  </si>
  <si>
    <t>"SITUACE ODSTRAŇOVÁNÍ KONSTRUKCÍ</t>
  </si>
  <si>
    <t>9,00</t>
  </si>
  <si>
    <t>113106192</t>
  </si>
  <si>
    <t>Rozebrání vozovek ze silničních dílců se spárami zalitými cementovou maltou strojně pl do 50 m2</t>
  </si>
  <si>
    <t>-1577530346</t>
  </si>
  <si>
    <t>"beton. panel - 3 ks" 1,50*3,00*3</t>
  </si>
  <si>
    <t>3</t>
  </si>
  <si>
    <t>113107171</t>
  </si>
  <si>
    <t>Odstranění podkladu z betonu prostého tl 150 mm strojně pl přes 50 do 200 m2</t>
  </si>
  <si>
    <t>1920918732</t>
  </si>
  <si>
    <t>"odstranění vrstvy betonu tl. 150mm" 138,00+156,00</t>
  </si>
  <si>
    <t>113107181</t>
  </si>
  <si>
    <t>Odstranění podkladu živičného tl 50 mm strojně pl přes 50 do 200 m2</t>
  </si>
  <si>
    <t>-326561090</t>
  </si>
  <si>
    <t>"odstranění vrstvy LA tl. 30mm" 138,00+156,00</t>
  </si>
  <si>
    <t>5</t>
  </si>
  <si>
    <t>113107242</t>
  </si>
  <si>
    <t>Odstranění podkladu živičného tl 100 mm strojně pl přes 200 m2</t>
  </si>
  <si>
    <t>985997796</t>
  </si>
  <si>
    <t>"odstranění vrstvy PMH tl. 70mm" 571,00</t>
  </si>
  <si>
    <t>"odstranění vrstvy PMH tl. 90mm" 695,00</t>
  </si>
  <si>
    <t>Součet</t>
  </si>
  <si>
    <t>6</t>
  </si>
  <si>
    <t>113154124</t>
  </si>
  <si>
    <t>Frézování živičného krytu tl 100 mm pruh š 1 m pl do 500 m2 bez překážek v trase</t>
  </si>
  <si>
    <t>-1621580260</t>
  </si>
  <si>
    <t>"tl. 80mm" 153,00+128,00+290,00</t>
  </si>
  <si>
    <t>"tl. 90mm" 21,00+185,00</t>
  </si>
  <si>
    <t>7</t>
  </si>
  <si>
    <t>113154254</t>
  </si>
  <si>
    <t>Frézování živičného krytu tl 100 mm pruh š 1 m pl do 1000 m2 s překážkami v trase</t>
  </si>
  <si>
    <t>-1260332895</t>
  </si>
  <si>
    <t>"tl. 70mm" 695,00*2</t>
  </si>
  <si>
    <t>8</t>
  </si>
  <si>
    <t>113201112</t>
  </si>
  <si>
    <t>Vytrhání obrub silničních ležatých</t>
  </si>
  <si>
    <t>m</t>
  </si>
  <si>
    <t>1411929403</t>
  </si>
  <si>
    <t>23,00+25,00+55,00+87,00+14,00</t>
  </si>
  <si>
    <t>9</t>
  </si>
  <si>
    <t>113202111</t>
  </si>
  <si>
    <t>Vytrhání obrub krajníků obrubníků stojatých</t>
  </si>
  <si>
    <t>-57007592</t>
  </si>
  <si>
    <t>81,00+58,00+49,00+43,00+42,00+41,00+103,00+35,00+66,00+13,00</t>
  </si>
  <si>
    <t>10</t>
  </si>
  <si>
    <t>113203111</t>
  </si>
  <si>
    <t>Vytrhání obrub z dlažebních kostek</t>
  </si>
  <si>
    <t>-20911946</t>
  </si>
  <si>
    <t>27,00*2</t>
  </si>
  <si>
    <t>11</t>
  </si>
  <si>
    <t>119001421</t>
  </si>
  <si>
    <t>Dočasné zajištění kabelů a kabelových tratí ze 3 volně ložených kabelů</t>
  </si>
  <si>
    <t>724682310</t>
  </si>
  <si>
    <t>31,00+25,00</t>
  </si>
  <si>
    <t>12</t>
  </si>
  <si>
    <t>120001101</t>
  </si>
  <si>
    <t>Příplatek za ztížení odkopávky nebo prokkopávky v blízkosti inženýrských sítí</t>
  </si>
  <si>
    <t>m3</t>
  </si>
  <si>
    <t>1694227723</t>
  </si>
  <si>
    <t>"10% z objemu výkopu zeminy tř. 3" 269,26*0,10</t>
  </si>
  <si>
    <t>"10% z objemu výkopu zeminy tř. 4" 269,26*0,10</t>
  </si>
  <si>
    <t>13</t>
  </si>
  <si>
    <t>120001101-1</t>
  </si>
  <si>
    <t>Příplatek za ztížení odkopávky nebo prokkopávky v blízkosti inženýrských sítí - výměnná vrstva</t>
  </si>
  <si>
    <t>-87810366</t>
  </si>
  <si>
    <t>"10% z objemu výkopu zeminy tř. 3" 353,55*0,10</t>
  </si>
  <si>
    <t>"10% z objemu výkopu zeminy tř. 4" 353,55*0,10</t>
  </si>
  <si>
    <t>14</t>
  </si>
  <si>
    <t>120951121</t>
  </si>
  <si>
    <t>Bourání zdiva z betonu prostého neprokládaného v odkopávkách nebo prokopávkách strojně</t>
  </si>
  <si>
    <t>-1648044218</t>
  </si>
  <si>
    <t>1,00</t>
  </si>
  <si>
    <t>120951123</t>
  </si>
  <si>
    <t>Bourání zdiva z ŽB nebo předpjatého betonu v odkopávkách nebo prokopávkách strojně</t>
  </si>
  <si>
    <t>-1319301513</t>
  </si>
  <si>
    <t>16</t>
  </si>
  <si>
    <t>122201102</t>
  </si>
  <si>
    <t>Odkopávky a prokopávky nezapažené v hornině tř. 3 objem do 1000 m3</t>
  </si>
  <si>
    <t>740739115</t>
  </si>
  <si>
    <t>"SITUACE</t>
  </si>
  <si>
    <t>"VZOROVÉ ŘEZY</t>
  </si>
  <si>
    <t>1414,00*0,48-695,00*0,23-185,00*0,09+121,00*0,30</t>
  </si>
  <si>
    <t>Mezisoučet</t>
  </si>
  <si>
    <t xml:space="preserve">"zemina tř. 3 - 50%"  538,52*0,50</t>
  </si>
  <si>
    <t>17</t>
  </si>
  <si>
    <t>122201102-1</t>
  </si>
  <si>
    <t>Odkopávky a prokopávky nezapažené v hornině tř. 3 objem do 1000 m3 - výměnná vrstva</t>
  </si>
  <si>
    <t>223949590</t>
  </si>
  <si>
    <t>1414,20*0,25*2</t>
  </si>
  <si>
    <t>"zemina tř. 3 - 50%" 707,10*0,50</t>
  </si>
  <si>
    <t>18</t>
  </si>
  <si>
    <t>122201109</t>
  </si>
  <si>
    <t>Příplatek za lepivost u odkopávek v hornině tř. 1 až 3</t>
  </si>
  <si>
    <t>-461189860</t>
  </si>
  <si>
    <t>"50%"269,26*0,50</t>
  </si>
  <si>
    <t>19</t>
  </si>
  <si>
    <t>122201109-1</t>
  </si>
  <si>
    <t>Příplatek za lepivost u odkopávek v hornině tř. 1 až 3 - výměnná vrstva</t>
  </si>
  <si>
    <t>-1249978064</t>
  </si>
  <si>
    <t>"50%" 353,55*0,50</t>
  </si>
  <si>
    <t>20</t>
  </si>
  <si>
    <t>122301102</t>
  </si>
  <si>
    <t>Odkopávky a prokopávky nezapažené v hornině tř. 4 objem do 1000 m3</t>
  </si>
  <si>
    <t>566171439</t>
  </si>
  <si>
    <t xml:space="preserve">"zemina tř. 4 - 50%"  538,52*0,50</t>
  </si>
  <si>
    <t>122301102-1</t>
  </si>
  <si>
    <t>Odkopávky a prokopávky nezapažené v hornině tř. 4 objem do 1000 m3 - výměnná vrstva</t>
  </si>
  <si>
    <t>1878014689</t>
  </si>
  <si>
    <t>"zemina tř. 4 - 50%" 707,10*0,50</t>
  </si>
  <si>
    <t>22</t>
  </si>
  <si>
    <t>122301109</t>
  </si>
  <si>
    <t>Příplatek za lepivost u odkopávek nezapažených v hornině tř. 4</t>
  </si>
  <si>
    <t>-875583621</t>
  </si>
  <si>
    <t>"50%" 269,26*0,50</t>
  </si>
  <si>
    <t>23</t>
  </si>
  <si>
    <t>122301109-1</t>
  </si>
  <si>
    <t>Příplatek za lepivost u odkopávek nezapažených v hornině tř. 4 - výměnná vrstva</t>
  </si>
  <si>
    <t>43346634</t>
  </si>
  <si>
    <t>24</t>
  </si>
  <si>
    <t>130001101</t>
  </si>
  <si>
    <t>Příplatek za ztížení vykopávky v blízkosti podzemního vedení</t>
  </si>
  <si>
    <t>241456796</t>
  </si>
  <si>
    <t>"objemy rýh a jam</t>
  </si>
  <si>
    <t>"rýhy pro trativod" 140,00*0,50*0,50</t>
  </si>
  <si>
    <t>"rýhy pro palisády" 4,50*0,50*0,50</t>
  </si>
  <si>
    <t>"rýhy pro přípojky UV" 38,00*0,80*1,20</t>
  </si>
  <si>
    <t>"výkop pro UV" 1,20*1,20*1,30*7</t>
  </si>
  <si>
    <t>"10%" 85,709*0,10</t>
  </si>
  <si>
    <t>25</t>
  </si>
  <si>
    <t>131201101</t>
  </si>
  <si>
    <t>Hloubení jam nezapažených v hornině tř. 3 objemu do 100 m3</t>
  </si>
  <si>
    <t>-259729344</t>
  </si>
  <si>
    <t>"výkop pro UV" 1,20*1,20*1,30*7/2</t>
  </si>
  <si>
    <t>26</t>
  </si>
  <si>
    <t>131201109</t>
  </si>
  <si>
    <t>Příplatek za lepivost u hloubení jam nezapažených v hornině tř. 3</t>
  </si>
  <si>
    <t>1720148116</t>
  </si>
  <si>
    <t>6,60/2</t>
  </si>
  <si>
    <t>27</t>
  </si>
  <si>
    <t>131301101</t>
  </si>
  <si>
    <t>Hloubení jam nezapažených v hornině tř. 4 objemu do 100 m3</t>
  </si>
  <si>
    <t>1096721639</t>
  </si>
  <si>
    <t>28</t>
  </si>
  <si>
    <t>131301109</t>
  </si>
  <si>
    <t>Příplatek za lepivost u hloubení jam nezapažených v hornině tř. 4</t>
  </si>
  <si>
    <t>-554223682</t>
  </si>
  <si>
    <t>29</t>
  </si>
  <si>
    <t>132201101</t>
  </si>
  <si>
    <t>Hloubení rýh š do 600 mm v hornině tř. 3 objemu do 100 m3</t>
  </si>
  <si>
    <t>287188957</t>
  </si>
  <si>
    <t>"rýhy pro trativod" 140,00*0,50*0,50/2</t>
  </si>
  <si>
    <t>"rýhy pro palisády" 4,50*0,50*0,50/2</t>
  </si>
  <si>
    <t>30</t>
  </si>
  <si>
    <t>132201109</t>
  </si>
  <si>
    <t>Příplatek za lepivost k hloubení rýh š do 600 mm v hornině tř. 3</t>
  </si>
  <si>
    <t>-1295082797</t>
  </si>
  <si>
    <t>18,00/2</t>
  </si>
  <si>
    <t>31</t>
  </si>
  <si>
    <t>132201201</t>
  </si>
  <si>
    <t>Hloubení rýh š do 2000 mm v hornině tř. 3 objemu do 100 m3</t>
  </si>
  <si>
    <t>643394274</t>
  </si>
  <si>
    <t>"rýhy pro přípojky UV" 38,00*0,80*1,20/2</t>
  </si>
  <si>
    <t>32</t>
  </si>
  <si>
    <t>132201209</t>
  </si>
  <si>
    <t>Příplatek za lepivost k hloubení rýh š do 2000 mm v hornině tř. 3</t>
  </si>
  <si>
    <t>-1420363357</t>
  </si>
  <si>
    <t>18,24/2</t>
  </si>
  <si>
    <t>33</t>
  </si>
  <si>
    <t>132212102</t>
  </si>
  <si>
    <t>Hloubení rýh š do 600 mm ručním nebo pneum nářadím v nesoudržných horninách tř. 3</t>
  </si>
  <si>
    <t>-1713265037</t>
  </si>
  <si>
    <t>"pro uložení kabelů do chráničky" (31,00+25,00)*0,50*0,15</t>
  </si>
  <si>
    <t>34</t>
  </si>
  <si>
    <t>132212109</t>
  </si>
  <si>
    <t>Příplatek za lepivost u hloubení rýh š do 600 mm ručním nebo pneum nářadím v hornině tř. 3</t>
  </si>
  <si>
    <t>-1089473595</t>
  </si>
  <si>
    <t>4,20/2</t>
  </si>
  <si>
    <t>35</t>
  </si>
  <si>
    <t>132301101</t>
  </si>
  <si>
    <t>Hloubení rýh š do 600 mm v hornině tř. 4 objemu do 100 m3</t>
  </si>
  <si>
    <t>323195695</t>
  </si>
  <si>
    <t>36</t>
  </si>
  <si>
    <t>132301109</t>
  </si>
  <si>
    <t>Příplatek za lepivost k hloubení rýh š do 600 mm v hornině tř. 4</t>
  </si>
  <si>
    <t>1923287204</t>
  </si>
  <si>
    <t>37</t>
  </si>
  <si>
    <t>132301201</t>
  </si>
  <si>
    <t>Hloubení rýh š do 2000 mm v hornině tř. 4 objemu do 100 m3</t>
  </si>
  <si>
    <t>1059084903</t>
  </si>
  <si>
    <t>38</t>
  </si>
  <si>
    <t>132301209</t>
  </si>
  <si>
    <t>Příplatek za lepivost k hloubení rýh š do 2000 mm v hornině tř. 4</t>
  </si>
  <si>
    <t>1438668904</t>
  </si>
  <si>
    <t>39</t>
  </si>
  <si>
    <t>162701105</t>
  </si>
  <si>
    <t>Vodorovné přemístění do 10000 m výkopku/sypaniny z horniny tř. 1 až 4</t>
  </si>
  <si>
    <t>501804144</t>
  </si>
  <si>
    <t xml:space="preserve">"objem odkopávek"  538,52</t>
  </si>
  <si>
    <t>" x součinitel nakypření 1,3" 628,429*1,30</t>
  </si>
  <si>
    <t>40</t>
  </si>
  <si>
    <t>162701105-1</t>
  </si>
  <si>
    <t>Vodorovné přemístění do 10000 m výkopku/sypaniny z horniny tř. 1 až 4 - výměnná vrstva</t>
  </si>
  <si>
    <t>-2073409467</t>
  </si>
  <si>
    <t>"objem odkopávek x součinitel nakypření 1,3" 707,10*1,30</t>
  </si>
  <si>
    <t>41</t>
  </si>
  <si>
    <t>171201201</t>
  </si>
  <si>
    <t>Uložení sypaniny na skládky</t>
  </si>
  <si>
    <t>1657653205</t>
  </si>
  <si>
    <t>42</t>
  </si>
  <si>
    <t>171201201-1</t>
  </si>
  <si>
    <t>Uložení sypaniny na skládky - výměnná vrstva</t>
  </si>
  <si>
    <t>734801759</t>
  </si>
  <si>
    <t>43</t>
  </si>
  <si>
    <t>171201211</t>
  </si>
  <si>
    <t>Poplatek za uložení stavebního odpadu - zeminy a kameniva na skládce</t>
  </si>
  <si>
    <t>t</t>
  </si>
  <si>
    <t>443219026</t>
  </si>
  <si>
    <t>"objem výkopů celkem" 628,429</t>
  </si>
  <si>
    <t>628,429*1,8 'Přepočtené koeficientem množství</t>
  </si>
  <si>
    <t>44</t>
  </si>
  <si>
    <t>171201211-1</t>
  </si>
  <si>
    <t>Poplatek za uložení stavebního odpadu - zeminy a kameniva na skládce - výměnná vrstva</t>
  </si>
  <si>
    <t>98299995</t>
  </si>
  <si>
    <t>"objem odkopávek celkem" 919,23</t>
  </si>
  <si>
    <t>919,23*1,8 'Přepočtené koeficientem množství</t>
  </si>
  <si>
    <t>45</t>
  </si>
  <si>
    <t>174101101</t>
  </si>
  <si>
    <t>Zásyp jam, šachet rýh nebo kolem objektů sypaninou se zhutněním</t>
  </si>
  <si>
    <t>1184963264</t>
  </si>
  <si>
    <t>"rýhy pro přípojky" 38,00*0,80*(1,20-0,10-0,50)</t>
  </si>
  <si>
    <t>"výkop pro UV" 1,20*1,20*1,30*7-(0,40*7)</t>
  </si>
  <si>
    <t>46</t>
  </si>
  <si>
    <t>M</t>
  </si>
  <si>
    <t>58344197</t>
  </si>
  <si>
    <t>štěrkodrť frakce 0/63</t>
  </si>
  <si>
    <t>2124969813</t>
  </si>
  <si>
    <t>28,544*2 'Přepočtené koeficientem množství</t>
  </si>
  <si>
    <t>47</t>
  </si>
  <si>
    <t>175151101</t>
  </si>
  <si>
    <t>Obsypání potrubí strojně sypaninou bez prohození, uloženou do 3 m</t>
  </si>
  <si>
    <t>1085048568</t>
  </si>
  <si>
    <t>"rýhy pro přípojky UV" 38,00*0,80*0,50</t>
  </si>
  <si>
    <t>48</t>
  </si>
  <si>
    <t>58337303</t>
  </si>
  <si>
    <t>štěrkopísek frakce 0/8</t>
  </si>
  <si>
    <t>-941977504</t>
  </si>
  <si>
    <t>15,2*2 'Přepočtené koeficientem množství</t>
  </si>
  <si>
    <t>49</t>
  </si>
  <si>
    <t>181102302</t>
  </si>
  <si>
    <t>Úprava pláně v zářezech se zhutněním</t>
  </si>
  <si>
    <t>-281220655</t>
  </si>
  <si>
    <t>1414,20</t>
  </si>
  <si>
    <t>50</t>
  </si>
  <si>
    <t>181301107</t>
  </si>
  <si>
    <t>Rozprostření ornice tl vrstvy do 500 mm pl do 500 m2 v rovině nebo ve svahu do 1:5</t>
  </si>
  <si>
    <t>2070248313</t>
  </si>
  <si>
    <t>"odvodňovací průleh" 47,00*0,90</t>
  </si>
  <si>
    <t>51</t>
  </si>
  <si>
    <t>10364100</t>
  </si>
  <si>
    <t>zemina pro terénní úpravy - tříděná</t>
  </si>
  <si>
    <t>639105601</t>
  </si>
  <si>
    <t>42,300*0,50</t>
  </si>
  <si>
    <t>21,15*1,8 'Přepočtené koeficientem množství</t>
  </si>
  <si>
    <t>52</t>
  </si>
  <si>
    <t>181411141</t>
  </si>
  <si>
    <t>Založení parterového trávníku výsevem plochy do 1000 m2 v rovině a ve svahu do 1:5</t>
  </si>
  <si>
    <t>996535932</t>
  </si>
  <si>
    <t>53</t>
  </si>
  <si>
    <t>00572472</t>
  </si>
  <si>
    <t>osivo směs travní krajinná-rovinná</t>
  </si>
  <si>
    <t>kg</t>
  </si>
  <si>
    <t>136295726</t>
  </si>
  <si>
    <t>42,3*0,02 'Přepočtené koeficientem množství</t>
  </si>
  <si>
    <t>Zakládání</t>
  </si>
  <si>
    <t>54</t>
  </si>
  <si>
    <t>211531111-1</t>
  </si>
  <si>
    <t>Výplň odvodňovacích žeber nebo trativodů kamenivem hrubým drceným frakce 16 až 32 mm</t>
  </si>
  <si>
    <t>-947019187</t>
  </si>
  <si>
    <t>"dosypání žebra trativodu rozměru 0,50x0,50m</t>
  </si>
  <si>
    <t>140,00*0,50*0,20</t>
  </si>
  <si>
    <t>55</t>
  </si>
  <si>
    <t>211971121</t>
  </si>
  <si>
    <t>Zřízení opláštění žeber nebo trativodů geotextilií v rýze nebo zářezu sklonu přes 1:2 š do 2,5 m</t>
  </si>
  <si>
    <t>331756340</t>
  </si>
  <si>
    <t>140,00*2,00</t>
  </si>
  <si>
    <t>56</t>
  </si>
  <si>
    <t>69311172</t>
  </si>
  <si>
    <t>geotextilie PP s ÚV stabilizací 300g/m2</t>
  </si>
  <si>
    <t>128</t>
  </si>
  <si>
    <t>1001159664</t>
  </si>
  <si>
    <t>280*1,2 'Přepočtené koeficientem množství</t>
  </si>
  <si>
    <t>57</t>
  </si>
  <si>
    <t>212752311</t>
  </si>
  <si>
    <t>Trativod z drenážních trubek plastových tuhých DN 100 mm včetně lože otevřený výkop</t>
  </si>
  <si>
    <t>1825193132</t>
  </si>
  <si>
    <t xml:space="preserve">"Trativody z drenážních trubek se zřízením štěrkopískového lože pod trubky a s jejich obsypem </t>
  </si>
  <si>
    <t>"v průměrném celkovém množství do 0,15 m3/m v otevřeném výkopu.</t>
  </si>
  <si>
    <t>81,00+39,00+20,00</t>
  </si>
  <si>
    <t>58</t>
  </si>
  <si>
    <t>R2129801</t>
  </si>
  <si>
    <t>Napojení drenáže do uliční vpusti vč. utěsnění, D+-M</t>
  </si>
  <si>
    <t>kus</t>
  </si>
  <si>
    <t>-1859203013</t>
  </si>
  <si>
    <t>Svislé a kompletní konstrukce</t>
  </si>
  <si>
    <t>59</t>
  </si>
  <si>
    <t>339921132-1</t>
  </si>
  <si>
    <t>Osazování betonových palisád do betonového základu v řadě výšky prvku přes 0,5 do 1 m</t>
  </si>
  <si>
    <t>-799587021</t>
  </si>
  <si>
    <t>"beton. lože C20/25" 4,50</t>
  </si>
  <si>
    <t>60</t>
  </si>
  <si>
    <t>59228413-1</t>
  </si>
  <si>
    <t>palisáda betonová tyčová půlkulatá přírodní 175x200x800mm</t>
  </si>
  <si>
    <t>-1698347939</t>
  </si>
  <si>
    <t>"palisáda 120x200x800mm" 23,00</t>
  </si>
  <si>
    <t>Vodorovné konstrukce</t>
  </si>
  <si>
    <t>61</t>
  </si>
  <si>
    <t>451573111</t>
  </si>
  <si>
    <t>Lože pod potrubí otevřený výkop ze štěrkopísku</t>
  </si>
  <si>
    <t>155985745</t>
  </si>
  <si>
    <t>(18,00+20,00)*0,80*0,10</t>
  </si>
  <si>
    <t>62</t>
  </si>
  <si>
    <t>452311121</t>
  </si>
  <si>
    <t>Podkladní desky z betonu prostého tř. C 8/10 otevřený výkop</t>
  </si>
  <si>
    <t>1228162142</t>
  </si>
  <si>
    <t>"podkladní deska pod UV" 0,70*0,70*0,15*7</t>
  </si>
  <si>
    <t>63</t>
  </si>
  <si>
    <t>452351101</t>
  </si>
  <si>
    <t>Bednění podkladních desek nebo bloků nebo sedlového lože otevřený výkop</t>
  </si>
  <si>
    <t>-2046693421</t>
  </si>
  <si>
    <t>(0,70*0,15*4)*7</t>
  </si>
  <si>
    <t>Komunikace pozemní</t>
  </si>
  <si>
    <t>64</t>
  </si>
  <si>
    <t>564851111</t>
  </si>
  <si>
    <t xml:space="preserve">Podklad ze štěrkodrtě ŠD tl 150 mm </t>
  </si>
  <si>
    <t>609864112</t>
  </si>
  <si>
    <t>"kamenivo přírodní - štěrkodrť ŠDA 0-63</t>
  </si>
  <si>
    <t>"asfalt. plocha" 377,00+257,00</t>
  </si>
  <si>
    <t>"dlažba tl. 80mm" 729,00</t>
  </si>
  <si>
    <t>65</t>
  </si>
  <si>
    <t>564851114</t>
  </si>
  <si>
    <t>Podklad ze štěrkodrtě ŠD tl 180 mm</t>
  </si>
  <si>
    <t>-697379574</t>
  </si>
  <si>
    <t>"kamenivo přírodní - štěrkodrť ŠDB 0-63</t>
  </si>
  <si>
    <t>"asfalt. plocha" 685,20</t>
  </si>
  <si>
    <t>66</t>
  </si>
  <si>
    <t>573191111</t>
  </si>
  <si>
    <t>Postřik infiltrační kationaktivní emulzí v množství 1 kg/m2</t>
  </si>
  <si>
    <t>-1134902092</t>
  </si>
  <si>
    <t>"skladba S1" 377,00+257,00+20,00</t>
  </si>
  <si>
    <t>67</t>
  </si>
  <si>
    <t>573231108</t>
  </si>
  <si>
    <t>Postřik živičný spojovací ze silniční emulze v množství 0,50 kg/m2</t>
  </si>
  <si>
    <t>1729979027</t>
  </si>
  <si>
    <t>"skladba S1" 664,00</t>
  </si>
  <si>
    <t>68</t>
  </si>
  <si>
    <t>577134141</t>
  </si>
  <si>
    <t>Asfaltový beton vrstva obrusná ACO 11 (ABS) tř. I tl 40 mm š přes 3 m z modifikovaného asfaltu</t>
  </si>
  <si>
    <t>563472902</t>
  </si>
  <si>
    <t>"skladba S1" 377,00+257,00+20,00+10,00</t>
  </si>
  <si>
    <t>69</t>
  </si>
  <si>
    <t>577165132</t>
  </si>
  <si>
    <t>Asfaltový beton vrstva ložní ACL 16+ (ABH) tl 70 mm š do 3 m z modifikovaného asfaltu</t>
  </si>
  <si>
    <t>-605297932</t>
  </si>
  <si>
    <t>70</t>
  </si>
  <si>
    <t>596212213</t>
  </si>
  <si>
    <t>Kladení zámkové dlažby pozemních komunikací tl 80 mm skupiny A pl přes 300 m2</t>
  </si>
  <si>
    <t>2134193929</t>
  </si>
  <si>
    <t>387,90+341,10</t>
  </si>
  <si>
    <t>71</t>
  </si>
  <si>
    <t>59245030</t>
  </si>
  <si>
    <t>dlažba skladebná betonová 200x200x80mm přírodní</t>
  </si>
  <si>
    <t>1838581158</t>
  </si>
  <si>
    <t>387,90</t>
  </si>
  <si>
    <t>387,9*1,01 'Přepočtené koeficientem množství</t>
  </si>
  <si>
    <t>72</t>
  </si>
  <si>
    <t>59245004</t>
  </si>
  <si>
    <t>dlažba skladebná betonová 200x200x80mm barevná</t>
  </si>
  <si>
    <t>-135002221</t>
  </si>
  <si>
    <t>"dlažba červená" 341,10</t>
  </si>
  <si>
    <t>341,1*1,01 'Přepočtené koeficientem množství</t>
  </si>
  <si>
    <t>73</t>
  </si>
  <si>
    <t>599141111</t>
  </si>
  <si>
    <t>Vyplnění spár mezi silničními dílci živičnou zálivkou</t>
  </si>
  <si>
    <t>465234680</t>
  </si>
  <si>
    <t>20,00</t>
  </si>
  <si>
    <t>Trubní vedení</t>
  </si>
  <si>
    <t>74</t>
  </si>
  <si>
    <t>871315231</t>
  </si>
  <si>
    <t>Kanalizační potrubí z tvrdého PVC jednovrstvé tuhost třídy SN10 DN 160</t>
  </si>
  <si>
    <t>-369585800</t>
  </si>
  <si>
    <t>"přípojky vpustí a žlabů</t>
  </si>
  <si>
    <t>18,00</t>
  </si>
  <si>
    <t>75</t>
  </si>
  <si>
    <t>871315231-1</t>
  </si>
  <si>
    <t>Kanalizační potrubí z tvrdého PVC jednovrstvé tuhost třídy SN10 DN 125</t>
  </si>
  <si>
    <t>627205378</t>
  </si>
  <si>
    <t>"přípojky vpustí a žlabů" 20,00</t>
  </si>
  <si>
    <t>"sifon na přípojce k žlabu 3x" 3,00</t>
  </si>
  <si>
    <t>76</t>
  </si>
  <si>
    <t>877265221</t>
  </si>
  <si>
    <t>Montáž tvarovek z tvrdého PVC-systém KG nebo z polypropylenu-systém KG 2000 dvouosé DN 110</t>
  </si>
  <si>
    <t>-58060688</t>
  </si>
  <si>
    <t>77</t>
  </si>
  <si>
    <t>28611424</t>
  </si>
  <si>
    <t>odbočka kanalizační plastová PVC s hrdlem KG 110/110/87°</t>
  </si>
  <si>
    <t>-382821399</t>
  </si>
  <si>
    <t>78</t>
  </si>
  <si>
    <t>877315211</t>
  </si>
  <si>
    <t>Montáž tvarovek z tvrdého PVC-systém KG nebo z polypropylenu-systém KG 2000 jednoosé DN 160</t>
  </si>
  <si>
    <t>1792120145</t>
  </si>
  <si>
    <t>79</t>
  </si>
  <si>
    <t>28611506</t>
  </si>
  <si>
    <t>redukce kanalizační PVC 160/125</t>
  </si>
  <si>
    <t>228140590</t>
  </si>
  <si>
    <t>80</t>
  </si>
  <si>
    <t>890411851</t>
  </si>
  <si>
    <t>Bourání šachet z prefabrikovaných skruží strojně obestavěného prostoru do 1,5 m3</t>
  </si>
  <si>
    <t>-1592664496</t>
  </si>
  <si>
    <t>"rušení stáv. vpustí - 8x</t>
  </si>
  <si>
    <t>0,20*8</t>
  </si>
  <si>
    <t>81</t>
  </si>
  <si>
    <t>895941311</t>
  </si>
  <si>
    <t>Zřízení vpusti kanalizační uliční z betonových dílců typ UVB-50</t>
  </si>
  <si>
    <t>-1088121749</t>
  </si>
  <si>
    <t>"DETAIL ODVODNĚNÍ - ULIČNÍ VPUSTI</t>
  </si>
  <si>
    <t>82</t>
  </si>
  <si>
    <t>59223852</t>
  </si>
  <si>
    <t>dno pro uliční vpusť s kalovou prohlubní betonové 450x300x50mm</t>
  </si>
  <si>
    <t>-1703766982</t>
  </si>
  <si>
    <t>83</t>
  </si>
  <si>
    <t>59223820-1</t>
  </si>
  <si>
    <t xml:space="preserve">vpusť uliční skruž betonová 270x60mm </t>
  </si>
  <si>
    <t>811106127</t>
  </si>
  <si>
    <t>84</t>
  </si>
  <si>
    <t>59223856</t>
  </si>
  <si>
    <t>skruž pro uliční vpusť horní betonová 450x195x50mm</t>
  </si>
  <si>
    <t>-1989246961</t>
  </si>
  <si>
    <t>85</t>
  </si>
  <si>
    <t>59223858-1</t>
  </si>
  <si>
    <t>skruž pro uliční vpusť středová betonová 450x570x50mm</t>
  </si>
  <si>
    <t>1982640210</t>
  </si>
  <si>
    <t>86</t>
  </si>
  <si>
    <t>59223854-1</t>
  </si>
  <si>
    <t>skruž pro uliční vpusť s výtokovým otvorem PVC betonová 450x570x50mm</t>
  </si>
  <si>
    <t>471109439</t>
  </si>
  <si>
    <t>87</t>
  </si>
  <si>
    <t>899202211</t>
  </si>
  <si>
    <t>Demontáž mříží litinových včetně rámů hmotnosti přes 50 do 100 kg</t>
  </si>
  <si>
    <t>1248889273</t>
  </si>
  <si>
    <t>"rušení stáv. vpustí" 8</t>
  </si>
  <si>
    <t>88</t>
  </si>
  <si>
    <t>899204112</t>
  </si>
  <si>
    <t>Osazení mříží litinových včetně rámů a košů na bahno pro třídu zatížení D400, E600</t>
  </si>
  <si>
    <t>-1324562438</t>
  </si>
  <si>
    <t>89</t>
  </si>
  <si>
    <t>28661938</t>
  </si>
  <si>
    <t>mříž litinová ul. vpusti D400</t>
  </si>
  <si>
    <t>486470455</t>
  </si>
  <si>
    <t>90</t>
  </si>
  <si>
    <t>28661789</t>
  </si>
  <si>
    <t>koš kalový ocelový pro silniční vpusť 425mm vč. madla</t>
  </si>
  <si>
    <t>210185626</t>
  </si>
  <si>
    <t>91</t>
  </si>
  <si>
    <t>899231111</t>
  </si>
  <si>
    <t>Výšková úprava uličního vstupu nebo vpusti do 200 mm zvýšením mříže</t>
  </si>
  <si>
    <t>1546287756</t>
  </si>
  <si>
    <t>92</t>
  </si>
  <si>
    <t>899331111</t>
  </si>
  <si>
    <t>Výšková úprava uličního vstupu nebo vpusti do 200 mm zvýšením poklopu</t>
  </si>
  <si>
    <t>-2068309154</t>
  </si>
  <si>
    <t>93</t>
  </si>
  <si>
    <t>899623131</t>
  </si>
  <si>
    <t>Obetonování potrubí nebo zdiva stok betonem prostým tř. C 8/10 otevřený výkop</t>
  </si>
  <si>
    <t>1425526249</t>
  </si>
  <si>
    <t xml:space="preserve">"obetonování sifonů na přípojce DN 125 -3x"  0,35*3</t>
  </si>
  <si>
    <t>94</t>
  </si>
  <si>
    <t>899643111</t>
  </si>
  <si>
    <t>Bednění pro obetonování potrubí otevřený výkop</t>
  </si>
  <si>
    <t>147393623</t>
  </si>
  <si>
    <t>1,50*3</t>
  </si>
  <si>
    <t>95</t>
  </si>
  <si>
    <t>R89900102</t>
  </si>
  <si>
    <t>Připojovací kolmé sedlo DN 500/150, D+M</t>
  </si>
  <si>
    <t>1285337932</t>
  </si>
  <si>
    <t>"DETAIL ODVODNĚNÍ - NAPOJENÍ PŘÍPOJKY DO POTRUBÍ</t>
  </si>
  <si>
    <t>"napojení potrubí do stáv. stoky vč. utěsnění" 7</t>
  </si>
  <si>
    <t>Ostatní konstrukce a práce, bourání</t>
  </si>
  <si>
    <t>96</t>
  </si>
  <si>
    <t>912111113-1</t>
  </si>
  <si>
    <t>Montáž zábrany parkovací přichycené šrouby</t>
  </si>
  <si>
    <t>1139830546</t>
  </si>
  <si>
    <t>"DOPRAVNÍ ZNAČENÍ</t>
  </si>
  <si>
    <t>97</t>
  </si>
  <si>
    <t>749101-1</t>
  </si>
  <si>
    <t>parkovací doraz dl. 90mm</t>
  </si>
  <si>
    <t>-1972091420</t>
  </si>
  <si>
    <t>98</t>
  </si>
  <si>
    <t>914111111</t>
  </si>
  <si>
    <t>Montáž svislé dopravní značky do velikosti 1 m2 objímkami na sloupek nebo konzolu</t>
  </si>
  <si>
    <t>-1949466626</t>
  </si>
  <si>
    <t>99</t>
  </si>
  <si>
    <t>40444250-1</t>
  </si>
  <si>
    <t xml:space="preserve">značka dopravní svislá FeZn </t>
  </si>
  <si>
    <t>-965543401</t>
  </si>
  <si>
    <t>"E11" 2</t>
  </si>
  <si>
    <t>"E12b" 1</t>
  </si>
  <si>
    <t>"IP12" 2</t>
  </si>
  <si>
    <t>"IP11b" 1</t>
  </si>
  <si>
    <t>"IP2" 2</t>
  </si>
  <si>
    <t>"IP5"2</t>
  </si>
  <si>
    <t>"E8d" 1</t>
  </si>
  <si>
    <t>"E13" 3</t>
  </si>
  <si>
    <t>"E13-01" 2</t>
  </si>
  <si>
    <t>"B1" 3</t>
  </si>
  <si>
    <t>100</t>
  </si>
  <si>
    <t>914511112</t>
  </si>
  <si>
    <t xml:space="preserve">Montáž sloupku dopravních značek délky do 3,5 m s betonovým základem a patkou </t>
  </si>
  <si>
    <t>485083461</t>
  </si>
  <si>
    <t>101</t>
  </si>
  <si>
    <t>40445230</t>
  </si>
  <si>
    <t>sloupek pro dopravní značku Zn D 70mm v 3,5m</t>
  </si>
  <si>
    <t>1577649125</t>
  </si>
  <si>
    <t>102</t>
  </si>
  <si>
    <t>-730100853</t>
  </si>
  <si>
    <t>"zpětná montáž značky" 4</t>
  </si>
  <si>
    <t>103</t>
  </si>
  <si>
    <t>915111111</t>
  </si>
  <si>
    <t>Vodorovné dopravní značení dělící čáry souvislé š 125 mm základní bílá barva</t>
  </si>
  <si>
    <t>478019262</t>
  </si>
  <si>
    <t>"V12e" 21,20</t>
  </si>
  <si>
    <t>104</t>
  </si>
  <si>
    <t>915131111</t>
  </si>
  <si>
    <t>Vodorovné dopravní značení přechody pro chodce, šipky, symboly základní bílá barva</t>
  </si>
  <si>
    <t>1433535437</t>
  </si>
  <si>
    <t>"V10F (invalida)" 2,00*2</t>
  </si>
  <si>
    <t>105</t>
  </si>
  <si>
    <t>915231111</t>
  </si>
  <si>
    <t>Vodorovné dopravní značení přechody pro chodce, šipky, symboly bílý plast</t>
  </si>
  <si>
    <t>-1689553265</t>
  </si>
  <si>
    <t>"V17" 6,00</t>
  </si>
  <si>
    <t>106</t>
  </si>
  <si>
    <t>915611111</t>
  </si>
  <si>
    <t>Předznačení vodorovného liniového značení</t>
  </si>
  <si>
    <t>387681855</t>
  </si>
  <si>
    <t>107</t>
  </si>
  <si>
    <t>915621111</t>
  </si>
  <si>
    <t>Předznačení vodorovného plošného značení</t>
  </si>
  <si>
    <t>-377047446</t>
  </si>
  <si>
    <t>4,00+6,00</t>
  </si>
  <si>
    <t>108</t>
  </si>
  <si>
    <t>916131213</t>
  </si>
  <si>
    <t>Osazení silničního obrubníku betonového stojatého s boční opěrou do lože z betonu prostého</t>
  </si>
  <si>
    <t>-828452868</t>
  </si>
  <si>
    <t>81,00+183,00+119,00+6,00+5,00</t>
  </si>
  <si>
    <t>109</t>
  </si>
  <si>
    <t>59217017</t>
  </si>
  <si>
    <t>obrubník betonový 1000x100x250mm</t>
  </si>
  <si>
    <t>19044094</t>
  </si>
  <si>
    <t>31,00+18,00+8,00+12,00+12,00</t>
  </si>
  <si>
    <t>110</t>
  </si>
  <si>
    <t>59217031</t>
  </si>
  <si>
    <t>obrubník betonový silniční 1000x150x250mm</t>
  </si>
  <si>
    <t>-493133108</t>
  </si>
  <si>
    <t>46,00+23,00+30,00+18,00+4,00+41,00+21,00</t>
  </si>
  <si>
    <t>111</t>
  </si>
  <si>
    <t>59217032</t>
  </si>
  <si>
    <t>obrubník betonový silniční 1000x150x150mm</t>
  </si>
  <si>
    <t>-412695058</t>
  </si>
  <si>
    <t>41,00+4,00+13,00+48,00+13,00</t>
  </si>
  <si>
    <t>112</t>
  </si>
  <si>
    <t>59217030</t>
  </si>
  <si>
    <t>obrubník betonový silniční přechodový 1000x150x150-250mm</t>
  </si>
  <si>
    <t>-1816424258</t>
  </si>
  <si>
    <t>"pravý" 3,00</t>
  </si>
  <si>
    <t xml:space="preserve">"levý"  3,00</t>
  </si>
  <si>
    <t>113</t>
  </si>
  <si>
    <t>59217035-1</t>
  </si>
  <si>
    <t>obrubník betonový obloukový vnější 150x250mm R=1,00</t>
  </si>
  <si>
    <t>542332165</t>
  </si>
  <si>
    <t>5,00</t>
  </si>
  <si>
    <t>114</t>
  </si>
  <si>
    <t>916991121</t>
  </si>
  <si>
    <t>Lože pod obrubníky, krajníky nebo obruby z dlažebních kostek z betonu prostého</t>
  </si>
  <si>
    <t>1189338681</t>
  </si>
  <si>
    <t>"silniční obrubník" 394,00*0,04</t>
  </si>
  <si>
    <t>"palisády" 4,50*0,05</t>
  </si>
  <si>
    <t>115</t>
  </si>
  <si>
    <t>919112111</t>
  </si>
  <si>
    <t>Řezání dilatačních spár š 4 mm hl do 60 mm příčných nebo podélných v živičném krytu</t>
  </si>
  <si>
    <t>-77345369</t>
  </si>
  <si>
    <t>116</t>
  </si>
  <si>
    <t>919726122</t>
  </si>
  <si>
    <t>Geotextilie pro ochranu, separaci a filtraci netkaná měrná hmotnost do 300 g/m2</t>
  </si>
  <si>
    <t>-1630544146</t>
  </si>
  <si>
    <t>"asfalt. plocha" 753,70</t>
  </si>
  <si>
    <t>"dlažba tl. 80mm" 801,90</t>
  </si>
  <si>
    <t>117</t>
  </si>
  <si>
    <t>919735111</t>
  </si>
  <si>
    <t>Řezání stávajícího živičného krytu hl do 50 mm</t>
  </si>
  <si>
    <t>-508060379</t>
  </si>
  <si>
    <t>(10,00+6,00+16,50+4,50)*2</t>
  </si>
  <si>
    <t>118</t>
  </si>
  <si>
    <t>938906143-1</t>
  </si>
  <si>
    <t xml:space="preserve">Pročištění potrubí DN 160 </t>
  </si>
  <si>
    <t>-1648169763</t>
  </si>
  <si>
    <t>"pročištění přípojek stáv. vpustí" 10,300</t>
  </si>
  <si>
    <t>119</t>
  </si>
  <si>
    <t>938908411</t>
  </si>
  <si>
    <t>Čištění vozovek splachováním vodou</t>
  </si>
  <si>
    <t>1134431862</t>
  </si>
  <si>
    <t>120</t>
  </si>
  <si>
    <t>938909331</t>
  </si>
  <si>
    <t>Čištění vozovek metením ručně podkladu nebo krytu betonového nebo živičného</t>
  </si>
  <si>
    <t>-950976896</t>
  </si>
  <si>
    <t>121</t>
  </si>
  <si>
    <t>966001211-1</t>
  </si>
  <si>
    <t>Odstranění mobiliáře</t>
  </si>
  <si>
    <t>-1304524092</t>
  </si>
  <si>
    <t>122</t>
  </si>
  <si>
    <t>966006132</t>
  </si>
  <si>
    <t>Odstranění značek dopravních nebo orientačních se sloupky s betonovými patkami</t>
  </si>
  <si>
    <t>-59576592</t>
  </si>
  <si>
    <t>"demontáž značky pro opětovné použití" 4</t>
  </si>
  <si>
    <t>123</t>
  </si>
  <si>
    <t>977151124</t>
  </si>
  <si>
    <t>Jádrové vrty diamantovými korunkami do D 180 mm do stavebních materiálů</t>
  </si>
  <si>
    <t>-580048138</t>
  </si>
  <si>
    <t>"napojení potrubí do stáv. stoky" 0,05*7</t>
  </si>
  <si>
    <t>"napojení potrubí trativodu do UV" 0,05*6</t>
  </si>
  <si>
    <t>"napojení potrubí odvodnění žlabů do stáv. stoky" 0,05*3</t>
  </si>
  <si>
    <t>124</t>
  </si>
  <si>
    <t>R93511411</t>
  </si>
  <si>
    <t xml:space="preserve">Mikroštěrbinový odvodňovací betonový žlab, rozměr: 210x260 mm </t>
  </si>
  <si>
    <t>-1395418138</t>
  </si>
  <si>
    <t>"DETAIL ODVODNĚNÍ - ŠTĚRBINOVÉ ŽLABY</t>
  </si>
  <si>
    <t>33,00</t>
  </si>
  <si>
    <t>"vč. skladby:</t>
  </si>
  <si>
    <t xml:space="preserve">"čistícího kus 3x,  záslepky 6x , </t>
  </si>
  <si>
    <t xml:space="preserve">"vpusťového kusu dl. 1,0m 3x, </t>
  </si>
  <si>
    <t>"sestava pod vpusti 43x</t>
  </si>
  <si>
    <t>"žlab osazen do beton. lože beton C20/25 vč. beton. opěr</t>
  </si>
  <si>
    <t>125</t>
  </si>
  <si>
    <t>R99100190</t>
  </si>
  <si>
    <t>Statické zkoušky hutnění</t>
  </si>
  <si>
    <t>-2140360156</t>
  </si>
  <si>
    <t>997</t>
  </si>
  <si>
    <t>Přesun sutě</t>
  </si>
  <si>
    <t>126</t>
  </si>
  <si>
    <t>997221551</t>
  </si>
  <si>
    <t>Vodorovná doprava suti ze sypkých materiálů do 1 km</t>
  </si>
  <si>
    <t>539678698</t>
  </si>
  <si>
    <t>127</t>
  </si>
  <si>
    <t>997221559</t>
  </si>
  <si>
    <t>Příplatek ZKD 1 km u vodorovné dopravy suti ze sypkých materiálů</t>
  </si>
  <si>
    <t>-1582124326</t>
  </si>
  <si>
    <t>1175,759*9 'Přepočtené koeficientem množství</t>
  </si>
  <si>
    <t>997221611</t>
  </si>
  <si>
    <t>Nakládání suti na dopravní prostředky pro vodorovnou dopravu</t>
  </si>
  <si>
    <t>-90100730</t>
  </si>
  <si>
    <t>129</t>
  </si>
  <si>
    <t>997221815</t>
  </si>
  <si>
    <t>Poplatek za uložení na skládce (skládkovné) stavebního odpadu betonového kód odpadu 170 101</t>
  </si>
  <si>
    <t>-2036899965</t>
  </si>
  <si>
    <t>130</t>
  </si>
  <si>
    <t>997221845</t>
  </si>
  <si>
    <t>Poplatek za uložení na skládce (skládkovné) odpadu asfaltového bez dehtu kód odpadu 170 302</t>
  </si>
  <si>
    <t>867403762</t>
  </si>
  <si>
    <t>131</t>
  </si>
  <si>
    <t>997013831</t>
  </si>
  <si>
    <t>Poplatek za uložení na skládce (skládkovné) stavebního odpadu směsného kód odpadu 170 904</t>
  </si>
  <si>
    <t>-645206103</t>
  </si>
  <si>
    <t>132</t>
  </si>
  <si>
    <t>997221825</t>
  </si>
  <si>
    <t>Poplatek za uložení na skládce (skládkovné) stavebního odpadu železobetonového kód odpadu 170 101</t>
  </si>
  <si>
    <t>-1989372557</t>
  </si>
  <si>
    <t>998</t>
  </si>
  <si>
    <t>Přesun hmot</t>
  </si>
  <si>
    <t>133</t>
  </si>
  <si>
    <t>998223011</t>
  </si>
  <si>
    <t>Přesun hmot pro pozemní komunikace s krytem dlážděným</t>
  </si>
  <si>
    <t>862520937</t>
  </si>
  <si>
    <t>Práce a dodávky M</t>
  </si>
  <si>
    <t>22-M</t>
  </si>
  <si>
    <t>Montáže technologických zařízení pro dopravní stavby</t>
  </si>
  <si>
    <t>134</t>
  </si>
  <si>
    <t>220182021</t>
  </si>
  <si>
    <t>Uložení HDPE trubky do výkopu včetně fixace</t>
  </si>
  <si>
    <t>-1658388625</t>
  </si>
  <si>
    <t>"rezervní chránička DVR 110" 25,00+31,00</t>
  </si>
  <si>
    <t>135</t>
  </si>
  <si>
    <t>34571366</t>
  </si>
  <si>
    <t>trubka elektroinstalační HDPE tuhá dvouplášťová korugovaná D 100/120 mm</t>
  </si>
  <si>
    <t>-1922400622</t>
  </si>
  <si>
    <t>136</t>
  </si>
  <si>
    <t>R22018201</t>
  </si>
  <si>
    <t>Dodatečné osazení ochranné trubky do výkopu včetně fixace</t>
  </si>
  <si>
    <t>-1915560036</t>
  </si>
  <si>
    <t>"uložení obnažených kabelů CETIN do půlených chrániček" 31,00</t>
  </si>
  <si>
    <t>"uložení obnažených kabelů NN ČEZ do půlených chrániček" 25,00</t>
  </si>
  <si>
    <t>137</t>
  </si>
  <si>
    <t>113548-1</t>
  </si>
  <si>
    <t xml:space="preserve">chránička půlená červená  D110</t>
  </si>
  <si>
    <t>1770534630</t>
  </si>
  <si>
    <t>138</t>
  </si>
  <si>
    <t>R22018209</t>
  </si>
  <si>
    <t>Utěsnění konců kabelových chrániček, D+M</t>
  </si>
  <si>
    <t>1914783878</t>
  </si>
  <si>
    <t>7*2</t>
  </si>
  <si>
    <t>46-M</t>
  </si>
  <si>
    <t>Zemní práce při extr.mont.pracích</t>
  </si>
  <si>
    <t>139</t>
  </si>
  <si>
    <t>460421182</t>
  </si>
  <si>
    <t>Lože kabelů z písku nebo štěrkopísku tl 10 cm nad kabel, kryté plastovou folií, š lože do 50 cm</t>
  </si>
  <si>
    <t>1567114799</t>
  </si>
  <si>
    <t>140</t>
  </si>
  <si>
    <t>460490012</t>
  </si>
  <si>
    <t>Krytí kabelů výstražnou fólií šířky 25 cm</t>
  </si>
  <si>
    <t>1173865020</t>
  </si>
  <si>
    <t>56,00*2</t>
  </si>
  <si>
    <t>SO 02 - Chodníky</t>
  </si>
  <si>
    <t>818694728</t>
  </si>
  <si>
    <t>"10% z objemu výkopu zeminy tř. 3" 205,00*0,10</t>
  </si>
  <si>
    <t>"10% z objemu výkopu zeminy tř. 4" 205,00*0,10</t>
  </si>
  <si>
    <t>-1023201200</t>
  </si>
  <si>
    <t>"10% z objemu výkopu zeminy tř. 3" 140,805*0,10</t>
  </si>
  <si>
    <t>"10% z objemu výkopu zeminy tř. 4" 140,805*0,10</t>
  </si>
  <si>
    <t>1100795078</t>
  </si>
  <si>
    <t>509,00*0,30+938,70*0,42-695,00*0,21</t>
  </si>
  <si>
    <t xml:space="preserve">"zemina tř. 3 - 50%"  401,00*0,50</t>
  </si>
  <si>
    <t>1020476135</t>
  </si>
  <si>
    <t>938,70*0,30</t>
  </si>
  <si>
    <t>"zemina tř. 3 - 50%" 281,61*0,50</t>
  </si>
  <si>
    <t>-1719840530</t>
  </si>
  <si>
    <t>"50%" 205,00*0,50</t>
  </si>
  <si>
    <t>-1608500019</t>
  </si>
  <si>
    <t>"50%" 140,805*0,50</t>
  </si>
  <si>
    <t>1071296328</t>
  </si>
  <si>
    <t>278027693</t>
  </si>
  <si>
    <t>"zemina tř. 4 - 50%" 281,61*0,50</t>
  </si>
  <si>
    <t>1643528295</t>
  </si>
  <si>
    <t>638422180</t>
  </si>
  <si>
    <t>-1563410657</t>
  </si>
  <si>
    <t>"objem odkopávek x součinitel nakypření 1,3" 401,00*1,30</t>
  </si>
  <si>
    <t>1995862698</t>
  </si>
  <si>
    <t>"objem odkopávek x součinitel nakypření 1,3" 281,61*1,30</t>
  </si>
  <si>
    <t>702057807</t>
  </si>
  <si>
    <t>-311109844</t>
  </si>
  <si>
    <t>-1255829742</t>
  </si>
  <si>
    <t>"objem odkopávek celkem" 401,00</t>
  </si>
  <si>
    <t>401*1,8 'Přepočtené koeficientem množství</t>
  </si>
  <si>
    <t>204675012</t>
  </si>
  <si>
    <t>"objem odkopávek celkem" 281,61</t>
  </si>
  <si>
    <t>281,61*1,8 'Přepočtené koeficientem množství</t>
  </si>
  <si>
    <t>1321833957</t>
  </si>
  <si>
    <t>938,70</t>
  </si>
  <si>
    <t>-173927251</t>
  </si>
  <si>
    <t>914,00</t>
  </si>
  <si>
    <t>-1979253373</t>
  </si>
  <si>
    <t xml:space="preserve">"kamenivo přírodní - štěrkodrť  ŠDB 0-63</t>
  </si>
  <si>
    <t>914,00+509,00*0,30</t>
  </si>
  <si>
    <t>564861111</t>
  </si>
  <si>
    <t>Podklad ze štěrkodrtě ŠD tl 200 mm</t>
  </si>
  <si>
    <t>-2062822117</t>
  </si>
  <si>
    <t>509,00</t>
  </si>
  <si>
    <t>564871116-1</t>
  </si>
  <si>
    <t>Podklad ze štěrkodrtě ŠD tl. 300 mm - výměnná vrstva</t>
  </si>
  <si>
    <t>-587163382</t>
  </si>
  <si>
    <t>596211113</t>
  </si>
  <si>
    <t>Kladení zámkové dlažby komunikací pro pěší tl 60 mm skupiny A pl přes 300 m2</t>
  </si>
  <si>
    <t>-987881805</t>
  </si>
  <si>
    <t>466,52+38,28+4,20</t>
  </si>
  <si>
    <t>59245018</t>
  </si>
  <si>
    <t>dlažba skladebná betonová 200x100x60mm přírodní</t>
  </si>
  <si>
    <t>-1472876402</t>
  </si>
  <si>
    <t xml:space="preserve"> 466,52</t>
  </si>
  <si>
    <t>466,52*1,01 'Přepočtené koeficientem množství</t>
  </si>
  <si>
    <t>59245006</t>
  </si>
  <si>
    <t>dlažba skladebná betonová pro nevidomé 200x100x60mm barevná</t>
  </si>
  <si>
    <t>-1823989272</t>
  </si>
  <si>
    <t>"dlažba pro nevidomé červená" (37,30+44,70+13,70)*0,40</t>
  </si>
  <si>
    <t>38,28*1,03 'Přepočtené koeficientem množství</t>
  </si>
  <si>
    <t>592-4501</t>
  </si>
  <si>
    <t>dlažba skladebná betonová 200x200x60mm šedá</t>
  </si>
  <si>
    <t>-697584929</t>
  </si>
  <si>
    <t>" vodící linie" (7,00+3,50)*0,40</t>
  </si>
  <si>
    <t>4,2*1,03 'Přepočtené koeficientem množství</t>
  </si>
  <si>
    <t>596211114</t>
  </si>
  <si>
    <t>Příplatek za kombinaci dvou barev u kladení betonových dlažeb komunikací pro pěší tl 60 mm skupiny A</t>
  </si>
  <si>
    <t>1628204734</t>
  </si>
  <si>
    <t>38,28+4,20</t>
  </si>
  <si>
    <t>1633165016</t>
  </si>
  <si>
    <t>799,90+2,00+1,00+11,20+12,88</t>
  </si>
  <si>
    <t>59245020</t>
  </si>
  <si>
    <t>dlažba skladebná betonová 200x100x80mm přírodní</t>
  </si>
  <si>
    <t>328471195</t>
  </si>
  <si>
    <t>799,90</t>
  </si>
  <si>
    <t>799,9*1,01 'Přepočtené koeficientem množství</t>
  </si>
  <si>
    <t>59245005</t>
  </si>
  <si>
    <t>dlažba skladebná betonová 200x100x80mm barevná</t>
  </si>
  <si>
    <t>2087749522</t>
  </si>
  <si>
    <t xml:space="preserve">"dlažba červená"  2,00</t>
  </si>
  <si>
    <t xml:space="preserve">"dlažba žlutá"  1,00</t>
  </si>
  <si>
    <t>3*1,03 'Přepočtené koeficientem množství</t>
  </si>
  <si>
    <t>592-5502</t>
  </si>
  <si>
    <t>dlažba skladebná betonová pro nevidomé 200x100x80mm barevná</t>
  </si>
  <si>
    <t>-654995904</t>
  </si>
  <si>
    <t>"skladba S2 - dlažba pro nevidomé červená" (15,30+1,50+3,50+7,7)*0,40</t>
  </si>
  <si>
    <t>11,2*1,03 'Přepočtené koeficientem množství</t>
  </si>
  <si>
    <t>592-5503</t>
  </si>
  <si>
    <t>dlažba skladebná betonová 200x200x80mm šedá</t>
  </si>
  <si>
    <t>-1530561081</t>
  </si>
  <si>
    <t>"vodící linie" (19,6+7,60+5,00)*0,40</t>
  </si>
  <si>
    <t>12,88*1,03 'Přepočtené koeficientem množství</t>
  </si>
  <si>
    <t>596212214</t>
  </si>
  <si>
    <t>Příplatek za kombinaci dvou barev u betonových dlažeb pozemních komunikací tl 80 mm skupiny A</t>
  </si>
  <si>
    <t>-1239913179</t>
  </si>
  <si>
    <t>3,00+11,20+12,88</t>
  </si>
  <si>
    <t>596811120</t>
  </si>
  <si>
    <t>Kladení betonové dlažby komunikací pro pěší do lože z kameniva vel do 0,09 m2 plochy do 50 m2</t>
  </si>
  <si>
    <t>-2120408867</t>
  </si>
  <si>
    <t>87,00</t>
  </si>
  <si>
    <t>592-4601</t>
  </si>
  <si>
    <t>dlažba plošná betonová z kamenů 7 velikostí, červený odstín</t>
  </si>
  <si>
    <t>-1522686086</t>
  </si>
  <si>
    <t>87*1,03 'Přepočtené koeficientem množství</t>
  </si>
  <si>
    <t>894412411</t>
  </si>
  <si>
    <t>Osazení železobetonových dílců pro šachty skruží přechodových</t>
  </si>
  <si>
    <t>1779953250</t>
  </si>
  <si>
    <t>59224168</t>
  </si>
  <si>
    <t>skruž betonová přechodová 62,5/100x60x12 cm, stupadla poplastovaná kapsová</t>
  </si>
  <si>
    <t>2119278702</t>
  </si>
  <si>
    <t>899104112</t>
  </si>
  <si>
    <t>Osazení poklopů litinových nebo ocelových včetně rámů pro třídu zatížení D400, E600</t>
  </si>
  <si>
    <t>1636334865</t>
  </si>
  <si>
    <t>28661935</t>
  </si>
  <si>
    <t>poklop šachtový litinový dno DN 600 pro třídu zatížení D400</t>
  </si>
  <si>
    <t>-314670075</t>
  </si>
  <si>
    <t>22870655</t>
  </si>
  <si>
    <t>"poklopy šachet" 2</t>
  </si>
  <si>
    <t>899431111</t>
  </si>
  <si>
    <t>Výšková úprava uličního vstupu nebo vpusti do 200 mm zvýšením krycího hrnce, šoupěte nebo hydrantu</t>
  </si>
  <si>
    <t>1100870442</t>
  </si>
  <si>
    <t>916231213</t>
  </si>
  <si>
    <t>Osazení chodníkového obrubníku betonového stojatého s boční opěrou do lože z betonu prostého</t>
  </si>
  <si>
    <t>1773249371</t>
  </si>
  <si>
    <t>"VYTYČOVACÍ PLÁN</t>
  </si>
  <si>
    <t>572,40+24,80+11,80</t>
  </si>
  <si>
    <t>59217016</t>
  </si>
  <si>
    <t>obrubník betonový chodníkový 1000x80x250mm</t>
  </si>
  <si>
    <t>1099406162</t>
  </si>
  <si>
    <t>59217-01</t>
  </si>
  <si>
    <t>chodníkový obrubník obloukový 8/25, vnější R=1</t>
  </si>
  <si>
    <t>-192601322</t>
  </si>
  <si>
    <t>0,80*31</t>
  </si>
  <si>
    <t>59217-03</t>
  </si>
  <si>
    <t>chodníkový obrubník obloukový 8/25, vnější R=1,50</t>
  </si>
  <si>
    <t>1004856384</t>
  </si>
  <si>
    <t>9,40+2,40</t>
  </si>
  <si>
    <t>2117092625</t>
  </si>
  <si>
    <t>"chodníkový obrubník"609,00*0,03</t>
  </si>
  <si>
    <t>-1702919819</t>
  </si>
  <si>
    <t>1173,37</t>
  </si>
  <si>
    <t>-999572598</t>
  </si>
  <si>
    <t>1562975896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</si>
</sst>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ht="36.96" customHeight="1">
      <c r="AR2" s="17" t="s">
        <v>5</v>
      </c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ht="12" customHeight="1">
      <c r="B5" s="21"/>
      <c r="D5" s="25" t="s">
        <v>13</v>
      </c>
      <c r="K5" s="26" t="s">
        <v>14</v>
      </c>
      <c r="AR5" s="21"/>
      <c r="BE5" s="27" t="s">
        <v>15</v>
      </c>
      <c r="BS5" s="18" t="s">
        <v>6</v>
      </c>
    </row>
    <row r="6" ht="36.96" customHeight="1">
      <c r="B6" s="21"/>
      <c r="D6" s="28" t="s">
        <v>16</v>
      </c>
      <c r="K6" s="29" t="s">
        <v>17</v>
      </c>
      <c r="AR6" s="21"/>
      <c r="BE6" s="30"/>
      <c r="BS6" s="18" t="s">
        <v>6</v>
      </c>
    </row>
    <row r="7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ht="14.4" customHeight="1">
      <c r="B9" s="21"/>
      <c r="AR9" s="21"/>
      <c r="BE9" s="30"/>
      <c r="BS9" s="18" t="s">
        <v>6</v>
      </c>
    </row>
    <row r="10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ht="6.96" customHeight="1">
      <c r="B12" s="21"/>
      <c r="AR12" s="21"/>
      <c r="BE12" s="30"/>
      <c r="BS12" s="18" t="s">
        <v>6</v>
      </c>
    </row>
    <row r="13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ht="6.96" customHeight="1">
      <c r="B15" s="21"/>
      <c r="AR15" s="21"/>
      <c r="BE15" s="30"/>
      <c r="BS15" s="18" t="s">
        <v>3</v>
      </c>
    </row>
    <row r="16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ht="6.96" customHeight="1">
      <c r="B18" s="21"/>
      <c r="AR18" s="21"/>
      <c r="BE18" s="30"/>
      <c r="BS18" s="18" t="s">
        <v>6</v>
      </c>
    </row>
    <row r="19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ht="6.96" customHeight="1">
      <c r="B21" s="21"/>
      <c r="AR21" s="21"/>
      <c r="BE21" s="30"/>
    </row>
    <row r="22" ht="12" customHeight="1">
      <c r="B22" s="21"/>
      <c r="D22" s="31" t="s">
        <v>32</v>
      </c>
      <c r="AR22" s="21"/>
      <c r="BE22" s="30"/>
    </row>
    <row r="23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ht="6.96" customHeight="1">
      <c r="B24" s="21"/>
      <c r="AR24" s="21"/>
      <c r="BE24" s="30"/>
    </row>
    <row r="25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1" customFormat="1" ht="25.92" customHeight="1">
      <c r="B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R26" s="37"/>
      <c r="BE26" s="30"/>
    </row>
    <row r="27" s="1" customFormat="1" ht="6.96" customHeight="1">
      <c r="B27" s="37"/>
      <c r="AR27" s="37"/>
      <c r="BE27" s="30"/>
    </row>
    <row r="28" s="1" customFormat="1">
      <c r="B28" s="37"/>
      <c r="L28" s="41" t="s">
        <v>34</v>
      </c>
      <c r="M28" s="41"/>
      <c r="N28" s="41"/>
      <c r="O28" s="41"/>
      <c r="P28" s="41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K28" s="41" t="s">
        <v>36</v>
      </c>
      <c r="AL28" s="41"/>
      <c r="AM28" s="41"/>
      <c r="AN28" s="41"/>
      <c r="AO28" s="41"/>
      <c r="AR28" s="37"/>
      <c r="BE28" s="30"/>
    </row>
    <row r="29" s="2" customFormat="1" ht="14.4" customHeight="1">
      <c r="B29" s="42"/>
      <c r="D29" s="31" t="s">
        <v>37</v>
      </c>
      <c r="F29" s="31" t="s">
        <v>38</v>
      </c>
      <c r="L29" s="43">
        <v>0.20999999999999999</v>
      </c>
      <c r="M29" s="2"/>
      <c r="N29" s="2"/>
      <c r="O29" s="2"/>
      <c r="P29" s="2"/>
      <c r="W29" s="44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4">
        <f>ROUND(AV94, 2)</f>
        <v>0</v>
      </c>
      <c r="AL29" s="2"/>
      <c r="AM29" s="2"/>
      <c r="AN29" s="2"/>
      <c r="AO29" s="2"/>
      <c r="AR29" s="42"/>
      <c r="BE29" s="45"/>
    </row>
    <row r="30" s="2" customFormat="1" ht="14.4" customHeight="1">
      <c r="B30" s="42"/>
      <c r="F30" s="31" t="s">
        <v>39</v>
      </c>
      <c r="L30" s="43">
        <v>0.14999999999999999</v>
      </c>
      <c r="M30" s="2"/>
      <c r="N30" s="2"/>
      <c r="O30" s="2"/>
      <c r="P30" s="2"/>
      <c r="W30" s="44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4">
        <f>ROUND(AW94, 2)</f>
        <v>0</v>
      </c>
      <c r="AL30" s="2"/>
      <c r="AM30" s="2"/>
      <c r="AN30" s="2"/>
      <c r="AO30" s="2"/>
      <c r="AR30" s="42"/>
      <c r="BE30" s="45"/>
    </row>
    <row r="31" hidden="1" s="2" customFormat="1" ht="14.4" customHeight="1">
      <c r="B31" s="42"/>
      <c r="F31" s="31" t="s">
        <v>40</v>
      </c>
      <c r="L31" s="43">
        <v>0.20999999999999999</v>
      </c>
      <c r="M31" s="2"/>
      <c r="N31" s="2"/>
      <c r="O31" s="2"/>
      <c r="P31" s="2"/>
      <c r="W31" s="44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4">
        <v>0</v>
      </c>
      <c r="AL31" s="2"/>
      <c r="AM31" s="2"/>
      <c r="AN31" s="2"/>
      <c r="AO31" s="2"/>
      <c r="AR31" s="42"/>
      <c r="BE31" s="45"/>
    </row>
    <row r="32" hidden="1" s="2" customFormat="1" ht="14.4" customHeight="1">
      <c r="B32" s="42"/>
      <c r="F32" s="31" t="s">
        <v>41</v>
      </c>
      <c r="L32" s="43">
        <v>0.14999999999999999</v>
      </c>
      <c r="M32" s="2"/>
      <c r="N32" s="2"/>
      <c r="O32" s="2"/>
      <c r="P32" s="2"/>
      <c r="W32" s="44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4">
        <v>0</v>
      </c>
      <c r="AL32" s="2"/>
      <c r="AM32" s="2"/>
      <c r="AN32" s="2"/>
      <c r="AO32" s="2"/>
      <c r="AR32" s="42"/>
      <c r="BE32" s="45"/>
    </row>
    <row r="33" hidden="1" s="2" customFormat="1" ht="14.4" customHeight="1">
      <c r="B33" s="42"/>
      <c r="F33" s="31" t="s">
        <v>42</v>
      </c>
      <c r="L33" s="43">
        <v>0</v>
      </c>
      <c r="M33" s="2"/>
      <c r="N33" s="2"/>
      <c r="O33" s="2"/>
      <c r="P33" s="2"/>
      <c r="W33" s="44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4">
        <v>0</v>
      </c>
      <c r="AL33" s="2"/>
      <c r="AM33" s="2"/>
      <c r="AN33" s="2"/>
      <c r="AO33" s="2"/>
      <c r="AR33" s="42"/>
      <c r="BE33" s="45"/>
    </row>
    <row r="34" s="1" customFormat="1" ht="6.96" customHeight="1">
      <c r="B34" s="37"/>
      <c r="AR34" s="37"/>
      <c r="BE34" s="30"/>
    </row>
    <row r="35" s="1" customFormat="1" ht="25.92" customHeight="1"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</row>
    <row r="36" s="1" customFormat="1" ht="6.96" customHeight="1">
      <c r="B36" s="37"/>
      <c r="AR36" s="37"/>
    </row>
    <row r="37" s="1" customFormat="1" ht="14.4" customHeight="1">
      <c r="B37" s="37"/>
      <c r="AR37" s="37"/>
    </row>
    <row r="38" ht="14.4" customHeight="1">
      <c r="B38" s="21"/>
      <c r="AR38" s="21"/>
    </row>
    <row r="39" ht="14.4" customHeight="1">
      <c r="B39" s="21"/>
      <c r="AR39" s="21"/>
    </row>
    <row r="40" ht="14.4" customHeight="1">
      <c r="B40" s="21"/>
      <c r="AR40" s="21"/>
    </row>
    <row r="41" ht="14.4" customHeight="1">
      <c r="B41" s="21"/>
      <c r="AR41" s="21"/>
    </row>
    <row r="42" ht="14.4" customHeight="1">
      <c r="B42" s="21"/>
      <c r="AR42" s="21"/>
    </row>
    <row r="43" ht="14.4" customHeight="1">
      <c r="B43" s="21"/>
      <c r="AR43" s="21"/>
    </row>
    <row r="44" ht="14.4" customHeight="1">
      <c r="B44" s="21"/>
      <c r="AR44" s="21"/>
    </row>
    <row r="45" ht="14.4" customHeight="1">
      <c r="B45" s="21"/>
      <c r="AR45" s="21"/>
    </row>
    <row r="46" ht="14.4" customHeight="1">
      <c r="B46" s="21"/>
      <c r="AR46" s="21"/>
    </row>
    <row r="47" ht="14.4" customHeight="1">
      <c r="B47" s="21"/>
      <c r="AR47" s="21"/>
    </row>
    <row r="48" ht="14.4" customHeight="1">
      <c r="B48" s="21"/>
      <c r="AR48" s="21"/>
    </row>
    <row r="49" s="1" customFormat="1" ht="14.4" customHeight="1">
      <c r="B49" s="37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3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1" customFormat="1">
      <c r="B60" s="37"/>
      <c r="D60" s="55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5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5" t="s">
        <v>48</v>
      </c>
      <c r="AI60" s="39"/>
      <c r="AJ60" s="39"/>
      <c r="AK60" s="39"/>
      <c r="AL60" s="39"/>
      <c r="AM60" s="55" t="s">
        <v>49</v>
      </c>
      <c r="AN60" s="39"/>
      <c r="AO60" s="39"/>
      <c r="AR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1" customFormat="1">
      <c r="B64" s="37"/>
      <c r="D64" s="53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3" t="s">
        <v>51</v>
      </c>
      <c r="AI64" s="54"/>
      <c r="AJ64" s="54"/>
      <c r="AK64" s="54"/>
      <c r="AL64" s="54"/>
      <c r="AM64" s="54"/>
      <c r="AN64" s="54"/>
      <c r="AO64" s="54"/>
      <c r="AR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1" customFormat="1">
      <c r="B75" s="37"/>
      <c r="D75" s="55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5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5" t="s">
        <v>48</v>
      </c>
      <c r="AI75" s="39"/>
      <c r="AJ75" s="39"/>
      <c r="AK75" s="39"/>
      <c r="AL75" s="39"/>
      <c r="AM75" s="55" t="s">
        <v>49</v>
      </c>
      <c r="AN75" s="39"/>
      <c r="AO75" s="39"/>
      <c r="AR75" s="37"/>
    </row>
    <row r="76" s="1" customFormat="1">
      <c r="B76" s="37"/>
      <c r="AR76" s="37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7"/>
    </row>
    <row r="82" s="1" customFormat="1" ht="24.96" customHeight="1">
      <c r="B82" s="37"/>
      <c r="C82" s="22" t="s">
        <v>52</v>
      </c>
      <c r="AR82" s="37"/>
    </row>
    <row r="83" s="1" customFormat="1" ht="6.96" customHeight="1">
      <c r="B83" s="37"/>
      <c r="AR83" s="37"/>
    </row>
    <row r="84" s="3" customFormat="1" ht="12" customHeight="1">
      <c r="B84" s="60"/>
      <c r="C84" s="31" t="s">
        <v>13</v>
      </c>
      <c r="L84" s="3" t="str">
        <f>K5</f>
        <v>49970</v>
      </c>
      <c r="AR84" s="60"/>
    </row>
    <row r="85" s="4" customFormat="1" ht="36.96" customHeight="1">
      <c r="B85" s="61"/>
      <c r="C85" s="62" t="s">
        <v>16</v>
      </c>
      <c r="L85" s="63" t="str">
        <f>K6</f>
        <v>Regenerace sídliště Mírová osada - 1. etapa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61"/>
    </row>
    <row r="86" s="1" customFormat="1" ht="6.96" customHeight="1">
      <c r="B86" s="37"/>
      <c r="AR86" s="37"/>
    </row>
    <row r="87" s="1" customFormat="1" ht="12" customHeight="1">
      <c r="B87" s="37"/>
      <c r="C87" s="31" t="s">
        <v>20</v>
      </c>
      <c r="L87" s="64" t="str">
        <f>IF(K8="","",K8)</f>
        <v xml:space="preserve"> </v>
      </c>
      <c r="AI87" s="31" t="s">
        <v>22</v>
      </c>
      <c r="AM87" s="65" t="str">
        <f>IF(AN8= "","",AN8)</f>
        <v>17. 11. 2019</v>
      </c>
      <c r="AN87" s="65"/>
      <c r="AR87" s="37"/>
    </row>
    <row r="88" s="1" customFormat="1" ht="6.96" customHeight="1">
      <c r="B88" s="37"/>
      <c r="AR88" s="37"/>
    </row>
    <row r="89" s="1" customFormat="1" ht="15.6" customHeight="1">
      <c r="B89" s="37"/>
      <c r="C89" s="31" t="s">
        <v>24</v>
      </c>
      <c r="L89" s="3" t="str">
        <f>IF(E11= "","",E11)</f>
        <v xml:space="preserve"> </v>
      </c>
      <c r="AI89" s="31" t="s">
        <v>29</v>
      </c>
      <c r="AM89" s="66" t="str">
        <f>IF(E17="","",E17)</f>
        <v xml:space="preserve"> </v>
      </c>
      <c r="AN89" s="3"/>
      <c r="AO89" s="3"/>
      <c r="AP89" s="3"/>
      <c r="AR89" s="37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</row>
    <row r="90" s="1" customFormat="1" ht="15.6" customHeight="1">
      <c r="B90" s="37"/>
      <c r="C90" s="31" t="s">
        <v>27</v>
      </c>
      <c r="L90" s="3" t="str">
        <f>IF(E14= "Vyplň údaj","",E14)</f>
        <v/>
      </c>
      <c r="AI90" s="31" t="s">
        <v>31</v>
      </c>
      <c r="AM90" s="66" t="str">
        <f>IF(E20="","",E20)</f>
        <v xml:space="preserve"> </v>
      </c>
      <c r="AN90" s="3"/>
      <c r="AO90" s="3"/>
      <c r="AP90" s="3"/>
      <c r="AR90" s="37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</row>
    <row r="91" s="1" customFormat="1" ht="10.8" customHeight="1">
      <c r="B91" s="37"/>
      <c r="AR91" s="37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</row>
    <row r="92" s="1" customFormat="1" ht="29.28" customHeight="1">
      <c r="B92" s="37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7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</row>
    <row r="93" s="1" customFormat="1" ht="10.8" customHeight="1">
      <c r="B93" s="37"/>
      <c r="AR93" s="37"/>
      <c r="AS93" s="85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</row>
    <row r="94" s="5" customFormat="1" ht="32.4" customHeight="1">
      <c r="B94" s="86"/>
      <c r="C94" s="87" t="s">
        <v>71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>
        <f>ROUND(SUM(AG95:AG96),2)</f>
        <v>0</v>
      </c>
      <c r="AH94" s="89"/>
      <c r="AI94" s="89"/>
      <c r="AJ94" s="89"/>
      <c r="AK94" s="89"/>
      <c r="AL94" s="89"/>
      <c r="AM94" s="89"/>
      <c r="AN94" s="90">
        <f>SUM(AG94,AT94)</f>
        <v>0</v>
      </c>
      <c r="AO94" s="90"/>
      <c r="AP94" s="90"/>
      <c r="AQ94" s="91" t="s">
        <v>1</v>
      </c>
      <c r="AR94" s="86"/>
      <c r="AS94" s="92">
        <f>ROUND(SUM(AS95:AS96),2)</f>
        <v>0</v>
      </c>
      <c r="AT94" s="93">
        <f>ROUND(SUM(AV94:AW94),2)</f>
        <v>0</v>
      </c>
      <c r="AU94" s="94">
        <f>ROUND(SUM(AU95:AU96),5)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ROUND(SUM(AZ95:AZ96),2)</f>
        <v>0</v>
      </c>
      <c r="BA94" s="93">
        <f>ROUND(SUM(BA95:BA96),2)</f>
        <v>0</v>
      </c>
      <c r="BB94" s="93">
        <f>ROUND(SUM(BB95:BB96),2)</f>
        <v>0</v>
      </c>
      <c r="BC94" s="93">
        <f>ROUND(SUM(BC95:BC96),2)</f>
        <v>0</v>
      </c>
      <c r="BD94" s="95">
        <f>ROUND(SUM(BD95:BD96),2)</f>
        <v>0</v>
      </c>
      <c r="BS94" s="96" t="s">
        <v>72</v>
      </c>
      <c r="BT94" s="96" t="s">
        <v>73</v>
      </c>
      <c r="BU94" s="97" t="s">
        <v>74</v>
      </c>
      <c r="BV94" s="96" t="s">
        <v>75</v>
      </c>
      <c r="BW94" s="96" t="s">
        <v>4</v>
      </c>
      <c r="BX94" s="96" t="s">
        <v>76</v>
      </c>
      <c r="CL94" s="96" t="s">
        <v>1</v>
      </c>
    </row>
    <row r="95" s="6" customFormat="1" ht="26.4" customHeight="1">
      <c r="A95" s="98" t="s">
        <v>77</v>
      </c>
      <c r="B95" s="99"/>
      <c r="C95" s="100"/>
      <c r="D95" s="101" t="s">
        <v>78</v>
      </c>
      <c r="E95" s="101"/>
      <c r="F95" s="101"/>
      <c r="G95" s="101"/>
      <c r="H95" s="101"/>
      <c r="I95" s="102"/>
      <c r="J95" s="101" t="s">
        <v>79</v>
      </c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3">
        <f>'SO 01 - Komunikace a park...'!J30</f>
        <v>0</v>
      </c>
      <c r="AH95" s="102"/>
      <c r="AI95" s="102"/>
      <c r="AJ95" s="102"/>
      <c r="AK95" s="102"/>
      <c r="AL95" s="102"/>
      <c r="AM95" s="102"/>
      <c r="AN95" s="103">
        <f>SUM(AG95,AT95)</f>
        <v>0</v>
      </c>
      <c r="AO95" s="102"/>
      <c r="AP95" s="102"/>
      <c r="AQ95" s="104" t="s">
        <v>80</v>
      </c>
      <c r="AR95" s="99"/>
      <c r="AS95" s="105">
        <v>0</v>
      </c>
      <c r="AT95" s="106">
        <f>ROUND(SUM(AV95:AW95),2)</f>
        <v>0</v>
      </c>
      <c r="AU95" s="107">
        <f>'SO 01 - Komunikace a park...'!P129</f>
        <v>0</v>
      </c>
      <c r="AV95" s="106">
        <f>'SO 01 - Komunikace a park...'!J33</f>
        <v>0</v>
      </c>
      <c r="AW95" s="106">
        <f>'SO 01 - Komunikace a park...'!J34</f>
        <v>0</v>
      </c>
      <c r="AX95" s="106">
        <f>'SO 01 - Komunikace a park...'!J35</f>
        <v>0</v>
      </c>
      <c r="AY95" s="106">
        <f>'SO 01 - Komunikace a park...'!J36</f>
        <v>0</v>
      </c>
      <c r="AZ95" s="106">
        <f>'SO 01 - Komunikace a park...'!F33</f>
        <v>0</v>
      </c>
      <c r="BA95" s="106">
        <f>'SO 01 - Komunikace a park...'!F34</f>
        <v>0</v>
      </c>
      <c r="BB95" s="106">
        <f>'SO 01 - Komunikace a park...'!F35</f>
        <v>0</v>
      </c>
      <c r="BC95" s="106">
        <f>'SO 01 - Komunikace a park...'!F36</f>
        <v>0</v>
      </c>
      <c r="BD95" s="108">
        <f>'SO 01 - Komunikace a park...'!F37</f>
        <v>0</v>
      </c>
      <c r="BT95" s="109" t="s">
        <v>81</v>
      </c>
      <c r="BV95" s="109" t="s">
        <v>75</v>
      </c>
      <c r="BW95" s="109" t="s">
        <v>82</v>
      </c>
      <c r="BX95" s="109" t="s">
        <v>4</v>
      </c>
      <c r="CL95" s="109" t="s">
        <v>1</v>
      </c>
      <c r="CM95" s="109" t="s">
        <v>83</v>
      </c>
    </row>
    <row r="96" s="6" customFormat="1" ht="26.4" customHeight="1">
      <c r="A96" s="98" t="s">
        <v>77</v>
      </c>
      <c r="B96" s="99"/>
      <c r="C96" s="100"/>
      <c r="D96" s="101" t="s">
        <v>84</v>
      </c>
      <c r="E96" s="101"/>
      <c r="F96" s="101"/>
      <c r="G96" s="101"/>
      <c r="H96" s="101"/>
      <c r="I96" s="102"/>
      <c r="J96" s="101" t="s">
        <v>85</v>
      </c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3">
        <f>'SO 02 - Chodníky'!J30</f>
        <v>0</v>
      </c>
      <c r="AH96" s="102"/>
      <c r="AI96" s="102"/>
      <c r="AJ96" s="102"/>
      <c r="AK96" s="102"/>
      <c r="AL96" s="102"/>
      <c r="AM96" s="102"/>
      <c r="AN96" s="103">
        <f>SUM(AG96,AT96)</f>
        <v>0</v>
      </c>
      <c r="AO96" s="102"/>
      <c r="AP96" s="102"/>
      <c r="AQ96" s="104" t="s">
        <v>80</v>
      </c>
      <c r="AR96" s="99"/>
      <c r="AS96" s="110">
        <v>0</v>
      </c>
      <c r="AT96" s="111">
        <f>ROUND(SUM(AV96:AW96),2)</f>
        <v>0</v>
      </c>
      <c r="AU96" s="112">
        <f>'SO 02 - Chodníky'!P122</f>
        <v>0</v>
      </c>
      <c r="AV96" s="111">
        <f>'SO 02 - Chodníky'!J33</f>
        <v>0</v>
      </c>
      <c r="AW96" s="111">
        <f>'SO 02 - Chodníky'!J34</f>
        <v>0</v>
      </c>
      <c r="AX96" s="111">
        <f>'SO 02 - Chodníky'!J35</f>
        <v>0</v>
      </c>
      <c r="AY96" s="111">
        <f>'SO 02 - Chodníky'!J36</f>
        <v>0</v>
      </c>
      <c r="AZ96" s="111">
        <f>'SO 02 - Chodníky'!F33</f>
        <v>0</v>
      </c>
      <c r="BA96" s="111">
        <f>'SO 02 - Chodníky'!F34</f>
        <v>0</v>
      </c>
      <c r="BB96" s="111">
        <f>'SO 02 - Chodníky'!F35</f>
        <v>0</v>
      </c>
      <c r="BC96" s="111">
        <f>'SO 02 - Chodníky'!F36</f>
        <v>0</v>
      </c>
      <c r="BD96" s="113">
        <f>'SO 02 - Chodníky'!F37</f>
        <v>0</v>
      </c>
      <c r="BT96" s="109" t="s">
        <v>81</v>
      </c>
      <c r="BV96" s="109" t="s">
        <v>75</v>
      </c>
      <c r="BW96" s="109" t="s">
        <v>86</v>
      </c>
      <c r="BX96" s="109" t="s">
        <v>4</v>
      </c>
      <c r="CL96" s="109" t="s">
        <v>1</v>
      </c>
      <c r="CM96" s="109" t="s">
        <v>83</v>
      </c>
    </row>
    <row r="97" s="1" customFormat="1" ht="30" customHeight="1">
      <c r="B97" s="37"/>
      <c r="AR97" s="37"/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7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 01 - Komunikace a park...'!C2" display="/"/>
    <hyperlink ref="A96" location="'SO 02 - Chodní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14" customWidth="1"/>
    <col min="10" max="10" width="17.29" customWidth="1"/>
    <col min="11" max="11" width="17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7" t="s">
        <v>5</v>
      </c>
      <c r="AT2" s="18" t="s">
        <v>82</v>
      </c>
    </row>
    <row r="3" hidden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83</v>
      </c>
    </row>
    <row r="4" hidden="1" ht="24.96" customHeight="1">
      <c r="B4" s="21"/>
      <c r="D4" s="22" t="s">
        <v>87</v>
      </c>
      <c r="L4" s="21"/>
      <c r="M4" s="116" t="s">
        <v>10</v>
      </c>
      <c r="AT4" s="18" t="s">
        <v>3</v>
      </c>
    </row>
    <row r="5" hidden="1" ht="6.96" customHeight="1">
      <c r="B5" s="21"/>
      <c r="L5" s="21"/>
    </row>
    <row r="6" hidden="1" ht="12" customHeight="1">
      <c r="B6" s="21"/>
      <c r="D6" s="31" t="s">
        <v>16</v>
      </c>
      <c r="L6" s="21"/>
    </row>
    <row r="7" hidden="1" ht="14.4" customHeight="1">
      <c r="B7" s="21"/>
      <c r="E7" s="117" t="str">
        <f>'Rekapitulace stavby'!K6</f>
        <v>Regenerace sídliště Mírová osada - 1. etapa</v>
      </c>
      <c r="F7" s="31"/>
      <c r="G7" s="31"/>
      <c r="H7" s="31"/>
      <c r="L7" s="21"/>
    </row>
    <row r="8" hidden="1" s="1" customFormat="1" ht="12" customHeight="1">
      <c r="B8" s="37"/>
      <c r="D8" s="31" t="s">
        <v>88</v>
      </c>
      <c r="I8" s="118"/>
      <c r="L8" s="37"/>
    </row>
    <row r="9" hidden="1" s="1" customFormat="1" ht="36.96" customHeight="1">
      <c r="B9" s="37"/>
      <c r="E9" s="63" t="s">
        <v>89</v>
      </c>
      <c r="F9" s="1"/>
      <c r="G9" s="1"/>
      <c r="H9" s="1"/>
      <c r="I9" s="118"/>
      <c r="L9" s="37"/>
    </row>
    <row r="10" hidden="1" s="1" customFormat="1">
      <c r="B10" s="37"/>
      <c r="I10" s="118"/>
      <c r="L10" s="37"/>
    </row>
    <row r="11" hidden="1" s="1" customFormat="1" ht="12" customHeight="1">
      <c r="B11" s="37"/>
      <c r="D11" s="31" t="s">
        <v>18</v>
      </c>
      <c r="F11" s="26" t="s">
        <v>1</v>
      </c>
      <c r="I11" s="119" t="s">
        <v>19</v>
      </c>
      <c r="J11" s="26" t="s">
        <v>1</v>
      </c>
      <c r="L11" s="37"/>
    </row>
    <row r="12" hidden="1" s="1" customFormat="1" ht="12" customHeight="1">
      <c r="B12" s="37"/>
      <c r="D12" s="31" t="s">
        <v>20</v>
      </c>
      <c r="F12" s="26" t="s">
        <v>21</v>
      </c>
      <c r="I12" s="119" t="s">
        <v>22</v>
      </c>
      <c r="J12" s="65" t="str">
        <f>'Rekapitulace stavby'!AN8</f>
        <v>17. 11. 2019</v>
      </c>
      <c r="L12" s="37"/>
    </row>
    <row r="13" hidden="1" s="1" customFormat="1" ht="10.8" customHeight="1">
      <c r="B13" s="37"/>
      <c r="I13" s="118"/>
      <c r="L13" s="37"/>
    </row>
    <row r="14" hidden="1" s="1" customFormat="1" ht="12" customHeight="1">
      <c r="B14" s="37"/>
      <c r="D14" s="31" t="s">
        <v>24</v>
      </c>
      <c r="I14" s="119" t="s">
        <v>25</v>
      </c>
      <c r="J14" s="26" t="str">
        <f>IF('Rekapitulace stavby'!AN10="","",'Rekapitulace stavby'!AN10)</f>
        <v/>
      </c>
      <c r="L14" s="37"/>
    </row>
    <row r="15" hidden="1" s="1" customFormat="1" ht="18" customHeight="1">
      <c r="B15" s="37"/>
      <c r="E15" s="26" t="str">
        <f>IF('Rekapitulace stavby'!E11="","",'Rekapitulace stavby'!E11)</f>
        <v xml:space="preserve"> </v>
      </c>
      <c r="I15" s="119" t="s">
        <v>26</v>
      </c>
      <c r="J15" s="26" t="str">
        <f>IF('Rekapitulace stavby'!AN11="","",'Rekapitulace stavby'!AN11)</f>
        <v/>
      </c>
      <c r="L15" s="37"/>
    </row>
    <row r="16" hidden="1" s="1" customFormat="1" ht="6.96" customHeight="1">
      <c r="B16" s="37"/>
      <c r="I16" s="118"/>
      <c r="L16" s="37"/>
    </row>
    <row r="17" hidden="1" s="1" customFormat="1" ht="12" customHeight="1">
      <c r="B17" s="37"/>
      <c r="D17" s="31" t="s">
        <v>27</v>
      </c>
      <c r="I17" s="119" t="s">
        <v>25</v>
      </c>
      <c r="J17" s="32" t="str">
        <f>'Rekapitulace stavby'!AN13</f>
        <v>Vyplň údaj</v>
      </c>
      <c r="L17" s="37"/>
    </row>
    <row r="18" hidden="1" s="1" customFormat="1" ht="18" customHeight="1">
      <c r="B18" s="37"/>
      <c r="E18" s="32" t="str">
        <f>'Rekapitulace stavby'!E14</f>
        <v>Vyplň údaj</v>
      </c>
      <c r="F18" s="26"/>
      <c r="G18" s="26"/>
      <c r="H18" s="26"/>
      <c r="I18" s="119" t="s">
        <v>26</v>
      </c>
      <c r="J18" s="32" t="str">
        <f>'Rekapitulace stavby'!AN14</f>
        <v>Vyplň údaj</v>
      </c>
      <c r="L18" s="37"/>
    </row>
    <row r="19" hidden="1" s="1" customFormat="1" ht="6.96" customHeight="1">
      <c r="B19" s="37"/>
      <c r="I19" s="118"/>
      <c r="L19" s="37"/>
    </row>
    <row r="20" hidden="1" s="1" customFormat="1" ht="12" customHeight="1">
      <c r="B20" s="37"/>
      <c r="D20" s="31" t="s">
        <v>29</v>
      </c>
      <c r="I20" s="119" t="s">
        <v>25</v>
      </c>
      <c r="J20" s="26" t="str">
        <f>IF('Rekapitulace stavby'!AN16="","",'Rekapitulace stavby'!AN16)</f>
        <v/>
      </c>
      <c r="L20" s="37"/>
    </row>
    <row r="21" hidden="1" s="1" customFormat="1" ht="18" customHeight="1">
      <c r="B21" s="37"/>
      <c r="E21" s="26" t="str">
        <f>IF('Rekapitulace stavby'!E17="","",'Rekapitulace stavby'!E17)</f>
        <v xml:space="preserve"> </v>
      </c>
      <c r="I21" s="119" t="s">
        <v>26</v>
      </c>
      <c r="J21" s="26" t="str">
        <f>IF('Rekapitulace stavby'!AN17="","",'Rekapitulace stavby'!AN17)</f>
        <v/>
      </c>
      <c r="L21" s="37"/>
    </row>
    <row r="22" hidden="1" s="1" customFormat="1" ht="6.96" customHeight="1">
      <c r="B22" s="37"/>
      <c r="I22" s="118"/>
      <c r="L22" s="37"/>
    </row>
    <row r="23" hidden="1" s="1" customFormat="1" ht="12" customHeight="1">
      <c r="B23" s="37"/>
      <c r="D23" s="31" t="s">
        <v>31</v>
      </c>
      <c r="I23" s="119" t="s">
        <v>25</v>
      </c>
      <c r="J23" s="26" t="str">
        <f>IF('Rekapitulace stavby'!AN19="","",'Rekapitulace stavby'!AN19)</f>
        <v/>
      </c>
      <c r="L23" s="37"/>
    </row>
    <row r="24" hidden="1" s="1" customFormat="1" ht="18" customHeight="1">
      <c r="B24" s="37"/>
      <c r="E24" s="26" t="str">
        <f>IF('Rekapitulace stavby'!E20="","",'Rekapitulace stavby'!E20)</f>
        <v xml:space="preserve"> </v>
      </c>
      <c r="I24" s="119" t="s">
        <v>26</v>
      </c>
      <c r="J24" s="26" t="str">
        <f>IF('Rekapitulace stavby'!AN20="","",'Rekapitulace stavby'!AN20)</f>
        <v/>
      </c>
      <c r="L24" s="37"/>
    </row>
    <row r="25" hidden="1" s="1" customFormat="1" ht="6.96" customHeight="1">
      <c r="B25" s="37"/>
      <c r="I25" s="118"/>
      <c r="L25" s="37"/>
    </row>
    <row r="26" hidden="1" s="1" customFormat="1" ht="12" customHeight="1">
      <c r="B26" s="37"/>
      <c r="D26" s="31" t="s">
        <v>32</v>
      </c>
      <c r="I26" s="118"/>
      <c r="L26" s="37"/>
    </row>
    <row r="27" hidden="1" s="7" customFormat="1" ht="14.4" customHeight="1">
      <c r="B27" s="120"/>
      <c r="E27" s="35" t="s">
        <v>1</v>
      </c>
      <c r="F27" s="35"/>
      <c r="G27" s="35"/>
      <c r="H27" s="35"/>
      <c r="I27" s="121"/>
      <c r="L27" s="120"/>
    </row>
    <row r="28" hidden="1" s="1" customFormat="1" ht="6.96" customHeight="1">
      <c r="B28" s="37"/>
      <c r="I28" s="118"/>
      <c r="L28" s="37"/>
    </row>
    <row r="29" hidden="1" s="1" customFormat="1" ht="6.96" customHeight="1">
      <c r="B29" s="37"/>
      <c r="D29" s="69"/>
      <c r="E29" s="69"/>
      <c r="F29" s="69"/>
      <c r="G29" s="69"/>
      <c r="H29" s="69"/>
      <c r="I29" s="122"/>
      <c r="J29" s="69"/>
      <c r="K29" s="69"/>
      <c r="L29" s="37"/>
    </row>
    <row r="30" hidden="1" s="1" customFormat="1" ht="25.44" customHeight="1">
      <c r="B30" s="37"/>
      <c r="D30" s="123" t="s">
        <v>33</v>
      </c>
      <c r="I30" s="118"/>
      <c r="J30" s="90">
        <f>ROUND(J129, 2)</f>
        <v>0</v>
      </c>
      <c r="L30" s="37"/>
    </row>
    <row r="31" hidden="1" s="1" customFormat="1" ht="6.96" customHeight="1">
      <c r="B31" s="37"/>
      <c r="D31" s="69"/>
      <c r="E31" s="69"/>
      <c r="F31" s="69"/>
      <c r="G31" s="69"/>
      <c r="H31" s="69"/>
      <c r="I31" s="122"/>
      <c r="J31" s="69"/>
      <c r="K31" s="69"/>
      <c r="L31" s="37"/>
    </row>
    <row r="32" hidden="1" s="1" customFormat="1" ht="14.4" customHeight="1">
      <c r="B32" s="37"/>
      <c r="F32" s="41" t="s">
        <v>35</v>
      </c>
      <c r="I32" s="124" t="s">
        <v>34</v>
      </c>
      <c r="J32" s="41" t="s">
        <v>36</v>
      </c>
      <c r="L32" s="37"/>
    </row>
    <row r="33" hidden="1" s="1" customFormat="1" ht="14.4" customHeight="1">
      <c r="B33" s="37"/>
      <c r="D33" s="125" t="s">
        <v>37</v>
      </c>
      <c r="E33" s="31" t="s">
        <v>38</v>
      </c>
      <c r="F33" s="126">
        <f>ROUND((SUM(BE129:BE567)),  2)</f>
        <v>0</v>
      </c>
      <c r="I33" s="127">
        <v>0.20999999999999999</v>
      </c>
      <c r="J33" s="126">
        <f>ROUND(((SUM(BE129:BE567))*I33),  2)</f>
        <v>0</v>
      </c>
      <c r="L33" s="37"/>
    </row>
    <row r="34" hidden="1" s="1" customFormat="1" ht="14.4" customHeight="1">
      <c r="B34" s="37"/>
      <c r="E34" s="31" t="s">
        <v>39</v>
      </c>
      <c r="F34" s="126">
        <f>ROUND((SUM(BF129:BF567)),  2)</f>
        <v>0</v>
      </c>
      <c r="I34" s="127">
        <v>0.14999999999999999</v>
      </c>
      <c r="J34" s="126">
        <f>ROUND(((SUM(BF129:BF567))*I34),  2)</f>
        <v>0</v>
      </c>
      <c r="L34" s="37"/>
    </row>
    <row r="35" hidden="1" s="1" customFormat="1" ht="14.4" customHeight="1">
      <c r="B35" s="37"/>
      <c r="E35" s="31" t="s">
        <v>40</v>
      </c>
      <c r="F35" s="126">
        <f>ROUND((SUM(BG129:BG567)),  2)</f>
        <v>0</v>
      </c>
      <c r="I35" s="127">
        <v>0.20999999999999999</v>
      </c>
      <c r="J35" s="126">
        <f>0</f>
        <v>0</v>
      </c>
      <c r="L35" s="37"/>
    </row>
    <row r="36" hidden="1" s="1" customFormat="1" ht="14.4" customHeight="1">
      <c r="B36" s="37"/>
      <c r="E36" s="31" t="s">
        <v>41</v>
      </c>
      <c r="F36" s="126">
        <f>ROUND((SUM(BH129:BH567)),  2)</f>
        <v>0</v>
      </c>
      <c r="I36" s="127">
        <v>0.14999999999999999</v>
      </c>
      <c r="J36" s="126">
        <f>0</f>
        <v>0</v>
      </c>
      <c r="L36" s="37"/>
    </row>
    <row r="37" hidden="1" s="1" customFormat="1" ht="14.4" customHeight="1">
      <c r="B37" s="37"/>
      <c r="E37" s="31" t="s">
        <v>42</v>
      </c>
      <c r="F37" s="126">
        <f>ROUND((SUM(BI129:BI567)),  2)</f>
        <v>0</v>
      </c>
      <c r="I37" s="127">
        <v>0</v>
      </c>
      <c r="J37" s="126">
        <f>0</f>
        <v>0</v>
      </c>
      <c r="L37" s="37"/>
    </row>
    <row r="38" hidden="1" s="1" customFormat="1" ht="6.96" customHeight="1">
      <c r="B38" s="37"/>
      <c r="I38" s="118"/>
      <c r="L38" s="37"/>
    </row>
    <row r="39" hidden="1" s="1" customFormat="1" ht="25.44" customHeight="1">
      <c r="B39" s="37"/>
      <c r="C39" s="128"/>
      <c r="D39" s="129" t="s">
        <v>43</v>
      </c>
      <c r="E39" s="77"/>
      <c r="F39" s="77"/>
      <c r="G39" s="130" t="s">
        <v>44</v>
      </c>
      <c r="H39" s="131" t="s">
        <v>45</v>
      </c>
      <c r="I39" s="132"/>
      <c r="J39" s="133">
        <f>SUM(J30:J37)</f>
        <v>0</v>
      </c>
      <c r="K39" s="134"/>
      <c r="L39" s="37"/>
    </row>
    <row r="40" hidden="1" s="1" customFormat="1" ht="14.4" customHeight="1">
      <c r="B40" s="37"/>
      <c r="I40" s="118"/>
      <c r="L40" s="37"/>
    </row>
    <row r="41" hidden="1" ht="14.4" customHeight="1">
      <c r="B41" s="21"/>
      <c r="L41" s="21"/>
    </row>
    <row r="42" hidden="1" ht="14.4" customHeight="1">
      <c r="B42" s="21"/>
      <c r="L42" s="21"/>
    </row>
    <row r="43" hidden="1" ht="14.4" customHeight="1">
      <c r="B43" s="21"/>
      <c r="L43" s="21"/>
    </row>
    <row r="44" hidden="1" ht="14.4" customHeight="1">
      <c r="B44" s="21"/>
      <c r="L44" s="21"/>
    </row>
    <row r="45" hidden="1" ht="14.4" customHeight="1">
      <c r="B45" s="21"/>
      <c r="L45" s="21"/>
    </row>
    <row r="46" hidden="1" ht="14.4" customHeight="1">
      <c r="B46" s="21"/>
      <c r="L46" s="21"/>
    </row>
    <row r="47" hidden="1" ht="14.4" customHeight="1">
      <c r="B47" s="21"/>
      <c r="L47" s="21"/>
    </row>
    <row r="48" hidden="1" ht="14.4" customHeight="1">
      <c r="B48" s="21"/>
      <c r="L48" s="21"/>
    </row>
    <row r="49" hidden="1" ht="14.4" customHeight="1">
      <c r="B49" s="21"/>
      <c r="L49" s="21"/>
    </row>
    <row r="50" hidden="1" s="1" customFormat="1" ht="14.4" customHeight="1">
      <c r="B50" s="37"/>
      <c r="D50" s="53" t="s">
        <v>46</v>
      </c>
      <c r="E50" s="54"/>
      <c r="F50" s="54"/>
      <c r="G50" s="53" t="s">
        <v>47</v>
      </c>
      <c r="H50" s="54"/>
      <c r="I50" s="135"/>
      <c r="J50" s="54"/>
      <c r="K50" s="54"/>
      <c r="L50" s="3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1" customFormat="1">
      <c r="B61" s="37"/>
      <c r="D61" s="55" t="s">
        <v>48</v>
      </c>
      <c r="E61" s="39"/>
      <c r="F61" s="136" t="s">
        <v>49</v>
      </c>
      <c r="G61" s="55" t="s">
        <v>48</v>
      </c>
      <c r="H61" s="39"/>
      <c r="I61" s="137"/>
      <c r="J61" s="138" t="s">
        <v>49</v>
      </c>
      <c r="K61" s="39"/>
      <c r="L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1" customFormat="1">
      <c r="B65" s="37"/>
      <c r="D65" s="53" t="s">
        <v>50</v>
      </c>
      <c r="E65" s="54"/>
      <c r="F65" s="54"/>
      <c r="G65" s="53" t="s">
        <v>51</v>
      </c>
      <c r="H65" s="54"/>
      <c r="I65" s="135"/>
      <c r="J65" s="54"/>
      <c r="K65" s="54"/>
      <c r="L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1" customFormat="1">
      <c r="B76" s="37"/>
      <c r="D76" s="55" t="s">
        <v>48</v>
      </c>
      <c r="E76" s="39"/>
      <c r="F76" s="136" t="s">
        <v>49</v>
      </c>
      <c r="G76" s="55" t="s">
        <v>48</v>
      </c>
      <c r="H76" s="39"/>
      <c r="I76" s="137"/>
      <c r="J76" s="138" t="s">
        <v>49</v>
      </c>
      <c r="K76" s="39"/>
      <c r="L76" s="37"/>
    </row>
    <row r="77" hidden="1" s="1" customFormat="1" ht="14.4" customHeight="1">
      <c r="B77" s="56"/>
      <c r="C77" s="57"/>
      <c r="D77" s="57"/>
      <c r="E77" s="57"/>
      <c r="F77" s="57"/>
      <c r="G77" s="57"/>
      <c r="H77" s="57"/>
      <c r="I77" s="139"/>
      <c r="J77" s="57"/>
      <c r="K77" s="57"/>
      <c r="L77" s="37"/>
    </row>
    <row r="78" hidden="1"/>
    <row r="79" hidden="1"/>
    <row r="80" hidden="1"/>
    <row r="81" s="1" customFormat="1" ht="6.96" customHeight="1">
      <c r="B81" s="58"/>
      <c r="C81" s="59"/>
      <c r="D81" s="59"/>
      <c r="E81" s="59"/>
      <c r="F81" s="59"/>
      <c r="G81" s="59"/>
      <c r="H81" s="59"/>
      <c r="I81" s="140"/>
      <c r="J81" s="59"/>
      <c r="K81" s="59"/>
      <c r="L81" s="37"/>
    </row>
    <row r="82" s="1" customFormat="1" ht="24.96" customHeight="1">
      <c r="B82" s="37"/>
      <c r="C82" s="22" t="s">
        <v>90</v>
      </c>
      <c r="I82" s="118"/>
      <c r="L82" s="37"/>
    </row>
    <row r="83" s="1" customFormat="1" ht="6.96" customHeight="1">
      <c r="B83" s="37"/>
      <c r="I83" s="118"/>
      <c r="L83" s="37"/>
    </row>
    <row r="84" s="1" customFormat="1" ht="12" customHeight="1">
      <c r="B84" s="37"/>
      <c r="C84" s="31" t="s">
        <v>16</v>
      </c>
      <c r="I84" s="118"/>
      <c r="L84" s="37"/>
    </row>
    <row r="85" s="1" customFormat="1" ht="14.4" customHeight="1">
      <c r="B85" s="37"/>
      <c r="E85" s="117" t="str">
        <f>E7</f>
        <v>Regenerace sídliště Mírová osada - 1. etapa</v>
      </c>
      <c r="F85" s="31"/>
      <c r="G85" s="31"/>
      <c r="H85" s="31"/>
      <c r="I85" s="118"/>
      <c r="L85" s="37"/>
    </row>
    <row r="86" s="1" customFormat="1" ht="12" customHeight="1">
      <c r="B86" s="37"/>
      <c r="C86" s="31" t="s">
        <v>88</v>
      </c>
      <c r="I86" s="118"/>
      <c r="L86" s="37"/>
    </row>
    <row r="87" s="1" customFormat="1" ht="14.4" customHeight="1">
      <c r="B87" s="37"/>
      <c r="E87" s="63" t="str">
        <f>E9</f>
        <v>SO 01 - Komunikace a parkovací stání, chodníky</v>
      </c>
      <c r="F87" s="1"/>
      <c r="G87" s="1"/>
      <c r="H87" s="1"/>
      <c r="I87" s="118"/>
      <c r="L87" s="37"/>
    </row>
    <row r="88" s="1" customFormat="1" ht="6.96" customHeight="1">
      <c r="B88" s="37"/>
      <c r="I88" s="118"/>
      <c r="L88" s="37"/>
    </row>
    <row r="89" s="1" customFormat="1" ht="12" customHeight="1">
      <c r="B89" s="37"/>
      <c r="C89" s="31" t="s">
        <v>20</v>
      </c>
      <c r="F89" s="26" t="str">
        <f>F12</f>
        <v xml:space="preserve"> </v>
      </c>
      <c r="I89" s="119" t="s">
        <v>22</v>
      </c>
      <c r="J89" s="65" t="str">
        <f>IF(J12="","",J12)</f>
        <v>17. 11. 2019</v>
      </c>
      <c r="L89" s="37"/>
    </row>
    <row r="90" s="1" customFormat="1" ht="6.96" customHeight="1">
      <c r="B90" s="37"/>
      <c r="I90" s="118"/>
      <c r="L90" s="37"/>
    </row>
    <row r="91" s="1" customFormat="1" ht="15.6" customHeight="1">
      <c r="B91" s="37"/>
      <c r="C91" s="31" t="s">
        <v>24</v>
      </c>
      <c r="F91" s="26" t="str">
        <f>E15</f>
        <v xml:space="preserve"> </v>
      </c>
      <c r="I91" s="119" t="s">
        <v>29</v>
      </c>
      <c r="J91" s="35" t="str">
        <f>E21</f>
        <v xml:space="preserve"> </v>
      </c>
      <c r="L91" s="37"/>
    </row>
    <row r="92" s="1" customFormat="1" ht="15.6" customHeight="1">
      <c r="B92" s="37"/>
      <c r="C92" s="31" t="s">
        <v>27</v>
      </c>
      <c r="F92" s="26" t="str">
        <f>IF(E18="","",E18)</f>
        <v>Vyplň údaj</v>
      </c>
      <c r="I92" s="119" t="s">
        <v>31</v>
      </c>
      <c r="J92" s="35" t="str">
        <f>E24</f>
        <v xml:space="preserve"> </v>
      </c>
      <c r="L92" s="37"/>
    </row>
    <row r="93" s="1" customFormat="1" ht="10.32" customHeight="1">
      <c r="B93" s="37"/>
      <c r="I93" s="118"/>
      <c r="L93" s="37"/>
    </row>
    <row r="94" s="1" customFormat="1" ht="29.28" customHeight="1">
      <c r="B94" s="37"/>
      <c r="C94" s="141" t="s">
        <v>91</v>
      </c>
      <c r="D94" s="128"/>
      <c r="E94" s="128"/>
      <c r="F94" s="128"/>
      <c r="G94" s="128"/>
      <c r="H94" s="128"/>
      <c r="I94" s="142"/>
      <c r="J94" s="143" t="s">
        <v>92</v>
      </c>
      <c r="K94" s="128"/>
      <c r="L94" s="37"/>
    </row>
    <row r="95" s="1" customFormat="1" ht="10.32" customHeight="1">
      <c r="B95" s="37"/>
      <c r="I95" s="118"/>
      <c r="L95" s="37"/>
    </row>
    <row r="96" s="1" customFormat="1" ht="22.8" customHeight="1">
      <c r="B96" s="37"/>
      <c r="C96" s="144" t="s">
        <v>93</v>
      </c>
      <c r="I96" s="118"/>
      <c r="J96" s="90">
        <f>J129</f>
        <v>0</v>
      </c>
      <c r="L96" s="37"/>
      <c r="AU96" s="18" t="s">
        <v>94</v>
      </c>
    </row>
    <row r="97" s="8" customFormat="1" ht="24.96" customHeight="1">
      <c r="B97" s="145"/>
      <c r="D97" s="146" t="s">
        <v>95</v>
      </c>
      <c r="E97" s="147"/>
      <c r="F97" s="147"/>
      <c r="G97" s="147"/>
      <c r="H97" s="147"/>
      <c r="I97" s="148"/>
      <c r="J97" s="149">
        <f>J130</f>
        <v>0</v>
      </c>
      <c r="L97" s="145"/>
    </row>
    <row r="98" s="9" customFormat="1" ht="19.92" customHeight="1">
      <c r="B98" s="150"/>
      <c r="D98" s="151" t="s">
        <v>96</v>
      </c>
      <c r="E98" s="152"/>
      <c r="F98" s="152"/>
      <c r="G98" s="152"/>
      <c r="H98" s="152"/>
      <c r="I98" s="153"/>
      <c r="J98" s="154">
        <f>J131</f>
        <v>0</v>
      </c>
      <c r="L98" s="150"/>
    </row>
    <row r="99" s="9" customFormat="1" ht="19.92" customHeight="1">
      <c r="B99" s="150"/>
      <c r="D99" s="151" t="s">
        <v>97</v>
      </c>
      <c r="E99" s="152"/>
      <c r="F99" s="152"/>
      <c r="G99" s="152"/>
      <c r="H99" s="152"/>
      <c r="I99" s="153"/>
      <c r="J99" s="154">
        <f>J311</f>
        <v>0</v>
      </c>
      <c r="L99" s="150"/>
    </row>
    <row r="100" s="9" customFormat="1" ht="19.92" customHeight="1">
      <c r="B100" s="150"/>
      <c r="D100" s="151" t="s">
        <v>98</v>
      </c>
      <c r="E100" s="152"/>
      <c r="F100" s="152"/>
      <c r="G100" s="152"/>
      <c r="H100" s="152"/>
      <c r="I100" s="153"/>
      <c r="J100" s="154">
        <f>J328</f>
        <v>0</v>
      </c>
      <c r="L100" s="150"/>
    </row>
    <row r="101" s="9" customFormat="1" ht="19.92" customHeight="1">
      <c r="B101" s="150"/>
      <c r="D101" s="151" t="s">
        <v>99</v>
      </c>
      <c r="E101" s="152"/>
      <c r="F101" s="152"/>
      <c r="G101" s="152"/>
      <c r="H101" s="152"/>
      <c r="I101" s="153"/>
      <c r="J101" s="154">
        <f>J335</f>
        <v>0</v>
      </c>
      <c r="L101" s="150"/>
    </row>
    <row r="102" s="9" customFormat="1" ht="19.92" customHeight="1">
      <c r="B102" s="150"/>
      <c r="D102" s="151" t="s">
        <v>100</v>
      </c>
      <c r="E102" s="152"/>
      <c r="F102" s="152"/>
      <c r="G102" s="152"/>
      <c r="H102" s="152"/>
      <c r="I102" s="153"/>
      <c r="J102" s="154">
        <f>J342</f>
        <v>0</v>
      </c>
      <c r="L102" s="150"/>
    </row>
    <row r="103" s="9" customFormat="1" ht="19.92" customHeight="1">
      <c r="B103" s="150"/>
      <c r="D103" s="151" t="s">
        <v>101</v>
      </c>
      <c r="E103" s="152"/>
      <c r="F103" s="152"/>
      <c r="G103" s="152"/>
      <c r="H103" s="152"/>
      <c r="I103" s="153"/>
      <c r="J103" s="154">
        <f>J394</f>
        <v>0</v>
      </c>
      <c r="L103" s="150"/>
    </row>
    <row r="104" s="9" customFormat="1" ht="19.92" customHeight="1">
      <c r="B104" s="150"/>
      <c r="D104" s="151" t="s">
        <v>102</v>
      </c>
      <c r="E104" s="152"/>
      <c r="F104" s="152"/>
      <c r="G104" s="152"/>
      <c r="H104" s="152"/>
      <c r="I104" s="153"/>
      <c r="J104" s="154">
        <f>J436</f>
        <v>0</v>
      </c>
      <c r="L104" s="150"/>
    </row>
    <row r="105" s="9" customFormat="1" ht="19.92" customHeight="1">
      <c r="B105" s="150"/>
      <c r="D105" s="151" t="s">
        <v>103</v>
      </c>
      <c r="E105" s="152"/>
      <c r="F105" s="152"/>
      <c r="G105" s="152"/>
      <c r="H105" s="152"/>
      <c r="I105" s="153"/>
      <c r="J105" s="154">
        <f>J540</f>
        <v>0</v>
      </c>
      <c r="L105" s="150"/>
    </row>
    <row r="106" s="9" customFormat="1" ht="19.92" customHeight="1">
      <c r="B106" s="150"/>
      <c r="D106" s="151" t="s">
        <v>104</v>
      </c>
      <c r="E106" s="152"/>
      <c r="F106" s="152"/>
      <c r="G106" s="152"/>
      <c r="H106" s="152"/>
      <c r="I106" s="153"/>
      <c r="J106" s="154">
        <f>J549</f>
        <v>0</v>
      </c>
      <c r="L106" s="150"/>
    </row>
    <row r="107" s="8" customFormat="1" ht="24.96" customHeight="1">
      <c r="B107" s="145"/>
      <c r="D107" s="146" t="s">
        <v>105</v>
      </c>
      <c r="E107" s="147"/>
      <c r="F107" s="147"/>
      <c r="G107" s="147"/>
      <c r="H107" s="147"/>
      <c r="I107" s="148"/>
      <c r="J107" s="149">
        <f>J551</f>
        <v>0</v>
      </c>
      <c r="L107" s="145"/>
    </row>
    <row r="108" s="9" customFormat="1" ht="19.92" customHeight="1">
      <c r="B108" s="150"/>
      <c r="D108" s="151" t="s">
        <v>106</v>
      </c>
      <c r="E108" s="152"/>
      <c r="F108" s="152"/>
      <c r="G108" s="152"/>
      <c r="H108" s="152"/>
      <c r="I108" s="153"/>
      <c r="J108" s="154">
        <f>J552</f>
        <v>0</v>
      </c>
      <c r="L108" s="150"/>
    </row>
    <row r="109" s="9" customFormat="1" ht="19.92" customHeight="1">
      <c r="B109" s="150"/>
      <c r="D109" s="151" t="s">
        <v>107</v>
      </c>
      <c r="E109" s="152"/>
      <c r="F109" s="152"/>
      <c r="G109" s="152"/>
      <c r="H109" s="152"/>
      <c r="I109" s="153"/>
      <c r="J109" s="154">
        <f>J563</f>
        <v>0</v>
      </c>
      <c r="L109" s="150"/>
    </row>
    <row r="110" s="1" customFormat="1" ht="21.84" customHeight="1">
      <c r="B110" s="37"/>
      <c r="I110" s="118"/>
      <c r="L110" s="37"/>
    </row>
    <row r="111" s="1" customFormat="1" ht="6.96" customHeight="1">
      <c r="B111" s="56"/>
      <c r="C111" s="57"/>
      <c r="D111" s="57"/>
      <c r="E111" s="57"/>
      <c r="F111" s="57"/>
      <c r="G111" s="57"/>
      <c r="H111" s="57"/>
      <c r="I111" s="139"/>
      <c r="J111" s="57"/>
      <c r="K111" s="57"/>
      <c r="L111" s="37"/>
    </row>
    <row r="115" s="1" customFormat="1" ht="6.96" customHeight="1">
      <c r="B115" s="58"/>
      <c r="C115" s="59"/>
      <c r="D115" s="59"/>
      <c r="E115" s="59"/>
      <c r="F115" s="59"/>
      <c r="G115" s="59"/>
      <c r="H115" s="59"/>
      <c r="I115" s="140"/>
      <c r="J115" s="59"/>
      <c r="K115" s="59"/>
      <c r="L115" s="37"/>
    </row>
    <row r="116" s="1" customFormat="1" ht="24.96" customHeight="1">
      <c r="B116" s="37"/>
      <c r="C116" s="22" t="s">
        <v>108</v>
      </c>
      <c r="I116" s="118"/>
      <c r="L116" s="37"/>
    </row>
    <row r="117" s="1" customFormat="1" ht="6.96" customHeight="1">
      <c r="B117" s="37"/>
      <c r="I117" s="118"/>
      <c r="L117" s="37"/>
    </row>
    <row r="118" s="1" customFormat="1" ht="12" customHeight="1">
      <c r="B118" s="37"/>
      <c r="C118" s="31" t="s">
        <v>16</v>
      </c>
      <c r="I118" s="118"/>
      <c r="L118" s="37"/>
    </row>
    <row r="119" s="1" customFormat="1" ht="14.4" customHeight="1">
      <c r="B119" s="37"/>
      <c r="E119" s="117" t="str">
        <f>E7</f>
        <v>Regenerace sídliště Mírová osada - 1. etapa</v>
      </c>
      <c r="F119" s="31"/>
      <c r="G119" s="31"/>
      <c r="H119" s="31"/>
      <c r="I119" s="118"/>
      <c r="L119" s="37"/>
    </row>
    <row r="120" s="1" customFormat="1" ht="12" customHeight="1">
      <c r="B120" s="37"/>
      <c r="C120" s="31" t="s">
        <v>88</v>
      </c>
      <c r="I120" s="118"/>
      <c r="L120" s="37"/>
    </row>
    <row r="121" s="1" customFormat="1" ht="14.4" customHeight="1">
      <c r="B121" s="37"/>
      <c r="E121" s="63" t="str">
        <f>E9</f>
        <v>SO 01 - Komunikace a parkovací stání, chodníky</v>
      </c>
      <c r="F121" s="1"/>
      <c r="G121" s="1"/>
      <c r="H121" s="1"/>
      <c r="I121" s="118"/>
      <c r="L121" s="37"/>
    </row>
    <row r="122" s="1" customFormat="1" ht="6.96" customHeight="1">
      <c r="B122" s="37"/>
      <c r="I122" s="118"/>
      <c r="L122" s="37"/>
    </row>
    <row r="123" s="1" customFormat="1" ht="12" customHeight="1">
      <c r="B123" s="37"/>
      <c r="C123" s="31" t="s">
        <v>20</v>
      </c>
      <c r="F123" s="26" t="str">
        <f>F12</f>
        <v xml:space="preserve"> </v>
      </c>
      <c r="I123" s="119" t="s">
        <v>22</v>
      </c>
      <c r="J123" s="65" t="str">
        <f>IF(J12="","",J12)</f>
        <v>17. 11. 2019</v>
      </c>
      <c r="L123" s="37"/>
    </row>
    <row r="124" s="1" customFormat="1" ht="6.96" customHeight="1">
      <c r="B124" s="37"/>
      <c r="I124" s="118"/>
      <c r="L124" s="37"/>
    </row>
    <row r="125" s="1" customFormat="1" ht="15.6" customHeight="1">
      <c r="B125" s="37"/>
      <c r="C125" s="31" t="s">
        <v>24</v>
      </c>
      <c r="F125" s="26" t="str">
        <f>E15</f>
        <v xml:space="preserve"> </v>
      </c>
      <c r="I125" s="119" t="s">
        <v>29</v>
      </c>
      <c r="J125" s="35" t="str">
        <f>E21</f>
        <v xml:space="preserve"> </v>
      </c>
      <c r="L125" s="37"/>
    </row>
    <row r="126" s="1" customFormat="1" ht="15.6" customHeight="1">
      <c r="B126" s="37"/>
      <c r="C126" s="31" t="s">
        <v>27</v>
      </c>
      <c r="F126" s="26" t="str">
        <f>IF(E18="","",E18)</f>
        <v>Vyplň údaj</v>
      </c>
      <c r="I126" s="119" t="s">
        <v>31</v>
      </c>
      <c r="J126" s="35" t="str">
        <f>E24</f>
        <v xml:space="preserve"> </v>
      </c>
      <c r="L126" s="37"/>
    </row>
    <row r="127" s="1" customFormat="1" ht="10.32" customHeight="1">
      <c r="B127" s="37"/>
      <c r="I127" s="118"/>
      <c r="L127" s="37"/>
    </row>
    <row r="128" s="10" customFormat="1" ht="29.28" customHeight="1">
      <c r="B128" s="155"/>
      <c r="C128" s="156" t="s">
        <v>109</v>
      </c>
      <c r="D128" s="157" t="s">
        <v>58</v>
      </c>
      <c r="E128" s="157" t="s">
        <v>54</v>
      </c>
      <c r="F128" s="157" t="s">
        <v>55</v>
      </c>
      <c r="G128" s="157" t="s">
        <v>110</v>
      </c>
      <c r="H128" s="157" t="s">
        <v>111</v>
      </c>
      <c r="I128" s="158" t="s">
        <v>112</v>
      </c>
      <c r="J128" s="159" t="s">
        <v>92</v>
      </c>
      <c r="K128" s="160" t="s">
        <v>113</v>
      </c>
      <c r="L128" s="155"/>
      <c r="M128" s="82" t="s">
        <v>1</v>
      </c>
      <c r="N128" s="83" t="s">
        <v>37</v>
      </c>
      <c r="O128" s="83" t="s">
        <v>114</v>
      </c>
      <c r="P128" s="83" t="s">
        <v>115</v>
      </c>
      <c r="Q128" s="83" t="s">
        <v>116</v>
      </c>
      <c r="R128" s="83" t="s">
        <v>117</v>
      </c>
      <c r="S128" s="83" t="s">
        <v>118</v>
      </c>
      <c r="T128" s="84" t="s">
        <v>119</v>
      </c>
    </row>
    <row r="129" s="1" customFormat="1" ht="22.8" customHeight="1">
      <c r="B129" s="37"/>
      <c r="C129" s="87" t="s">
        <v>120</v>
      </c>
      <c r="I129" s="118"/>
      <c r="J129" s="161">
        <f>BK129</f>
        <v>0</v>
      </c>
      <c r="L129" s="37"/>
      <c r="M129" s="85"/>
      <c r="N129" s="69"/>
      <c r="O129" s="69"/>
      <c r="P129" s="162">
        <f>P130+P551</f>
        <v>0</v>
      </c>
      <c r="Q129" s="69"/>
      <c r="R129" s="162">
        <f>R130+R551</f>
        <v>522.72408769999993</v>
      </c>
      <c r="S129" s="69"/>
      <c r="T129" s="163">
        <f>T130+T551</f>
        <v>1175.7593000000002</v>
      </c>
      <c r="AT129" s="18" t="s">
        <v>72</v>
      </c>
      <c r="AU129" s="18" t="s">
        <v>94</v>
      </c>
      <c r="BK129" s="164">
        <f>BK130+BK551</f>
        <v>0</v>
      </c>
    </row>
    <row r="130" s="11" customFormat="1" ht="25.92" customHeight="1">
      <c r="B130" s="165"/>
      <c r="D130" s="166" t="s">
        <v>72</v>
      </c>
      <c r="E130" s="167" t="s">
        <v>121</v>
      </c>
      <c r="F130" s="167" t="s">
        <v>122</v>
      </c>
      <c r="I130" s="168"/>
      <c r="J130" s="169">
        <f>BK130</f>
        <v>0</v>
      </c>
      <c r="L130" s="165"/>
      <c r="M130" s="170"/>
      <c r="N130" s="171"/>
      <c r="O130" s="171"/>
      <c r="P130" s="172">
        <f>P131+P311+P328+P335+P342+P394+P436+P540+P549</f>
        <v>0</v>
      </c>
      <c r="Q130" s="171"/>
      <c r="R130" s="172">
        <f>R131+R311+R328+R335+R342+R394+R436+R540+R549</f>
        <v>513.83717769999998</v>
      </c>
      <c r="S130" s="171"/>
      <c r="T130" s="173">
        <f>T131+T311+T328+T335+T342+T394+T436+T540+T549</f>
        <v>1175.7593000000002</v>
      </c>
      <c r="AR130" s="166" t="s">
        <v>81</v>
      </c>
      <c r="AT130" s="174" t="s">
        <v>72</v>
      </c>
      <c r="AU130" s="174" t="s">
        <v>73</v>
      </c>
      <c r="AY130" s="166" t="s">
        <v>123</v>
      </c>
      <c r="BK130" s="175">
        <f>BK131+BK311+BK328+BK335+BK342+BK394+BK436+BK540+BK549</f>
        <v>0</v>
      </c>
    </row>
    <row r="131" s="11" customFormat="1" ht="22.8" customHeight="1">
      <c r="B131" s="165"/>
      <c r="D131" s="166" t="s">
        <v>72</v>
      </c>
      <c r="E131" s="176" t="s">
        <v>81</v>
      </c>
      <c r="F131" s="176" t="s">
        <v>124</v>
      </c>
      <c r="I131" s="168"/>
      <c r="J131" s="177">
        <f>BK131</f>
        <v>0</v>
      </c>
      <c r="L131" s="165"/>
      <c r="M131" s="170"/>
      <c r="N131" s="171"/>
      <c r="O131" s="171"/>
      <c r="P131" s="172">
        <f>SUM(P132:P310)</f>
        <v>0</v>
      </c>
      <c r="Q131" s="171"/>
      <c r="R131" s="172">
        <f>SUM(R132:R310)</f>
        <v>127.861976</v>
      </c>
      <c r="S131" s="171"/>
      <c r="T131" s="173">
        <f>SUM(T132:T310)</f>
        <v>1144.4365</v>
      </c>
      <c r="AR131" s="166" t="s">
        <v>81</v>
      </c>
      <c r="AT131" s="174" t="s">
        <v>72</v>
      </c>
      <c r="AU131" s="174" t="s">
        <v>81</v>
      </c>
      <c r="AY131" s="166" t="s">
        <v>123</v>
      </c>
      <c r="BK131" s="175">
        <f>SUM(BK132:BK310)</f>
        <v>0</v>
      </c>
    </row>
    <row r="132" s="1" customFormat="1" ht="21.6" customHeight="1">
      <c r="B132" s="178"/>
      <c r="C132" s="179" t="s">
        <v>81</v>
      </c>
      <c r="D132" s="179" t="s">
        <v>125</v>
      </c>
      <c r="E132" s="180" t="s">
        <v>126</v>
      </c>
      <c r="F132" s="181" t="s">
        <v>127</v>
      </c>
      <c r="G132" s="182" t="s">
        <v>128</v>
      </c>
      <c r="H132" s="183">
        <v>9</v>
      </c>
      <c r="I132" s="184"/>
      <c r="J132" s="185">
        <f>ROUND(I132*H132,2)</f>
        <v>0</v>
      </c>
      <c r="K132" s="181" t="s">
        <v>129</v>
      </c>
      <c r="L132" s="37"/>
      <c r="M132" s="186" t="s">
        <v>1</v>
      </c>
      <c r="N132" s="187" t="s">
        <v>38</v>
      </c>
      <c r="O132" s="73"/>
      <c r="P132" s="188">
        <f>O132*H132</f>
        <v>0</v>
      </c>
      <c r="Q132" s="188">
        <v>0</v>
      </c>
      <c r="R132" s="188">
        <f>Q132*H132</f>
        <v>0</v>
      </c>
      <c r="S132" s="188">
        <v>0.26000000000000001</v>
      </c>
      <c r="T132" s="189">
        <f>S132*H132</f>
        <v>2.3399999999999999</v>
      </c>
      <c r="AR132" s="190" t="s">
        <v>130</v>
      </c>
      <c r="AT132" s="190" t="s">
        <v>125</v>
      </c>
      <c r="AU132" s="190" t="s">
        <v>83</v>
      </c>
      <c r="AY132" s="18" t="s">
        <v>123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81</v>
      </c>
      <c r="BK132" s="191">
        <f>ROUND(I132*H132,2)</f>
        <v>0</v>
      </c>
      <c r="BL132" s="18" t="s">
        <v>130</v>
      </c>
      <c r="BM132" s="190" t="s">
        <v>131</v>
      </c>
    </row>
    <row r="133" s="12" customFormat="1">
      <c r="B133" s="192"/>
      <c r="D133" s="193" t="s">
        <v>132</v>
      </c>
      <c r="E133" s="194" t="s">
        <v>1</v>
      </c>
      <c r="F133" s="195" t="s">
        <v>133</v>
      </c>
      <c r="H133" s="194" t="s">
        <v>1</v>
      </c>
      <c r="I133" s="196"/>
      <c r="L133" s="192"/>
      <c r="M133" s="197"/>
      <c r="N133" s="198"/>
      <c r="O133" s="198"/>
      <c r="P133" s="198"/>
      <c r="Q133" s="198"/>
      <c r="R133" s="198"/>
      <c r="S133" s="198"/>
      <c r="T133" s="199"/>
      <c r="AT133" s="194" t="s">
        <v>132</v>
      </c>
      <c r="AU133" s="194" t="s">
        <v>83</v>
      </c>
      <c r="AV133" s="12" t="s">
        <v>81</v>
      </c>
      <c r="AW133" s="12" t="s">
        <v>30</v>
      </c>
      <c r="AX133" s="12" t="s">
        <v>73</v>
      </c>
      <c r="AY133" s="194" t="s">
        <v>123</v>
      </c>
    </row>
    <row r="134" s="12" customFormat="1">
      <c r="B134" s="192"/>
      <c r="D134" s="193" t="s">
        <v>132</v>
      </c>
      <c r="E134" s="194" t="s">
        <v>1</v>
      </c>
      <c r="F134" s="195" t="s">
        <v>134</v>
      </c>
      <c r="H134" s="194" t="s">
        <v>1</v>
      </c>
      <c r="I134" s="196"/>
      <c r="L134" s="192"/>
      <c r="M134" s="197"/>
      <c r="N134" s="198"/>
      <c r="O134" s="198"/>
      <c r="P134" s="198"/>
      <c r="Q134" s="198"/>
      <c r="R134" s="198"/>
      <c r="S134" s="198"/>
      <c r="T134" s="199"/>
      <c r="AT134" s="194" t="s">
        <v>132</v>
      </c>
      <c r="AU134" s="194" t="s">
        <v>83</v>
      </c>
      <c r="AV134" s="12" t="s">
        <v>81</v>
      </c>
      <c r="AW134" s="12" t="s">
        <v>30</v>
      </c>
      <c r="AX134" s="12" t="s">
        <v>73</v>
      </c>
      <c r="AY134" s="194" t="s">
        <v>123</v>
      </c>
    </row>
    <row r="135" s="13" customFormat="1">
      <c r="B135" s="200"/>
      <c r="D135" s="193" t="s">
        <v>132</v>
      </c>
      <c r="E135" s="201" t="s">
        <v>1</v>
      </c>
      <c r="F135" s="202" t="s">
        <v>135</v>
      </c>
      <c r="H135" s="203">
        <v>9</v>
      </c>
      <c r="I135" s="204"/>
      <c r="L135" s="200"/>
      <c r="M135" s="205"/>
      <c r="N135" s="206"/>
      <c r="O135" s="206"/>
      <c r="P135" s="206"/>
      <c r="Q135" s="206"/>
      <c r="R135" s="206"/>
      <c r="S135" s="206"/>
      <c r="T135" s="207"/>
      <c r="AT135" s="201" t="s">
        <v>132</v>
      </c>
      <c r="AU135" s="201" t="s">
        <v>83</v>
      </c>
      <c r="AV135" s="13" t="s">
        <v>83</v>
      </c>
      <c r="AW135" s="13" t="s">
        <v>30</v>
      </c>
      <c r="AX135" s="13" t="s">
        <v>81</v>
      </c>
      <c r="AY135" s="201" t="s">
        <v>123</v>
      </c>
    </row>
    <row r="136" s="1" customFormat="1" ht="32.4" customHeight="1">
      <c r="B136" s="178"/>
      <c r="C136" s="179" t="s">
        <v>83</v>
      </c>
      <c r="D136" s="179" t="s">
        <v>125</v>
      </c>
      <c r="E136" s="180" t="s">
        <v>136</v>
      </c>
      <c r="F136" s="181" t="s">
        <v>137</v>
      </c>
      <c r="G136" s="182" t="s">
        <v>128</v>
      </c>
      <c r="H136" s="183">
        <v>13.5</v>
      </c>
      <c r="I136" s="184"/>
      <c r="J136" s="185">
        <f>ROUND(I136*H136,2)</f>
        <v>0</v>
      </c>
      <c r="K136" s="181" t="s">
        <v>129</v>
      </c>
      <c r="L136" s="37"/>
      <c r="M136" s="186" t="s">
        <v>1</v>
      </c>
      <c r="N136" s="187" t="s">
        <v>38</v>
      </c>
      <c r="O136" s="73"/>
      <c r="P136" s="188">
        <f>O136*H136</f>
        <v>0</v>
      </c>
      <c r="Q136" s="188">
        <v>0</v>
      </c>
      <c r="R136" s="188">
        <f>Q136*H136</f>
        <v>0</v>
      </c>
      <c r="S136" s="188">
        <v>0.42499999999999999</v>
      </c>
      <c r="T136" s="189">
        <f>S136*H136</f>
        <v>5.7374999999999998</v>
      </c>
      <c r="AR136" s="190" t="s">
        <v>130</v>
      </c>
      <c r="AT136" s="190" t="s">
        <v>125</v>
      </c>
      <c r="AU136" s="190" t="s">
        <v>83</v>
      </c>
      <c r="AY136" s="18" t="s">
        <v>123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81</v>
      </c>
      <c r="BK136" s="191">
        <f>ROUND(I136*H136,2)</f>
        <v>0</v>
      </c>
      <c r="BL136" s="18" t="s">
        <v>130</v>
      </c>
      <c r="BM136" s="190" t="s">
        <v>138</v>
      </c>
    </row>
    <row r="137" s="12" customFormat="1">
      <c r="B137" s="192"/>
      <c r="D137" s="193" t="s">
        <v>132</v>
      </c>
      <c r="E137" s="194" t="s">
        <v>1</v>
      </c>
      <c r="F137" s="195" t="s">
        <v>134</v>
      </c>
      <c r="H137" s="194" t="s">
        <v>1</v>
      </c>
      <c r="I137" s="196"/>
      <c r="L137" s="192"/>
      <c r="M137" s="197"/>
      <c r="N137" s="198"/>
      <c r="O137" s="198"/>
      <c r="P137" s="198"/>
      <c r="Q137" s="198"/>
      <c r="R137" s="198"/>
      <c r="S137" s="198"/>
      <c r="T137" s="199"/>
      <c r="AT137" s="194" t="s">
        <v>132</v>
      </c>
      <c r="AU137" s="194" t="s">
        <v>83</v>
      </c>
      <c r="AV137" s="12" t="s">
        <v>81</v>
      </c>
      <c r="AW137" s="12" t="s">
        <v>30</v>
      </c>
      <c r="AX137" s="12" t="s">
        <v>73</v>
      </c>
      <c r="AY137" s="194" t="s">
        <v>123</v>
      </c>
    </row>
    <row r="138" s="13" customFormat="1">
      <c r="B138" s="200"/>
      <c r="D138" s="193" t="s">
        <v>132</v>
      </c>
      <c r="E138" s="201" t="s">
        <v>1</v>
      </c>
      <c r="F138" s="202" t="s">
        <v>139</v>
      </c>
      <c r="H138" s="203">
        <v>13.5</v>
      </c>
      <c r="I138" s="204"/>
      <c r="L138" s="200"/>
      <c r="M138" s="205"/>
      <c r="N138" s="206"/>
      <c r="O138" s="206"/>
      <c r="P138" s="206"/>
      <c r="Q138" s="206"/>
      <c r="R138" s="206"/>
      <c r="S138" s="206"/>
      <c r="T138" s="207"/>
      <c r="AT138" s="201" t="s">
        <v>132</v>
      </c>
      <c r="AU138" s="201" t="s">
        <v>83</v>
      </c>
      <c r="AV138" s="13" t="s">
        <v>83</v>
      </c>
      <c r="AW138" s="13" t="s">
        <v>30</v>
      </c>
      <c r="AX138" s="13" t="s">
        <v>81</v>
      </c>
      <c r="AY138" s="201" t="s">
        <v>123</v>
      </c>
    </row>
    <row r="139" s="1" customFormat="1" ht="21.6" customHeight="1">
      <c r="B139" s="178"/>
      <c r="C139" s="179" t="s">
        <v>140</v>
      </c>
      <c r="D139" s="179" t="s">
        <v>125</v>
      </c>
      <c r="E139" s="180" t="s">
        <v>141</v>
      </c>
      <c r="F139" s="181" t="s">
        <v>142</v>
      </c>
      <c r="G139" s="182" t="s">
        <v>128</v>
      </c>
      <c r="H139" s="183">
        <v>294</v>
      </c>
      <c r="I139" s="184"/>
      <c r="J139" s="185">
        <f>ROUND(I139*H139,2)</f>
        <v>0</v>
      </c>
      <c r="K139" s="181" t="s">
        <v>129</v>
      </c>
      <c r="L139" s="37"/>
      <c r="M139" s="186" t="s">
        <v>1</v>
      </c>
      <c r="N139" s="187" t="s">
        <v>38</v>
      </c>
      <c r="O139" s="73"/>
      <c r="P139" s="188">
        <f>O139*H139</f>
        <v>0</v>
      </c>
      <c r="Q139" s="188">
        <v>0</v>
      </c>
      <c r="R139" s="188">
        <f>Q139*H139</f>
        <v>0</v>
      </c>
      <c r="S139" s="188">
        <v>0.32500000000000001</v>
      </c>
      <c r="T139" s="189">
        <f>S139*H139</f>
        <v>95.549999999999997</v>
      </c>
      <c r="AR139" s="190" t="s">
        <v>130</v>
      </c>
      <c r="AT139" s="190" t="s">
        <v>125</v>
      </c>
      <c r="AU139" s="190" t="s">
        <v>83</v>
      </c>
      <c r="AY139" s="18" t="s">
        <v>123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81</v>
      </c>
      <c r="BK139" s="191">
        <f>ROUND(I139*H139,2)</f>
        <v>0</v>
      </c>
      <c r="BL139" s="18" t="s">
        <v>130</v>
      </c>
      <c r="BM139" s="190" t="s">
        <v>143</v>
      </c>
    </row>
    <row r="140" s="12" customFormat="1">
      <c r="B140" s="192"/>
      <c r="D140" s="193" t="s">
        <v>132</v>
      </c>
      <c r="E140" s="194" t="s">
        <v>1</v>
      </c>
      <c r="F140" s="195" t="s">
        <v>133</v>
      </c>
      <c r="H140" s="194" t="s">
        <v>1</v>
      </c>
      <c r="I140" s="196"/>
      <c r="L140" s="192"/>
      <c r="M140" s="197"/>
      <c r="N140" s="198"/>
      <c r="O140" s="198"/>
      <c r="P140" s="198"/>
      <c r="Q140" s="198"/>
      <c r="R140" s="198"/>
      <c r="S140" s="198"/>
      <c r="T140" s="199"/>
      <c r="AT140" s="194" t="s">
        <v>132</v>
      </c>
      <c r="AU140" s="194" t="s">
        <v>83</v>
      </c>
      <c r="AV140" s="12" t="s">
        <v>81</v>
      </c>
      <c r="AW140" s="12" t="s">
        <v>30</v>
      </c>
      <c r="AX140" s="12" t="s">
        <v>73</v>
      </c>
      <c r="AY140" s="194" t="s">
        <v>123</v>
      </c>
    </row>
    <row r="141" s="12" customFormat="1">
      <c r="B141" s="192"/>
      <c r="D141" s="193" t="s">
        <v>132</v>
      </c>
      <c r="E141" s="194" t="s">
        <v>1</v>
      </c>
      <c r="F141" s="195" t="s">
        <v>134</v>
      </c>
      <c r="H141" s="194" t="s">
        <v>1</v>
      </c>
      <c r="I141" s="196"/>
      <c r="L141" s="192"/>
      <c r="M141" s="197"/>
      <c r="N141" s="198"/>
      <c r="O141" s="198"/>
      <c r="P141" s="198"/>
      <c r="Q141" s="198"/>
      <c r="R141" s="198"/>
      <c r="S141" s="198"/>
      <c r="T141" s="199"/>
      <c r="AT141" s="194" t="s">
        <v>132</v>
      </c>
      <c r="AU141" s="194" t="s">
        <v>83</v>
      </c>
      <c r="AV141" s="12" t="s">
        <v>81</v>
      </c>
      <c r="AW141" s="12" t="s">
        <v>30</v>
      </c>
      <c r="AX141" s="12" t="s">
        <v>73</v>
      </c>
      <c r="AY141" s="194" t="s">
        <v>123</v>
      </c>
    </row>
    <row r="142" s="13" customFormat="1">
      <c r="B142" s="200"/>
      <c r="D142" s="193" t="s">
        <v>132</v>
      </c>
      <c r="E142" s="201" t="s">
        <v>1</v>
      </c>
      <c r="F142" s="202" t="s">
        <v>144</v>
      </c>
      <c r="H142" s="203">
        <v>294</v>
      </c>
      <c r="I142" s="204"/>
      <c r="L142" s="200"/>
      <c r="M142" s="205"/>
      <c r="N142" s="206"/>
      <c r="O142" s="206"/>
      <c r="P142" s="206"/>
      <c r="Q142" s="206"/>
      <c r="R142" s="206"/>
      <c r="S142" s="206"/>
      <c r="T142" s="207"/>
      <c r="AT142" s="201" t="s">
        <v>132</v>
      </c>
      <c r="AU142" s="201" t="s">
        <v>83</v>
      </c>
      <c r="AV142" s="13" t="s">
        <v>83</v>
      </c>
      <c r="AW142" s="13" t="s">
        <v>30</v>
      </c>
      <c r="AX142" s="13" t="s">
        <v>81</v>
      </c>
      <c r="AY142" s="201" t="s">
        <v>123</v>
      </c>
    </row>
    <row r="143" s="1" customFormat="1" ht="21.6" customHeight="1">
      <c r="B143" s="178"/>
      <c r="C143" s="179" t="s">
        <v>130</v>
      </c>
      <c r="D143" s="179" t="s">
        <v>125</v>
      </c>
      <c r="E143" s="180" t="s">
        <v>145</v>
      </c>
      <c r="F143" s="181" t="s">
        <v>146</v>
      </c>
      <c r="G143" s="182" t="s">
        <v>128</v>
      </c>
      <c r="H143" s="183">
        <v>294</v>
      </c>
      <c r="I143" s="184"/>
      <c r="J143" s="185">
        <f>ROUND(I143*H143,2)</f>
        <v>0</v>
      </c>
      <c r="K143" s="181" t="s">
        <v>129</v>
      </c>
      <c r="L143" s="37"/>
      <c r="M143" s="186" t="s">
        <v>1</v>
      </c>
      <c r="N143" s="187" t="s">
        <v>38</v>
      </c>
      <c r="O143" s="73"/>
      <c r="P143" s="188">
        <f>O143*H143</f>
        <v>0</v>
      </c>
      <c r="Q143" s="188">
        <v>0</v>
      </c>
      <c r="R143" s="188">
        <f>Q143*H143</f>
        <v>0</v>
      </c>
      <c r="S143" s="188">
        <v>0.098000000000000004</v>
      </c>
      <c r="T143" s="189">
        <f>S143*H143</f>
        <v>28.812000000000001</v>
      </c>
      <c r="AR143" s="190" t="s">
        <v>130</v>
      </c>
      <c r="AT143" s="190" t="s">
        <v>125</v>
      </c>
      <c r="AU143" s="190" t="s">
        <v>83</v>
      </c>
      <c r="AY143" s="18" t="s">
        <v>123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81</v>
      </c>
      <c r="BK143" s="191">
        <f>ROUND(I143*H143,2)</f>
        <v>0</v>
      </c>
      <c r="BL143" s="18" t="s">
        <v>130</v>
      </c>
      <c r="BM143" s="190" t="s">
        <v>147</v>
      </c>
    </row>
    <row r="144" s="12" customFormat="1">
      <c r="B144" s="192"/>
      <c r="D144" s="193" t="s">
        <v>132</v>
      </c>
      <c r="E144" s="194" t="s">
        <v>1</v>
      </c>
      <c r="F144" s="195" t="s">
        <v>133</v>
      </c>
      <c r="H144" s="194" t="s">
        <v>1</v>
      </c>
      <c r="I144" s="196"/>
      <c r="L144" s="192"/>
      <c r="M144" s="197"/>
      <c r="N144" s="198"/>
      <c r="O144" s="198"/>
      <c r="P144" s="198"/>
      <c r="Q144" s="198"/>
      <c r="R144" s="198"/>
      <c r="S144" s="198"/>
      <c r="T144" s="199"/>
      <c r="AT144" s="194" t="s">
        <v>132</v>
      </c>
      <c r="AU144" s="194" t="s">
        <v>83</v>
      </c>
      <c r="AV144" s="12" t="s">
        <v>81</v>
      </c>
      <c r="AW144" s="12" t="s">
        <v>30</v>
      </c>
      <c r="AX144" s="12" t="s">
        <v>73</v>
      </c>
      <c r="AY144" s="194" t="s">
        <v>123</v>
      </c>
    </row>
    <row r="145" s="12" customFormat="1">
      <c r="B145" s="192"/>
      <c r="D145" s="193" t="s">
        <v>132</v>
      </c>
      <c r="E145" s="194" t="s">
        <v>1</v>
      </c>
      <c r="F145" s="195" t="s">
        <v>134</v>
      </c>
      <c r="H145" s="194" t="s">
        <v>1</v>
      </c>
      <c r="I145" s="196"/>
      <c r="L145" s="192"/>
      <c r="M145" s="197"/>
      <c r="N145" s="198"/>
      <c r="O145" s="198"/>
      <c r="P145" s="198"/>
      <c r="Q145" s="198"/>
      <c r="R145" s="198"/>
      <c r="S145" s="198"/>
      <c r="T145" s="199"/>
      <c r="AT145" s="194" t="s">
        <v>132</v>
      </c>
      <c r="AU145" s="194" t="s">
        <v>83</v>
      </c>
      <c r="AV145" s="12" t="s">
        <v>81</v>
      </c>
      <c r="AW145" s="12" t="s">
        <v>30</v>
      </c>
      <c r="AX145" s="12" t="s">
        <v>73</v>
      </c>
      <c r="AY145" s="194" t="s">
        <v>123</v>
      </c>
    </row>
    <row r="146" s="13" customFormat="1">
      <c r="B146" s="200"/>
      <c r="D146" s="193" t="s">
        <v>132</v>
      </c>
      <c r="E146" s="201" t="s">
        <v>1</v>
      </c>
      <c r="F146" s="202" t="s">
        <v>148</v>
      </c>
      <c r="H146" s="203">
        <v>294</v>
      </c>
      <c r="I146" s="204"/>
      <c r="L146" s="200"/>
      <c r="M146" s="205"/>
      <c r="N146" s="206"/>
      <c r="O146" s="206"/>
      <c r="P146" s="206"/>
      <c r="Q146" s="206"/>
      <c r="R146" s="206"/>
      <c r="S146" s="206"/>
      <c r="T146" s="207"/>
      <c r="AT146" s="201" t="s">
        <v>132</v>
      </c>
      <c r="AU146" s="201" t="s">
        <v>83</v>
      </c>
      <c r="AV146" s="13" t="s">
        <v>83</v>
      </c>
      <c r="AW146" s="13" t="s">
        <v>30</v>
      </c>
      <c r="AX146" s="13" t="s">
        <v>81</v>
      </c>
      <c r="AY146" s="201" t="s">
        <v>123</v>
      </c>
    </row>
    <row r="147" s="1" customFormat="1" ht="21.6" customHeight="1">
      <c r="B147" s="178"/>
      <c r="C147" s="179" t="s">
        <v>149</v>
      </c>
      <c r="D147" s="179" t="s">
        <v>125</v>
      </c>
      <c r="E147" s="180" t="s">
        <v>150</v>
      </c>
      <c r="F147" s="181" t="s">
        <v>151</v>
      </c>
      <c r="G147" s="182" t="s">
        <v>128</v>
      </c>
      <c r="H147" s="183">
        <v>1266</v>
      </c>
      <c r="I147" s="184"/>
      <c r="J147" s="185">
        <f>ROUND(I147*H147,2)</f>
        <v>0</v>
      </c>
      <c r="K147" s="181" t="s">
        <v>129</v>
      </c>
      <c r="L147" s="37"/>
      <c r="M147" s="186" t="s">
        <v>1</v>
      </c>
      <c r="N147" s="187" t="s">
        <v>38</v>
      </c>
      <c r="O147" s="73"/>
      <c r="P147" s="188">
        <f>O147*H147</f>
        <v>0</v>
      </c>
      <c r="Q147" s="188">
        <v>0</v>
      </c>
      <c r="R147" s="188">
        <f>Q147*H147</f>
        <v>0</v>
      </c>
      <c r="S147" s="188">
        <v>0.22</v>
      </c>
      <c r="T147" s="189">
        <f>S147*H147</f>
        <v>278.51999999999998</v>
      </c>
      <c r="AR147" s="190" t="s">
        <v>130</v>
      </c>
      <c r="AT147" s="190" t="s">
        <v>125</v>
      </c>
      <c r="AU147" s="190" t="s">
        <v>83</v>
      </c>
      <c r="AY147" s="18" t="s">
        <v>123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130</v>
      </c>
      <c r="BM147" s="190" t="s">
        <v>152</v>
      </c>
    </row>
    <row r="148" s="12" customFormat="1">
      <c r="B148" s="192"/>
      <c r="D148" s="193" t="s">
        <v>132</v>
      </c>
      <c r="E148" s="194" t="s">
        <v>1</v>
      </c>
      <c r="F148" s="195" t="s">
        <v>133</v>
      </c>
      <c r="H148" s="194" t="s">
        <v>1</v>
      </c>
      <c r="I148" s="196"/>
      <c r="L148" s="192"/>
      <c r="M148" s="197"/>
      <c r="N148" s="198"/>
      <c r="O148" s="198"/>
      <c r="P148" s="198"/>
      <c r="Q148" s="198"/>
      <c r="R148" s="198"/>
      <c r="S148" s="198"/>
      <c r="T148" s="199"/>
      <c r="AT148" s="194" t="s">
        <v>132</v>
      </c>
      <c r="AU148" s="194" t="s">
        <v>83</v>
      </c>
      <c r="AV148" s="12" t="s">
        <v>81</v>
      </c>
      <c r="AW148" s="12" t="s">
        <v>30</v>
      </c>
      <c r="AX148" s="12" t="s">
        <v>73</v>
      </c>
      <c r="AY148" s="194" t="s">
        <v>123</v>
      </c>
    </row>
    <row r="149" s="12" customFormat="1">
      <c r="B149" s="192"/>
      <c r="D149" s="193" t="s">
        <v>132</v>
      </c>
      <c r="E149" s="194" t="s">
        <v>1</v>
      </c>
      <c r="F149" s="195" t="s">
        <v>134</v>
      </c>
      <c r="H149" s="194" t="s">
        <v>1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4" t="s">
        <v>132</v>
      </c>
      <c r="AU149" s="194" t="s">
        <v>83</v>
      </c>
      <c r="AV149" s="12" t="s">
        <v>81</v>
      </c>
      <c r="AW149" s="12" t="s">
        <v>30</v>
      </c>
      <c r="AX149" s="12" t="s">
        <v>73</v>
      </c>
      <c r="AY149" s="194" t="s">
        <v>123</v>
      </c>
    </row>
    <row r="150" s="13" customFormat="1">
      <c r="B150" s="200"/>
      <c r="D150" s="193" t="s">
        <v>132</v>
      </c>
      <c r="E150" s="201" t="s">
        <v>1</v>
      </c>
      <c r="F150" s="202" t="s">
        <v>153</v>
      </c>
      <c r="H150" s="203">
        <v>571</v>
      </c>
      <c r="I150" s="204"/>
      <c r="L150" s="200"/>
      <c r="M150" s="205"/>
      <c r="N150" s="206"/>
      <c r="O150" s="206"/>
      <c r="P150" s="206"/>
      <c r="Q150" s="206"/>
      <c r="R150" s="206"/>
      <c r="S150" s="206"/>
      <c r="T150" s="207"/>
      <c r="AT150" s="201" t="s">
        <v>132</v>
      </c>
      <c r="AU150" s="201" t="s">
        <v>83</v>
      </c>
      <c r="AV150" s="13" t="s">
        <v>83</v>
      </c>
      <c r="AW150" s="13" t="s">
        <v>30</v>
      </c>
      <c r="AX150" s="13" t="s">
        <v>73</v>
      </c>
      <c r="AY150" s="201" t="s">
        <v>123</v>
      </c>
    </row>
    <row r="151" s="13" customFormat="1">
      <c r="B151" s="200"/>
      <c r="D151" s="193" t="s">
        <v>132</v>
      </c>
      <c r="E151" s="201" t="s">
        <v>1</v>
      </c>
      <c r="F151" s="202" t="s">
        <v>154</v>
      </c>
      <c r="H151" s="203">
        <v>695</v>
      </c>
      <c r="I151" s="204"/>
      <c r="L151" s="200"/>
      <c r="M151" s="205"/>
      <c r="N151" s="206"/>
      <c r="O151" s="206"/>
      <c r="P151" s="206"/>
      <c r="Q151" s="206"/>
      <c r="R151" s="206"/>
      <c r="S151" s="206"/>
      <c r="T151" s="207"/>
      <c r="AT151" s="201" t="s">
        <v>132</v>
      </c>
      <c r="AU151" s="201" t="s">
        <v>83</v>
      </c>
      <c r="AV151" s="13" t="s">
        <v>83</v>
      </c>
      <c r="AW151" s="13" t="s">
        <v>30</v>
      </c>
      <c r="AX151" s="13" t="s">
        <v>73</v>
      </c>
      <c r="AY151" s="201" t="s">
        <v>123</v>
      </c>
    </row>
    <row r="152" s="14" customFormat="1">
      <c r="B152" s="208"/>
      <c r="D152" s="193" t="s">
        <v>132</v>
      </c>
      <c r="E152" s="209" t="s">
        <v>1</v>
      </c>
      <c r="F152" s="210" t="s">
        <v>155</v>
      </c>
      <c r="H152" s="211">
        <v>1266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09" t="s">
        <v>132</v>
      </c>
      <c r="AU152" s="209" t="s">
        <v>83</v>
      </c>
      <c r="AV152" s="14" t="s">
        <v>130</v>
      </c>
      <c r="AW152" s="14" t="s">
        <v>30</v>
      </c>
      <c r="AX152" s="14" t="s">
        <v>81</v>
      </c>
      <c r="AY152" s="209" t="s">
        <v>123</v>
      </c>
    </row>
    <row r="153" s="1" customFormat="1" ht="21.6" customHeight="1">
      <c r="B153" s="178"/>
      <c r="C153" s="179" t="s">
        <v>156</v>
      </c>
      <c r="D153" s="179" t="s">
        <v>125</v>
      </c>
      <c r="E153" s="180" t="s">
        <v>157</v>
      </c>
      <c r="F153" s="181" t="s">
        <v>158</v>
      </c>
      <c r="G153" s="182" t="s">
        <v>128</v>
      </c>
      <c r="H153" s="183">
        <v>777</v>
      </c>
      <c r="I153" s="184"/>
      <c r="J153" s="185">
        <f>ROUND(I153*H153,2)</f>
        <v>0</v>
      </c>
      <c r="K153" s="181" t="s">
        <v>129</v>
      </c>
      <c r="L153" s="37"/>
      <c r="M153" s="186" t="s">
        <v>1</v>
      </c>
      <c r="N153" s="187" t="s">
        <v>38</v>
      </c>
      <c r="O153" s="73"/>
      <c r="P153" s="188">
        <f>O153*H153</f>
        <v>0</v>
      </c>
      <c r="Q153" s="188">
        <v>9.0000000000000006E-05</v>
      </c>
      <c r="R153" s="188">
        <f>Q153*H153</f>
        <v>0.069930000000000006</v>
      </c>
      <c r="S153" s="188">
        <v>0.25600000000000001</v>
      </c>
      <c r="T153" s="189">
        <f>S153*H153</f>
        <v>198.91200000000001</v>
      </c>
      <c r="AR153" s="190" t="s">
        <v>130</v>
      </c>
      <c r="AT153" s="190" t="s">
        <v>125</v>
      </c>
      <c r="AU153" s="190" t="s">
        <v>83</v>
      </c>
      <c r="AY153" s="18" t="s">
        <v>123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81</v>
      </c>
      <c r="BK153" s="191">
        <f>ROUND(I153*H153,2)</f>
        <v>0</v>
      </c>
      <c r="BL153" s="18" t="s">
        <v>130</v>
      </c>
      <c r="BM153" s="190" t="s">
        <v>159</v>
      </c>
    </row>
    <row r="154" s="12" customFormat="1">
      <c r="B154" s="192"/>
      <c r="D154" s="193" t="s">
        <v>132</v>
      </c>
      <c r="E154" s="194" t="s">
        <v>1</v>
      </c>
      <c r="F154" s="195" t="s">
        <v>133</v>
      </c>
      <c r="H154" s="194" t="s">
        <v>1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4" t="s">
        <v>132</v>
      </c>
      <c r="AU154" s="194" t="s">
        <v>83</v>
      </c>
      <c r="AV154" s="12" t="s">
        <v>81</v>
      </c>
      <c r="AW154" s="12" t="s">
        <v>30</v>
      </c>
      <c r="AX154" s="12" t="s">
        <v>73</v>
      </c>
      <c r="AY154" s="194" t="s">
        <v>123</v>
      </c>
    </row>
    <row r="155" s="12" customFormat="1">
      <c r="B155" s="192"/>
      <c r="D155" s="193" t="s">
        <v>132</v>
      </c>
      <c r="E155" s="194" t="s">
        <v>1</v>
      </c>
      <c r="F155" s="195" t="s">
        <v>134</v>
      </c>
      <c r="H155" s="194" t="s">
        <v>1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4" t="s">
        <v>132</v>
      </c>
      <c r="AU155" s="194" t="s">
        <v>83</v>
      </c>
      <c r="AV155" s="12" t="s">
        <v>81</v>
      </c>
      <c r="AW155" s="12" t="s">
        <v>30</v>
      </c>
      <c r="AX155" s="12" t="s">
        <v>73</v>
      </c>
      <c r="AY155" s="194" t="s">
        <v>123</v>
      </c>
    </row>
    <row r="156" s="13" customFormat="1">
      <c r="B156" s="200"/>
      <c r="D156" s="193" t="s">
        <v>132</v>
      </c>
      <c r="E156" s="201" t="s">
        <v>1</v>
      </c>
      <c r="F156" s="202" t="s">
        <v>160</v>
      </c>
      <c r="H156" s="203">
        <v>571</v>
      </c>
      <c r="I156" s="204"/>
      <c r="L156" s="200"/>
      <c r="M156" s="205"/>
      <c r="N156" s="206"/>
      <c r="O156" s="206"/>
      <c r="P156" s="206"/>
      <c r="Q156" s="206"/>
      <c r="R156" s="206"/>
      <c r="S156" s="206"/>
      <c r="T156" s="207"/>
      <c r="AT156" s="201" t="s">
        <v>132</v>
      </c>
      <c r="AU156" s="201" t="s">
        <v>83</v>
      </c>
      <c r="AV156" s="13" t="s">
        <v>83</v>
      </c>
      <c r="AW156" s="13" t="s">
        <v>30</v>
      </c>
      <c r="AX156" s="13" t="s">
        <v>73</v>
      </c>
      <c r="AY156" s="201" t="s">
        <v>123</v>
      </c>
    </row>
    <row r="157" s="13" customFormat="1">
      <c r="B157" s="200"/>
      <c r="D157" s="193" t="s">
        <v>132</v>
      </c>
      <c r="E157" s="201" t="s">
        <v>1</v>
      </c>
      <c r="F157" s="202" t="s">
        <v>161</v>
      </c>
      <c r="H157" s="203">
        <v>206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132</v>
      </c>
      <c r="AU157" s="201" t="s">
        <v>83</v>
      </c>
      <c r="AV157" s="13" t="s">
        <v>83</v>
      </c>
      <c r="AW157" s="13" t="s">
        <v>30</v>
      </c>
      <c r="AX157" s="13" t="s">
        <v>73</v>
      </c>
      <c r="AY157" s="201" t="s">
        <v>123</v>
      </c>
    </row>
    <row r="158" s="14" customFormat="1">
      <c r="B158" s="208"/>
      <c r="D158" s="193" t="s">
        <v>132</v>
      </c>
      <c r="E158" s="209" t="s">
        <v>1</v>
      </c>
      <c r="F158" s="210" t="s">
        <v>155</v>
      </c>
      <c r="H158" s="211">
        <v>777</v>
      </c>
      <c r="I158" s="212"/>
      <c r="L158" s="208"/>
      <c r="M158" s="213"/>
      <c r="N158" s="214"/>
      <c r="O158" s="214"/>
      <c r="P158" s="214"/>
      <c r="Q158" s="214"/>
      <c r="R158" s="214"/>
      <c r="S158" s="214"/>
      <c r="T158" s="215"/>
      <c r="AT158" s="209" t="s">
        <v>132</v>
      </c>
      <c r="AU158" s="209" t="s">
        <v>83</v>
      </c>
      <c r="AV158" s="14" t="s">
        <v>130</v>
      </c>
      <c r="AW158" s="14" t="s">
        <v>30</v>
      </c>
      <c r="AX158" s="14" t="s">
        <v>81</v>
      </c>
      <c r="AY158" s="209" t="s">
        <v>123</v>
      </c>
    </row>
    <row r="159" s="1" customFormat="1" ht="21.6" customHeight="1">
      <c r="B159" s="178"/>
      <c r="C159" s="179" t="s">
        <v>162</v>
      </c>
      <c r="D159" s="179" t="s">
        <v>125</v>
      </c>
      <c r="E159" s="180" t="s">
        <v>163</v>
      </c>
      <c r="F159" s="181" t="s">
        <v>164</v>
      </c>
      <c r="G159" s="182" t="s">
        <v>128</v>
      </c>
      <c r="H159" s="183">
        <v>1390</v>
      </c>
      <c r="I159" s="184"/>
      <c r="J159" s="185">
        <f>ROUND(I159*H159,2)</f>
        <v>0</v>
      </c>
      <c r="K159" s="181" t="s">
        <v>129</v>
      </c>
      <c r="L159" s="37"/>
      <c r="M159" s="186" t="s">
        <v>1</v>
      </c>
      <c r="N159" s="187" t="s">
        <v>38</v>
      </c>
      <c r="O159" s="73"/>
      <c r="P159" s="188">
        <f>O159*H159</f>
        <v>0</v>
      </c>
      <c r="Q159" s="188">
        <v>0.00012</v>
      </c>
      <c r="R159" s="188">
        <f>Q159*H159</f>
        <v>0.1668</v>
      </c>
      <c r="S159" s="188">
        <v>0.25600000000000001</v>
      </c>
      <c r="T159" s="189">
        <f>S159*H159</f>
        <v>355.84000000000003</v>
      </c>
      <c r="AR159" s="190" t="s">
        <v>130</v>
      </c>
      <c r="AT159" s="190" t="s">
        <v>125</v>
      </c>
      <c r="AU159" s="190" t="s">
        <v>83</v>
      </c>
      <c r="AY159" s="18" t="s">
        <v>123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81</v>
      </c>
      <c r="BK159" s="191">
        <f>ROUND(I159*H159,2)</f>
        <v>0</v>
      </c>
      <c r="BL159" s="18" t="s">
        <v>130</v>
      </c>
      <c r="BM159" s="190" t="s">
        <v>165</v>
      </c>
    </row>
    <row r="160" s="12" customFormat="1">
      <c r="B160" s="192"/>
      <c r="D160" s="193" t="s">
        <v>132</v>
      </c>
      <c r="E160" s="194" t="s">
        <v>1</v>
      </c>
      <c r="F160" s="195" t="s">
        <v>133</v>
      </c>
      <c r="H160" s="194" t="s">
        <v>1</v>
      </c>
      <c r="I160" s="196"/>
      <c r="L160" s="192"/>
      <c r="M160" s="197"/>
      <c r="N160" s="198"/>
      <c r="O160" s="198"/>
      <c r="P160" s="198"/>
      <c r="Q160" s="198"/>
      <c r="R160" s="198"/>
      <c r="S160" s="198"/>
      <c r="T160" s="199"/>
      <c r="AT160" s="194" t="s">
        <v>132</v>
      </c>
      <c r="AU160" s="194" t="s">
        <v>83</v>
      </c>
      <c r="AV160" s="12" t="s">
        <v>81</v>
      </c>
      <c r="AW160" s="12" t="s">
        <v>30</v>
      </c>
      <c r="AX160" s="12" t="s">
        <v>73</v>
      </c>
      <c r="AY160" s="194" t="s">
        <v>123</v>
      </c>
    </row>
    <row r="161" s="12" customFormat="1">
      <c r="B161" s="192"/>
      <c r="D161" s="193" t="s">
        <v>132</v>
      </c>
      <c r="E161" s="194" t="s">
        <v>1</v>
      </c>
      <c r="F161" s="195" t="s">
        <v>134</v>
      </c>
      <c r="H161" s="194" t="s">
        <v>1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4" t="s">
        <v>132</v>
      </c>
      <c r="AU161" s="194" t="s">
        <v>83</v>
      </c>
      <c r="AV161" s="12" t="s">
        <v>81</v>
      </c>
      <c r="AW161" s="12" t="s">
        <v>30</v>
      </c>
      <c r="AX161" s="12" t="s">
        <v>73</v>
      </c>
      <c r="AY161" s="194" t="s">
        <v>123</v>
      </c>
    </row>
    <row r="162" s="13" customFormat="1">
      <c r="B162" s="200"/>
      <c r="D162" s="193" t="s">
        <v>132</v>
      </c>
      <c r="E162" s="201" t="s">
        <v>1</v>
      </c>
      <c r="F162" s="202" t="s">
        <v>166</v>
      </c>
      <c r="H162" s="203">
        <v>1390</v>
      </c>
      <c r="I162" s="204"/>
      <c r="L162" s="200"/>
      <c r="M162" s="205"/>
      <c r="N162" s="206"/>
      <c r="O162" s="206"/>
      <c r="P162" s="206"/>
      <c r="Q162" s="206"/>
      <c r="R162" s="206"/>
      <c r="S162" s="206"/>
      <c r="T162" s="207"/>
      <c r="AT162" s="201" t="s">
        <v>132</v>
      </c>
      <c r="AU162" s="201" t="s">
        <v>83</v>
      </c>
      <c r="AV162" s="13" t="s">
        <v>83</v>
      </c>
      <c r="AW162" s="13" t="s">
        <v>30</v>
      </c>
      <c r="AX162" s="13" t="s">
        <v>81</v>
      </c>
      <c r="AY162" s="201" t="s">
        <v>123</v>
      </c>
    </row>
    <row r="163" s="1" customFormat="1" ht="14.4" customHeight="1">
      <c r="B163" s="178"/>
      <c r="C163" s="179" t="s">
        <v>167</v>
      </c>
      <c r="D163" s="179" t="s">
        <v>125</v>
      </c>
      <c r="E163" s="180" t="s">
        <v>168</v>
      </c>
      <c r="F163" s="181" t="s">
        <v>169</v>
      </c>
      <c r="G163" s="182" t="s">
        <v>170</v>
      </c>
      <c r="H163" s="183">
        <v>204</v>
      </c>
      <c r="I163" s="184"/>
      <c r="J163" s="185">
        <f>ROUND(I163*H163,2)</f>
        <v>0</v>
      </c>
      <c r="K163" s="181" t="s">
        <v>129</v>
      </c>
      <c r="L163" s="37"/>
      <c r="M163" s="186" t="s">
        <v>1</v>
      </c>
      <c r="N163" s="187" t="s">
        <v>38</v>
      </c>
      <c r="O163" s="73"/>
      <c r="P163" s="188">
        <f>O163*H163</f>
        <v>0</v>
      </c>
      <c r="Q163" s="188">
        <v>0</v>
      </c>
      <c r="R163" s="188">
        <f>Q163*H163</f>
        <v>0</v>
      </c>
      <c r="S163" s="188">
        <v>0.28999999999999998</v>
      </c>
      <c r="T163" s="189">
        <f>S163*H163</f>
        <v>59.159999999999997</v>
      </c>
      <c r="AR163" s="190" t="s">
        <v>130</v>
      </c>
      <c r="AT163" s="190" t="s">
        <v>125</v>
      </c>
      <c r="AU163" s="190" t="s">
        <v>83</v>
      </c>
      <c r="AY163" s="18" t="s">
        <v>123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81</v>
      </c>
      <c r="BK163" s="191">
        <f>ROUND(I163*H163,2)</f>
        <v>0</v>
      </c>
      <c r="BL163" s="18" t="s">
        <v>130</v>
      </c>
      <c r="BM163" s="190" t="s">
        <v>171</v>
      </c>
    </row>
    <row r="164" s="12" customFormat="1">
      <c r="B164" s="192"/>
      <c r="D164" s="193" t="s">
        <v>132</v>
      </c>
      <c r="E164" s="194" t="s">
        <v>1</v>
      </c>
      <c r="F164" s="195" t="s">
        <v>133</v>
      </c>
      <c r="H164" s="194" t="s">
        <v>1</v>
      </c>
      <c r="I164" s="196"/>
      <c r="L164" s="192"/>
      <c r="M164" s="197"/>
      <c r="N164" s="198"/>
      <c r="O164" s="198"/>
      <c r="P164" s="198"/>
      <c r="Q164" s="198"/>
      <c r="R164" s="198"/>
      <c r="S164" s="198"/>
      <c r="T164" s="199"/>
      <c r="AT164" s="194" t="s">
        <v>132</v>
      </c>
      <c r="AU164" s="194" t="s">
        <v>83</v>
      </c>
      <c r="AV164" s="12" t="s">
        <v>81</v>
      </c>
      <c r="AW164" s="12" t="s">
        <v>30</v>
      </c>
      <c r="AX164" s="12" t="s">
        <v>73</v>
      </c>
      <c r="AY164" s="194" t="s">
        <v>123</v>
      </c>
    </row>
    <row r="165" s="12" customFormat="1">
      <c r="B165" s="192"/>
      <c r="D165" s="193" t="s">
        <v>132</v>
      </c>
      <c r="E165" s="194" t="s">
        <v>1</v>
      </c>
      <c r="F165" s="195" t="s">
        <v>134</v>
      </c>
      <c r="H165" s="194" t="s">
        <v>1</v>
      </c>
      <c r="I165" s="196"/>
      <c r="L165" s="192"/>
      <c r="M165" s="197"/>
      <c r="N165" s="198"/>
      <c r="O165" s="198"/>
      <c r="P165" s="198"/>
      <c r="Q165" s="198"/>
      <c r="R165" s="198"/>
      <c r="S165" s="198"/>
      <c r="T165" s="199"/>
      <c r="AT165" s="194" t="s">
        <v>132</v>
      </c>
      <c r="AU165" s="194" t="s">
        <v>83</v>
      </c>
      <c r="AV165" s="12" t="s">
        <v>81</v>
      </c>
      <c r="AW165" s="12" t="s">
        <v>30</v>
      </c>
      <c r="AX165" s="12" t="s">
        <v>73</v>
      </c>
      <c r="AY165" s="194" t="s">
        <v>123</v>
      </c>
    </row>
    <row r="166" s="13" customFormat="1">
      <c r="B166" s="200"/>
      <c r="D166" s="193" t="s">
        <v>132</v>
      </c>
      <c r="E166" s="201" t="s">
        <v>1</v>
      </c>
      <c r="F166" s="202" t="s">
        <v>172</v>
      </c>
      <c r="H166" s="203">
        <v>204</v>
      </c>
      <c r="I166" s="204"/>
      <c r="L166" s="200"/>
      <c r="M166" s="205"/>
      <c r="N166" s="206"/>
      <c r="O166" s="206"/>
      <c r="P166" s="206"/>
      <c r="Q166" s="206"/>
      <c r="R166" s="206"/>
      <c r="S166" s="206"/>
      <c r="T166" s="207"/>
      <c r="AT166" s="201" t="s">
        <v>132</v>
      </c>
      <c r="AU166" s="201" t="s">
        <v>83</v>
      </c>
      <c r="AV166" s="13" t="s">
        <v>83</v>
      </c>
      <c r="AW166" s="13" t="s">
        <v>30</v>
      </c>
      <c r="AX166" s="13" t="s">
        <v>81</v>
      </c>
      <c r="AY166" s="201" t="s">
        <v>123</v>
      </c>
    </row>
    <row r="167" s="1" customFormat="1" ht="14.4" customHeight="1">
      <c r="B167" s="178"/>
      <c r="C167" s="179" t="s">
        <v>173</v>
      </c>
      <c r="D167" s="179" t="s">
        <v>125</v>
      </c>
      <c r="E167" s="180" t="s">
        <v>174</v>
      </c>
      <c r="F167" s="181" t="s">
        <v>175</v>
      </c>
      <c r="G167" s="182" t="s">
        <v>170</v>
      </c>
      <c r="H167" s="183">
        <v>531</v>
      </c>
      <c r="I167" s="184"/>
      <c r="J167" s="185">
        <f>ROUND(I167*H167,2)</f>
        <v>0</v>
      </c>
      <c r="K167" s="181" t="s">
        <v>129</v>
      </c>
      <c r="L167" s="37"/>
      <c r="M167" s="186" t="s">
        <v>1</v>
      </c>
      <c r="N167" s="187" t="s">
        <v>38</v>
      </c>
      <c r="O167" s="73"/>
      <c r="P167" s="188">
        <f>O167*H167</f>
        <v>0</v>
      </c>
      <c r="Q167" s="188">
        <v>0</v>
      </c>
      <c r="R167" s="188">
        <f>Q167*H167</f>
        <v>0</v>
      </c>
      <c r="S167" s="188">
        <v>0.20499999999999999</v>
      </c>
      <c r="T167" s="189">
        <f>S167*H167</f>
        <v>108.85499999999999</v>
      </c>
      <c r="AR167" s="190" t="s">
        <v>130</v>
      </c>
      <c r="AT167" s="190" t="s">
        <v>125</v>
      </c>
      <c r="AU167" s="190" t="s">
        <v>83</v>
      </c>
      <c r="AY167" s="18" t="s">
        <v>123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81</v>
      </c>
      <c r="BK167" s="191">
        <f>ROUND(I167*H167,2)</f>
        <v>0</v>
      </c>
      <c r="BL167" s="18" t="s">
        <v>130</v>
      </c>
      <c r="BM167" s="190" t="s">
        <v>176</v>
      </c>
    </row>
    <row r="168" s="12" customFormat="1">
      <c r="B168" s="192"/>
      <c r="D168" s="193" t="s">
        <v>132</v>
      </c>
      <c r="E168" s="194" t="s">
        <v>1</v>
      </c>
      <c r="F168" s="195" t="s">
        <v>133</v>
      </c>
      <c r="H168" s="194" t="s">
        <v>1</v>
      </c>
      <c r="I168" s="196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4" t="s">
        <v>132</v>
      </c>
      <c r="AU168" s="194" t="s">
        <v>83</v>
      </c>
      <c r="AV168" s="12" t="s">
        <v>81</v>
      </c>
      <c r="AW168" s="12" t="s">
        <v>30</v>
      </c>
      <c r="AX168" s="12" t="s">
        <v>73</v>
      </c>
      <c r="AY168" s="194" t="s">
        <v>123</v>
      </c>
    </row>
    <row r="169" s="12" customFormat="1">
      <c r="B169" s="192"/>
      <c r="D169" s="193" t="s">
        <v>132</v>
      </c>
      <c r="E169" s="194" t="s">
        <v>1</v>
      </c>
      <c r="F169" s="195" t="s">
        <v>134</v>
      </c>
      <c r="H169" s="194" t="s">
        <v>1</v>
      </c>
      <c r="I169" s="196"/>
      <c r="L169" s="192"/>
      <c r="M169" s="197"/>
      <c r="N169" s="198"/>
      <c r="O169" s="198"/>
      <c r="P169" s="198"/>
      <c r="Q169" s="198"/>
      <c r="R169" s="198"/>
      <c r="S169" s="198"/>
      <c r="T169" s="199"/>
      <c r="AT169" s="194" t="s">
        <v>132</v>
      </c>
      <c r="AU169" s="194" t="s">
        <v>83</v>
      </c>
      <c r="AV169" s="12" t="s">
        <v>81</v>
      </c>
      <c r="AW169" s="12" t="s">
        <v>30</v>
      </c>
      <c r="AX169" s="12" t="s">
        <v>73</v>
      </c>
      <c r="AY169" s="194" t="s">
        <v>123</v>
      </c>
    </row>
    <row r="170" s="13" customFormat="1">
      <c r="B170" s="200"/>
      <c r="D170" s="193" t="s">
        <v>132</v>
      </c>
      <c r="E170" s="201" t="s">
        <v>1</v>
      </c>
      <c r="F170" s="202" t="s">
        <v>177</v>
      </c>
      <c r="H170" s="203">
        <v>531</v>
      </c>
      <c r="I170" s="204"/>
      <c r="L170" s="200"/>
      <c r="M170" s="205"/>
      <c r="N170" s="206"/>
      <c r="O170" s="206"/>
      <c r="P170" s="206"/>
      <c r="Q170" s="206"/>
      <c r="R170" s="206"/>
      <c r="S170" s="206"/>
      <c r="T170" s="207"/>
      <c r="AT170" s="201" t="s">
        <v>132</v>
      </c>
      <c r="AU170" s="201" t="s">
        <v>83</v>
      </c>
      <c r="AV170" s="13" t="s">
        <v>83</v>
      </c>
      <c r="AW170" s="13" t="s">
        <v>30</v>
      </c>
      <c r="AX170" s="13" t="s">
        <v>81</v>
      </c>
      <c r="AY170" s="201" t="s">
        <v>123</v>
      </c>
    </row>
    <row r="171" s="1" customFormat="1" ht="14.4" customHeight="1">
      <c r="B171" s="178"/>
      <c r="C171" s="179" t="s">
        <v>178</v>
      </c>
      <c r="D171" s="179" t="s">
        <v>125</v>
      </c>
      <c r="E171" s="180" t="s">
        <v>179</v>
      </c>
      <c r="F171" s="181" t="s">
        <v>180</v>
      </c>
      <c r="G171" s="182" t="s">
        <v>170</v>
      </c>
      <c r="H171" s="183">
        <v>54</v>
      </c>
      <c r="I171" s="184"/>
      <c r="J171" s="185">
        <f>ROUND(I171*H171,2)</f>
        <v>0</v>
      </c>
      <c r="K171" s="181" t="s">
        <v>129</v>
      </c>
      <c r="L171" s="37"/>
      <c r="M171" s="186" t="s">
        <v>1</v>
      </c>
      <c r="N171" s="187" t="s">
        <v>38</v>
      </c>
      <c r="O171" s="73"/>
      <c r="P171" s="188">
        <f>O171*H171</f>
        <v>0</v>
      </c>
      <c r="Q171" s="188">
        <v>0</v>
      </c>
      <c r="R171" s="188">
        <f>Q171*H171</f>
        <v>0</v>
      </c>
      <c r="S171" s="188">
        <v>0.11500000000000001</v>
      </c>
      <c r="T171" s="189">
        <f>S171*H171</f>
        <v>6.21</v>
      </c>
      <c r="AR171" s="190" t="s">
        <v>130</v>
      </c>
      <c r="AT171" s="190" t="s">
        <v>125</v>
      </c>
      <c r="AU171" s="190" t="s">
        <v>83</v>
      </c>
      <c r="AY171" s="18" t="s">
        <v>123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81</v>
      </c>
      <c r="BK171" s="191">
        <f>ROUND(I171*H171,2)</f>
        <v>0</v>
      </c>
      <c r="BL171" s="18" t="s">
        <v>130</v>
      </c>
      <c r="BM171" s="190" t="s">
        <v>181</v>
      </c>
    </row>
    <row r="172" s="12" customFormat="1">
      <c r="B172" s="192"/>
      <c r="D172" s="193" t="s">
        <v>132</v>
      </c>
      <c r="E172" s="194" t="s">
        <v>1</v>
      </c>
      <c r="F172" s="195" t="s">
        <v>134</v>
      </c>
      <c r="H172" s="194" t="s">
        <v>1</v>
      </c>
      <c r="I172" s="196"/>
      <c r="L172" s="192"/>
      <c r="M172" s="197"/>
      <c r="N172" s="198"/>
      <c r="O172" s="198"/>
      <c r="P172" s="198"/>
      <c r="Q172" s="198"/>
      <c r="R172" s="198"/>
      <c r="S172" s="198"/>
      <c r="T172" s="199"/>
      <c r="AT172" s="194" t="s">
        <v>132</v>
      </c>
      <c r="AU172" s="194" t="s">
        <v>83</v>
      </c>
      <c r="AV172" s="12" t="s">
        <v>81</v>
      </c>
      <c r="AW172" s="12" t="s">
        <v>30</v>
      </c>
      <c r="AX172" s="12" t="s">
        <v>73</v>
      </c>
      <c r="AY172" s="194" t="s">
        <v>123</v>
      </c>
    </row>
    <row r="173" s="13" customFormat="1">
      <c r="B173" s="200"/>
      <c r="D173" s="193" t="s">
        <v>132</v>
      </c>
      <c r="E173" s="201" t="s">
        <v>1</v>
      </c>
      <c r="F173" s="202" t="s">
        <v>182</v>
      </c>
      <c r="H173" s="203">
        <v>54</v>
      </c>
      <c r="I173" s="204"/>
      <c r="L173" s="200"/>
      <c r="M173" s="205"/>
      <c r="N173" s="206"/>
      <c r="O173" s="206"/>
      <c r="P173" s="206"/>
      <c r="Q173" s="206"/>
      <c r="R173" s="206"/>
      <c r="S173" s="206"/>
      <c r="T173" s="207"/>
      <c r="AT173" s="201" t="s">
        <v>132</v>
      </c>
      <c r="AU173" s="201" t="s">
        <v>83</v>
      </c>
      <c r="AV173" s="13" t="s">
        <v>83</v>
      </c>
      <c r="AW173" s="13" t="s">
        <v>30</v>
      </c>
      <c r="AX173" s="13" t="s">
        <v>81</v>
      </c>
      <c r="AY173" s="201" t="s">
        <v>123</v>
      </c>
    </row>
    <row r="174" s="1" customFormat="1" ht="21.6" customHeight="1">
      <c r="B174" s="178"/>
      <c r="C174" s="179" t="s">
        <v>183</v>
      </c>
      <c r="D174" s="179" t="s">
        <v>125</v>
      </c>
      <c r="E174" s="180" t="s">
        <v>184</v>
      </c>
      <c r="F174" s="181" t="s">
        <v>185</v>
      </c>
      <c r="G174" s="182" t="s">
        <v>170</v>
      </c>
      <c r="H174" s="183">
        <v>56</v>
      </c>
      <c r="I174" s="184"/>
      <c r="J174" s="185">
        <f>ROUND(I174*H174,2)</f>
        <v>0</v>
      </c>
      <c r="K174" s="181" t="s">
        <v>129</v>
      </c>
      <c r="L174" s="37"/>
      <c r="M174" s="186" t="s">
        <v>1</v>
      </c>
      <c r="N174" s="187" t="s">
        <v>38</v>
      </c>
      <c r="O174" s="73"/>
      <c r="P174" s="188">
        <f>O174*H174</f>
        <v>0</v>
      </c>
      <c r="Q174" s="188">
        <v>0.036900000000000002</v>
      </c>
      <c r="R174" s="188">
        <f>Q174*H174</f>
        <v>2.0664000000000002</v>
      </c>
      <c r="S174" s="188">
        <v>0</v>
      </c>
      <c r="T174" s="189">
        <f>S174*H174</f>
        <v>0</v>
      </c>
      <c r="AR174" s="190" t="s">
        <v>130</v>
      </c>
      <c r="AT174" s="190" t="s">
        <v>125</v>
      </c>
      <c r="AU174" s="190" t="s">
        <v>83</v>
      </c>
      <c r="AY174" s="18" t="s">
        <v>123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81</v>
      </c>
      <c r="BK174" s="191">
        <f>ROUND(I174*H174,2)</f>
        <v>0</v>
      </c>
      <c r="BL174" s="18" t="s">
        <v>130</v>
      </c>
      <c r="BM174" s="190" t="s">
        <v>186</v>
      </c>
    </row>
    <row r="175" s="13" customFormat="1">
      <c r="B175" s="200"/>
      <c r="D175" s="193" t="s">
        <v>132</v>
      </c>
      <c r="E175" s="201" t="s">
        <v>1</v>
      </c>
      <c r="F175" s="202" t="s">
        <v>187</v>
      </c>
      <c r="H175" s="203">
        <v>56</v>
      </c>
      <c r="I175" s="204"/>
      <c r="L175" s="200"/>
      <c r="M175" s="205"/>
      <c r="N175" s="206"/>
      <c r="O175" s="206"/>
      <c r="P175" s="206"/>
      <c r="Q175" s="206"/>
      <c r="R175" s="206"/>
      <c r="S175" s="206"/>
      <c r="T175" s="207"/>
      <c r="AT175" s="201" t="s">
        <v>132</v>
      </c>
      <c r="AU175" s="201" t="s">
        <v>83</v>
      </c>
      <c r="AV175" s="13" t="s">
        <v>83</v>
      </c>
      <c r="AW175" s="13" t="s">
        <v>30</v>
      </c>
      <c r="AX175" s="13" t="s">
        <v>81</v>
      </c>
      <c r="AY175" s="201" t="s">
        <v>123</v>
      </c>
    </row>
    <row r="176" s="1" customFormat="1" ht="21.6" customHeight="1">
      <c r="B176" s="178"/>
      <c r="C176" s="179" t="s">
        <v>188</v>
      </c>
      <c r="D176" s="179" t="s">
        <v>125</v>
      </c>
      <c r="E176" s="180" t="s">
        <v>189</v>
      </c>
      <c r="F176" s="181" t="s">
        <v>190</v>
      </c>
      <c r="G176" s="182" t="s">
        <v>191</v>
      </c>
      <c r="H176" s="183">
        <v>53.851999999999997</v>
      </c>
      <c r="I176" s="184"/>
      <c r="J176" s="185">
        <f>ROUND(I176*H176,2)</f>
        <v>0</v>
      </c>
      <c r="K176" s="181" t="s">
        <v>129</v>
      </c>
      <c r="L176" s="37"/>
      <c r="M176" s="186" t="s">
        <v>1</v>
      </c>
      <c r="N176" s="187" t="s">
        <v>38</v>
      </c>
      <c r="O176" s="73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AR176" s="190" t="s">
        <v>130</v>
      </c>
      <c r="AT176" s="190" t="s">
        <v>125</v>
      </c>
      <c r="AU176" s="190" t="s">
        <v>83</v>
      </c>
      <c r="AY176" s="18" t="s">
        <v>123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81</v>
      </c>
      <c r="BK176" s="191">
        <f>ROUND(I176*H176,2)</f>
        <v>0</v>
      </c>
      <c r="BL176" s="18" t="s">
        <v>130</v>
      </c>
      <c r="BM176" s="190" t="s">
        <v>192</v>
      </c>
    </row>
    <row r="177" s="13" customFormat="1">
      <c r="B177" s="200"/>
      <c r="D177" s="193" t="s">
        <v>132</v>
      </c>
      <c r="E177" s="201" t="s">
        <v>1</v>
      </c>
      <c r="F177" s="202" t="s">
        <v>193</v>
      </c>
      <c r="H177" s="203">
        <v>26.925999999999998</v>
      </c>
      <c r="I177" s="204"/>
      <c r="L177" s="200"/>
      <c r="M177" s="205"/>
      <c r="N177" s="206"/>
      <c r="O177" s="206"/>
      <c r="P177" s="206"/>
      <c r="Q177" s="206"/>
      <c r="R177" s="206"/>
      <c r="S177" s="206"/>
      <c r="T177" s="207"/>
      <c r="AT177" s="201" t="s">
        <v>132</v>
      </c>
      <c r="AU177" s="201" t="s">
        <v>83</v>
      </c>
      <c r="AV177" s="13" t="s">
        <v>83</v>
      </c>
      <c r="AW177" s="13" t="s">
        <v>30</v>
      </c>
      <c r="AX177" s="13" t="s">
        <v>73</v>
      </c>
      <c r="AY177" s="201" t="s">
        <v>123</v>
      </c>
    </row>
    <row r="178" s="13" customFormat="1">
      <c r="B178" s="200"/>
      <c r="D178" s="193" t="s">
        <v>132</v>
      </c>
      <c r="E178" s="201" t="s">
        <v>1</v>
      </c>
      <c r="F178" s="202" t="s">
        <v>194</v>
      </c>
      <c r="H178" s="203">
        <v>26.925999999999998</v>
      </c>
      <c r="I178" s="204"/>
      <c r="L178" s="200"/>
      <c r="M178" s="205"/>
      <c r="N178" s="206"/>
      <c r="O178" s="206"/>
      <c r="P178" s="206"/>
      <c r="Q178" s="206"/>
      <c r="R178" s="206"/>
      <c r="S178" s="206"/>
      <c r="T178" s="207"/>
      <c r="AT178" s="201" t="s">
        <v>132</v>
      </c>
      <c r="AU178" s="201" t="s">
        <v>83</v>
      </c>
      <c r="AV178" s="13" t="s">
        <v>83</v>
      </c>
      <c r="AW178" s="13" t="s">
        <v>30</v>
      </c>
      <c r="AX178" s="13" t="s">
        <v>73</v>
      </c>
      <c r="AY178" s="201" t="s">
        <v>123</v>
      </c>
    </row>
    <row r="179" s="14" customFormat="1">
      <c r="B179" s="208"/>
      <c r="D179" s="193" t="s">
        <v>132</v>
      </c>
      <c r="E179" s="209" t="s">
        <v>1</v>
      </c>
      <c r="F179" s="210" t="s">
        <v>155</v>
      </c>
      <c r="H179" s="211">
        <v>53.851999999999997</v>
      </c>
      <c r="I179" s="212"/>
      <c r="L179" s="208"/>
      <c r="M179" s="213"/>
      <c r="N179" s="214"/>
      <c r="O179" s="214"/>
      <c r="P179" s="214"/>
      <c r="Q179" s="214"/>
      <c r="R179" s="214"/>
      <c r="S179" s="214"/>
      <c r="T179" s="215"/>
      <c r="AT179" s="209" t="s">
        <v>132</v>
      </c>
      <c r="AU179" s="209" t="s">
        <v>83</v>
      </c>
      <c r="AV179" s="14" t="s">
        <v>130</v>
      </c>
      <c r="AW179" s="14" t="s">
        <v>30</v>
      </c>
      <c r="AX179" s="14" t="s">
        <v>81</v>
      </c>
      <c r="AY179" s="209" t="s">
        <v>123</v>
      </c>
    </row>
    <row r="180" s="1" customFormat="1" ht="32.4" customHeight="1">
      <c r="B180" s="178"/>
      <c r="C180" s="179" t="s">
        <v>195</v>
      </c>
      <c r="D180" s="179" t="s">
        <v>125</v>
      </c>
      <c r="E180" s="180" t="s">
        <v>196</v>
      </c>
      <c r="F180" s="181" t="s">
        <v>197</v>
      </c>
      <c r="G180" s="182" t="s">
        <v>191</v>
      </c>
      <c r="H180" s="183">
        <v>70.709999999999994</v>
      </c>
      <c r="I180" s="184"/>
      <c r="J180" s="185">
        <f>ROUND(I180*H180,2)</f>
        <v>0</v>
      </c>
      <c r="K180" s="181" t="s">
        <v>1</v>
      </c>
      <c r="L180" s="37"/>
      <c r="M180" s="186" t="s">
        <v>1</v>
      </c>
      <c r="N180" s="187" t="s">
        <v>38</v>
      </c>
      <c r="O180" s="73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AR180" s="190" t="s">
        <v>130</v>
      </c>
      <c r="AT180" s="190" t="s">
        <v>125</v>
      </c>
      <c r="AU180" s="190" t="s">
        <v>83</v>
      </c>
      <c r="AY180" s="18" t="s">
        <v>123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81</v>
      </c>
      <c r="BK180" s="191">
        <f>ROUND(I180*H180,2)</f>
        <v>0</v>
      </c>
      <c r="BL180" s="18" t="s">
        <v>130</v>
      </c>
      <c r="BM180" s="190" t="s">
        <v>198</v>
      </c>
    </row>
    <row r="181" s="13" customFormat="1">
      <c r="B181" s="200"/>
      <c r="D181" s="193" t="s">
        <v>132</v>
      </c>
      <c r="E181" s="201" t="s">
        <v>1</v>
      </c>
      <c r="F181" s="202" t="s">
        <v>199</v>
      </c>
      <c r="H181" s="203">
        <v>35.354999999999997</v>
      </c>
      <c r="I181" s="204"/>
      <c r="L181" s="200"/>
      <c r="M181" s="205"/>
      <c r="N181" s="206"/>
      <c r="O181" s="206"/>
      <c r="P181" s="206"/>
      <c r="Q181" s="206"/>
      <c r="R181" s="206"/>
      <c r="S181" s="206"/>
      <c r="T181" s="207"/>
      <c r="AT181" s="201" t="s">
        <v>132</v>
      </c>
      <c r="AU181" s="201" t="s">
        <v>83</v>
      </c>
      <c r="AV181" s="13" t="s">
        <v>83</v>
      </c>
      <c r="AW181" s="13" t="s">
        <v>30</v>
      </c>
      <c r="AX181" s="13" t="s">
        <v>73</v>
      </c>
      <c r="AY181" s="201" t="s">
        <v>123</v>
      </c>
    </row>
    <row r="182" s="13" customFormat="1">
      <c r="B182" s="200"/>
      <c r="D182" s="193" t="s">
        <v>132</v>
      </c>
      <c r="E182" s="201" t="s">
        <v>1</v>
      </c>
      <c r="F182" s="202" t="s">
        <v>200</v>
      </c>
      <c r="H182" s="203">
        <v>35.354999999999997</v>
      </c>
      <c r="I182" s="204"/>
      <c r="L182" s="200"/>
      <c r="M182" s="205"/>
      <c r="N182" s="206"/>
      <c r="O182" s="206"/>
      <c r="P182" s="206"/>
      <c r="Q182" s="206"/>
      <c r="R182" s="206"/>
      <c r="S182" s="206"/>
      <c r="T182" s="207"/>
      <c r="AT182" s="201" t="s">
        <v>132</v>
      </c>
      <c r="AU182" s="201" t="s">
        <v>83</v>
      </c>
      <c r="AV182" s="13" t="s">
        <v>83</v>
      </c>
      <c r="AW182" s="13" t="s">
        <v>30</v>
      </c>
      <c r="AX182" s="13" t="s">
        <v>73</v>
      </c>
      <c r="AY182" s="201" t="s">
        <v>123</v>
      </c>
    </row>
    <row r="183" s="14" customFormat="1">
      <c r="B183" s="208"/>
      <c r="D183" s="193" t="s">
        <v>132</v>
      </c>
      <c r="E183" s="209" t="s">
        <v>1</v>
      </c>
      <c r="F183" s="210" t="s">
        <v>155</v>
      </c>
      <c r="H183" s="211">
        <v>70.709999999999994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132</v>
      </c>
      <c r="AU183" s="209" t="s">
        <v>83</v>
      </c>
      <c r="AV183" s="14" t="s">
        <v>130</v>
      </c>
      <c r="AW183" s="14" t="s">
        <v>30</v>
      </c>
      <c r="AX183" s="14" t="s">
        <v>81</v>
      </c>
      <c r="AY183" s="209" t="s">
        <v>123</v>
      </c>
    </row>
    <row r="184" s="1" customFormat="1" ht="32.4" customHeight="1">
      <c r="B184" s="178"/>
      <c r="C184" s="179" t="s">
        <v>201</v>
      </c>
      <c r="D184" s="179" t="s">
        <v>125</v>
      </c>
      <c r="E184" s="180" t="s">
        <v>202</v>
      </c>
      <c r="F184" s="181" t="s">
        <v>203</v>
      </c>
      <c r="G184" s="182" t="s">
        <v>191</v>
      </c>
      <c r="H184" s="183">
        <v>1</v>
      </c>
      <c r="I184" s="184"/>
      <c r="J184" s="185">
        <f>ROUND(I184*H184,2)</f>
        <v>0</v>
      </c>
      <c r="K184" s="181" t="s">
        <v>129</v>
      </c>
      <c r="L184" s="37"/>
      <c r="M184" s="186" t="s">
        <v>1</v>
      </c>
      <c r="N184" s="187" t="s">
        <v>38</v>
      </c>
      <c r="O184" s="73"/>
      <c r="P184" s="188">
        <f>O184*H184</f>
        <v>0</v>
      </c>
      <c r="Q184" s="188">
        <v>0</v>
      </c>
      <c r="R184" s="188">
        <f>Q184*H184</f>
        <v>0</v>
      </c>
      <c r="S184" s="188">
        <v>2</v>
      </c>
      <c r="T184" s="189">
        <f>S184*H184</f>
        <v>2</v>
      </c>
      <c r="AR184" s="190" t="s">
        <v>130</v>
      </c>
      <c r="AT184" s="190" t="s">
        <v>125</v>
      </c>
      <c r="AU184" s="190" t="s">
        <v>83</v>
      </c>
      <c r="AY184" s="18" t="s">
        <v>123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81</v>
      </c>
      <c r="BK184" s="191">
        <f>ROUND(I184*H184,2)</f>
        <v>0</v>
      </c>
      <c r="BL184" s="18" t="s">
        <v>130</v>
      </c>
      <c r="BM184" s="190" t="s">
        <v>204</v>
      </c>
    </row>
    <row r="185" s="12" customFormat="1">
      <c r="B185" s="192"/>
      <c r="D185" s="193" t="s">
        <v>132</v>
      </c>
      <c r="E185" s="194" t="s">
        <v>1</v>
      </c>
      <c r="F185" s="195" t="s">
        <v>133</v>
      </c>
      <c r="H185" s="194" t="s">
        <v>1</v>
      </c>
      <c r="I185" s="196"/>
      <c r="L185" s="192"/>
      <c r="M185" s="197"/>
      <c r="N185" s="198"/>
      <c r="O185" s="198"/>
      <c r="P185" s="198"/>
      <c r="Q185" s="198"/>
      <c r="R185" s="198"/>
      <c r="S185" s="198"/>
      <c r="T185" s="199"/>
      <c r="AT185" s="194" t="s">
        <v>132</v>
      </c>
      <c r="AU185" s="194" t="s">
        <v>83</v>
      </c>
      <c r="AV185" s="12" t="s">
        <v>81</v>
      </c>
      <c r="AW185" s="12" t="s">
        <v>30</v>
      </c>
      <c r="AX185" s="12" t="s">
        <v>73</v>
      </c>
      <c r="AY185" s="194" t="s">
        <v>123</v>
      </c>
    </row>
    <row r="186" s="12" customFormat="1">
      <c r="B186" s="192"/>
      <c r="D186" s="193" t="s">
        <v>132</v>
      </c>
      <c r="E186" s="194" t="s">
        <v>1</v>
      </c>
      <c r="F186" s="195" t="s">
        <v>134</v>
      </c>
      <c r="H186" s="194" t="s">
        <v>1</v>
      </c>
      <c r="I186" s="196"/>
      <c r="L186" s="192"/>
      <c r="M186" s="197"/>
      <c r="N186" s="198"/>
      <c r="O186" s="198"/>
      <c r="P186" s="198"/>
      <c r="Q186" s="198"/>
      <c r="R186" s="198"/>
      <c r="S186" s="198"/>
      <c r="T186" s="199"/>
      <c r="AT186" s="194" t="s">
        <v>132</v>
      </c>
      <c r="AU186" s="194" t="s">
        <v>83</v>
      </c>
      <c r="AV186" s="12" t="s">
        <v>81</v>
      </c>
      <c r="AW186" s="12" t="s">
        <v>30</v>
      </c>
      <c r="AX186" s="12" t="s">
        <v>73</v>
      </c>
      <c r="AY186" s="194" t="s">
        <v>123</v>
      </c>
    </row>
    <row r="187" s="13" customFormat="1">
      <c r="B187" s="200"/>
      <c r="D187" s="193" t="s">
        <v>132</v>
      </c>
      <c r="E187" s="201" t="s">
        <v>1</v>
      </c>
      <c r="F187" s="202" t="s">
        <v>205</v>
      </c>
      <c r="H187" s="203">
        <v>1</v>
      </c>
      <c r="I187" s="204"/>
      <c r="L187" s="200"/>
      <c r="M187" s="205"/>
      <c r="N187" s="206"/>
      <c r="O187" s="206"/>
      <c r="P187" s="206"/>
      <c r="Q187" s="206"/>
      <c r="R187" s="206"/>
      <c r="S187" s="206"/>
      <c r="T187" s="207"/>
      <c r="AT187" s="201" t="s">
        <v>132</v>
      </c>
      <c r="AU187" s="201" t="s">
        <v>83</v>
      </c>
      <c r="AV187" s="13" t="s">
        <v>83</v>
      </c>
      <c r="AW187" s="13" t="s">
        <v>30</v>
      </c>
      <c r="AX187" s="13" t="s">
        <v>81</v>
      </c>
      <c r="AY187" s="201" t="s">
        <v>123</v>
      </c>
    </row>
    <row r="188" s="1" customFormat="1" ht="21.6" customHeight="1">
      <c r="B188" s="178"/>
      <c r="C188" s="179" t="s">
        <v>8</v>
      </c>
      <c r="D188" s="179" t="s">
        <v>125</v>
      </c>
      <c r="E188" s="180" t="s">
        <v>206</v>
      </c>
      <c r="F188" s="181" t="s">
        <v>207</v>
      </c>
      <c r="G188" s="182" t="s">
        <v>191</v>
      </c>
      <c r="H188" s="183">
        <v>1</v>
      </c>
      <c r="I188" s="184"/>
      <c r="J188" s="185">
        <f>ROUND(I188*H188,2)</f>
        <v>0</v>
      </c>
      <c r="K188" s="181" t="s">
        <v>129</v>
      </c>
      <c r="L188" s="37"/>
      <c r="M188" s="186" t="s">
        <v>1</v>
      </c>
      <c r="N188" s="187" t="s">
        <v>38</v>
      </c>
      <c r="O188" s="73"/>
      <c r="P188" s="188">
        <f>O188*H188</f>
        <v>0</v>
      </c>
      <c r="Q188" s="188">
        <v>0</v>
      </c>
      <c r="R188" s="188">
        <f>Q188*H188</f>
        <v>0</v>
      </c>
      <c r="S188" s="188">
        <v>2.5</v>
      </c>
      <c r="T188" s="189">
        <f>S188*H188</f>
        <v>2.5</v>
      </c>
      <c r="AR188" s="190" t="s">
        <v>130</v>
      </c>
      <c r="AT188" s="190" t="s">
        <v>125</v>
      </c>
      <c r="AU188" s="190" t="s">
        <v>83</v>
      </c>
      <c r="AY188" s="18" t="s">
        <v>123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81</v>
      </c>
      <c r="BK188" s="191">
        <f>ROUND(I188*H188,2)</f>
        <v>0</v>
      </c>
      <c r="BL188" s="18" t="s">
        <v>130</v>
      </c>
      <c r="BM188" s="190" t="s">
        <v>208</v>
      </c>
    </row>
    <row r="189" s="12" customFormat="1">
      <c r="B189" s="192"/>
      <c r="D189" s="193" t="s">
        <v>132</v>
      </c>
      <c r="E189" s="194" t="s">
        <v>1</v>
      </c>
      <c r="F189" s="195" t="s">
        <v>133</v>
      </c>
      <c r="H189" s="194" t="s">
        <v>1</v>
      </c>
      <c r="I189" s="196"/>
      <c r="L189" s="192"/>
      <c r="M189" s="197"/>
      <c r="N189" s="198"/>
      <c r="O189" s="198"/>
      <c r="P189" s="198"/>
      <c r="Q189" s="198"/>
      <c r="R189" s="198"/>
      <c r="S189" s="198"/>
      <c r="T189" s="199"/>
      <c r="AT189" s="194" t="s">
        <v>132</v>
      </c>
      <c r="AU189" s="194" t="s">
        <v>83</v>
      </c>
      <c r="AV189" s="12" t="s">
        <v>81</v>
      </c>
      <c r="AW189" s="12" t="s">
        <v>30</v>
      </c>
      <c r="AX189" s="12" t="s">
        <v>73</v>
      </c>
      <c r="AY189" s="194" t="s">
        <v>123</v>
      </c>
    </row>
    <row r="190" s="12" customFormat="1">
      <c r="B190" s="192"/>
      <c r="D190" s="193" t="s">
        <v>132</v>
      </c>
      <c r="E190" s="194" t="s">
        <v>1</v>
      </c>
      <c r="F190" s="195" t="s">
        <v>134</v>
      </c>
      <c r="H190" s="194" t="s">
        <v>1</v>
      </c>
      <c r="I190" s="196"/>
      <c r="L190" s="192"/>
      <c r="M190" s="197"/>
      <c r="N190" s="198"/>
      <c r="O190" s="198"/>
      <c r="P190" s="198"/>
      <c r="Q190" s="198"/>
      <c r="R190" s="198"/>
      <c r="S190" s="198"/>
      <c r="T190" s="199"/>
      <c r="AT190" s="194" t="s">
        <v>132</v>
      </c>
      <c r="AU190" s="194" t="s">
        <v>83</v>
      </c>
      <c r="AV190" s="12" t="s">
        <v>81</v>
      </c>
      <c r="AW190" s="12" t="s">
        <v>30</v>
      </c>
      <c r="AX190" s="12" t="s">
        <v>73</v>
      </c>
      <c r="AY190" s="194" t="s">
        <v>123</v>
      </c>
    </row>
    <row r="191" s="13" customFormat="1">
      <c r="B191" s="200"/>
      <c r="D191" s="193" t="s">
        <v>132</v>
      </c>
      <c r="E191" s="201" t="s">
        <v>1</v>
      </c>
      <c r="F191" s="202" t="s">
        <v>205</v>
      </c>
      <c r="H191" s="203">
        <v>1</v>
      </c>
      <c r="I191" s="204"/>
      <c r="L191" s="200"/>
      <c r="M191" s="205"/>
      <c r="N191" s="206"/>
      <c r="O191" s="206"/>
      <c r="P191" s="206"/>
      <c r="Q191" s="206"/>
      <c r="R191" s="206"/>
      <c r="S191" s="206"/>
      <c r="T191" s="207"/>
      <c r="AT191" s="201" t="s">
        <v>132</v>
      </c>
      <c r="AU191" s="201" t="s">
        <v>83</v>
      </c>
      <c r="AV191" s="13" t="s">
        <v>83</v>
      </c>
      <c r="AW191" s="13" t="s">
        <v>30</v>
      </c>
      <c r="AX191" s="13" t="s">
        <v>81</v>
      </c>
      <c r="AY191" s="201" t="s">
        <v>123</v>
      </c>
    </row>
    <row r="192" s="1" customFormat="1" ht="21.6" customHeight="1">
      <c r="B192" s="178"/>
      <c r="C192" s="179" t="s">
        <v>209</v>
      </c>
      <c r="D192" s="179" t="s">
        <v>125</v>
      </c>
      <c r="E192" s="180" t="s">
        <v>210</v>
      </c>
      <c r="F192" s="181" t="s">
        <v>211</v>
      </c>
      <c r="G192" s="182" t="s">
        <v>191</v>
      </c>
      <c r="H192" s="183">
        <v>269.25999999999999</v>
      </c>
      <c r="I192" s="184"/>
      <c r="J192" s="185">
        <f>ROUND(I192*H192,2)</f>
        <v>0</v>
      </c>
      <c r="K192" s="181" t="s">
        <v>129</v>
      </c>
      <c r="L192" s="37"/>
      <c r="M192" s="186" t="s">
        <v>1</v>
      </c>
      <c r="N192" s="187" t="s">
        <v>38</v>
      </c>
      <c r="O192" s="73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AR192" s="190" t="s">
        <v>130</v>
      </c>
      <c r="AT192" s="190" t="s">
        <v>125</v>
      </c>
      <c r="AU192" s="190" t="s">
        <v>83</v>
      </c>
      <c r="AY192" s="18" t="s">
        <v>123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81</v>
      </c>
      <c r="BK192" s="191">
        <f>ROUND(I192*H192,2)</f>
        <v>0</v>
      </c>
      <c r="BL192" s="18" t="s">
        <v>130</v>
      </c>
      <c r="BM192" s="190" t="s">
        <v>212</v>
      </c>
    </row>
    <row r="193" s="12" customFormat="1">
      <c r="B193" s="192"/>
      <c r="D193" s="193" t="s">
        <v>132</v>
      </c>
      <c r="E193" s="194" t="s">
        <v>1</v>
      </c>
      <c r="F193" s="195" t="s">
        <v>133</v>
      </c>
      <c r="H193" s="194" t="s">
        <v>1</v>
      </c>
      <c r="I193" s="196"/>
      <c r="L193" s="192"/>
      <c r="M193" s="197"/>
      <c r="N193" s="198"/>
      <c r="O193" s="198"/>
      <c r="P193" s="198"/>
      <c r="Q193" s="198"/>
      <c r="R193" s="198"/>
      <c r="S193" s="198"/>
      <c r="T193" s="199"/>
      <c r="AT193" s="194" t="s">
        <v>132</v>
      </c>
      <c r="AU193" s="194" t="s">
        <v>83</v>
      </c>
      <c r="AV193" s="12" t="s">
        <v>81</v>
      </c>
      <c r="AW193" s="12" t="s">
        <v>30</v>
      </c>
      <c r="AX193" s="12" t="s">
        <v>73</v>
      </c>
      <c r="AY193" s="194" t="s">
        <v>123</v>
      </c>
    </row>
    <row r="194" s="12" customFormat="1">
      <c r="B194" s="192"/>
      <c r="D194" s="193" t="s">
        <v>132</v>
      </c>
      <c r="E194" s="194" t="s">
        <v>1</v>
      </c>
      <c r="F194" s="195" t="s">
        <v>213</v>
      </c>
      <c r="H194" s="194" t="s">
        <v>1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4" t="s">
        <v>132</v>
      </c>
      <c r="AU194" s="194" t="s">
        <v>83</v>
      </c>
      <c r="AV194" s="12" t="s">
        <v>81</v>
      </c>
      <c r="AW194" s="12" t="s">
        <v>30</v>
      </c>
      <c r="AX194" s="12" t="s">
        <v>73</v>
      </c>
      <c r="AY194" s="194" t="s">
        <v>123</v>
      </c>
    </row>
    <row r="195" s="12" customFormat="1">
      <c r="B195" s="192"/>
      <c r="D195" s="193" t="s">
        <v>132</v>
      </c>
      <c r="E195" s="194" t="s">
        <v>1</v>
      </c>
      <c r="F195" s="195" t="s">
        <v>214</v>
      </c>
      <c r="H195" s="194" t="s">
        <v>1</v>
      </c>
      <c r="I195" s="196"/>
      <c r="L195" s="192"/>
      <c r="M195" s="197"/>
      <c r="N195" s="198"/>
      <c r="O195" s="198"/>
      <c r="P195" s="198"/>
      <c r="Q195" s="198"/>
      <c r="R195" s="198"/>
      <c r="S195" s="198"/>
      <c r="T195" s="199"/>
      <c r="AT195" s="194" t="s">
        <v>132</v>
      </c>
      <c r="AU195" s="194" t="s">
        <v>83</v>
      </c>
      <c r="AV195" s="12" t="s">
        <v>81</v>
      </c>
      <c r="AW195" s="12" t="s">
        <v>30</v>
      </c>
      <c r="AX195" s="12" t="s">
        <v>73</v>
      </c>
      <c r="AY195" s="194" t="s">
        <v>123</v>
      </c>
    </row>
    <row r="196" s="13" customFormat="1">
      <c r="B196" s="200"/>
      <c r="D196" s="193" t="s">
        <v>132</v>
      </c>
      <c r="E196" s="201" t="s">
        <v>1</v>
      </c>
      <c r="F196" s="202" t="s">
        <v>215</v>
      </c>
      <c r="H196" s="203">
        <v>538.51999999999998</v>
      </c>
      <c r="I196" s="204"/>
      <c r="L196" s="200"/>
      <c r="M196" s="205"/>
      <c r="N196" s="206"/>
      <c r="O196" s="206"/>
      <c r="P196" s="206"/>
      <c r="Q196" s="206"/>
      <c r="R196" s="206"/>
      <c r="S196" s="206"/>
      <c r="T196" s="207"/>
      <c r="AT196" s="201" t="s">
        <v>132</v>
      </c>
      <c r="AU196" s="201" t="s">
        <v>83</v>
      </c>
      <c r="AV196" s="13" t="s">
        <v>83</v>
      </c>
      <c r="AW196" s="13" t="s">
        <v>30</v>
      </c>
      <c r="AX196" s="13" t="s">
        <v>73</v>
      </c>
      <c r="AY196" s="201" t="s">
        <v>123</v>
      </c>
    </row>
    <row r="197" s="15" customFormat="1">
      <c r="B197" s="216"/>
      <c r="D197" s="193" t="s">
        <v>132</v>
      </c>
      <c r="E197" s="217" t="s">
        <v>1</v>
      </c>
      <c r="F197" s="218" t="s">
        <v>216</v>
      </c>
      <c r="H197" s="219">
        <v>538.51999999999998</v>
      </c>
      <c r="I197" s="220"/>
      <c r="L197" s="216"/>
      <c r="M197" s="221"/>
      <c r="N197" s="222"/>
      <c r="O197" s="222"/>
      <c r="P197" s="222"/>
      <c r="Q197" s="222"/>
      <c r="R197" s="222"/>
      <c r="S197" s="222"/>
      <c r="T197" s="223"/>
      <c r="AT197" s="217" t="s">
        <v>132</v>
      </c>
      <c r="AU197" s="217" t="s">
        <v>83</v>
      </c>
      <c r="AV197" s="15" t="s">
        <v>140</v>
      </c>
      <c r="AW197" s="15" t="s">
        <v>30</v>
      </c>
      <c r="AX197" s="15" t="s">
        <v>73</v>
      </c>
      <c r="AY197" s="217" t="s">
        <v>123</v>
      </c>
    </row>
    <row r="198" s="13" customFormat="1">
      <c r="B198" s="200"/>
      <c r="D198" s="193" t="s">
        <v>132</v>
      </c>
      <c r="E198" s="201" t="s">
        <v>1</v>
      </c>
      <c r="F198" s="202" t="s">
        <v>217</v>
      </c>
      <c r="H198" s="203">
        <v>269.25999999999999</v>
      </c>
      <c r="I198" s="204"/>
      <c r="L198" s="200"/>
      <c r="M198" s="205"/>
      <c r="N198" s="206"/>
      <c r="O198" s="206"/>
      <c r="P198" s="206"/>
      <c r="Q198" s="206"/>
      <c r="R198" s="206"/>
      <c r="S198" s="206"/>
      <c r="T198" s="207"/>
      <c r="AT198" s="201" t="s">
        <v>132</v>
      </c>
      <c r="AU198" s="201" t="s">
        <v>83</v>
      </c>
      <c r="AV198" s="13" t="s">
        <v>83</v>
      </c>
      <c r="AW198" s="13" t="s">
        <v>30</v>
      </c>
      <c r="AX198" s="13" t="s">
        <v>81</v>
      </c>
      <c r="AY198" s="201" t="s">
        <v>123</v>
      </c>
    </row>
    <row r="199" s="1" customFormat="1" ht="32.4" customHeight="1">
      <c r="B199" s="178"/>
      <c r="C199" s="179" t="s">
        <v>218</v>
      </c>
      <c r="D199" s="179" t="s">
        <v>125</v>
      </c>
      <c r="E199" s="180" t="s">
        <v>219</v>
      </c>
      <c r="F199" s="181" t="s">
        <v>220</v>
      </c>
      <c r="G199" s="182" t="s">
        <v>191</v>
      </c>
      <c r="H199" s="183">
        <v>353.55000000000001</v>
      </c>
      <c r="I199" s="184"/>
      <c r="J199" s="185">
        <f>ROUND(I199*H199,2)</f>
        <v>0</v>
      </c>
      <c r="K199" s="181" t="s">
        <v>1</v>
      </c>
      <c r="L199" s="37"/>
      <c r="M199" s="186" t="s">
        <v>1</v>
      </c>
      <c r="N199" s="187" t="s">
        <v>38</v>
      </c>
      <c r="O199" s="73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AR199" s="190" t="s">
        <v>130</v>
      </c>
      <c r="AT199" s="190" t="s">
        <v>125</v>
      </c>
      <c r="AU199" s="190" t="s">
        <v>83</v>
      </c>
      <c r="AY199" s="18" t="s">
        <v>123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81</v>
      </c>
      <c r="BK199" s="191">
        <f>ROUND(I199*H199,2)</f>
        <v>0</v>
      </c>
      <c r="BL199" s="18" t="s">
        <v>130</v>
      </c>
      <c r="BM199" s="190" t="s">
        <v>221</v>
      </c>
    </row>
    <row r="200" s="12" customFormat="1">
      <c r="B200" s="192"/>
      <c r="D200" s="193" t="s">
        <v>132</v>
      </c>
      <c r="E200" s="194" t="s">
        <v>1</v>
      </c>
      <c r="F200" s="195" t="s">
        <v>133</v>
      </c>
      <c r="H200" s="194" t="s">
        <v>1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4" t="s">
        <v>132</v>
      </c>
      <c r="AU200" s="194" t="s">
        <v>83</v>
      </c>
      <c r="AV200" s="12" t="s">
        <v>81</v>
      </c>
      <c r="AW200" s="12" t="s">
        <v>30</v>
      </c>
      <c r="AX200" s="12" t="s">
        <v>73</v>
      </c>
      <c r="AY200" s="194" t="s">
        <v>123</v>
      </c>
    </row>
    <row r="201" s="12" customFormat="1">
      <c r="B201" s="192"/>
      <c r="D201" s="193" t="s">
        <v>132</v>
      </c>
      <c r="E201" s="194" t="s">
        <v>1</v>
      </c>
      <c r="F201" s="195" t="s">
        <v>213</v>
      </c>
      <c r="H201" s="194" t="s">
        <v>1</v>
      </c>
      <c r="I201" s="196"/>
      <c r="L201" s="192"/>
      <c r="M201" s="197"/>
      <c r="N201" s="198"/>
      <c r="O201" s="198"/>
      <c r="P201" s="198"/>
      <c r="Q201" s="198"/>
      <c r="R201" s="198"/>
      <c r="S201" s="198"/>
      <c r="T201" s="199"/>
      <c r="AT201" s="194" t="s">
        <v>132</v>
      </c>
      <c r="AU201" s="194" t="s">
        <v>83</v>
      </c>
      <c r="AV201" s="12" t="s">
        <v>81</v>
      </c>
      <c r="AW201" s="12" t="s">
        <v>30</v>
      </c>
      <c r="AX201" s="12" t="s">
        <v>73</v>
      </c>
      <c r="AY201" s="194" t="s">
        <v>123</v>
      </c>
    </row>
    <row r="202" s="12" customFormat="1">
      <c r="B202" s="192"/>
      <c r="D202" s="193" t="s">
        <v>132</v>
      </c>
      <c r="E202" s="194" t="s">
        <v>1</v>
      </c>
      <c r="F202" s="195" t="s">
        <v>214</v>
      </c>
      <c r="H202" s="194" t="s">
        <v>1</v>
      </c>
      <c r="I202" s="196"/>
      <c r="L202" s="192"/>
      <c r="M202" s="197"/>
      <c r="N202" s="198"/>
      <c r="O202" s="198"/>
      <c r="P202" s="198"/>
      <c r="Q202" s="198"/>
      <c r="R202" s="198"/>
      <c r="S202" s="198"/>
      <c r="T202" s="199"/>
      <c r="AT202" s="194" t="s">
        <v>132</v>
      </c>
      <c r="AU202" s="194" t="s">
        <v>83</v>
      </c>
      <c r="AV202" s="12" t="s">
        <v>81</v>
      </c>
      <c r="AW202" s="12" t="s">
        <v>30</v>
      </c>
      <c r="AX202" s="12" t="s">
        <v>73</v>
      </c>
      <c r="AY202" s="194" t="s">
        <v>123</v>
      </c>
    </row>
    <row r="203" s="13" customFormat="1">
      <c r="B203" s="200"/>
      <c r="D203" s="193" t="s">
        <v>132</v>
      </c>
      <c r="E203" s="201" t="s">
        <v>1</v>
      </c>
      <c r="F203" s="202" t="s">
        <v>222</v>
      </c>
      <c r="H203" s="203">
        <v>707.10000000000002</v>
      </c>
      <c r="I203" s="204"/>
      <c r="L203" s="200"/>
      <c r="M203" s="205"/>
      <c r="N203" s="206"/>
      <c r="O203" s="206"/>
      <c r="P203" s="206"/>
      <c r="Q203" s="206"/>
      <c r="R203" s="206"/>
      <c r="S203" s="206"/>
      <c r="T203" s="207"/>
      <c r="AT203" s="201" t="s">
        <v>132</v>
      </c>
      <c r="AU203" s="201" t="s">
        <v>83</v>
      </c>
      <c r="AV203" s="13" t="s">
        <v>83</v>
      </c>
      <c r="AW203" s="13" t="s">
        <v>30</v>
      </c>
      <c r="AX203" s="13" t="s">
        <v>73</v>
      </c>
      <c r="AY203" s="201" t="s">
        <v>123</v>
      </c>
    </row>
    <row r="204" s="15" customFormat="1">
      <c r="B204" s="216"/>
      <c r="D204" s="193" t="s">
        <v>132</v>
      </c>
      <c r="E204" s="217" t="s">
        <v>1</v>
      </c>
      <c r="F204" s="218" t="s">
        <v>216</v>
      </c>
      <c r="H204" s="219">
        <v>707.10000000000002</v>
      </c>
      <c r="I204" s="220"/>
      <c r="L204" s="216"/>
      <c r="M204" s="221"/>
      <c r="N204" s="222"/>
      <c r="O204" s="222"/>
      <c r="P204" s="222"/>
      <c r="Q204" s="222"/>
      <c r="R204" s="222"/>
      <c r="S204" s="222"/>
      <c r="T204" s="223"/>
      <c r="AT204" s="217" t="s">
        <v>132</v>
      </c>
      <c r="AU204" s="217" t="s">
        <v>83</v>
      </c>
      <c r="AV204" s="15" t="s">
        <v>140</v>
      </c>
      <c r="AW204" s="15" t="s">
        <v>30</v>
      </c>
      <c r="AX204" s="15" t="s">
        <v>73</v>
      </c>
      <c r="AY204" s="217" t="s">
        <v>123</v>
      </c>
    </row>
    <row r="205" s="13" customFormat="1">
      <c r="B205" s="200"/>
      <c r="D205" s="193" t="s">
        <v>132</v>
      </c>
      <c r="E205" s="201" t="s">
        <v>1</v>
      </c>
      <c r="F205" s="202" t="s">
        <v>223</v>
      </c>
      <c r="H205" s="203">
        <v>353.55000000000001</v>
      </c>
      <c r="I205" s="204"/>
      <c r="L205" s="200"/>
      <c r="M205" s="205"/>
      <c r="N205" s="206"/>
      <c r="O205" s="206"/>
      <c r="P205" s="206"/>
      <c r="Q205" s="206"/>
      <c r="R205" s="206"/>
      <c r="S205" s="206"/>
      <c r="T205" s="207"/>
      <c r="AT205" s="201" t="s">
        <v>132</v>
      </c>
      <c r="AU205" s="201" t="s">
        <v>83</v>
      </c>
      <c r="AV205" s="13" t="s">
        <v>83</v>
      </c>
      <c r="AW205" s="13" t="s">
        <v>30</v>
      </c>
      <c r="AX205" s="13" t="s">
        <v>81</v>
      </c>
      <c r="AY205" s="201" t="s">
        <v>123</v>
      </c>
    </row>
    <row r="206" s="1" customFormat="1" ht="21.6" customHeight="1">
      <c r="B206" s="178"/>
      <c r="C206" s="179" t="s">
        <v>224</v>
      </c>
      <c r="D206" s="179" t="s">
        <v>125</v>
      </c>
      <c r="E206" s="180" t="s">
        <v>225</v>
      </c>
      <c r="F206" s="181" t="s">
        <v>226</v>
      </c>
      <c r="G206" s="182" t="s">
        <v>191</v>
      </c>
      <c r="H206" s="183">
        <v>134.63</v>
      </c>
      <c r="I206" s="184"/>
      <c r="J206" s="185">
        <f>ROUND(I206*H206,2)</f>
        <v>0</v>
      </c>
      <c r="K206" s="181" t="s">
        <v>129</v>
      </c>
      <c r="L206" s="37"/>
      <c r="M206" s="186" t="s">
        <v>1</v>
      </c>
      <c r="N206" s="187" t="s">
        <v>38</v>
      </c>
      <c r="O206" s="73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AR206" s="190" t="s">
        <v>130</v>
      </c>
      <c r="AT206" s="190" t="s">
        <v>125</v>
      </c>
      <c r="AU206" s="190" t="s">
        <v>83</v>
      </c>
      <c r="AY206" s="18" t="s">
        <v>123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81</v>
      </c>
      <c r="BK206" s="191">
        <f>ROUND(I206*H206,2)</f>
        <v>0</v>
      </c>
      <c r="BL206" s="18" t="s">
        <v>130</v>
      </c>
      <c r="BM206" s="190" t="s">
        <v>227</v>
      </c>
    </row>
    <row r="207" s="13" customFormat="1">
      <c r="B207" s="200"/>
      <c r="D207" s="193" t="s">
        <v>132</v>
      </c>
      <c r="E207" s="201" t="s">
        <v>1</v>
      </c>
      <c r="F207" s="202" t="s">
        <v>228</v>
      </c>
      <c r="H207" s="203">
        <v>134.63</v>
      </c>
      <c r="I207" s="204"/>
      <c r="L207" s="200"/>
      <c r="M207" s="205"/>
      <c r="N207" s="206"/>
      <c r="O207" s="206"/>
      <c r="P207" s="206"/>
      <c r="Q207" s="206"/>
      <c r="R207" s="206"/>
      <c r="S207" s="206"/>
      <c r="T207" s="207"/>
      <c r="AT207" s="201" t="s">
        <v>132</v>
      </c>
      <c r="AU207" s="201" t="s">
        <v>83</v>
      </c>
      <c r="AV207" s="13" t="s">
        <v>83</v>
      </c>
      <c r="AW207" s="13" t="s">
        <v>30</v>
      </c>
      <c r="AX207" s="13" t="s">
        <v>81</v>
      </c>
      <c r="AY207" s="201" t="s">
        <v>123</v>
      </c>
    </row>
    <row r="208" s="1" customFormat="1" ht="21.6" customHeight="1">
      <c r="B208" s="178"/>
      <c r="C208" s="179" t="s">
        <v>229</v>
      </c>
      <c r="D208" s="179" t="s">
        <v>125</v>
      </c>
      <c r="E208" s="180" t="s">
        <v>230</v>
      </c>
      <c r="F208" s="181" t="s">
        <v>231</v>
      </c>
      <c r="G208" s="182" t="s">
        <v>191</v>
      </c>
      <c r="H208" s="183">
        <v>176.77500000000001</v>
      </c>
      <c r="I208" s="184"/>
      <c r="J208" s="185">
        <f>ROUND(I208*H208,2)</f>
        <v>0</v>
      </c>
      <c r="K208" s="181" t="s">
        <v>1</v>
      </c>
      <c r="L208" s="37"/>
      <c r="M208" s="186" t="s">
        <v>1</v>
      </c>
      <c r="N208" s="187" t="s">
        <v>38</v>
      </c>
      <c r="O208" s="73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AR208" s="190" t="s">
        <v>130</v>
      </c>
      <c r="AT208" s="190" t="s">
        <v>125</v>
      </c>
      <c r="AU208" s="190" t="s">
        <v>83</v>
      </c>
      <c r="AY208" s="18" t="s">
        <v>123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81</v>
      </c>
      <c r="BK208" s="191">
        <f>ROUND(I208*H208,2)</f>
        <v>0</v>
      </c>
      <c r="BL208" s="18" t="s">
        <v>130</v>
      </c>
      <c r="BM208" s="190" t="s">
        <v>232</v>
      </c>
    </row>
    <row r="209" s="13" customFormat="1">
      <c r="B209" s="200"/>
      <c r="D209" s="193" t="s">
        <v>132</v>
      </c>
      <c r="E209" s="201" t="s">
        <v>1</v>
      </c>
      <c r="F209" s="202" t="s">
        <v>233</v>
      </c>
      <c r="H209" s="203">
        <v>176.77500000000001</v>
      </c>
      <c r="I209" s="204"/>
      <c r="L209" s="200"/>
      <c r="M209" s="205"/>
      <c r="N209" s="206"/>
      <c r="O209" s="206"/>
      <c r="P209" s="206"/>
      <c r="Q209" s="206"/>
      <c r="R209" s="206"/>
      <c r="S209" s="206"/>
      <c r="T209" s="207"/>
      <c r="AT209" s="201" t="s">
        <v>132</v>
      </c>
      <c r="AU209" s="201" t="s">
        <v>83</v>
      </c>
      <c r="AV209" s="13" t="s">
        <v>83</v>
      </c>
      <c r="AW209" s="13" t="s">
        <v>30</v>
      </c>
      <c r="AX209" s="13" t="s">
        <v>81</v>
      </c>
      <c r="AY209" s="201" t="s">
        <v>123</v>
      </c>
    </row>
    <row r="210" s="1" customFormat="1" ht="21.6" customHeight="1">
      <c r="B210" s="178"/>
      <c r="C210" s="179" t="s">
        <v>234</v>
      </c>
      <c r="D210" s="179" t="s">
        <v>125</v>
      </c>
      <c r="E210" s="180" t="s">
        <v>235</v>
      </c>
      <c r="F210" s="181" t="s">
        <v>236</v>
      </c>
      <c r="G210" s="182" t="s">
        <v>191</v>
      </c>
      <c r="H210" s="183">
        <v>269.25999999999999</v>
      </c>
      <c r="I210" s="184"/>
      <c r="J210" s="185">
        <f>ROUND(I210*H210,2)</f>
        <v>0</v>
      </c>
      <c r="K210" s="181" t="s">
        <v>129</v>
      </c>
      <c r="L210" s="37"/>
      <c r="M210" s="186" t="s">
        <v>1</v>
      </c>
      <c r="N210" s="187" t="s">
        <v>38</v>
      </c>
      <c r="O210" s="73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AR210" s="190" t="s">
        <v>130</v>
      </c>
      <c r="AT210" s="190" t="s">
        <v>125</v>
      </c>
      <c r="AU210" s="190" t="s">
        <v>83</v>
      </c>
      <c r="AY210" s="18" t="s">
        <v>123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81</v>
      </c>
      <c r="BK210" s="191">
        <f>ROUND(I210*H210,2)</f>
        <v>0</v>
      </c>
      <c r="BL210" s="18" t="s">
        <v>130</v>
      </c>
      <c r="BM210" s="190" t="s">
        <v>237</v>
      </c>
    </row>
    <row r="211" s="12" customFormat="1">
      <c r="B211" s="192"/>
      <c r="D211" s="193" t="s">
        <v>132</v>
      </c>
      <c r="E211" s="194" t="s">
        <v>1</v>
      </c>
      <c r="F211" s="195" t="s">
        <v>133</v>
      </c>
      <c r="H211" s="194" t="s">
        <v>1</v>
      </c>
      <c r="I211" s="196"/>
      <c r="L211" s="192"/>
      <c r="M211" s="197"/>
      <c r="N211" s="198"/>
      <c r="O211" s="198"/>
      <c r="P211" s="198"/>
      <c r="Q211" s="198"/>
      <c r="R211" s="198"/>
      <c r="S211" s="198"/>
      <c r="T211" s="199"/>
      <c r="AT211" s="194" t="s">
        <v>132</v>
      </c>
      <c r="AU211" s="194" t="s">
        <v>83</v>
      </c>
      <c r="AV211" s="12" t="s">
        <v>81</v>
      </c>
      <c r="AW211" s="12" t="s">
        <v>30</v>
      </c>
      <c r="AX211" s="12" t="s">
        <v>73</v>
      </c>
      <c r="AY211" s="194" t="s">
        <v>123</v>
      </c>
    </row>
    <row r="212" s="12" customFormat="1">
      <c r="B212" s="192"/>
      <c r="D212" s="193" t="s">
        <v>132</v>
      </c>
      <c r="E212" s="194" t="s">
        <v>1</v>
      </c>
      <c r="F212" s="195" t="s">
        <v>213</v>
      </c>
      <c r="H212" s="194" t="s">
        <v>1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4" t="s">
        <v>132</v>
      </c>
      <c r="AU212" s="194" t="s">
        <v>83</v>
      </c>
      <c r="AV212" s="12" t="s">
        <v>81</v>
      </c>
      <c r="AW212" s="12" t="s">
        <v>30</v>
      </c>
      <c r="AX212" s="12" t="s">
        <v>73</v>
      </c>
      <c r="AY212" s="194" t="s">
        <v>123</v>
      </c>
    </row>
    <row r="213" s="12" customFormat="1">
      <c r="B213" s="192"/>
      <c r="D213" s="193" t="s">
        <v>132</v>
      </c>
      <c r="E213" s="194" t="s">
        <v>1</v>
      </c>
      <c r="F213" s="195" t="s">
        <v>214</v>
      </c>
      <c r="H213" s="194" t="s">
        <v>1</v>
      </c>
      <c r="I213" s="196"/>
      <c r="L213" s="192"/>
      <c r="M213" s="197"/>
      <c r="N213" s="198"/>
      <c r="O213" s="198"/>
      <c r="P213" s="198"/>
      <c r="Q213" s="198"/>
      <c r="R213" s="198"/>
      <c r="S213" s="198"/>
      <c r="T213" s="199"/>
      <c r="AT213" s="194" t="s">
        <v>132</v>
      </c>
      <c r="AU213" s="194" t="s">
        <v>83</v>
      </c>
      <c r="AV213" s="12" t="s">
        <v>81</v>
      </c>
      <c r="AW213" s="12" t="s">
        <v>30</v>
      </c>
      <c r="AX213" s="12" t="s">
        <v>73</v>
      </c>
      <c r="AY213" s="194" t="s">
        <v>123</v>
      </c>
    </row>
    <row r="214" s="13" customFormat="1">
      <c r="B214" s="200"/>
      <c r="D214" s="193" t="s">
        <v>132</v>
      </c>
      <c r="E214" s="201" t="s">
        <v>1</v>
      </c>
      <c r="F214" s="202" t="s">
        <v>215</v>
      </c>
      <c r="H214" s="203">
        <v>538.51999999999998</v>
      </c>
      <c r="I214" s="204"/>
      <c r="L214" s="200"/>
      <c r="M214" s="205"/>
      <c r="N214" s="206"/>
      <c r="O214" s="206"/>
      <c r="P214" s="206"/>
      <c r="Q214" s="206"/>
      <c r="R214" s="206"/>
      <c r="S214" s="206"/>
      <c r="T214" s="207"/>
      <c r="AT214" s="201" t="s">
        <v>132</v>
      </c>
      <c r="AU214" s="201" t="s">
        <v>83</v>
      </c>
      <c r="AV214" s="13" t="s">
        <v>83</v>
      </c>
      <c r="AW214" s="13" t="s">
        <v>30</v>
      </c>
      <c r="AX214" s="13" t="s">
        <v>73</v>
      </c>
      <c r="AY214" s="201" t="s">
        <v>123</v>
      </c>
    </row>
    <row r="215" s="15" customFormat="1">
      <c r="B215" s="216"/>
      <c r="D215" s="193" t="s">
        <v>132</v>
      </c>
      <c r="E215" s="217" t="s">
        <v>1</v>
      </c>
      <c r="F215" s="218" t="s">
        <v>216</v>
      </c>
      <c r="H215" s="219">
        <v>538.51999999999998</v>
      </c>
      <c r="I215" s="220"/>
      <c r="L215" s="216"/>
      <c r="M215" s="221"/>
      <c r="N215" s="222"/>
      <c r="O215" s="222"/>
      <c r="P215" s="222"/>
      <c r="Q215" s="222"/>
      <c r="R215" s="222"/>
      <c r="S215" s="222"/>
      <c r="T215" s="223"/>
      <c r="AT215" s="217" t="s">
        <v>132</v>
      </c>
      <c r="AU215" s="217" t="s">
        <v>83</v>
      </c>
      <c r="AV215" s="15" t="s">
        <v>140</v>
      </c>
      <c r="AW215" s="15" t="s">
        <v>30</v>
      </c>
      <c r="AX215" s="15" t="s">
        <v>73</v>
      </c>
      <c r="AY215" s="217" t="s">
        <v>123</v>
      </c>
    </row>
    <row r="216" s="13" customFormat="1">
      <c r="B216" s="200"/>
      <c r="D216" s="193" t="s">
        <v>132</v>
      </c>
      <c r="E216" s="201" t="s">
        <v>1</v>
      </c>
      <c r="F216" s="202" t="s">
        <v>238</v>
      </c>
      <c r="H216" s="203">
        <v>269.25999999999999</v>
      </c>
      <c r="I216" s="204"/>
      <c r="L216" s="200"/>
      <c r="M216" s="205"/>
      <c r="N216" s="206"/>
      <c r="O216" s="206"/>
      <c r="P216" s="206"/>
      <c r="Q216" s="206"/>
      <c r="R216" s="206"/>
      <c r="S216" s="206"/>
      <c r="T216" s="207"/>
      <c r="AT216" s="201" t="s">
        <v>132</v>
      </c>
      <c r="AU216" s="201" t="s">
        <v>83</v>
      </c>
      <c r="AV216" s="13" t="s">
        <v>83</v>
      </c>
      <c r="AW216" s="13" t="s">
        <v>30</v>
      </c>
      <c r="AX216" s="13" t="s">
        <v>81</v>
      </c>
      <c r="AY216" s="201" t="s">
        <v>123</v>
      </c>
    </row>
    <row r="217" s="1" customFormat="1" ht="32.4" customHeight="1">
      <c r="B217" s="178"/>
      <c r="C217" s="179" t="s">
        <v>7</v>
      </c>
      <c r="D217" s="179" t="s">
        <v>125</v>
      </c>
      <c r="E217" s="180" t="s">
        <v>239</v>
      </c>
      <c r="F217" s="181" t="s">
        <v>240</v>
      </c>
      <c r="G217" s="182" t="s">
        <v>191</v>
      </c>
      <c r="H217" s="183">
        <v>353.55000000000001</v>
      </c>
      <c r="I217" s="184"/>
      <c r="J217" s="185">
        <f>ROUND(I217*H217,2)</f>
        <v>0</v>
      </c>
      <c r="K217" s="181" t="s">
        <v>1</v>
      </c>
      <c r="L217" s="37"/>
      <c r="M217" s="186" t="s">
        <v>1</v>
      </c>
      <c r="N217" s="187" t="s">
        <v>38</v>
      </c>
      <c r="O217" s="73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AR217" s="190" t="s">
        <v>130</v>
      </c>
      <c r="AT217" s="190" t="s">
        <v>125</v>
      </c>
      <c r="AU217" s="190" t="s">
        <v>83</v>
      </c>
      <c r="AY217" s="18" t="s">
        <v>123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81</v>
      </c>
      <c r="BK217" s="191">
        <f>ROUND(I217*H217,2)</f>
        <v>0</v>
      </c>
      <c r="BL217" s="18" t="s">
        <v>130</v>
      </c>
      <c r="BM217" s="190" t="s">
        <v>241</v>
      </c>
    </row>
    <row r="218" s="12" customFormat="1">
      <c r="B218" s="192"/>
      <c r="D218" s="193" t="s">
        <v>132</v>
      </c>
      <c r="E218" s="194" t="s">
        <v>1</v>
      </c>
      <c r="F218" s="195" t="s">
        <v>133</v>
      </c>
      <c r="H218" s="194" t="s">
        <v>1</v>
      </c>
      <c r="I218" s="196"/>
      <c r="L218" s="192"/>
      <c r="M218" s="197"/>
      <c r="N218" s="198"/>
      <c r="O218" s="198"/>
      <c r="P218" s="198"/>
      <c r="Q218" s="198"/>
      <c r="R218" s="198"/>
      <c r="S218" s="198"/>
      <c r="T218" s="199"/>
      <c r="AT218" s="194" t="s">
        <v>132</v>
      </c>
      <c r="AU218" s="194" t="s">
        <v>83</v>
      </c>
      <c r="AV218" s="12" t="s">
        <v>81</v>
      </c>
      <c r="AW218" s="12" t="s">
        <v>30</v>
      </c>
      <c r="AX218" s="12" t="s">
        <v>73</v>
      </c>
      <c r="AY218" s="194" t="s">
        <v>123</v>
      </c>
    </row>
    <row r="219" s="12" customFormat="1">
      <c r="B219" s="192"/>
      <c r="D219" s="193" t="s">
        <v>132</v>
      </c>
      <c r="E219" s="194" t="s">
        <v>1</v>
      </c>
      <c r="F219" s="195" t="s">
        <v>213</v>
      </c>
      <c r="H219" s="194" t="s">
        <v>1</v>
      </c>
      <c r="I219" s="196"/>
      <c r="L219" s="192"/>
      <c r="M219" s="197"/>
      <c r="N219" s="198"/>
      <c r="O219" s="198"/>
      <c r="P219" s="198"/>
      <c r="Q219" s="198"/>
      <c r="R219" s="198"/>
      <c r="S219" s="198"/>
      <c r="T219" s="199"/>
      <c r="AT219" s="194" t="s">
        <v>132</v>
      </c>
      <c r="AU219" s="194" t="s">
        <v>83</v>
      </c>
      <c r="AV219" s="12" t="s">
        <v>81</v>
      </c>
      <c r="AW219" s="12" t="s">
        <v>30</v>
      </c>
      <c r="AX219" s="12" t="s">
        <v>73</v>
      </c>
      <c r="AY219" s="194" t="s">
        <v>123</v>
      </c>
    </row>
    <row r="220" s="12" customFormat="1">
      <c r="B220" s="192"/>
      <c r="D220" s="193" t="s">
        <v>132</v>
      </c>
      <c r="E220" s="194" t="s">
        <v>1</v>
      </c>
      <c r="F220" s="195" t="s">
        <v>214</v>
      </c>
      <c r="H220" s="194" t="s">
        <v>1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4" t="s">
        <v>132</v>
      </c>
      <c r="AU220" s="194" t="s">
        <v>83</v>
      </c>
      <c r="AV220" s="12" t="s">
        <v>81</v>
      </c>
      <c r="AW220" s="12" t="s">
        <v>30</v>
      </c>
      <c r="AX220" s="12" t="s">
        <v>73</v>
      </c>
      <c r="AY220" s="194" t="s">
        <v>123</v>
      </c>
    </row>
    <row r="221" s="13" customFormat="1">
      <c r="B221" s="200"/>
      <c r="D221" s="193" t="s">
        <v>132</v>
      </c>
      <c r="E221" s="201" t="s">
        <v>1</v>
      </c>
      <c r="F221" s="202" t="s">
        <v>222</v>
      </c>
      <c r="H221" s="203">
        <v>707.10000000000002</v>
      </c>
      <c r="I221" s="204"/>
      <c r="L221" s="200"/>
      <c r="M221" s="205"/>
      <c r="N221" s="206"/>
      <c r="O221" s="206"/>
      <c r="P221" s="206"/>
      <c r="Q221" s="206"/>
      <c r="R221" s="206"/>
      <c r="S221" s="206"/>
      <c r="T221" s="207"/>
      <c r="AT221" s="201" t="s">
        <v>132</v>
      </c>
      <c r="AU221" s="201" t="s">
        <v>83</v>
      </c>
      <c r="AV221" s="13" t="s">
        <v>83</v>
      </c>
      <c r="AW221" s="13" t="s">
        <v>30</v>
      </c>
      <c r="AX221" s="13" t="s">
        <v>73</v>
      </c>
      <c r="AY221" s="201" t="s">
        <v>123</v>
      </c>
    </row>
    <row r="222" s="15" customFormat="1">
      <c r="B222" s="216"/>
      <c r="D222" s="193" t="s">
        <v>132</v>
      </c>
      <c r="E222" s="217" t="s">
        <v>1</v>
      </c>
      <c r="F222" s="218" t="s">
        <v>216</v>
      </c>
      <c r="H222" s="219">
        <v>707.10000000000002</v>
      </c>
      <c r="I222" s="220"/>
      <c r="L222" s="216"/>
      <c r="M222" s="221"/>
      <c r="N222" s="222"/>
      <c r="O222" s="222"/>
      <c r="P222" s="222"/>
      <c r="Q222" s="222"/>
      <c r="R222" s="222"/>
      <c r="S222" s="222"/>
      <c r="T222" s="223"/>
      <c r="AT222" s="217" t="s">
        <v>132</v>
      </c>
      <c r="AU222" s="217" t="s">
        <v>83</v>
      </c>
      <c r="AV222" s="15" t="s">
        <v>140</v>
      </c>
      <c r="AW222" s="15" t="s">
        <v>30</v>
      </c>
      <c r="AX222" s="15" t="s">
        <v>73</v>
      </c>
      <c r="AY222" s="217" t="s">
        <v>123</v>
      </c>
    </row>
    <row r="223" s="13" customFormat="1">
      <c r="B223" s="200"/>
      <c r="D223" s="193" t="s">
        <v>132</v>
      </c>
      <c r="E223" s="201" t="s">
        <v>1</v>
      </c>
      <c r="F223" s="202" t="s">
        <v>242</v>
      </c>
      <c r="H223" s="203">
        <v>353.55000000000001</v>
      </c>
      <c r="I223" s="204"/>
      <c r="L223" s="200"/>
      <c r="M223" s="205"/>
      <c r="N223" s="206"/>
      <c r="O223" s="206"/>
      <c r="P223" s="206"/>
      <c r="Q223" s="206"/>
      <c r="R223" s="206"/>
      <c r="S223" s="206"/>
      <c r="T223" s="207"/>
      <c r="AT223" s="201" t="s">
        <v>132</v>
      </c>
      <c r="AU223" s="201" t="s">
        <v>83</v>
      </c>
      <c r="AV223" s="13" t="s">
        <v>83</v>
      </c>
      <c r="AW223" s="13" t="s">
        <v>30</v>
      </c>
      <c r="AX223" s="13" t="s">
        <v>81</v>
      </c>
      <c r="AY223" s="201" t="s">
        <v>123</v>
      </c>
    </row>
    <row r="224" s="1" customFormat="1" ht="21.6" customHeight="1">
      <c r="B224" s="178"/>
      <c r="C224" s="179" t="s">
        <v>243</v>
      </c>
      <c r="D224" s="179" t="s">
        <v>125</v>
      </c>
      <c r="E224" s="180" t="s">
        <v>244</v>
      </c>
      <c r="F224" s="181" t="s">
        <v>245</v>
      </c>
      <c r="G224" s="182" t="s">
        <v>191</v>
      </c>
      <c r="H224" s="183">
        <v>134.63</v>
      </c>
      <c r="I224" s="184"/>
      <c r="J224" s="185">
        <f>ROUND(I224*H224,2)</f>
        <v>0</v>
      </c>
      <c r="K224" s="181" t="s">
        <v>129</v>
      </c>
      <c r="L224" s="37"/>
      <c r="M224" s="186" t="s">
        <v>1</v>
      </c>
      <c r="N224" s="187" t="s">
        <v>38</v>
      </c>
      <c r="O224" s="73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AR224" s="190" t="s">
        <v>130</v>
      </c>
      <c r="AT224" s="190" t="s">
        <v>125</v>
      </c>
      <c r="AU224" s="190" t="s">
        <v>83</v>
      </c>
      <c r="AY224" s="18" t="s">
        <v>123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81</v>
      </c>
      <c r="BK224" s="191">
        <f>ROUND(I224*H224,2)</f>
        <v>0</v>
      </c>
      <c r="BL224" s="18" t="s">
        <v>130</v>
      </c>
      <c r="BM224" s="190" t="s">
        <v>246</v>
      </c>
    </row>
    <row r="225" s="13" customFormat="1">
      <c r="B225" s="200"/>
      <c r="D225" s="193" t="s">
        <v>132</v>
      </c>
      <c r="E225" s="201" t="s">
        <v>1</v>
      </c>
      <c r="F225" s="202" t="s">
        <v>247</v>
      </c>
      <c r="H225" s="203">
        <v>134.63</v>
      </c>
      <c r="I225" s="204"/>
      <c r="L225" s="200"/>
      <c r="M225" s="205"/>
      <c r="N225" s="206"/>
      <c r="O225" s="206"/>
      <c r="P225" s="206"/>
      <c r="Q225" s="206"/>
      <c r="R225" s="206"/>
      <c r="S225" s="206"/>
      <c r="T225" s="207"/>
      <c r="AT225" s="201" t="s">
        <v>132</v>
      </c>
      <c r="AU225" s="201" t="s">
        <v>83</v>
      </c>
      <c r="AV225" s="13" t="s">
        <v>83</v>
      </c>
      <c r="AW225" s="13" t="s">
        <v>30</v>
      </c>
      <c r="AX225" s="13" t="s">
        <v>81</v>
      </c>
      <c r="AY225" s="201" t="s">
        <v>123</v>
      </c>
    </row>
    <row r="226" s="1" customFormat="1" ht="32.4" customHeight="1">
      <c r="B226" s="178"/>
      <c r="C226" s="179" t="s">
        <v>248</v>
      </c>
      <c r="D226" s="179" t="s">
        <v>125</v>
      </c>
      <c r="E226" s="180" t="s">
        <v>249</v>
      </c>
      <c r="F226" s="181" t="s">
        <v>250</v>
      </c>
      <c r="G226" s="182" t="s">
        <v>191</v>
      </c>
      <c r="H226" s="183">
        <v>176.77500000000001</v>
      </c>
      <c r="I226" s="184"/>
      <c r="J226" s="185">
        <f>ROUND(I226*H226,2)</f>
        <v>0</v>
      </c>
      <c r="K226" s="181" t="s">
        <v>1</v>
      </c>
      <c r="L226" s="37"/>
      <c r="M226" s="186" t="s">
        <v>1</v>
      </c>
      <c r="N226" s="187" t="s">
        <v>38</v>
      </c>
      <c r="O226" s="73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AR226" s="190" t="s">
        <v>130</v>
      </c>
      <c r="AT226" s="190" t="s">
        <v>125</v>
      </c>
      <c r="AU226" s="190" t="s">
        <v>83</v>
      </c>
      <c r="AY226" s="18" t="s">
        <v>123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81</v>
      </c>
      <c r="BK226" s="191">
        <f>ROUND(I226*H226,2)</f>
        <v>0</v>
      </c>
      <c r="BL226" s="18" t="s">
        <v>130</v>
      </c>
      <c r="BM226" s="190" t="s">
        <v>251</v>
      </c>
    </row>
    <row r="227" s="13" customFormat="1">
      <c r="B227" s="200"/>
      <c r="D227" s="193" t="s">
        <v>132</v>
      </c>
      <c r="E227" s="201" t="s">
        <v>1</v>
      </c>
      <c r="F227" s="202" t="s">
        <v>233</v>
      </c>
      <c r="H227" s="203">
        <v>176.77500000000001</v>
      </c>
      <c r="I227" s="204"/>
      <c r="L227" s="200"/>
      <c r="M227" s="205"/>
      <c r="N227" s="206"/>
      <c r="O227" s="206"/>
      <c r="P227" s="206"/>
      <c r="Q227" s="206"/>
      <c r="R227" s="206"/>
      <c r="S227" s="206"/>
      <c r="T227" s="207"/>
      <c r="AT227" s="201" t="s">
        <v>132</v>
      </c>
      <c r="AU227" s="201" t="s">
        <v>83</v>
      </c>
      <c r="AV227" s="13" t="s">
        <v>83</v>
      </c>
      <c r="AW227" s="13" t="s">
        <v>30</v>
      </c>
      <c r="AX227" s="13" t="s">
        <v>81</v>
      </c>
      <c r="AY227" s="201" t="s">
        <v>123</v>
      </c>
    </row>
    <row r="228" s="1" customFormat="1" ht="21.6" customHeight="1">
      <c r="B228" s="178"/>
      <c r="C228" s="179" t="s">
        <v>252</v>
      </c>
      <c r="D228" s="179" t="s">
        <v>125</v>
      </c>
      <c r="E228" s="180" t="s">
        <v>253</v>
      </c>
      <c r="F228" s="181" t="s">
        <v>254</v>
      </c>
      <c r="G228" s="182" t="s">
        <v>191</v>
      </c>
      <c r="H228" s="183">
        <v>8.5709999999999997</v>
      </c>
      <c r="I228" s="184"/>
      <c r="J228" s="185">
        <f>ROUND(I228*H228,2)</f>
        <v>0</v>
      </c>
      <c r="K228" s="181" t="s">
        <v>129</v>
      </c>
      <c r="L228" s="37"/>
      <c r="M228" s="186" t="s">
        <v>1</v>
      </c>
      <c r="N228" s="187" t="s">
        <v>38</v>
      </c>
      <c r="O228" s="73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AR228" s="190" t="s">
        <v>130</v>
      </c>
      <c r="AT228" s="190" t="s">
        <v>125</v>
      </c>
      <c r="AU228" s="190" t="s">
        <v>83</v>
      </c>
      <c r="AY228" s="18" t="s">
        <v>123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81</v>
      </c>
      <c r="BK228" s="191">
        <f>ROUND(I228*H228,2)</f>
        <v>0</v>
      </c>
      <c r="BL228" s="18" t="s">
        <v>130</v>
      </c>
      <c r="BM228" s="190" t="s">
        <v>255</v>
      </c>
    </row>
    <row r="229" s="12" customFormat="1">
      <c r="B229" s="192"/>
      <c r="D229" s="193" t="s">
        <v>132</v>
      </c>
      <c r="E229" s="194" t="s">
        <v>1</v>
      </c>
      <c r="F229" s="195" t="s">
        <v>256</v>
      </c>
      <c r="H229" s="194" t="s">
        <v>1</v>
      </c>
      <c r="I229" s="196"/>
      <c r="L229" s="192"/>
      <c r="M229" s="197"/>
      <c r="N229" s="198"/>
      <c r="O229" s="198"/>
      <c r="P229" s="198"/>
      <c r="Q229" s="198"/>
      <c r="R229" s="198"/>
      <c r="S229" s="198"/>
      <c r="T229" s="199"/>
      <c r="AT229" s="194" t="s">
        <v>132</v>
      </c>
      <c r="AU229" s="194" t="s">
        <v>83</v>
      </c>
      <c r="AV229" s="12" t="s">
        <v>81</v>
      </c>
      <c r="AW229" s="12" t="s">
        <v>30</v>
      </c>
      <c r="AX229" s="12" t="s">
        <v>73</v>
      </c>
      <c r="AY229" s="194" t="s">
        <v>123</v>
      </c>
    </row>
    <row r="230" s="13" customFormat="1">
      <c r="B230" s="200"/>
      <c r="D230" s="193" t="s">
        <v>132</v>
      </c>
      <c r="E230" s="201" t="s">
        <v>1</v>
      </c>
      <c r="F230" s="202" t="s">
        <v>257</v>
      </c>
      <c r="H230" s="203">
        <v>35</v>
      </c>
      <c r="I230" s="204"/>
      <c r="L230" s="200"/>
      <c r="M230" s="205"/>
      <c r="N230" s="206"/>
      <c r="O230" s="206"/>
      <c r="P230" s="206"/>
      <c r="Q230" s="206"/>
      <c r="R230" s="206"/>
      <c r="S230" s="206"/>
      <c r="T230" s="207"/>
      <c r="AT230" s="201" t="s">
        <v>132</v>
      </c>
      <c r="AU230" s="201" t="s">
        <v>83</v>
      </c>
      <c r="AV230" s="13" t="s">
        <v>83</v>
      </c>
      <c r="AW230" s="13" t="s">
        <v>30</v>
      </c>
      <c r="AX230" s="13" t="s">
        <v>73</v>
      </c>
      <c r="AY230" s="201" t="s">
        <v>123</v>
      </c>
    </row>
    <row r="231" s="13" customFormat="1">
      <c r="B231" s="200"/>
      <c r="D231" s="193" t="s">
        <v>132</v>
      </c>
      <c r="E231" s="201" t="s">
        <v>1</v>
      </c>
      <c r="F231" s="202" t="s">
        <v>258</v>
      </c>
      <c r="H231" s="203">
        <v>1.125</v>
      </c>
      <c r="I231" s="204"/>
      <c r="L231" s="200"/>
      <c r="M231" s="205"/>
      <c r="N231" s="206"/>
      <c r="O231" s="206"/>
      <c r="P231" s="206"/>
      <c r="Q231" s="206"/>
      <c r="R231" s="206"/>
      <c r="S231" s="206"/>
      <c r="T231" s="207"/>
      <c r="AT231" s="201" t="s">
        <v>132</v>
      </c>
      <c r="AU231" s="201" t="s">
        <v>83</v>
      </c>
      <c r="AV231" s="13" t="s">
        <v>83</v>
      </c>
      <c r="AW231" s="13" t="s">
        <v>30</v>
      </c>
      <c r="AX231" s="13" t="s">
        <v>73</v>
      </c>
      <c r="AY231" s="201" t="s">
        <v>123</v>
      </c>
    </row>
    <row r="232" s="13" customFormat="1">
      <c r="B232" s="200"/>
      <c r="D232" s="193" t="s">
        <v>132</v>
      </c>
      <c r="E232" s="201" t="s">
        <v>1</v>
      </c>
      <c r="F232" s="202" t="s">
        <v>259</v>
      </c>
      <c r="H232" s="203">
        <v>36.479999999999997</v>
      </c>
      <c r="I232" s="204"/>
      <c r="L232" s="200"/>
      <c r="M232" s="205"/>
      <c r="N232" s="206"/>
      <c r="O232" s="206"/>
      <c r="P232" s="206"/>
      <c r="Q232" s="206"/>
      <c r="R232" s="206"/>
      <c r="S232" s="206"/>
      <c r="T232" s="207"/>
      <c r="AT232" s="201" t="s">
        <v>132</v>
      </c>
      <c r="AU232" s="201" t="s">
        <v>83</v>
      </c>
      <c r="AV232" s="13" t="s">
        <v>83</v>
      </c>
      <c r="AW232" s="13" t="s">
        <v>30</v>
      </c>
      <c r="AX232" s="13" t="s">
        <v>73</v>
      </c>
      <c r="AY232" s="201" t="s">
        <v>123</v>
      </c>
    </row>
    <row r="233" s="13" customFormat="1">
      <c r="B233" s="200"/>
      <c r="D233" s="193" t="s">
        <v>132</v>
      </c>
      <c r="E233" s="201" t="s">
        <v>1</v>
      </c>
      <c r="F233" s="202" t="s">
        <v>260</v>
      </c>
      <c r="H233" s="203">
        <v>13.103999999999999</v>
      </c>
      <c r="I233" s="204"/>
      <c r="L233" s="200"/>
      <c r="M233" s="205"/>
      <c r="N233" s="206"/>
      <c r="O233" s="206"/>
      <c r="P233" s="206"/>
      <c r="Q233" s="206"/>
      <c r="R233" s="206"/>
      <c r="S233" s="206"/>
      <c r="T233" s="207"/>
      <c r="AT233" s="201" t="s">
        <v>132</v>
      </c>
      <c r="AU233" s="201" t="s">
        <v>83</v>
      </c>
      <c r="AV233" s="13" t="s">
        <v>83</v>
      </c>
      <c r="AW233" s="13" t="s">
        <v>30</v>
      </c>
      <c r="AX233" s="13" t="s">
        <v>73</v>
      </c>
      <c r="AY233" s="201" t="s">
        <v>123</v>
      </c>
    </row>
    <row r="234" s="15" customFormat="1">
      <c r="B234" s="216"/>
      <c r="D234" s="193" t="s">
        <v>132</v>
      </c>
      <c r="E234" s="217" t="s">
        <v>1</v>
      </c>
      <c r="F234" s="218" t="s">
        <v>216</v>
      </c>
      <c r="H234" s="219">
        <v>85.708999999999989</v>
      </c>
      <c r="I234" s="220"/>
      <c r="L234" s="216"/>
      <c r="M234" s="221"/>
      <c r="N234" s="222"/>
      <c r="O234" s="222"/>
      <c r="P234" s="222"/>
      <c r="Q234" s="222"/>
      <c r="R234" s="222"/>
      <c r="S234" s="222"/>
      <c r="T234" s="223"/>
      <c r="AT234" s="217" t="s">
        <v>132</v>
      </c>
      <c r="AU234" s="217" t="s">
        <v>83</v>
      </c>
      <c r="AV234" s="15" t="s">
        <v>140</v>
      </c>
      <c r="AW234" s="15" t="s">
        <v>30</v>
      </c>
      <c r="AX234" s="15" t="s">
        <v>73</v>
      </c>
      <c r="AY234" s="217" t="s">
        <v>123</v>
      </c>
    </row>
    <row r="235" s="13" customFormat="1">
      <c r="B235" s="200"/>
      <c r="D235" s="193" t="s">
        <v>132</v>
      </c>
      <c r="E235" s="201" t="s">
        <v>1</v>
      </c>
      <c r="F235" s="202" t="s">
        <v>261</v>
      </c>
      <c r="H235" s="203">
        <v>8.5709999999999997</v>
      </c>
      <c r="I235" s="204"/>
      <c r="L235" s="200"/>
      <c r="M235" s="205"/>
      <c r="N235" s="206"/>
      <c r="O235" s="206"/>
      <c r="P235" s="206"/>
      <c r="Q235" s="206"/>
      <c r="R235" s="206"/>
      <c r="S235" s="206"/>
      <c r="T235" s="207"/>
      <c r="AT235" s="201" t="s">
        <v>132</v>
      </c>
      <c r="AU235" s="201" t="s">
        <v>83</v>
      </c>
      <c r="AV235" s="13" t="s">
        <v>83</v>
      </c>
      <c r="AW235" s="13" t="s">
        <v>30</v>
      </c>
      <c r="AX235" s="13" t="s">
        <v>81</v>
      </c>
      <c r="AY235" s="201" t="s">
        <v>123</v>
      </c>
    </row>
    <row r="236" s="1" customFormat="1" ht="21.6" customHeight="1">
      <c r="B236" s="178"/>
      <c r="C236" s="179" t="s">
        <v>262</v>
      </c>
      <c r="D236" s="179" t="s">
        <v>125</v>
      </c>
      <c r="E236" s="180" t="s">
        <v>263</v>
      </c>
      <c r="F236" s="181" t="s">
        <v>264</v>
      </c>
      <c r="G236" s="182" t="s">
        <v>191</v>
      </c>
      <c r="H236" s="183">
        <v>6.5519999999999996</v>
      </c>
      <c r="I236" s="184"/>
      <c r="J236" s="185">
        <f>ROUND(I236*H236,2)</f>
        <v>0</v>
      </c>
      <c r="K236" s="181" t="s">
        <v>129</v>
      </c>
      <c r="L236" s="37"/>
      <c r="M236" s="186" t="s">
        <v>1</v>
      </c>
      <c r="N236" s="187" t="s">
        <v>38</v>
      </c>
      <c r="O236" s="73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AR236" s="190" t="s">
        <v>130</v>
      </c>
      <c r="AT236" s="190" t="s">
        <v>125</v>
      </c>
      <c r="AU236" s="190" t="s">
        <v>83</v>
      </c>
      <c r="AY236" s="18" t="s">
        <v>123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81</v>
      </c>
      <c r="BK236" s="191">
        <f>ROUND(I236*H236,2)</f>
        <v>0</v>
      </c>
      <c r="BL236" s="18" t="s">
        <v>130</v>
      </c>
      <c r="BM236" s="190" t="s">
        <v>265</v>
      </c>
    </row>
    <row r="237" s="13" customFormat="1">
      <c r="B237" s="200"/>
      <c r="D237" s="193" t="s">
        <v>132</v>
      </c>
      <c r="E237" s="201" t="s">
        <v>1</v>
      </c>
      <c r="F237" s="202" t="s">
        <v>266</v>
      </c>
      <c r="H237" s="203">
        <v>6.5519999999999996</v>
      </c>
      <c r="I237" s="204"/>
      <c r="L237" s="200"/>
      <c r="M237" s="205"/>
      <c r="N237" s="206"/>
      <c r="O237" s="206"/>
      <c r="P237" s="206"/>
      <c r="Q237" s="206"/>
      <c r="R237" s="206"/>
      <c r="S237" s="206"/>
      <c r="T237" s="207"/>
      <c r="AT237" s="201" t="s">
        <v>132</v>
      </c>
      <c r="AU237" s="201" t="s">
        <v>83</v>
      </c>
      <c r="AV237" s="13" t="s">
        <v>83</v>
      </c>
      <c r="AW237" s="13" t="s">
        <v>30</v>
      </c>
      <c r="AX237" s="13" t="s">
        <v>81</v>
      </c>
      <c r="AY237" s="201" t="s">
        <v>123</v>
      </c>
    </row>
    <row r="238" s="1" customFormat="1" ht="21.6" customHeight="1">
      <c r="B238" s="178"/>
      <c r="C238" s="179" t="s">
        <v>267</v>
      </c>
      <c r="D238" s="179" t="s">
        <v>125</v>
      </c>
      <c r="E238" s="180" t="s">
        <v>268</v>
      </c>
      <c r="F238" s="181" t="s">
        <v>269</v>
      </c>
      <c r="G238" s="182" t="s">
        <v>191</v>
      </c>
      <c r="H238" s="183">
        <v>3.2999999999999998</v>
      </c>
      <c r="I238" s="184"/>
      <c r="J238" s="185">
        <f>ROUND(I238*H238,2)</f>
        <v>0</v>
      </c>
      <c r="K238" s="181" t="s">
        <v>129</v>
      </c>
      <c r="L238" s="37"/>
      <c r="M238" s="186" t="s">
        <v>1</v>
      </c>
      <c r="N238" s="187" t="s">
        <v>38</v>
      </c>
      <c r="O238" s="73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9">
        <f>S238*H238</f>
        <v>0</v>
      </c>
      <c r="AR238" s="190" t="s">
        <v>130</v>
      </c>
      <c r="AT238" s="190" t="s">
        <v>125</v>
      </c>
      <c r="AU238" s="190" t="s">
        <v>83</v>
      </c>
      <c r="AY238" s="18" t="s">
        <v>123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81</v>
      </c>
      <c r="BK238" s="191">
        <f>ROUND(I238*H238,2)</f>
        <v>0</v>
      </c>
      <c r="BL238" s="18" t="s">
        <v>130</v>
      </c>
      <c r="BM238" s="190" t="s">
        <v>270</v>
      </c>
    </row>
    <row r="239" s="13" customFormat="1">
      <c r="B239" s="200"/>
      <c r="D239" s="193" t="s">
        <v>132</v>
      </c>
      <c r="E239" s="201" t="s">
        <v>1</v>
      </c>
      <c r="F239" s="202" t="s">
        <v>271</v>
      </c>
      <c r="H239" s="203">
        <v>3.2999999999999998</v>
      </c>
      <c r="I239" s="204"/>
      <c r="L239" s="200"/>
      <c r="M239" s="205"/>
      <c r="N239" s="206"/>
      <c r="O239" s="206"/>
      <c r="P239" s="206"/>
      <c r="Q239" s="206"/>
      <c r="R239" s="206"/>
      <c r="S239" s="206"/>
      <c r="T239" s="207"/>
      <c r="AT239" s="201" t="s">
        <v>132</v>
      </c>
      <c r="AU239" s="201" t="s">
        <v>83</v>
      </c>
      <c r="AV239" s="13" t="s">
        <v>83</v>
      </c>
      <c r="AW239" s="13" t="s">
        <v>30</v>
      </c>
      <c r="AX239" s="13" t="s">
        <v>81</v>
      </c>
      <c r="AY239" s="201" t="s">
        <v>123</v>
      </c>
    </row>
    <row r="240" s="1" customFormat="1" ht="21.6" customHeight="1">
      <c r="B240" s="178"/>
      <c r="C240" s="179" t="s">
        <v>272</v>
      </c>
      <c r="D240" s="179" t="s">
        <v>125</v>
      </c>
      <c r="E240" s="180" t="s">
        <v>273</v>
      </c>
      <c r="F240" s="181" t="s">
        <v>274</v>
      </c>
      <c r="G240" s="182" t="s">
        <v>191</v>
      </c>
      <c r="H240" s="183">
        <v>6.5519999999999996</v>
      </c>
      <c r="I240" s="184"/>
      <c r="J240" s="185">
        <f>ROUND(I240*H240,2)</f>
        <v>0</v>
      </c>
      <c r="K240" s="181" t="s">
        <v>129</v>
      </c>
      <c r="L240" s="37"/>
      <c r="M240" s="186" t="s">
        <v>1</v>
      </c>
      <c r="N240" s="187" t="s">
        <v>38</v>
      </c>
      <c r="O240" s="73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AR240" s="190" t="s">
        <v>130</v>
      </c>
      <c r="AT240" s="190" t="s">
        <v>125</v>
      </c>
      <c r="AU240" s="190" t="s">
        <v>83</v>
      </c>
      <c r="AY240" s="18" t="s">
        <v>123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81</v>
      </c>
      <c r="BK240" s="191">
        <f>ROUND(I240*H240,2)</f>
        <v>0</v>
      </c>
      <c r="BL240" s="18" t="s">
        <v>130</v>
      </c>
      <c r="BM240" s="190" t="s">
        <v>275</v>
      </c>
    </row>
    <row r="241" s="13" customFormat="1">
      <c r="B241" s="200"/>
      <c r="D241" s="193" t="s">
        <v>132</v>
      </c>
      <c r="E241" s="201" t="s">
        <v>1</v>
      </c>
      <c r="F241" s="202" t="s">
        <v>266</v>
      </c>
      <c r="H241" s="203">
        <v>6.5519999999999996</v>
      </c>
      <c r="I241" s="204"/>
      <c r="L241" s="200"/>
      <c r="M241" s="205"/>
      <c r="N241" s="206"/>
      <c r="O241" s="206"/>
      <c r="P241" s="206"/>
      <c r="Q241" s="206"/>
      <c r="R241" s="206"/>
      <c r="S241" s="206"/>
      <c r="T241" s="207"/>
      <c r="AT241" s="201" t="s">
        <v>132</v>
      </c>
      <c r="AU241" s="201" t="s">
        <v>83</v>
      </c>
      <c r="AV241" s="13" t="s">
        <v>83</v>
      </c>
      <c r="AW241" s="13" t="s">
        <v>30</v>
      </c>
      <c r="AX241" s="13" t="s">
        <v>81</v>
      </c>
      <c r="AY241" s="201" t="s">
        <v>123</v>
      </c>
    </row>
    <row r="242" s="1" customFormat="1" ht="21.6" customHeight="1">
      <c r="B242" s="178"/>
      <c r="C242" s="179" t="s">
        <v>276</v>
      </c>
      <c r="D242" s="179" t="s">
        <v>125</v>
      </c>
      <c r="E242" s="180" t="s">
        <v>277</v>
      </c>
      <c r="F242" s="181" t="s">
        <v>278</v>
      </c>
      <c r="G242" s="182" t="s">
        <v>191</v>
      </c>
      <c r="H242" s="183">
        <v>3.2999999999999998</v>
      </c>
      <c r="I242" s="184"/>
      <c r="J242" s="185">
        <f>ROUND(I242*H242,2)</f>
        <v>0</v>
      </c>
      <c r="K242" s="181" t="s">
        <v>129</v>
      </c>
      <c r="L242" s="37"/>
      <c r="M242" s="186" t="s">
        <v>1</v>
      </c>
      <c r="N242" s="187" t="s">
        <v>38</v>
      </c>
      <c r="O242" s="73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AR242" s="190" t="s">
        <v>130</v>
      </c>
      <c r="AT242" s="190" t="s">
        <v>125</v>
      </c>
      <c r="AU242" s="190" t="s">
        <v>83</v>
      </c>
      <c r="AY242" s="18" t="s">
        <v>123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81</v>
      </c>
      <c r="BK242" s="191">
        <f>ROUND(I242*H242,2)</f>
        <v>0</v>
      </c>
      <c r="BL242" s="18" t="s">
        <v>130</v>
      </c>
      <c r="BM242" s="190" t="s">
        <v>279</v>
      </c>
    </row>
    <row r="243" s="1" customFormat="1" ht="21.6" customHeight="1">
      <c r="B243" s="178"/>
      <c r="C243" s="179" t="s">
        <v>280</v>
      </c>
      <c r="D243" s="179" t="s">
        <v>125</v>
      </c>
      <c r="E243" s="180" t="s">
        <v>281</v>
      </c>
      <c r="F243" s="181" t="s">
        <v>282</v>
      </c>
      <c r="G243" s="182" t="s">
        <v>191</v>
      </c>
      <c r="H243" s="183">
        <v>18.062999999999999</v>
      </c>
      <c r="I243" s="184"/>
      <c r="J243" s="185">
        <f>ROUND(I243*H243,2)</f>
        <v>0</v>
      </c>
      <c r="K243" s="181" t="s">
        <v>129</v>
      </c>
      <c r="L243" s="37"/>
      <c r="M243" s="186" t="s">
        <v>1</v>
      </c>
      <c r="N243" s="187" t="s">
        <v>38</v>
      </c>
      <c r="O243" s="73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AR243" s="190" t="s">
        <v>130</v>
      </c>
      <c r="AT243" s="190" t="s">
        <v>125</v>
      </c>
      <c r="AU243" s="190" t="s">
        <v>83</v>
      </c>
      <c r="AY243" s="18" t="s">
        <v>123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81</v>
      </c>
      <c r="BK243" s="191">
        <f>ROUND(I243*H243,2)</f>
        <v>0</v>
      </c>
      <c r="BL243" s="18" t="s">
        <v>130</v>
      </c>
      <c r="BM243" s="190" t="s">
        <v>283</v>
      </c>
    </row>
    <row r="244" s="13" customFormat="1">
      <c r="B244" s="200"/>
      <c r="D244" s="193" t="s">
        <v>132</v>
      </c>
      <c r="E244" s="201" t="s">
        <v>1</v>
      </c>
      <c r="F244" s="202" t="s">
        <v>284</v>
      </c>
      <c r="H244" s="203">
        <v>17.5</v>
      </c>
      <c r="I244" s="204"/>
      <c r="L244" s="200"/>
      <c r="M244" s="205"/>
      <c r="N244" s="206"/>
      <c r="O244" s="206"/>
      <c r="P244" s="206"/>
      <c r="Q244" s="206"/>
      <c r="R244" s="206"/>
      <c r="S244" s="206"/>
      <c r="T244" s="207"/>
      <c r="AT244" s="201" t="s">
        <v>132</v>
      </c>
      <c r="AU244" s="201" t="s">
        <v>83</v>
      </c>
      <c r="AV244" s="13" t="s">
        <v>83</v>
      </c>
      <c r="AW244" s="13" t="s">
        <v>30</v>
      </c>
      <c r="AX244" s="13" t="s">
        <v>73</v>
      </c>
      <c r="AY244" s="201" t="s">
        <v>123</v>
      </c>
    </row>
    <row r="245" s="13" customFormat="1">
      <c r="B245" s="200"/>
      <c r="D245" s="193" t="s">
        <v>132</v>
      </c>
      <c r="E245" s="201" t="s">
        <v>1</v>
      </c>
      <c r="F245" s="202" t="s">
        <v>285</v>
      </c>
      <c r="H245" s="203">
        <v>0.56299999999999994</v>
      </c>
      <c r="I245" s="204"/>
      <c r="L245" s="200"/>
      <c r="M245" s="205"/>
      <c r="N245" s="206"/>
      <c r="O245" s="206"/>
      <c r="P245" s="206"/>
      <c r="Q245" s="206"/>
      <c r="R245" s="206"/>
      <c r="S245" s="206"/>
      <c r="T245" s="207"/>
      <c r="AT245" s="201" t="s">
        <v>132</v>
      </c>
      <c r="AU245" s="201" t="s">
        <v>83</v>
      </c>
      <c r="AV245" s="13" t="s">
        <v>83</v>
      </c>
      <c r="AW245" s="13" t="s">
        <v>30</v>
      </c>
      <c r="AX245" s="13" t="s">
        <v>73</v>
      </c>
      <c r="AY245" s="201" t="s">
        <v>123</v>
      </c>
    </row>
    <row r="246" s="14" customFormat="1">
      <c r="B246" s="208"/>
      <c r="D246" s="193" t="s">
        <v>132</v>
      </c>
      <c r="E246" s="209" t="s">
        <v>1</v>
      </c>
      <c r="F246" s="210" t="s">
        <v>155</v>
      </c>
      <c r="H246" s="211">
        <v>18.062999999999999</v>
      </c>
      <c r="I246" s="212"/>
      <c r="L246" s="208"/>
      <c r="M246" s="213"/>
      <c r="N246" s="214"/>
      <c r="O246" s="214"/>
      <c r="P246" s="214"/>
      <c r="Q246" s="214"/>
      <c r="R246" s="214"/>
      <c r="S246" s="214"/>
      <c r="T246" s="215"/>
      <c r="AT246" s="209" t="s">
        <v>132</v>
      </c>
      <c r="AU246" s="209" t="s">
        <v>83</v>
      </c>
      <c r="AV246" s="14" t="s">
        <v>130</v>
      </c>
      <c r="AW246" s="14" t="s">
        <v>30</v>
      </c>
      <c r="AX246" s="14" t="s">
        <v>81</v>
      </c>
      <c r="AY246" s="209" t="s">
        <v>123</v>
      </c>
    </row>
    <row r="247" s="1" customFormat="1" ht="21.6" customHeight="1">
      <c r="B247" s="178"/>
      <c r="C247" s="179" t="s">
        <v>286</v>
      </c>
      <c r="D247" s="179" t="s">
        <v>125</v>
      </c>
      <c r="E247" s="180" t="s">
        <v>287</v>
      </c>
      <c r="F247" s="181" t="s">
        <v>288</v>
      </c>
      <c r="G247" s="182" t="s">
        <v>191</v>
      </c>
      <c r="H247" s="183">
        <v>9</v>
      </c>
      <c r="I247" s="184"/>
      <c r="J247" s="185">
        <f>ROUND(I247*H247,2)</f>
        <v>0</v>
      </c>
      <c r="K247" s="181" t="s">
        <v>129</v>
      </c>
      <c r="L247" s="37"/>
      <c r="M247" s="186" t="s">
        <v>1</v>
      </c>
      <c r="N247" s="187" t="s">
        <v>38</v>
      </c>
      <c r="O247" s="73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AR247" s="190" t="s">
        <v>130</v>
      </c>
      <c r="AT247" s="190" t="s">
        <v>125</v>
      </c>
      <c r="AU247" s="190" t="s">
        <v>83</v>
      </c>
      <c r="AY247" s="18" t="s">
        <v>123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81</v>
      </c>
      <c r="BK247" s="191">
        <f>ROUND(I247*H247,2)</f>
        <v>0</v>
      </c>
      <c r="BL247" s="18" t="s">
        <v>130</v>
      </c>
      <c r="BM247" s="190" t="s">
        <v>289</v>
      </c>
    </row>
    <row r="248" s="13" customFormat="1">
      <c r="B248" s="200"/>
      <c r="D248" s="193" t="s">
        <v>132</v>
      </c>
      <c r="E248" s="201" t="s">
        <v>1</v>
      </c>
      <c r="F248" s="202" t="s">
        <v>290</v>
      </c>
      <c r="H248" s="203">
        <v>9</v>
      </c>
      <c r="I248" s="204"/>
      <c r="L248" s="200"/>
      <c r="M248" s="205"/>
      <c r="N248" s="206"/>
      <c r="O248" s="206"/>
      <c r="P248" s="206"/>
      <c r="Q248" s="206"/>
      <c r="R248" s="206"/>
      <c r="S248" s="206"/>
      <c r="T248" s="207"/>
      <c r="AT248" s="201" t="s">
        <v>132</v>
      </c>
      <c r="AU248" s="201" t="s">
        <v>83</v>
      </c>
      <c r="AV248" s="13" t="s">
        <v>83</v>
      </c>
      <c r="AW248" s="13" t="s">
        <v>30</v>
      </c>
      <c r="AX248" s="13" t="s">
        <v>81</v>
      </c>
      <c r="AY248" s="201" t="s">
        <v>123</v>
      </c>
    </row>
    <row r="249" s="1" customFormat="1" ht="21.6" customHeight="1">
      <c r="B249" s="178"/>
      <c r="C249" s="179" t="s">
        <v>291</v>
      </c>
      <c r="D249" s="179" t="s">
        <v>125</v>
      </c>
      <c r="E249" s="180" t="s">
        <v>292</v>
      </c>
      <c r="F249" s="181" t="s">
        <v>293</v>
      </c>
      <c r="G249" s="182" t="s">
        <v>191</v>
      </c>
      <c r="H249" s="183">
        <v>18.239999999999998</v>
      </c>
      <c r="I249" s="184"/>
      <c r="J249" s="185">
        <f>ROUND(I249*H249,2)</f>
        <v>0</v>
      </c>
      <c r="K249" s="181" t="s">
        <v>129</v>
      </c>
      <c r="L249" s="37"/>
      <c r="M249" s="186" t="s">
        <v>1</v>
      </c>
      <c r="N249" s="187" t="s">
        <v>38</v>
      </c>
      <c r="O249" s="73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AR249" s="190" t="s">
        <v>130</v>
      </c>
      <c r="AT249" s="190" t="s">
        <v>125</v>
      </c>
      <c r="AU249" s="190" t="s">
        <v>83</v>
      </c>
      <c r="AY249" s="18" t="s">
        <v>123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81</v>
      </c>
      <c r="BK249" s="191">
        <f>ROUND(I249*H249,2)</f>
        <v>0</v>
      </c>
      <c r="BL249" s="18" t="s">
        <v>130</v>
      </c>
      <c r="BM249" s="190" t="s">
        <v>294</v>
      </c>
    </row>
    <row r="250" s="13" customFormat="1">
      <c r="B250" s="200"/>
      <c r="D250" s="193" t="s">
        <v>132</v>
      </c>
      <c r="E250" s="201" t="s">
        <v>1</v>
      </c>
      <c r="F250" s="202" t="s">
        <v>295</v>
      </c>
      <c r="H250" s="203">
        <v>18.239999999999998</v>
      </c>
      <c r="I250" s="204"/>
      <c r="L250" s="200"/>
      <c r="M250" s="205"/>
      <c r="N250" s="206"/>
      <c r="O250" s="206"/>
      <c r="P250" s="206"/>
      <c r="Q250" s="206"/>
      <c r="R250" s="206"/>
      <c r="S250" s="206"/>
      <c r="T250" s="207"/>
      <c r="AT250" s="201" t="s">
        <v>132</v>
      </c>
      <c r="AU250" s="201" t="s">
        <v>83</v>
      </c>
      <c r="AV250" s="13" t="s">
        <v>83</v>
      </c>
      <c r="AW250" s="13" t="s">
        <v>30</v>
      </c>
      <c r="AX250" s="13" t="s">
        <v>81</v>
      </c>
      <c r="AY250" s="201" t="s">
        <v>123</v>
      </c>
    </row>
    <row r="251" s="1" customFormat="1" ht="21.6" customHeight="1">
      <c r="B251" s="178"/>
      <c r="C251" s="179" t="s">
        <v>296</v>
      </c>
      <c r="D251" s="179" t="s">
        <v>125</v>
      </c>
      <c r="E251" s="180" t="s">
        <v>297</v>
      </c>
      <c r="F251" s="181" t="s">
        <v>298</v>
      </c>
      <c r="G251" s="182" t="s">
        <v>191</v>
      </c>
      <c r="H251" s="183">
        <v>9.1199999999999992</v>
      </c>
      <c r="I251" s="184"/>
      <c r="J251" s="185">
        <f>ROUND(I251*H251,2)</f>
        <v>0</v>
      </c>
      <c r="K251" s="181" t="s">
        <v>129</v>
      </c>
      <c r="L251" s="37"/>
      <c r="M251" s="186" t="s">
        <v>1</v>
      </c>
      <c r="N251" s="187" t="s">
        <v>38</v>
      </c>
      <c r="O251" s="73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9">
        <f>S251*H251</f>
        <v>0</v>
      </c>
      <c r="AR251" s="190" t="s">
        <v>130</v>
      </c>
      <c r="AT251" s="190" t="s">
        <v>125</v>
      </c>
      <c r="AU251" s="190" t="s">
        <v>83</v>
      </c>
      <c r="AY251" s="18" t="s">
        <v>123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81</v>
      </c>
      <c r="BK251" s="191">
        <f>ROUND(I251*H251,2)</f>
        <v>0</v>
      </c>
      <c r="BL251" s="18" t="s">
        <v>130</v>
      </c>
      <c r="BM251" s="190" t="s">
        <v>299</v>
      </c>
    </row>
    <row r="252" s="13" customFormat="1">
      <c r="B252" s="200"/>
      <c r="D252" s="193" t="s">
        <v>132</v>
      </c>
      <c r="E252" s="201" t="s">
        <v>1</v>
      </c>
      <c r="F252" s="202" t="s">
        <v>300</v>
      </c>
      <c r="H252" s="203">
        <v>9.1199999999999992</v>
      </c>
      <c r="I252" s="204"/>
      <c r="L252" s="200"/>
      <c r="M252" s="205"/>
      <c r="N252" s="206"/>
      <c r="O252" s="206"/>
      <c r="P252" s="206"/>
      <c r="Q252" s="206"/>
      <c r="R252" s="206"/>
      <c r="S252" s="206"/>
      <c r="T252" s="207"/>
      <c r="AT252" s="201" t="s">
        <v>132</v>
      </c>
      <c r="AU252" s="201" t="s">
        <v>83</v>
      </c>
      <c r="AV252" s="13" t="s">
        <v>83</v>
      </c>
      <c r="AW252" s="13" t="s">
        <v>30</v>
      </c>
      <c r="AX252" s="13" t="s">
        <v>81</v>
      </c>
      <c r="AY252" s="201" t="s">
        <v>123</v>
      </c>
    </row>
    <row r="253" s="1" customFormat="1" ht="32.4" customHeight="1">
      <c r="B253" s="178"/>
      <c r="C253" s="179" t="s">
        <v>301</v>
      </c>
      <c r="D253" s="179" t="s">
        <v>125</v>
      </c>
      <c r="E253" s="180" t="s">
        <v>302</v>
      </c>
      <c r="F253" s="181" t="s">
        <v>303</v>
      </c>
      <c r="G253" s="182" t="s">
        <v>191</v>
      </c>
      <c r="H253" s="183">
        <v>4.2000000000000002</v>
      </c>
      <c r="I253" s="184"/>
      <c r="J253" s="185">
        <f>ROUND(I253*H253,2)</f>
        <v>0</v>
      </c>
      <c r="K253" s="181" t="s">
        <v>129</v>
      </c>
      <c r="L253" s="37"/>
      <c r="M253" s="186" t="s">
        <v>1</v>
      </c>
      <c r="N253" s="187" t="s">
        <v>38</v>
      </c>
      <c r="O253" s="73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AR253" s="190" t="s">
        <v>130</v>
      </c>
      <c r="AT253" s="190" t="s">
        <v>125</v>
      </c>
      <c r="AU253" s="190" t="s">
        <v>83</v>
      </c>
      <c r="AY253" s="18" t="s">
        <v>123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81</v>
      </c>
      <c r="BK253" s="191">
        <f>ROUND(I253*H253,2)</f>
        <v>0</v>
      </c>
      <c r="BL253" s="18" t="s">
        <v>130</v>
      </c>
      <c r="BM253" s="190" t="s">
        <v>304</v>
      </c>
    </row>
    <row r="254" s="13" customFormat="1">
      <c r="B254" s="200"/>
      <c r="D254" s="193" t="s">
        <v>132</v>
      </c>
      <c r="E254" s="201" t="s">
        <v>1</v>
      </c>
      <c r="F254" s="202" t="s">
        <v>305</v>
      </c>
      <c r="H254" s="203">
        <v>4.2000000000000002</v>
      </c>
      <c r="I254" s="204"/>
      <c r="L254" s="200"/>
      <c r="M254" s="205"/>
      <c r="N254" s="206"/>
      <c r="O254" s="206"/>
      <c r="P254" s="206"/>
      <c r="Q254" s="206"/>
      <c r="R254" s="206"/>
      <c r="S254" s="206"/>
      <c r="T254" s="207"/>
      <c r="AT254" s="201" t="s">
        <v>132</v>
      </c>
      <c r="AU254" s="201" t="s">
        <v>83</v>
      </c>
      <c r="AV254" s="13" t="s">
        <v>83</v>
      </c>
      <c r="AW254" s="13" t="s">
        <v>30</v>
      </c>
      <c r="AX254" s="13" t="s">
        <v>81</v>
      </c>
      <c r="AY254" s="201" t="s">
        <v>123</v>
      </c>
    </row>
    <row r="255" s="1" customFormat="1" ht="32.4" customHeight="1">
      <c r="B255" s="178"/>
      <c r="C255" s="179" t="s">
        <v>306</v>
      </c>
      <c r="D255" s="179" t="s">
        <v>125</v>
      </c>
      <c r="E255" s="180" t="s">
        <v>307</v>
      </c>
      <c r="F255" s="181" t="s">
        <v>308</v>
      </c>
      <c r="G255" s="182" t="s">
        <v>191</v>
      </c>
      <c r="H255" s="183">
        <v>2.1000000000000001</v>
      </c>
      <c r="I255" s="184"/>
      <c r="J255" s="185">
        <f>ROUND(I255*H255,2)</f>
        <v>0</v>
      </c>
      <c r="K255" s="181" t="s">
        <v>129</v>
      </c>
      <c r="L255" s="37"/>
      <c r="M255" s="186" t="s">
        <v>1</v>
      </c>
      <c r="N255" s="187" t="s">
        <v>38</v>
      </c>
      <c r="O255" s="73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9">
        <f>S255*H255</f>
        <v>0</v>
      </c>
      <c r="AR255" s="190" t="s">
        <v>130</v>
      </c>
      <c r="AT255" s="190" t="s">
        <v>125</v>
      </c>
      <c r="AU255" s="190" t="s">
        <v>83</v>
      </c>
      <c r="AY255" s="18" t="s">
        <v>123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81</v>
      </c>
      <c r="BK255" s="191">
        <f>ROUND(I255*H255,2)</f>
        <v>0</v>
      </c>
      <c r="BL255" s="18" t="s">
        <v>130</v>
      </c>
      <c r="BM255" s="190" t="s">
        <v>309</v>
      </c>
    </row>
    <row r="256" s="13" customFormat="1">
      <c r="B256" s="200"/>
      <c r="D256" s="193" t="s">
        <v>132</v>
      </c>
      <c r="E256" s="201" t="s">
        <v>1</v>
      </c>
      <c r="F256" s="202" t="s">
        <v>310</v>
      </c>
      <c r="H256" s="203">
        <v>2.1000000000000001</v>
      </c>
      <c r="I256" s="204"/>
      <c r="L256" s="200"/>
      <c r="M256" s="205"/>
      <c r="N256" s="206"/>
      <c r="O256" s="206"/>
      <c r="P256" s="206"/>
      <c r="Q256" s="206"/>
      <c r="R256" s="206"/>
      <c r="S256" s="206"/>
      <c r="T256" s="207"/>
      <c r="AT256" s="201" t="s">
        <v>132</v>
      </c>
      <c r="AU256" s="201" t="s">
        <v>83</v>
      </c>
      <c r="AV256" s="13" t="s">
        <v>83</v>
      </c>
      <c r="AW256" s="13" t="s">
        <v>30</v>
      </c>
      <c r="AX256" s="13" t="s">
        <v>81</v>
      </c>
      <c r="AY256" s="201" t="s">
        <v>123</v>
      </c>
    </row>
    <row r="257" s="1" customFormat="1" ht="21.6" customHeight="1">
      <c r="B257" s="178"/>
      <c r="C257" s="179" t="s">
        <v>311</v>
      </c>
      <c r="D257" s="179" t="s">
        <v>125</v>
      </c>
      <c r="E257" s="180" t="s">
        <v>312</v>
      </c>
      <c r="F257" s="181" t="s">
        <v>313</v>
      </c>
      <c r="G257" s="182" t="s">
        <v>191</v>
      </c>
      <c r="H257" s="183">
        <v>18.062999999999999</v>
      </c>
      <c r="I257" s="184"/>
      <c r="J257" s="185">
        <f>ROUND(I257*H257,2)</f>
        <v>0</v>
      </c>
      <c r="K257" s="181" t="s">
        <v>129</v>
      </c>
      <c r="L257" s="37"/>
      <c r="M257" s="186" t="s">
        <v>1</v>
      </c>
      <c r="N257" s="187" t="s">
        <v>38</v>
      </c>
      <c r="O257" s="73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9">
        <f>S257*H257</f>
        <v>0</v>
      </c>
      <c r="AR257" s="190" t="s">
        <v>130</v>
      </c>
      <c r="AT257" s="190" t="s">
        <v>125</v>
      </c>
      <c r="AU257" s="190" t="s">
        <v>83</v>
      </c>
      <c r="AY257" s="18" t="s">
        <v>123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81</v>
      </c>
      <c r="BK257" s="191">
        <f>ROUND(I257*H257,2)</f>
        <v>0</v>
      </c>
      <c r="BL257" s="18" t="s">
        <v>130</v>
      </c>
      <c r="BM257" s="190" t="s">
        <v>314</v>
      </c>
    </row>
    <row r="258" s="13" customFormat="1">
      <c r="B258" s="200"/>
      <c r="D258" s="193" t="s">
        <v>132</v>
      </c>
      <c r="E258" s="201" t="s">
        <v>1</v>
      </c>
      <c r="F258" s="202" t="s">
        <v>284</v>
      </c>
      <c r="H258" s="203">
        <v>17.5</v>
      </c>
      <c r="I258" s="204"/>
      <c r="L258" s="200"/>
      <c r="M258" s="205"/>
      <c r="N258" s="206"/>
      <c r="O258" s="206"/>
      <c r="P258" s="206"/>
      <c r="Q258" s="206"/>
      <c r="R258" s="206"/>
      <c r="S258" s="206"/>
      <c r="T258" s="207"/>
      <c r="AT258" s="201" t="s">
        <v>132</v>
      </c>
      <c r="AU258" s="201" t="s">
        <v>83</v>
      </c>
      <c r="AV258" s="13" t="s">
        <v>83</v>
      </c>
      <c r="AW258" s="13" t="s">
        <v>30</v>
      </c>
      <c r="AX258" s="13" t="s">
        <v>73</v>
      </c>
      <c r="AY258" s="201" t="s">
        <v>123</v>
      </c>
    </row>
    <row r="259" s="13" customFormat="1">
      <c r="B259" s="200"/>
      <c r="D259" s="193" t="s">
        <v>132</v>
      </c>
      <c r="E259" s="201" t="s">
        <v>1</v>
      </c>
      <c r="F259" s="202" t="s">
        <v>285</v>
      </c>
      <c r="H259" s="203">
        <v>0.56299999999999994</v>
      </c>
      <c r="I259" s="204"/>
      <c r="L259" s="200"/>
      <c r="M259" s="205"/>
      <c r="N259" s="206"/>
      <c r="O259" s="206"/>
      <c r="P259" s="206"/>
      <c r="Q259" s="206"/>
      <c r="R259" s="206"/>
      <c r="S259" s="206"/>
      <c r="T259" s="207"/>
      <c r="AT259" s="201" t="s">
        <v>132</v>
      </c>
      <c r="AU259" s="201" t="s">
        <v>83</v>
      </c>
      <c r="AV259" s="13" t="s">
        <v>83</v>
      </c>
      <c r="AW259" s="13" t="s">
        <v>30</v>
      </c>
      <c r="AX259" s="13" t="s">
        <v>73</v>
      </c>
      <c r="AY259" s="201" t="s">
        <v>123</v>
      </c>
    </row>
    <row r="260" s="14" customFormat="1">
      <c r="B260" s="208"/>
      <c r="D260" s="193" t="s">
        <v>132</v>
      </c>
      <c r="E260" s="209" t="s">
        <v>1</v>
      </c>
      <c r="F260" s="210" t="s">
        <v>155</v>
      </c>
      <c r="H260" s="211">
        <v>18.062999999999999</v>
      </c>
      <c r="I260" s="212"/>
      <c r="L260" s="208"/>
      <c r="M260" s="213"/>
      <c r="N260" s="214"/>
      <c r="O260" s="214"/>
      <c r="P260" s="214"/>
      <c r="Q260" s="214"/>
      <c r="R260" s="214"/>
      <c r="S260" s="214"/>
      <c r="T260" s="215"/>
      <c r="AT260" s="209" t="s">
        <v>132</v>
      </c>
      <c r="AU260" s="209" t="s">
        <v>83</v>
      </c>
      <c r="AV260" s="14" t="s">
        <v>130</v>
      </c>
      <c r="AW260" s="14" t="s">
        <v>30</v>
      </c>
      <c r="AX260" s="14" t="s">
        <v>81</v>
      </c>
      <c r="AY260" s="209" t="s">
        <v>123</v>
      </c>
    </row>
    <row r="261" s="1" customFormat="1" ht="21.6" customHeight="1">
      <c r="B261" s="178"/>
      <c r="C261" s="179" t="s">
        <v>315</v>
      </c>
      <c r="D261" s="179" t="s">
        <v>125</v>
      </c>
      <c r="E261" s="180" t="s">
        <v>316</v>
      </c>
      <c r="F261" s="181" t="s">
        <v>317</v>
      </c>
      <c r="G261" s="182" t="s">
        <v>191</v>
      </c>
      <c r="H261" s="183">
        <v>9</v>
      </c>
      <c r="I261" s="184"/>
      <c r="J261" s="185">
        <f>ROUND(I261*H261,2)</f>
        <v>0</v>
      </c>
      <c r="K261" s="181" t="s">
        <v>129</v>
      </c>
      <c r="L261" s="37"/>
      <c r="M261" s="186" t="s">
        <v>1</v>
      </c>
      <c r="N261" s="187" t="s">
        <v>38</v>
      </c>
      <c r="O261" s="73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AR261" s="190" t="s">
        <v>130</v>
      </c>
      <c r="AT261" s="190" t="s">
        <v>125</v>
      </c>
      <c r="AU261" s="190" t="s">
        <v>83</v>
      </c>
      <c r="AY261" s="18" t="s">
        <v>123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81</v>
      </c>
      <c r="BK261" s="191">
        <f>ROUND(I261*H261,2)</f>
        <v>0</v>
      </c>
      <c r="BL261" s="18" t="s">
        <v>130</v>
      </c>
      <c r="BM261" s="190" t="s">
        <v>318</v>
      </c>
    </row>
    <row r="262" s="1" customFormat="1" ht="21.6" customHeight="1">
      <c r="B262" s="178"/>
      <c r="C262" s="179" t="s">
        <v>319</v>
      </c>
      <c r="D262" s="179" t="s">
        <v>125</v>
      </c>
      <c r="E262" s="180" t="s">
        <v>320</v>
      </c>
      <c r="F262" s="181" t="s">
        <v>321</v>
      </c>
      <c r="G262" s="182" t="s">
        <v>191</v>
      </c>
      <c r="H262" s="183">
        <v>18.239999999999998</v>
      </c>
      <c r="I262" s="184"/>
      <c r="J262" s="185">
        <f>ROUND(I262*H262,2)</f>
        <v>0</v>
      </c>
      <c r="K262" s="181" t="s">
        <v>129</v>
      </c>
      <c r="L262" s="37"/>
      <c r="M262" s="186" t="s">
        <v>1</v>
      </c>
      <c r="N262" s="187" t="s">
        <v>38</v>
      </c>
      <c r="O262" s="73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9">
        <f>S262*H262</f>
        <v>0</v>
      </c>
      <c r="AR262" s="190" t="s">
        <v>130</v>
      </c>
      <c r="AT262" s="190" t="s">
        <v>125</v>
      </c>
      <c r="AU262" s="190" t="s">
        <v>83</v>
      </c>
      <c r="AY262" s="18" t="s">
        <v>123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81</v>
      </c>
      <c r="BK262" s="191">
        <f>ROUND(I262*H262,2)</f>
        <v>0</v>
      </c>
      <c r="BL262" s="18" t="s">
        <v>130</v>
      </c>
      <c r="BM262" s="190" t="s">
        <v>322</v>
      </c>
    </row>
    <row r="263" s="13" customFormat="1">
      <c r="B263" s="200"/>
      <c r="D263" s="193" t="s">
        <v>132</v>
      </c>
      <c r="E263" s="201" t="s">
        <v>1</v>
      </c>
      <c r="F263" s="202" t="s">
        <v>295</v>
      </c>
      <c r="H263" s="203">
        <v>18.239999999999998</v>
      </c>
      <c r="I263" s="204"/>
      <c r="L263" s="200"/>
      <c r="M263" s="205"/>
      <c r="N263" s="206"/>
      <c r="O263" s="206"/>
      <c r="P263" s="206"/>
      <c r="Q263" s="206"/>
      <c r="R263" s="206"/>
      <c r="S263" s="206"/>
      <c r="T263" s="207"/>
      <c r="AT263" s="201" t="s">
        <v>132</v>
      </c>
      <c r="AU263" s="201" t="s">
        <v>83</v>
      </c>
      <c r="AV263" s="13" t="s">
        <v>83</v>
      </c>
      <c r="AW263" s="13" t="s">
        <v>30</v>
      </c>
      <c r="AX263" s="13" t="s">
        <v>81</v>
      </c>
      <c r="AY263" s="201" t="s">
        <v>123</v>
      </c>
    </row>
    <row r="264" s="1" customFormat="1" ht="21.6" customHeight="1">
      <c r="B264" s="178"/>
      <c r="C264" s="179" t="s">
        <v>323</v>
      </c>
      <c r="D264" s="179" t="s">
        <v>125</v>
      </c>
      <c r="E264" s="180" t="s">
        <v>324</v>
      </c>
      <c r="F264" s="181" t="s">
        <v>325</v>
      </c>
      <c r="G264" s="182" t="s">
        <v>191</v>
      </c>
      <c r="H264" s="183">
        <v>9.1199999999999992</v>
      </c>
      <c r="I264" s="184"/>
      <c r="J264" s="185">
        <f>ROUND(I264*H264,2)</f>
        <v>0</v>
      </c>
      <c r="K264" s="181" t="s">
        <v>129</v>
      </c>
      <c r="L264" s="37"/>
      <c r="M264" s="186" t="s">
        <v>1</v>
      </c>
      <c r="N264" s="187" t="s">
        <v>38</v>
      </c>
      <c r="O264" s="73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9">
        <f>S264*H264</f>
        <v>0</v>
      </c>
      <c r="AR264" s="190" t="s">
        <v>130</v>
      </c>
      <c r="AT264" s="190" t="s">
        <v>125</v>
      </c>
      <c r="AU264" s="190" t="s">
        <v>83</v>
      </c>
      <c r="AY264" s="18" t="s">
        <v>123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81</v>
      </c>
      <c r="BK264" s="191">
        <f>ROUND(I264*H264,2)</f>
        <v>0</v>
      </c>
      <c r="BL264" s="18" t="s">
        <v>130</v>
      </c>
      <c r="BM264" s="190" t="s">
        <v>326</v>
      </c>
    </row>
    <row r="265" s="1" customFormat="1" ht="21.6" customHeight="1">
      <c r="B265" s="178"/>
      <c r="C265" s="179" t="s">
        <v>327</v>
      </c>
      <c r="D265" s="179" t="s">
        <v>125</v>
      </c>
      <c r="E265" s="180" t="s">
        <v>328</v>
      </c>
      <c r="F265" s="181" t="s">
        <v>329</v>
      </c>
      <c r="G265" s="182" t="s">
        <v>191</v>
      </c>
      <c r="H265" s="183">
        <v>816.95799999999997</v>
      </c>
      <c r="I265" s="184"/>
      <c r="J265" s="185">
        <f>ROUND(I265*H265,2)</f>
        <v>0</v>
      </c>
      <c r="K265" s="181" t="s">
        <v>129</v>
      </c>
      <c r="L265" s="37"/>
      <c r="M265" s="186" t="s">
        <v>1</v>
      </c>
      <c r="N265" s="187" t="s">
        <v>38</v>
      </c>
      <c r="O265" s="73"/>
      <c r="P265" s="188">
        <f>O265*H265</f>
        <v>0</v>
      </c>
      <c r="Q265" s="188">
        <v>0</v>
      </c>
      <c r="R265" s="188">
        <f>Q265*H265</f>
        <v>0</v>
      </c>
      <c r="S265" s="188">
        <v>0</v>
      </c>
      <c r="T265" s="189">
        <f>S265*H265</f>
        <v>0</v>
      </c>
      <c r="AR265" s="190" t="s">
        <v>130</v>
      </c>
      <c r="AT265" s="190" t="s">
        <v>125</v>
      </c>
      <c r="AU265" s="190" t="s">
        <v>83</v>
      </c>
      <c r="AY265" s="18" t="s">
        <v>123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8" t="s">
        <v>81</v>
      </c>
      <c r="BK265" s="191">
        <f>ROUND(I265*H265,2)</f>
        <v>0</v>
      </c>
      <c r="BL265" s="18" t="s">
        <v>130</v>
      </c>
      <c r="BM265" s="190" t="s">
        <v>330</v>
      </c>
    </row>
    <row r="266" s="13" customFormat="1">
      <c r="B266" s="200"/>
      <c r="D266" s="193" t="s">
        <v>132</v>
      </c>
      <c r="E266" s="201" t="s">
        <v>1</v>
      </c>
      <c r="F266" s="202" t="s">
        <v>331</v>
      </c>
      <c r="H266" s="203">
        <v>538.51999999999998</v>
      </c>
      <c r="I266" s="204"/>
      <c r="L266" s="200"/>
      <c r="M266" s="205"/>
      <c r="N266" s="206"/>
      <c r="O266" s="206"/>
      <c r="P266" s="206"/>
      <c r="Q266" s="206"/>
      <c r="R266" s="206"/>
      <c r="S266" s="206"/>
      <c r="T266" s="207"/>
      <c r="AT266" s="201" t="s">
        <v>132</v>
      </c>
      <c r="AU266" s="201" t="s">
        <v>83</v>
      </c>
      <c r="AV266" s="13" t="s">
        <v>83</v>
      </c>
      <c r="AW266" s="13" t="s">
        <v>30</v>
      </c>
      <c r="AX266" s="13" t="s">
        <v>73</v>
      </c>
      <c r="AY266" s="201" t="s">
        <v>123</v>
      </c>
    </row>
    <row r="267" s="12" customFormat="1">
      <c r="B267" s="192"/>
      <c r="D267" s="193" t="s">
        <v>132</v>
      </c>
      <c r="E267" s="194" t="s">
        <v>1</v>
      </c>
      <c r="F267" s="195" t="s">
        <v>256</v>
      </c>
      <c r="H267" s="194" t="s">
        <v>1</v>
      </c>
      <c r="I267" s="196"/>
      <c r="L267" s="192"/>
      <c r="M267" s="197"/>
      <c r="N267" s="198"/>
      <c r="O267" s="198"/>
      <c r="P267" s="198"/>
      <c r="Q267" s="198"/>
      <c r="R267" s="198"/>
      <c r="S267" s="198"/>
      <c r="T267" s="199"/>
      <c r="AT267" s="194" t="s">
        <v>132</v>
      </c>
      <c r="AU267" s="194" t="s">
        <v>83</v>
      </c>
      <c r="AV267" s="12" t="s">
        <v>81</v>
      </c>
      <c r="AW267" s="12" t="s">
        <v>30</v>
      </c>
      <c r="AX267" s="12" t="s">
        <v>73</v>
      </c>
      <c r="AY267" s="194" t="s">
        <v>123</v>
      </c>
    </row>
    <row r="268" s="13" customFormat="1">
      <c r="B268" s="200"/>
      <c r="D268" s="193" t="s">
        <v>132</v>
      </c>
      <c r="E268" s="201" t="s">
        <v>1</v>
      </c>
      <c r="F268" s="202" t="s">
        <v>257</v>
      </c>
      <c r="H268" s="203">
        <v>35</v>
      </c>
      <c r="I268" s="204"/>
      <c r="L268" s="200"/>
      <c r="M268" s="205"/>
      <c r="N268" s="206"/>
      <c r="O268" s="206"/>
      <c r="P268" s="206"/>
      <c r="Q268" s="206"/>
      <c r="R268" s="206"/>
      <c r="S268" s="206"/>
      <c r="T268" s="207"/>
      <c r="AT268" s="201" t="s">
        <v>132</v>
      </c>
      <c r="AU268" s="201" t="s">
        <v>83</v>
      </c>
      <c r="AV268" s="13" t="s">
        <v>83</v>
      </c>
      <c r="AW268" s="13" t="s">
        <v>30</v>
      </c>
      <c r="AX268" s="13" t="s">
        <v>73</v>
      </c>
      <c r="AY268" s="201" t="s">
        <v>123</v>
      </c>
    </row>
    <row r="269" s="13" customFormat="1">
      <c r="B269" s="200"/>
      <c r="D269" s="193" t="s">
        <v>132</v>
      </c>
      <c r="E269" s="201" t="s">
        <v>1</v>
      </c>
      <c r="F269" s="202" t="s">
        <v>258</v>
      </c>
      <c r="H269" s="203">
        <v>1.125</v>
      </c>
      <c r="I269" s="204"/>
      <c r="L269" s="200"/>
      <c r="M269" s="205"/>
      <c r="N269" s="206"/>
      <c r="O269" s="206"/>
      <c r="P269" s="206"/>
      <c r="Q269" s="206"/>
      <c r="R269" s="206"/>
      <c r="S269" s="206"/>
      <c r="T269" s="207"/>
      <c r="AT269" s="201" t="s">
        <v>132</v>
      </c>
      <c r="AU269" s="201" t="s">
        <v>83</v>
      </c>
      <c r="AV269" s="13" t="s">
        <v>83</v>
      </c>
      <c r="AW269" s="13" t="s">
        <v>30</v>
      </c>
      <c r="AX269" s="13" t="s">
        <v>73</v>
      </c>
      <c r="AY269" s="201" t="s">
        <v>123</v>
      </c>
    </row>
    <row r="270" s="13" customFormat="1">
      <c r="B270" s="200"/>
      <c r="D270" s="193" t="s">
        <v>132</v>
      </c>
      <c r="E270" s="201" t="s">
        <v>1</v>
      </c>
      <c r="F270" s="202" t="s">
        <v>259</v>
      </c>
      <c r="H270" s="203">
        <v>36.479999999999997</v>
      </c>
      <c r="I270" s="204"/>
      <c r="L270" s="200"/>
      <c r="M270" s="205"/>
      <c r="N270" s="206"/>
      <c r="O270" s="206"/>
      <c r="P270" s="206"/>
      <c r="Q270" s="206"/>
      <c r="R270" s="206"/>
      <c r="S270" s="206"/>
      <c r="T270" s="207"/>
      <c r="AT270" s="201" t="s">
        <v>132</v>
      </c>
      <c r="AU270" s="201" t="s">
        <v>83</v>
      </c>
      <c r="AV270" s="13" t="s">
        <v>83</v>
      </c>
      <c r="AW270" s="13" t="s">
        <v>30</v>
      </c>
      <c r="AX270" s="13" t="s">
        <v>73</v>
      </c>
      <c r="AY270" s="201" t="s">
        <v>123</v>
      </c>
    </row>
    <row r="271" s="13" customFormat="1">
      <c r="B271" s="200"/>
      <c r="D271" s="193" t="s">
        <v>132</v>
      </c>
      <c r="E271" s="201" t="s">
        <v>1</v>
      </c>
      <c r="F271" s="202" t="s">
        <v>305</v>
      </c>
      <c r="H271" s="203">
        <v>4.2000000000000002</v>
      </c>
      <c r="I271" s="204"/>
      <c r="L271" s="200"/>
      <c r="M271" s="205"/>
      <c r="N271" s="206"/>
      <c r="O271" s="206"/>
      <c r="P271" s="206"/>
      <c r="Q271" s="206"/>
      <c r="R271" s="206"/>
      <c r="S271" s="206"/>
      <c r="T271" s="207"/>
      <c r="AT271" s="201" t="s">
        <v>132</v>
      </c>
      <c r="AU271" s="201" t="s">
        <v>83</v>
      </c>
      <c r="AV271" s="13" t="s">
        <v>83</v>
      </c>
      <c r="AW271" s="13" t="s">
        <v>30</v>
      </c>
      <c r="AX271" s="13" t="s">
        <v>73</v>
      </c>
      <c r="AY271" s="201" t="s">
        <v>123</v>
      </c>
    </row>
    <row r="272" s="13" customFormat="1">
      <c r="B272" s="200"/>
      <c r="D272" s="193" t="s">
        <v>132</v>
      </c>
      <c r="E272" s="201" t="s">
        <v>1</v>
      </c>
      <c r="F272" s="202" t="s">
        <v>260</v>
      </c>
      <c r="H272" s="203">
        <v>13.103999999999999</v>
      </c>
      <c r="I272" s="204"/>
      <c r="L272" s="200"/>
      <c r="M272" s="205"/>
      <c r="N272" s="206"/>
      <c r="O272" s="206"/>
      <c r="P272" s="206"/>
      <c r="Q272" s="206"/>
      <c r="R272" s="206"/>
      <c r="S272" s="206"/>
      <c r="T272" s="207"/>
      <c r="AT272" s="201" t="s">
        <v>132</v>
      </c>
      <c r="AU272" s="201" t="s">
        <v>83</v>
      </c>
      <c r="AV272" s="13" t="s">
        <v>83</v>
      </c>
      <c r="AW272" s="13" t="s">
        <v>30</v>
      </c>
      <c r="AX272" s="13" t="s">
        <v>73</v>
      </c>
      <c r="AY272" s="201" t="s">
        <v>123</v>
      </c>
    </row>
    <row r="273" s="15" customFormat="1">
      <c r="B273" s="216"/>
      <c r="D273" s="193" t="s">
        <v>132</v>
      </c>
      <c r="E273" s="217" t="s">
        <v>1</v>
      </c>
      <c r="F273" s="218" t="s">
        <v>216</v>
      </c>
      <c r="H273" s="219">
        <v>628.42900000000009</v>
      </c>
      <c r="I273" s="220"/>
      <c r="L273" s="216"/>
      <c r="M273" s="221"/>
      <c r="N273" s="222"/>
      <c r="O273" s="222"/>
      <c r="P273" s="222"/>
      <c r="Q273" s="222"/>
      <c r="R273" s="222"/>
      <c r="S273" s="222"/>
      <c r="T273" s="223"/>
      <c r="AT273" s="217" t="s">
        <v>132</v>
      </c>
      <c r="AU273" s="217" t="s">
        <v>83</v>
      </c>
      <c r="AV273" s="15" t="s">
        <v>140</v>
      </c>
      <c r="AW273" s="15" t="s">
        <v>30</v>
      </c>
      <c r="AX273" s="15" t="s">
        <v>73</v>
      </c>
      <c r="AY273" s="217" t="s">
        <v>123</v>
      </c>
    </row>
    <row r="274" s="13" customFormat="1">
      <c r="B274" s="200"/>
      <c r="D274" s="193" t="s">
        <v>132</v>
      </c>
      <c r="E274" s="201" t="s">
        <v>1</v>
      </c>
      <c r="F274" s="202" t="s">
        <v>332</v>
      </c>
      <c r="H274" s="203">
        <v>816.95799999999997</v>
      </c>
      <c r="I274" s="204"/>
      <c r="L274" s="200"/>
      <c r="M274" s="205"/>
      <c r="N274" s="206"/>
      <c r="O274" s="206"/>
      <c r="P274" s="206"/>
      <c r="Q274" s="206"/>
      <c r="R274" s="206"/>
      <c r="S274" s="206"/>
      <c r="T274" s="207"/>
      <c r="AT274" s="201" t="s">
        <v>132</v>
      </c>
      <c r="AU274" s="201" t="s">
        <v>83</v>
      </c>
      <c r="AV274" s="13" t="s">
        <v>83</v>
      </c>
      <c r="AW274" s="13" t="s">
        <v>30</v>
      </c>
      <c r="AX274" s="13" t="s">
        <v>81</v>
      </c>
      <c r="AY274" s="201" t="s">
        <v>123</v>
      </c>
    </row>
    <row r="275" s="1" customFormat="1" ht="32.4" customHeight="1">
      <c r="B275" s="178"/>
      <c r="C275" s="179" t="s">
        <v>333</v>
      </c>
      <c r="D275" s="179" t="s">
        <v>125</v>
      </c>
      <c r="E275" s="180" t="s">
        <v>334</v>
      </c>
      <c r="F275" s="181" t="s">
        <v>335</v>
      </c>
      <c r="G275" s="182" t="s">
        <v>191</v>
      </c>
      <c r="H275" s="183">
        <v>919.23000000000002</v>
      </c>
      <c r="I275" s="184"/>
      <c r="J275" s="185">
        <f>ROUND(I275*H275,2)</f>
        <v>0</v>
      </c>
      <c r="K275" s="181" t="s">
        <v>1</v>
      </c>
      <c r="L275" s="37"/>
      <c r="M275" s="186" t="s">
        <v>1</v>
      </c>
      <c r="N275" s="187" t="s">
        <v>38</v>
      </c>
      <c r="O275" s="73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AR275" s="190" t="s">
        <v>130</v>
      </c>
      <c r="AT275" s="190" t="s">
        <v>125</v>
      </c>
      <c r="AU275" s="190" t="s">
        <v>83</v>
      </c>
      <c r="AY275" s="18" t="s">
        <v>123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81</v>
      </c>
      <c r="BK275" s="191">
        <f>ROUND(I275*H275,2)</f>
        <v>0</v>
      </c>
      <c r="BL275" s="18" t="s">
        <v>130</v>
      </c>
      <c r="BM275" s="190" t="s">
        <v>336</v>
      </c>
    </row>
    <row r="276" s="13" customFormat="1">
      <c r="B276" s="200"/>
      <c r="D276" s="193" t="s">
        <v>132</v>
      </c>
      <c r="E276" s="201" t="s">
        <v>1</v>
      </c>
      <c r="F276" s="202" t="s">
        <v>337</v>
      </c>
      <c r="H276" s="203">
        <v>919.23000000000002</v>
      </c>
      <c r="I276" s="204"/>
      <c r="L276" s="200"/>
      <c r="M276" s="205"/>
      <c r="N276" s="206"/>
      <c r="O276" s="206"/>
      <c r="P276" s="206"/>
      <c r="Q276" s="206"/>
      <c r="R276" s="206"/>
      <c r="S276" s="206"/>
      <c r="T276" s="207"/>
      <c r="AT276" s="201" t="s">
        <v>132</v>
      </c>
      <c r="AU276" s="201" t="s">
        <v>83</v>
      </c>
      <c r="AV276" s="13" t="s">
        <v>83</v>
      </c>
      <c r="AW276" s="13" t="s">
        <v>30</v>
      </c>
      <c r="AX276" s="13" t="s">
        <v>81</v>
      </c>
      <c r="AY276" s="201" t="s">
        <v>123</v>
      </c>
    </row>
    <row r="277" s="1" customFormat="1" ht="14.4" customHeight="1">
      <c r="B277" s="178"/>
      <c r="C277" s="179" t="s">
        <v>338</v>
      </c>
      <c r="D277" s="179" t="s">
        <v>125</v>
      </c>
      <c r="E277" s="180" t="s">
        <v>339</v>
      </c>
      <c r="F277" s="181" t="s">
        <v>340</v>
      </c>
      <c r="G277" s="182" t="s">
        <v>191</v>
      </c>
      <c r="H277" s="183">
        <v>816.95799999999997</v>
      </c>
      <c r="I277" s="184"/>
      <c r="J277" s="185">
        <f>ROUND(I277*H277,2)</f>
        <v>0</v>
      </c>
      <c r="K277" s="181" t="s">
        <v>129</v>
      </c>
      <c r="L277" s="37"/>
      <c r="M277" s="186" t="s">
        <v>1</v>
      </c>
      <c r="N277" s="187" t="s">
        <v>38</v>
      </c>
      <c r="O277" s="73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9">
        <f>S277*H277</f>
        <v>0</v>
      </c>
      <c r="AR277" s="190" t="s">
        <v>130</v>
      </c>
      <c r="AT277" s="190" t="s">
        <v>125</v>
      </c>
      <c r="AU277" s="190" t="s">
        <v>83</v>
      </c>
      <c r="AY277" s="18" t="s">
        <v>123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81</v>
      </c>
      <c r="BK277" s="191">
        <f>ROUND(I277*H277,2)</f>
        <v>0</v>
      </c>
      <c r="BL277" s="18" t="s">
        <v>130</v>
      </c>
      <c r="BM277" s="190" t="s">
        <v>341</v>
      </c>
    </row>
    <row r="278" s="1" customFormat="1" ht="14.4" customHeight="1">
      <c r="B278" s="178"/>
      <c r="C278" s="179" t="s">
        <v>342</v>
      </c>
      <c r="D278" s="179" t="s">
        <v>125</v>
      </c>
      <c r="E278" s="180" t="s">
        <v>343</v>
      </c>
      <c r="F278" s="181" t="s">
        <v>344</v>
      </c>
      <c r="G278" s="182" t="s">
        <v>191</v>
      </c>
      <c r="H278" s="183">
        <v>919.23000000000002</v>
      </c>
      <c r="I278" s="184"/>
      <c r="J278" s="185">
        <f>ROUND(I278*H278,2)</f>
        <v>0</v>
      </c>
      <c r="K278" s="181" t="s">
        <v>1</v>
      </c>
      <c r="L278" s="37"/>
      <c r="M278" s="186" t="s">
        <v>1</v>
      </c>
      <c r="N278" s="187" t="s">
        <v>38</v>
      </c>
      <c r="O278" s="73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9">
        <f>S278*H278</f>
        <v>0</v>
      </c>
      <c r="AR278" s="190" t="s">
        <v>130</v>
      </c>
      <c r="AT278" s="190" t="s">
        <v>125</v>
      </c>
      <c r="AU278" s="190" t="s">
        <v>83</v>
      </c>
      <c r="AY278" s="18" t="s">
        <v>123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81</v>
      </c>
      <c r="BK278" s="191">
        <f>ROUND(I278*H278,2)</f>
        <v>0</v>
      </c>
      <c r="BL278" s="18" t="s">
        <v>130</v>
      </c>
      <c r="BM278" s="190" t="s">
        <v>345</v>
      </c>
    </row>
    <row r="279" s="1" customFormat="1" ht="21.6" customHeight="1">
      <c r="B279" s="178"/>
      <c r="C279" s="179" t="s">
        <v>346</v>
      </c>
      <c r="D279" s="179" t="s">
        <v>125</v>
      </c>
      <c r="E279" s="180" t="s">
        <v>347</v>
      </c>
      <c r="F279" s="181" t="s">
        <v>348</v>
      </c>
      <c r="G279" s="182" t="s">
        <v>349</v>
      </c>
      <c r="H279" s="183">
        <v>1131.172</v>
      </c>
      <c r="I279" s="184"/>
      <c r="J279" s="185">
        <f>ROUND(I279*H279,2)</f>
        <v>0</v>
      </c>
      <c r="K279" s="181" t="s">
        <v>129</v>
      </c>
      <c r="L279" s="37"/>
      <c r="M279" s="186" t="s">
        <v>1</v>
      </c>
      <c r="N279" s="187" t="s">
        <v>38</v>
      </c>
      <c r="O279" s="73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AR279" s="190" t="s">
        <v>130</v>
      </c>
      <c r="AT279" s="190" t="s">
        <v>125</v>
      </c>
      <c r="AU279" s="190" t="s">
        <v>83</v>
      </c>
      <c r="AY279" s="18" t="s">
        <v>123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81</v>
      </c>
      <c r="BK279" s="191">
        <f>ROUND(I279*H279,2)</f>
        <v>0</v>
      </c>
      <c r="BL279" s="18" t="s">
        <v>130</v>
      </c>
      <c r="BM279" s="190" t="s">
        <v>350</v>
      </c>
    </row>
    <row r="280" s="13" customFormat="1">
      <c r="B280" s="200"/>
      <c r="D280" s="193" t="s">
        <v>132</v>
      </c>
      <c r="E280" s="201" t="s">
        <v>1</v>
      </c>
      <c r="F280" s="202" t="s">
        <v>351</v>
      </c>
      <c r="H280" s="203">
        <v>628.42899999999997</v>
      </c>
      <c r="I280" s="204"/>
      <c r="L280" s="200"/>
      <c r="M280" s="205"/>
      <c r="N280" s="206"/>
      <c r="O280" s="206"/>
      <c r="P280" s="206"/>
      <c r="Q280" s="206"/>
      <c r="R280" s="206"/>
      <c r="S280" s="206"/>
      <c r="T280" s="207"/>
      <c r="AT280" s="201" t="s">
        <v>132</v>
      </c>
      <c r="AU280" s="201" t="s">
        <v>83</v>
      </c>
      <c r="AV280" s="13" t="s">
        <v>83</v>
      </c>
      <c r="AW280" s="13" t="s">
        <v>30</v>
      </c>
      <c r="AX280" s="13" t="s">
        <v>81</v>
      </c>
      <c r="AY280" s="201" t="s">
        <v>123</v>
      </c>
    </row>
    <row r="281" s="13" customFormat="1">
      <c r="B281" s="200"/>
      <c r="D281" s="193" t="s">
        <v>132</v>
      </c>
      <c r="F281" s="202" t="s">
        <v>352</v>
      </c>
      <c r="H281" s="203">
        <v>1131.172</v>
      </c>
      <c r="I281" s="204"/>
      <c r="L281" s="200"/>
      <c r="M281" s="205"/>
      <c r="N281" s="206"/>
      <c r="O281" s="206"/>
      <c r="P281" s="206"/>
      <c r="Q281" s="206"/>
      <c r="R281" s="206"/>
      <c r="S281" s="206"/>
      <c r="T281" s="207"/>
      <c r="AT281" s="201" t="s">
        <v>132</v>
      </c>
      <c r="AU281" s="201" t="s">
        <v>83</v>
      </c>
      <c r="AV281" s="13" t="s">
        <v>83</v>
      </c>
      <c r="AW281" s="13" t="s">
        <v>3</v>
      </c>
      <c r="AX281" s="13" t="s">
        <v>81</v>
      </c>
      <c r="AY281" s="201" t="s">
        <v>123</v>
      </c>
    </row>
    <row r="282" s="1" customFormat="1" ht="32.4" customHeight="1">
      <c r="B282" s="178"/>
      <c r="C282" s="179" t="s">
        <v>353</v>
      </c>
      <c r="D282" s="179" t="s">
        <v>125</v>
      </c>
      <c r="E282" s="180" t="s">
        <v>354</v>
      </c>
      <c r="F282" s="181" t="s">
        <v>355</v>
      </c>
      <c r="G282" s="182" t="s">
        <v>349</v>
      </c>
      <c r="H282" s="183">
        <v>1654.614</v>
      </c>
      <c r="I282" s="184"/>
      <c r="J282" s="185">
        <f>ROUND(I282*H282,2)</f>
        <v>0</v>
      </c>
      <c r="K282" s="181" t="s">
        <v>1</v>
      </c>
      <c r="L282" s="37"/>
      <c r="M282" s="186" t="s">
        <v>1</v>
      </c>
      <c r="N282" s="187" t="s">
        <v>38</v>
      </c>
      <c r="O282" s="73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AR282" s="190" t="s">
        <v>130</v>
      </c>
      <c r="AT282" s="190" t="s">
        <v>125</v>
      </c>
      <c r="AU282" s="190" t="s">
        <v>83</v>
      </c>
      <c r="AY282" s="18" t="s">
        <v>123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81</v>
      </c>
      <c r="BK282" s="191">
        <f>ROUND(I282*H282,2)</f>
        <v>0</v>
      </c>
      <c r="BL282" s="18" t="s">
        <v>130</v>
      </c>
      <c r="BM282" s="190" t="s">
        <v>356</v>
      </c>
    </row>
    <row r="283" s="13" customFormat="1">
      <c r="B283" s="200"/>
      <c r="D283" s="193" t="s">
        <v>132</v>
      </c>
      <c r="E283" s="201" t="s">
        <v>1</v>
      </c>
      <c r="F283" s="202" t="s">
        <v>357</v>
      </c>
      <c r="H283" s="203">
        <v>919.23000000000002</v>
      </c>
      <c r="I283" s="204"/>
      <c r="L283" s="200"/>
      <c r="M283" s="205"/>
      <c r="N283" s="206"/>
      <c r="O283" s="206"/>
      <c r="P283" s="206"/>
      <c r="Q283" s="206"/>
      <c r="R283" s="206"/>
      <c r="S283" s="206"/>
      <c r="T283" s="207"/>
      <c r="AT283" s="201" t="s">
        <v>132</v>
      </c>
      <c r="AU283" s="201" t="s">
        <v>83</v>
      </c>
      <c r="AV283" s="13" t="s">
        <v>83</v>
      </c>
      <c r="AW283" s="13" t="s">
        <v>30</v>
      </c>
      <c r="AX283" s="13" t="s">
        <v>81</v>
      </c>
      <c r="AY283" s="201" t="s">
        <v>123</v>
      </c>
    </row>
    <row r="284" s="13" customFormat="1">
      <c r="B284" s="200"/>
      <c r="D284" s="193" t="s">
        <v>132</v>
      </c>
      <c r="F284" s="202" t="s">
        <v>358</v>
      </c>
      <c r="H284" s="203">
        <v>1654.614</v>
      </c>
      <c r="I284" s="204"/>
      <c r="L284" s="200"/>
      <c r="M284" s="205"/>
      <c r="N284" s="206"/>
      <c r="O284" s="206"/>
      <c r="P284" s="206"/>
      <c r="Q284" s="206"/>
      <c r="R284" s="206"/>
      <c r="S284" s="206"/>
      <c r="T284" s="207"/>
      <c r="AT284" s="201" t="s">
        <v>132</v>
      </c>
      <c r="AU284" s="201" t="s">
        <v>83</v>
      </c>
      <c r="AV284" s="13" t="s">
        <v>83</v>
      </c>
      <c r="AW284" s="13" t="s">
        <v>3</v>
      </c>
      <c r="AX284" s="13" t="s">
        <v>81</v>
      </c>
      <c r="AY284" s="201" t="s">
        <v>123</v>
      </c>
    </row>
    <row r="285" s="1" customFormat="1" ht="21.6" customHeight="1">
      <c r="B285" s="178"/>
      <c r="C285" s="179" t="s">
        <v>359</v>
      </c>
      <c r="D285" s="179" t="s">
        <v>125</v>
      </c>
      <c r="E285" s="180" t="s">
        <v>360</v>
      </c>
      <c r="F285" s="181" t="s">
        <v>361</v>
      </c>
      <c r="G285" s="182" t="s">
        <v>191</v>
      </c>
      <c r="H285" s="183">
        <v>28.544</v>
      </c>
      <c r="I285" s="184"/>
      <c r="J285" s="185">
        <f>ROUND(I285*H285,2)</f>
        <v>0</v>
      </c>
      <c r="K285" s="181" t="s">
        <v>129</v>
      </c>
      <c r="L285" s="37"/>
      <c r="M285" s="186" t="s">
        <v>1</v>
      </c>
      <c r="N285" s="187" t="s">
        <v>38</v>
      </c>
      <c r="O285" s="73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AR285" s="190" t="s">
        <v>130</v>
      </c>
      <c r="AT285" s="190" t="s">
        <v>125</v>
      </c>
      <c r="AU285" s="190" t="s">
        <v>83</v>
      </c>
      <c r="AY285" s="18" t="s">
        <v>123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81</v>
      </c>
      <c r="BK285" s="191">
        <f>ROUND(I285*H285,2)</f>
        <v>0</v>
      </c>
      <c r="BL285" s="18" t="s">
        <v>130</v>
      </c>
      <c r="BM285" s="190" t="s">
        <v>362</v>
      </c>
    </row>
    <row r="286" s="13" customFormat="1">
      <c r="B286" s="200"/>
      <c r="D286" s="193" t="s">
        <v>132</v>
      </c>
      <c r="E286" s="201" t="s">
        <v>1</v>
      </c>
      <c r="F286" s="202" t="s">
        <v>363</v>
      </c>
      <c r="H286" s="203">
        <v>18.239999999999998</v>
      </c>
      <c r="I286" s="204"/>
      <c r="L286" s="200"/>
      <c r="M286" s="205"/>
      <c r="N286" s="206"/>
      <c r="O286" s="206"/>
      <c r="P286" s="206"/>
      <c r="Q286" s="206"/>
      <c r="R286" s="206"/>
      <c r="S286" s="206"/>
      <c r="T286" s="207"/>
      <c r="AT286" s="201" t="s">
        <v>132</v>
      </c>
      <c r="AU286" s="201" t="s">
        <v>83</v>
      </c>
      <c r="AV286" s="13" t="s">
        <v>83</v>
      </c>
      <c r="AW286" s="13" t="s">
        <v>30</v>
      </c>
      <c r="AX286" s="13" t="s">
        <v>73</v>
      </c>
      <c r="AY286" s="201" t="s">
        <v>123</v>
      </c>
    </row>
    <row r="287" s="13" customFormat="1">
      <c r="B287" s="200"/>
      <c r="D287" s="193" t="s">
        <v>132</v>
      </c>
      <c r="E287" s="201" t="s">
        <v>1</v>
      </c>
      <c r="F287" s="202" t="s">
        <v>364</v>
      </c>
      <c r="H287" s="203">
        <v>10.304</v>
      </c>
      <c r="I287" s="204"/>
      <c r="L287" s="200"/>
      <c r="M287" s="205"/>
      <c r="N287" s="206"/>
      <c r="O287" s="206"/>
      <c r="P287" s="206"/>
      <c r="Q287" s="206"/>
      <c r="R287" s="206"/>
      <c r="S287" s="206"/>
      <c r="T287" s="207"/>
      <c r="AT287" s="201" t="s">
        <v>132</v>
      </c>
      <c r="AU287" s="201" t="s">
        <v>83</v>
      </c>
      <c r="AV287" s="13" t="s">
        <v>83</v>
      </c>
      <c r="AW287" s="13" t="s">
        <v>30</v>
      </c>
      <c r="AX287" s="13" t="s">
        <v>73</v>
      </c>
      <c r="AY287" s="201" t="s">
        <v>123</v>
      </c>
    </row>
    <row r="288" s="14" customFormat="1">
      <c r="B288" s="208"/>
      <c r="D288" s="193" t="s">
        <v>132</v>
      </c>
      <c r="E288" s="209" t="s">
        <v>1</v>
      </c>
      <c r="F288" s="210" t="s">
        <v>155</v>
      </c>
      <c r="H288" s="211">
        <v>28.543999999999997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132</v>
      </c>
      <c r="AU288" s="209" t="s">
        <v>83</v>
      </c>
      <c r="AV288" s="14" t="s">
        <v>130</v>
      </c>
      <c r="AW288" s="14" t="s">
        <v>30</v>
      </c>
      <c r="AX288" s="14" t="s">
        <v>81</v>
      </c>
      <c r="AY288" s="209" t="s">
        <v>123</v>
      </c>
    </row>
    <row r="289" s="1" customFormat="1" ht="14.4" customHeight="1">
      <c r="B289" s="178"/>
      <c r="C289" s="224" t="s">
        <v>365</v>
      </c>
      <c r="D289" s="224" t="s">
        <v>366</v>
      </c>
      <c r="E289" s="225" t="s">
        <v>367</v>
      </c>
      <c r="F289" s="226" t="s">
        <v>368</v>
      </c>
      <c r="G289" s="227" t="s">
        <v>349</v>
      </c>
      <c r="H289" s="228">
        <v>57.088000000000001</v>
      </c>
      <c r="I289" s="229"/>
      <c r="J289" s="230">
        <f>ROUND(I289*H289,2)</f>
        <v>0</v>
      </c>
      <c r="K289" s="226" t="s">
        <v>129</v>
      </c>
      <c r="L289" s="231"/>
      <c r="M289" s="232" t="s">
        <v>1</v>
      </c>
      <c r="N289" s="233" t="s">
        <v>38</v>
      </c>
      <c r="O289" s="73"/>
      <c r="P289" s="188">
        <f>O289*H289</f>
        <v>0</v>
      </c>
      <c r="Q289" s="188">
        <v>1</v>
      </c>
      <c r="R289" s="188">
        <f>Q289*H289</f>
        <v>57.088000000000001</v>
      </c>
      <c r="S289" s="188">
        <v>0</v>
      </c>
      <c r="T289" s="189">
        <f>S289*H289</f>
        <v>0</v>
      </c>
      <c r="AR289" s="190" t="s">
        <v>167</v>
      </c>
      <c r="AT289" s="190" t="s">
        <v>366</v>
      </c>
      <c r="AU289" s="190" t="s">
        <v>83</v>
      </c>
      <c r="AY289" s="18" t="s">
        <v>123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81</v>
      </c>
      <c r="BK289" s="191">
        <f>ROUND(I289*H289,2)</f>
        <v>0</v>
      </c>
      <c r="BL289" s="18" t="s">
        <v>130</v>
      </c>
      <c r="BM289" s="190" t="s">
        <v>369</v>
      </c>
    </row>
    <row r="290" s="13" customFormat="1">
      <c r="B290" s="200"/>
      <c r="D290" s="193" t="s">
        <v>132</v>
      </c>
      <c r="F290" s="202" t="s">
        <v>370</v>
      </c>
      <c r="H290" s="203">
        <v>57.088000000000001</v>
      </c>
      <c r="I290" s="204"/>
      <c r="L290" s="200"/>
      <c r="M290" s="205"/>
      <c r="N290" s="206"/>
      <c r="O290" s="206"/>
      <c r="P290" s="206"/>
      <c r="Q290" s="206"/>
      <c r="R290" s="206"/>
      <c r="S290" s="206"/>
      <c r="T290" s="207"/>
      <c r="AT290" s="201" t="s">
        <v>132</v>
      </c>
      <c r="AU290" s="201" t="s">
        <v>83</v>
      </c>
      <c r="AV290" s="13" t="s">
        <v>83</v>
      </c>
      <c r="AW290" s="13" t="s">
        <v>3</v>
      </c>
      <c r="AX290" s="13" t="s">
        <v>81</v>
      </c>
      <c r="AY290" s="201" t="s">
        <v>123</v>
      </c>
    </row>
    <row r="291" s="1" customFormat="1" ht="21.6" customHeight="1">
      <c r="B291" s="178"/>
      <c r="C291" s="179" t="s">
        <v>371</v>
      </c>
      <c r="D291" s="179" t="s">
        <v>125</v>
      </c>
      <c r="E291" s="180" t="s">
        <v>372</v>
      </c>
      <c r="F291" s="181" t="s">
        <v>373</v>
      </c>
      <c r="G291" s="182" t="s">
        <v>191</v>
      </c>
      <c r="H291" s="183">
        <v>15.199999999999999</v>
      </c>
      <c r="I291" s="184"/>
      <c r="J291" s="185">
        <f>ROUND(I291*H291,2)</f>
        <v>0</v>
      </c>
      <c r="K291" s="181" t="s">
        <v>129</v>
      </c>
      <c r="L291" s="37"/>
      <c r="M291" s="186" t="s">
        <v>1</v>
      </c>
      <c r="N291" s="187" t="s">
        <v>38</v>
      </c>
      <c r="O291" s="73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9">
        <f>S291*H291</f>
        <v>0</v>
      </c>
      <c r="AR291" s="190" t="s">
        <v>130</v>
      </c>
      <c r="AT291" s="190" t="s">
        <v>125</v>
      </c>
      <c r="AU291" s="190" t="s">
        <v>83</v>
      </c>
      <c r="AY291" s="18" t="s">
        <v>123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81</v>
      </c>
      <c r="BK291" s="191">
        <f>ROUND(I291*H291,2)</f>
        <v>0</v>
      </c>
      <c r="BL291" s="18" t="s">
        <v>130</v>
      </c>
      <c r="BM291" s="190" t="s">
        <v>374</v>
      </c>
    </row>
    <row r="292" s="13" customFormat="1">
      <c r="B292" s="200"/>
      <c r="D292" s="193" t="s">
        <v>132</v>
      </c>
      <c r="E292" s="201" t="s">
        <v>1</v>
      </c>
      <c r="F292" s="202" t="s">
        <v>375</v>
      </c>
      <c r="H292" s="203">
        <v>15.199999999999999</v>
      </c>
      <c r="I292" s="204"/>
      <c r="L292" s="200"/>
      <c r="M292" s="205"/>
      <c r="N292" s="206"/>
      <c r="O292" s="206"/>
      <c r="P292" s="206"/>
      <c r="Q292" s="206"/>
      <c r="R292" s="206"/>
      <c r="S292" s="206"/>
      <c r="T292" s="207"/>
      <c r="AT292" s="201" t="s">
        <v>132</v>
      </c>
      <c r="AU292" s="201" t="s">
        <v>83</v>
      </c>
      <c r="AV292" s="13" t="s">
        <v>83</v>
      </c>
      <c r="AW292" s="13" t="s">
        <v>30</v>
      </c>
      <c r="AX292" s="13" t="s">
        <v>81</v>
      </c>
      <c r="AY292" s="201" t="s">
        <v>123</v>
      </c>
    </row>
    <row r="293" s="1" customFormat="1" ht="14.4" customHeight="1">
      <c r="B293" s="178"/>
      <c r="C293" s="224" t="s">
        <v>376</v>
      </c>
      <c r="D293" s="224" t="s">
        <v>366</v>
      </c>
      <c r="E293" s="225" t="s">
        <v>377</v>
      </c>
      <c r="F293" s="226" t="s">
        <v>378</v>
      </c>
      <c r="G293" s="227" t="s">
        <v>349</v>
      </c>
      <c r="H293" s="228">
        <v>30.399999999999999</v>
      </c>
      <c r="I293" s="229"/>
      <c r="J293" s="230">
        <f>ROUND(I293*H293,2)</f>
        <v>0</v>
      </c>
      <c r="K293" s="226" t="s">
        <v>129</v>
      </c>
      <c r="L293" s="231"/>
      <c r="M293" s="232" t="s">
        <v>1</v>
      </c>
      <c r="N293" s="233" t="s">
        <v>38</v>
      </c>
      <c r="O293" s="73"/>
      <c r="P293" s="188">
        <f>O293*H293</f>
        <v>0</v>
      </c>
      <c r="Q293" s="188">
        <v>1</v>
      </c>
      <c r="R293" s="188">
        <f>Q293*H293</f>
        <v>30.399999999999999</v>
      </c>
      <c r="S293" s="188">
        <v>0</v>
      </c>
      <c r="T293" s="189">
        <f>S293*H293</f>
        <v>0</v>
      </c>
      <c r="AR293" s="190" t="s">
        <v>167</v>
      </c>
      <c r="AT293" s="190" t="s">
        <v>366</v>
      </c>
      <c r="AU293" s="190" t="s">
        <v>83</v>
      </c>
      <c r="AY293" s="18" t="s">
        <v>123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81</v>
      </c>
      <c r="BK293" s="191">
        <f>ROUND(I293*H293,2)</f>
        <v>0</v>
      </c>
      <c r="BL293" s="18" t="s">
        <v>130</v>
      </c>
      <c r="BM293" s="190" t="s">
        <v>379</v>
      </c>
    </row>
    <row r="294" s="13" customFormat="1">
      <c r="B294" s="200"/>
      <c r="D294" s="193" t="s">
        <v>132</v>
      </c>
      <c r="F294" s="202" t="s">
        <v>380</v>
      </c>
      <c r="H294" s="203">
        <v>30.399999999999999</v>
      </c>
      <c r="I294" s="204"/>
      <c r="L294" s="200"/>
      <c r="M294" s="205"/>
      <c r="N294" s="206"/>
      <c r="O294" s="206"/>
      <c r="P294" s="206"/>
      <c r="Q294" s="206"/>
      <c r="R294" s="206"/>
      <c r="S294" s="206"/>
      <c r="T294" s="207"/>
      <c r="AT294" s="201" t="s">
        <v>132</v>
      </c>
      <c r="AU294" s="201" t="s">
        <v>83</v>
      </c>
      <c r="AV294" s="13" t="s">
        <v>83</v>
      </c>
      <c r="AW294" s="13" t="s">
        <v>3</v>
      </c>
      <c r="AX294" s="13" t="s">
        <v>81</v>
      </c>
      <c r="AY294" s="201" t="s">
        <v>123</v>
      </c>
    </row>
    <row r="295" s="1" customFormat="1" ht="14.4" customHeight="1">
      <c r="B295" s="178"/>
      <c r="C295" s="179" t="s">
        <v>381</v>
      </c>
      <c r="D295" s="179" t="s">
        <v>125</v>
      </c>
      <c r="E295" s="180" t="s">
        <v>382</v>
      </c>
      <c r="F295" s="181" t="s">
        <v>383</v>
      </c>
      <c r="G295" s="182" t="s">
        <v>128</v>
      </c>
      <c r="H295" s="183">
        <v>1414.2000000000001</v>
      </c>
      <c r="I295" s="184"/>
      <c r="J295" s="185">
        <f>ROUND(I295*H295,2)</f>
        <v>0</v>
      </c>
      <c r="K295" s="181" t="s">
        <v>129</v>
      </c>
      <c r="L295" s="37"/>
      <c r="M295" s="186" t="s">
        <v>1</v>
      </c>
      <c r="N295" s="187" t="s">
        <v>38</v>
      </c>
      <c r="O295" s="73"/>
      <c r="P295" s="188">
        <f>O295*H295</f>
        <v>0</v>
      </c>
      <c r="Q295" s="188">
        <v>0</v>
      </c>
      <c r="R295" s="188">
        <f>Q295*H295</f>
        <v>0</v>
      </c>
      <c r="S295" s="188">
        <v>0</v>
      </c>
      <c r="T295" s="189">
        <f>S295*H295</f>
        <v>0</v>
      </c>
      <c r="AR295" s="190" t="s">
        <v>130</v>
      </c>
      <c r="AT295" s="190" t="s">
        <v>125</v>
      </c>
      <c r="AU295" s="190" t="s">
        <v>83</v>
      </c>
      <c r="AY295" s="18" t="s">
        <v>123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81</v>
      </c>
      <c r="BK295" s="191">
        <f>ROUND(I295*H295,2)</f>
        <v>0</v>
      </c>
      <c r="BL295" s="18" t="s">
        <v>130</v>
      </c>
      <c r="BM295" s="190" t="s">
        <v>384</v>
      </c>
    </row>
    <row r="296" s="12" customFormat="1">
      <c r="B296" s="192"/>
      <c r="D296" s="193" t="s">
        <v>132</v>
      </c>
      <c r="E296" s="194" t="s">
        <v>1</v>
      </c>
      <c r="F296" s="195" t="s">
        <v>133</v>
      </c>
      <c r="H296" s="194" t="s">
        <v>1</v>
      </c>
      <c r="I296" s="196"/>
      <c r="L296" s="192"/>
      <c r="M296" s="197"/>
      <c r="N296" s="198"/>
      <c r="O296" s="198"/>
      <c r="P296" s="198"/>
      <c r="Q296" s="198"/>
      <c r="R296" s="198"/>
      <c r="S296" s="198"/>
      <c r="T296" s="199"/>
      <c r="AT296" s="194" t="s">
        <v>132</v>
      </c>
      <c r="AU296" s="194" t="s">
        <v>83</v>
      </c>
      <c r="AV296" s="12" t="s">
        <v>81</v>
      </c>
      <c r="AW296" s="12" t="s">
        <v>30</v>
      </c>
      <c r="AX296" s="12" t="s">
        <v>73</v>
      </c>
      <c r="AY296" s="194" t="s">
        <v>123</v>
      </c>
    </row>
    <row r="297" s="12" customFormat="1">
      <c r="B297" s="192"/>
      <c r="D297" s="193" t="s">
        <v>132</v>
      </c>
      <c r="E297" s="194" t="s">
        <v>1</v>
      </c>
      <c r="F297" s="195" t="s">
        <v>213</v>
      </c>
      <c r="H297" s="194" t="s">
        <v>1</v>
      </c>
      <c r="I297" s="196"/>
      <c r="L297" s="192"/>
      <c r="M297" s="197"/>
      <c r="N297" s="198"/>
      <c r="O297" s="198"/>
      <c r="P297" s="198"/>
      <c r="Q297" s="198"/>
      <c r="R297" s="198"/>
      <c r="S297" s="198"/>
      <c r="T297" s="199"/>
      <c r="AT297" s="194" t="s">
        <v>132</v>
      </c>
      <c r="AU297" s="194" t="s">
        <v>83</v>
      </c>
      <c r="AV297" s="12" t="s">
        <v>81</v>
      </c>
      <c r="AW297" s="12" t="s">
        <v>30</v>
      </c>
      <c r="AX297" s="12" t="s">
        <v>73</v>
      </c>
      <c r="AY297" s="194" t="s">
        <v>123</v>
      </c>
    </row>
    <row r="298" s="13" customFormat="1">
      <c r="B298" s="200"/>
      <c r="D298" s="193" t="s">
        <v>132</v>
      </c>
      <c r="E298" s="201" t="s">
        <v>1</v>
      </c>
      <c r="F298" s="202" t="s">
        <v>385</v>
      </c>
      <c r="H298" s="203">
        <v>1414.2000000000001</v>
      </c>
      <c r="I298" s="204"/>
      <c r="L298" s="200"/>
      <c r="M298" s="205"/>
      <c r="N298" s="206"/>
      <c r="O298" s="206"/>
      <c r="P298" s="206"/>
      <c r="Q298" s="206"/>
      <c r="R298" s="206"/>
      <c r="S298" s="206"/>
      <c r="T298" s="207"/>
      <c r="AT298" s="201" t="s">
        <v>132</v>
      </c>
      <c r="AU298" s="201" t="s">
        <v>83</v>
      </c>
      <c r="AV298" s="13" t="s">
        <v>83</v>
      </c>
      <c r="AW298" s="13" t="s">
        <v>30</v>
      </c>
      <c r="AX298" s="13" t="s">
        <v>81</v>
      </c>
      <c r="AY298" s="201" t="s">
        <v>123</v>
      </c>
    </row>
    <row r="299" s="1" customFormat="1" ht="21.6" customHeight="1">
      <c r="B299" s="178"/>
      <c r="C299" s="179" t="s">
        <v>386</v>
      </c>
      <c r="D299" s="179" t="s">
        <v>125</v>
      </c>
      <c r="E299" s="180" t="s">
        <v>387</v>
      </c>
      <c r="F299" s="181" t="s">
        <v>388</v>
      </c>
      <c r="G299" s="182" t="s">
        <v>128</v>
      </c>
      <c r="H299" s="183">
        <v>42.299999999999997</v>
      </c>
      <c r="I299" s="184"/>
      <c r="J299" s="185">
        <f>ROUND(I299*H299,2)</f>
        <v>0</v>
      </c>
      <c r="K299" s="181" t="s">
        <v>129</v>
      </c>
      <c r="L299" s="37"/>
      <c r="M299" s="186" t="s">
        <v>1</v>
      </c>
      <c r="N299" s="187" t="s">
        <v>38</v>
      </c>
      <c r="O299" s="73"/>
      <c r="P299" s="188">
        <f>O299*H299</f>
        <v>0</v>
      </c>
      <c r="Q299" s="188">
        <v>0</v>
      </c>
      <c r="R299" s="188">
        <f>Q299*H299</f>
        <v>0</v>
      </c>
      <c r="S299" s="188">
        <v>0</v>
      </c>
      <c r="T299" s="189">
        <f>S299*H299</f>
        <v>0</v>
      </c>
      <c r="AR299" s="190" t="s">
        <v>130</v>
      </c>
      <c r="AT299" s="190" t="s">
        <v>125</v>
      </c>
      <c r="AU299" s="190" t="s">
        <v>83</v>
      </c>
      <c r="AY299" s="18" t="s">
        <v>123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8" t="s">
        <v>81</v>
      </c>
      <c r="BK299" s="191">
        <f>ROUND(I299*H299,2)</f>
        <v>0</v>
      </c>
      <c r="BL299" s="18" t="s">
        <v>130</v>
      </c>
      <c r="BM299" s="190" t="s">
        <v>389</v>
      </c>
    </row>
    <row r="300" s="12" customFormat="1">
      <c r="B300" s="192"/>
      <c r="D300" s="193" t="s">
        <v>132</v>
      </c>
      <c r="E300" s="194" t="s">
        <v>1</v>
      </c>
      <c r="F300" s="195" t="s">
        <v>133</v>
      </c>
      <c r="H300" s="194" t="s">
        <v>1</v>
      </c>
      <c r="I300" s="196"/>
      <c r="L300" s="192"/>
      <c r="M300" s="197"/>
      <c r="N300" s="198"/>
      <c r="O300" s="198"/>
      <c r="P300" s="198"/>
      <c r="Q300" s="198"/>
      <c r="R300" s="198"/>
      <c r="S300" s="198"/>
      <c r="T300" s="199"/>
      <c r="AT300" s="194" t="s">
        <v>132</v>
      </c>
      <c r="AU300" s="194" t="s">
        <v>83</v>
      </c>
      <c r="AV300" s="12" t="s">
        <v>81</v>
      </c>
      <c r="AW300" s="12" t="s">
        <v>30</v>
      </c>
      <c r="AX300" s="12" t="s">
        <v>73</v>
      </c>
      <c r="AY300" s="194" t="s">
        <v>123</v>
      </c>
    </row>
    <row r="301" s="12" customFormat="1">
      <c r="B301" s="192"/>
      <c r="D301" s="193" t="s">
        <v>132</v>
      </c>
      <c r="E301" s="194" t="s">
        <v>1</v>
      </c>
      <c r="F301" s="195" t="s">
        <v>213</v>
      </c>
      <c r="H301" s="194" t="s">
        <v>1</v>
      </c>
      <c r="I301" s="196"/>
      <c r="L301" s="192"/>
      <c r="M301" s="197"/>
      <c r="N301" s="198"/>
      <c r="O301" s="198"/>
      <c r="P301" s="198"/>
      <c r="Q301" s="198"/>
      <c r="R301" s="198"/>
      <c r="S301" s="198"/>
      <c r="T301" s="199"/>
      <c r="AT301" s="194" t="s">
        <v>132</v>
      </c>
      <c r="AU301" s="194" t="s">
        <v>83</v>
      </c>
      <c r="AV301" s="12" t="s">
        <v>81</v>
      </c>
      <c r="AW301" s="12" t="s">
        <v>30</v>
      </c>
      <c r="AX301" s="12" t="s">
        <v>73</v>
      </c>
      <c r="AY301" s="194" t="s">
        <v>123</v>
      </c>
    </row>
    <row r="302" s="12" customFormat="1">
      <c r="B302" s="192"/>
      <c r="D302" s="193" t="s">
        <v>132</v>
      </c>
      <c r="E302" s="194" t="s">
        <v>1</v>
      </c>
      <c r="F302" s="195" t="s">
        <v>214</v>
      </c>
      <c r="H302" s="194" t="s">
        <v>1</v>
      </c>
      <c r="I302" s="196"/>
      <c r="L302" s="192"/>
      <c r="M302" s="197"/>
      <c r="N302" s="198"/>
      <c r="O302" s="198"/>
      <c r="P302" s="198"/>
      <c r="Q302" s="198"/>
      <c r="R302" s="198"/>
      <c r="S302" s="198"/>
      <c r="T302" s="199"/>
      <c r="AT302" s="194" t="s">
        <v>132</v>
      </c>
      <c r="AU302" s="194" t="s">
        <v>83</v>
      </c>
      <c r="AV302" s="12" t="s">
        <v>81</v>
      </c>
      <c r="AW302" s="12" t="s">
        <v>30</v>
      </c>
      <c r="AX302" s="12" t="s">
        <v>73</v>
      </c>
      <c r="AY302" s="194" t="s">
        <v>123</v>
      </c>
    </row>
    <row r="303" s="13" customFormat="1">
      <c r="B303" s="200"/>
      <c r="D303" s="193" t="s">
        <v>132</v>
      </c>
      <c r="E303" s="201" t="s">
        <v>1</v>
      </c>
      <c r="F303" s="202" t="s">
        <v>390</v>
      </c>
      <c r="H303" s="203">
        <v>42.299999999999997</v>
      </c>
      <c r="I303" s="204"/>
      <c r="L303" s="200"/>
      <c r="M303" s="205"/>
      <c r="N303" s="206"/>
      <c r="O303" s="206"/>
      <c r="P303" s="206"/>
      <c r="Q303" s="206"/>
      <c r="R303" s="206"/>
      <c r="S303" s="206"/>
      <c r="T303" s="207"/>
      <c r="AT303" s="201" t="s">
        <v>132</v>
      </c>
      <c r="AU303" s="201" t="s">
        <v>83</v>
      </c>
      <c r="AV303" s="13" t="s">
        <v>83</v>
      </c>
      <c r="AW303" s="13" t="s">
        <v>30</v>
      </c>
      <c r="AX303" s="13" t="s">
        <v>81</v>
      </c>
      <c r="AY303" s="201" t="s">
        <v>123</v>
      </c>
    </row>
    <row r="304" s="1" customFormat="1" ht="14.4" customHeight="1">
      <c r="B304" s="178"/>
      <c r="C304" s="224" t="s">
        <v>391</v>
      </c>
      <c r="D304" s="224" t="s">
        <v>366</v>
      </c>
      <c r="E304" s="225" t="s">
        <v>392</v>
      </c>
      <c r="F304" s="226" t="s">
        <v>393</v>
      </c>
      <c r="G304" s="227" t="s">
        <v>349</v>
      </c>
      <c r="H304" s="228">
        <v>38.07</v>
      </c>
      <c r="I304" s="229"/>
      <c r="J304" s="230">
        <f>ROUND(I304*H304,2)</f>
        <v>0</v>
      </c>
      <c r="K304" s="226" t="s">
        <v>129</v>
      </c>
      <c r="L304" s="231"/>
      <c r="M304" s="232" t="s">
        <v>1</v>
      </c>
      <c r="N304" s="233" t="s">
        <v>38</v>
      </c>
      <c r="O304" s="73"/>
      <c r="P304" s="188">
        <f>O304*H304</f>
        <v>0</v>
      </c>
      <c r="Q304" s="188">
        <v>1</v>
      </c>
      <c r="R304" s="188">
        <f>Q304*H304</f>
        <v>38.07</v>
      </c>
      <c r="S304" s="188">
        <v>0</v>
      </c>
      <c r="T304" s="189">
        <f>S304*H304</f>
        <v>0</v>
      </c>
      <c r="AR304" s="190" t="s">
        <v>167</v>
      </c>
      <c r="AT304" s="190" t="s">
        <v>366</v>
      </c>
      <c r="AU304" s="190" t="s">
        <v>83</v>
      </c>
      <c r="AY304" s="18" t="s">
        <v>123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81</v>
      </c>
      <c r="BK304" s="191">
        <f>ROUND(I304*H304,2)</f>
        <v>0</v>
      </c>
      <c r="BL304" s="18" t="s">
        <v>130</v>
      </c>
      <c r="BM304" s="190" t="s">
        <v>394</v>
      </c>
    </row>
    <row r="305" s="13" customFormat="1">
      <c r="B305" s="200"/>
      <c r="D305" s="193" t="s">
        <v>132</v>
      </c>
      <c r="E305" s="201" t="s">
        <v>1</v>
      </c>
      <c r="F305" s="202" t="s">
        <v>395</v>
      </c>
      <c r="H305" s="203">
        <v>21.149999999999999</v>
      </c>
      <c r="I305" s="204"/>
      <c r="L305" s="200"/>
      <c r="M305" s="205"/>
      <c r="N305" s="206"/>
      <c r="O305" s="206"/>
      <c r="P305" s="206"/>
      <c r="Q305" s="206"/>
      <c r="R305" s="206"/>
      <c r="S305" s="206"/>
      <c r="T305" s="207"/>
      <c r="AT305" s="201" t="s">
        <v>132</v>
      </c>
      <c r="AU305" s="201" t="s">
        <v>83</v>
      </c>
      <c r="AV305" s="13" t="s">
        <v>83</v>
      </c>
      <c r="AW305" s="13" t="s">
        <v>30</v>
      </c>
      <c r="AX305" s="13" t="s">
        <v>81</v>
      </c>
      <c r="AY305" s="201" t="s">
        <v>123</v>
      </c>
    </row>
    <row r="306" s="13" customFormat="1">
      <c r="B306" s="200"/>
      <c r="D306" s="193" t="s">
        <v>132</v>
      </c>
      <c r="F306" s="202" t="s">
        <v>396</v>
      </c>
      <c r="H306" s="203">
        <v>38.07</v>
      </c>
      <c r="I306" s="204"/>
      <c r="L306" s="200"/>
      <c r="M306" s="205"/>
      <c r="N306" s="206"/>
      <c r="O306" s="206"/>
      <c r="P306" s="206"/>
      <c r="Q306" s="206"/>
      <c r="R306" s="206"/>
      <c r="S306" s="206"/>
      <c r="T306" s="207"/>
      <c r="AT306" s="201" t="s">
        <v>132</v>
      </c>
      <c r="AU306" s="201" t="s">
        <v>83</v>
      </c>
      <c r="AV306" s="13" t="s">
        <v>83</v>
      </c>
      <c r="AW306" s="13" t="s">
        <v>3</v>
      </c>
      <c r="AX306" s="13" t="s">
        <v>81</v>
      </c>
      <c r="AY306" s="201" t="s">
        <v>123</v>
      </c>
    </row>
    <row r="307" s="1" customFormat="1" ht="21.6" customHeight="1">
      <c r="B307" s="178"/>
      <c r="C307" s="179" t="s">
        <v>397</v>
      </c>
      <c r="D307" s="179" t="s">
        <v>125</v>
      </c>
      <c r="E307" s="180" t="s">
        <v>398</v>
      </c>
      <c r="F307" s="181" t="s">
        <v>399</v>
      </c>
      <c r="G307" s="182" t="s">
        <v>128</v>
      </c>
      <c r="H307" s="183">
        <v>42.299999999999997</v>
      </c>
      <c r="I307" s="184"/>
      <c r="J307" s="185">
        <f>ROUND(I307*H307,2)</f>
        <v>0</v>
      </c>
      <c r="K307" s="181" t="s">
        <v>129</v>
      </c>
      <c r="L307" s="37"/>
      <c r="M307" s="186" t="s">
        <v>1</v>
      </c>
      <c r="N307" s="187" t="s">
        <v>38</v>
      </c>
      <c r="O307" s="73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AR307" s="190" t="s">
        <v>130</v>
      </c>
      <c r="AT307" s="190" t="s">
        <v>125</v>
      </c>
      <c r="AU307" s="190" t="s">
        <v>83</v>
      </c>
      <c r="AY307" s="18" t="s">
        <v>123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81</v>
      </c>
      <c r="BK307" s="191">
        <f>ROUND(I307*H307,2)</f>
        <v>0</v>
      </c>
      <c r="BL307" s="18" t="s">
        <v>130</v>
      </c>
      <c r="BM307" s="190" t="s">
        <v>400</v>
      </c>
    </row>
    <row r="308" s="13" customFormat="1">
      <c r="B308" s="200"/>
      <c r="D308" s="193" t="s">
        <v>132</v>
      </c>
      <c r="E308" s="201" t="s">
        <v>1</v>
      </c>
      <c r="F308" s="202" t="s">
        <v>390</v>
      </c>
      <c r="H308" s="203">
        <v>42.299999999999997</v>
      </c>
      <c r="I308" s="204"/>
      <c r="L308" s="200"/>
      <c r="M308" s="205"/>
      <c r="N308" s="206"/>
      <c r="O308" s="206"/>
      <c r="P308" s="206"/>
      <c r="Q308" s="206"/>
      <c r="R308" s="206"/>
      <c r="S308" s="206"/>
      <c r="T308" s="207"/>
      <c r="AT308" s="201" t="s">
        <v>132</v>
      </c>
      <c r="AU308" s="201" t="s">
        <v>83</v>
      </c>
      <c r="AV308" s="13" t="s">
        <v>83</v>
      </c>
      <c r="AW308" s="13" t="s">
        <v>30</v>
      </c>
      <c r="AX308" s="13" t="s">
        <v>81</v>
      </c>
      <c r="AY308" s="201" t="s">
        <v>123</v>
      </c>
    </row>
    <row r="309" s="1" customFormat="1" ht="14.4" customHeight="1">
      <c r="B309" s="178"/>
      <c r="C309" s="224" t="s">
        <v>401</v>
      </c>
      <c r="D309" s="224" t="s">
        <v>366</v>
      </c>
      <c r="E309" s="225" t="s">
        <v>402</v>
      </c>
      <c r="F309" s="226" t="s">
        <v>403</v>
      </c>
      <c r="G309" s="227" t="s">
        <v>404</v>
      </c>
      <c r="H309" s="228">
        <v>0.84599999999999997</v>
      </c>
      <c r="I309" s="229"/>
      <c r="J309" s="230">
        <f>ROUND(I309*H309,2)</f>
        <v>0</v>
      </c>
      <c r="K309" s="226" t="s">
        <v>129</v>
      </c>
      <c r="L309" s="231"/>
      <c r="M309" s="232" t="s">
        <v>1</v>
      </c>
      <c r="N309" s="233" t="s">
        <v>38</v>
      </c>
      <c r="O309" s="73"/>
      <c r="P309" s="188">
        <f>O309*H309</f>
        <v>0</v>
      </c>
      <c r="Q309" s="188">
        <v>0.001</v>
      </c>
      <c r="R309" s="188">
        <f>Q309*H309</f>
        <v>0.00084599999999999996</v>
      </c>
      <c r="S309" s="188">
        <v>0</v>
      </c>
      <c r="T309" s="189">
        <f>S309*H309</f>
        <v>0</v>
      </c>
      <c r="AR309" s="190" t="s">
        <v>167</v>
      </c>
      <c r="AT309" s="190" t="s">
        <v>366</v>
      </c>
      <c r="AU309" s="190" t="s">
        <v>83</v>
      </c>
      <c r="AY309" s="18" t="s">
        <v>123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81</v>
      </c>
      <c r="BK309" s="191">
        <f>ROUND(I309*H309,2)</f>
        <v>0</v>
      </c>
      <c r="BL309" s="18" t="s">
        <v>130</v>
      </c>
      <c r="BM309" s="190" t="s">
        <v>405</v>
      </c>
    </row>
    <row r="310" s="13" customFormat="1">
      <c r="B310" s="200"/>
      <c r="D310" s="193" t="s">
        <v>132</v>
      </c>
      <c r="F310" s="202" t="s">
        <v>406</v>
      </c>
      <c r="H310" s="203">
        <v>0.84599999999999997</v>
      </c>
      <c r="I310" s="204"/>
      <c r="L310" s="200"/>
      <c r="M310" s="205"/>
      <c r="N310" s="206"/>
      <c r="O310" s="206"/>
      <c r="P310" s="206"/>
      <c r="Q310" s="206"/>
      <c r="R310" s="206"/>
      <c r="S310" s="206"/>
      <c r="T310" s="207"/>
      <c r="AT310" s="201" t="s">
        <v>132</v>
      </c>
      <c r="AU310" s="201" t="s">
        <v>83</v>
      </c>
      <c r="AV310" s="13" t="s">
        <v>83</v>
      </c>
      <c r="AW310" s="13" t="s">
        <v>3</v>
      </c>
      <c r="AX310" s="13" t="s">
        <v>81</v>
      </c>
      <c r="AY310" s="201" t="s">
        <v>123</v>
      </c>
    </row>
    <row r="311" s="11" customFormat="1" ht="22.8" customHeight="1">
      <c r="B311" s="165"/>
      <c r="D311" s="166" t="s">
        <v>72</v>
      </c>
      <c r="E311" s="176" t="s">
        <v>83</v>
      </c>
      <c r="F311" s="176" t="s">
        <v>407</v>
      </c>
      <c r="I311" s="168"/>
      <c r="J311" s="177">
        <f>BK311</f>
        <v>0</v>
      </c>
      <c r="L311" s="165"/>
      <c r="M311" s="170"/>
      <c r="N311" s="171"/>
      <c r="O311" s="171"/>
      <c r="P311" s="172">
        <f>SUM(P312:P327)</f>
        <v>0</v>
      </c>
      <c r="Q311" s="171"/>
      <c r="R311" s="172">
        <f>SUM(R312:R327)</f>
        <v>34.045200000000001</v>
      </c>
      <c r="S311" s="171"/>
      <c r="T311" s="173">
        <f>SUM(T312:T327)</f>
        <v>0</v>
      </c>
      <c r="AR311" s="166" t="s">
        <v>81</v>
      </c>
      <c r="AT311" s="174" t="s">
        <v>72</v>
      </c>
      <c r="AU311" s="174" t="s">
        <v>81</v>
      </c>
      <c r="AY311" s="166" t="s">
        <v>123</v>
      </c>
      <c r="BK311" s="175">
        <f>SUM(BK312:BK327)</f>
        <v>0</v>
      </c>
    </row>
    <row r="312" s="1" customFormat="1" ht="32.4" customHeight="1">
      <c r="B312" s="178"/>
      <c r="C312" s="179" t="s">
        <v>408</v>
      </c>
      <c r="D312" s="179" t="s">
        <v>125</v>
      </c>
      <c r="E312" s="180" t="s">
        <v>409</v>
      </c>
      <c r="F312" s="181" t="s">
        <v>410</v>
      </c>
      <c r="G312" s="182" t="s">
        <v>191</v>
      </c>
      <c r="H312" s="183">
        <v>14</v>
      </c>
      <c r="I312" s="184"/>
      <c r="J312" s="185">
        <f>ROUND(I312*H312,2)</f>
        <v>0</v>
      </c>
      <c r="K312" s="181" t="s">
        <v>1</v>
      </c>
      <c r="L312" s="37"/>
      <c r="M312" s="186" t="s">
        <v>1</v>
      </c>
      <c r="N312" s="187" t="s">
        <v>38</v>
      </c>
      <c r="O312" s="73"/>
      <c r="P312" s="188">
        <f>O312*H312</f>
        <v>0</v>
      </c>
      <c r="Q312" s="188">
        <v>0</v>
      </c>
      <c r="R312" s="188">
        <f>Q312*H312</f>
        <v>0</v>
      </c>
      <c r="S312" s="188">
        <v>0</v>
      </c>
      <c r="T312" s="189">
        <f>S312*H312</f>
        <v>0</v>
      </c>
      <c r="AR312" s="190" t="s">
        <v>130</v>
      </c>
      <c r="AT312" s="190" t="s">
        <v>125</v>
      </c>
      <c r="AU312" s="190" t="s">
        <v>83</v>
      </c>
      <c r="AY312" s="18" t="s">
        <v>123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8" t="s">
        <v>81</v>
      </c>
      <c r="BK312" s="191">
        <f>ROUND(I312*H312,2)</f>
        <v>0</v>
      </c>
      <c r="BL312" s="18" t="s">
        <v>130</v>
      </c>
      <c r="BM312" s="190" t="s">
        <v>411</v>
      </c>
    </row>
    <row r="313" s="12" customFormat="1">
      <c r="B313" s="192"/>
      <c r="D313" s="193" t="s">
        <v>132</v>
      </c>
      <c r="E313" s="194" t="s">
        <v>1</v>
      </c>
      <c r="F313" s="195" t="s">
        <v>412</v>
      </c>
      <c r="H313" s="194" t="s">
        <v>1</v>
      </c>
      <c r="I313" s="196"/>
      <c r="L313" s="192"/>
      <c r="M313" s="197"/>
      <c r="N313" s="198"/>
      <c r="O313" s="198"/>
      <c r="P313" s="198"/>
      <c r="Q313" s="198"/>
      <c r="R313" s="198"/>
      <c r="S313" s="198"/>
      <c r="T313" s="199"/>
      <c r="AT313" s="194" t="s">
        <v>132</v>
      </c>
      <c r="AU313" s="194" t="s">
        <v>83</v>
      </c>
      <c r="AV313" s="12" t="s">
        <v>81</v>
      </c>
      <c r="AW313" s="12" t="s">
        <v>30</v>
      </c>
      <c r="AX313" s="12" t="s">
        <v>73</v>
      </c>
      <c r="AY313" s="194" t="s">
        <v>123</v>
      </c>
    </row>
    <row r="314" s="13" customFormat="1">
      <c r="B314" s="200"/>
      <c r="D314" s="193" t="s">
        <v>132</v>
      </c>
      <c r="E314" s="201" t="s">
        <v>1</v>
      </c>
      <c r="F314" s="202" t="s">
        <v>413</v>
      </c>
      <c r="H314" s="203">
        <v>14</v>
      </c>
      <c r="I314" s="204"/>
      <c r="L314" s="200"/>
      <c r="M314" s="205"/>
      <c r="N314" s="206"/>
      <c r="O314" s="206"/>
      <c r="P314" s="206"/>
      <c r="Q314" s="206"/>
      <c r="R314" s="206"/>
      <c r="S314" s="206"/>
      <c r="T314" s="207"/>
      <c r="AT314" s="201" t="s">
        <v>132</v>
      </c>
      <c r="AU314" s="201" t="s">
        <v>83</v>
      </c>
      <c r="AV314" s="13" t="s">
        <v>83</v>
      </c>
      <c r="AW314" s="13" t="s">
        <v>30</v>
      </c>
      <c r="AX314" s="13" t="s">
        <v>81</v>
      </c>
      <c r="AY314" s="201" t="s">
        <v>123</v>
      </c>
    </row>
    <row r="315" s="1" customFormat="1" ht="32.4" customHeight="1">
      <c r="B315" s="178"/>
      <c r="C315" s="179" t="s">
        <v>414</v>
      </c>
      <c r="D315" s="179" t="s">
        <v>125</v>
      </c>
      <c r="E315" s="180" t="s">
        <v>415</v>
      </c>
      <c r="F315" s="181" t="s">
        <v>416</v>
      </c>
      <c r="G315" s="182" t="s">
        <v>128</v>
      </c>
      <c r="H315" s="183">
        <v>280</v>
      </c>
      <c r="I315" s="184"/>
      <c r="J315" s="185">
        <f>ROUND(I315*H315,2)</f>
        <v>0</v>
      </c>
      <c r="K315" s="181" t="s">
        <v>129</v>
      </c>
      <c r="L315" s="37"/>
      <c r="M315" s="186" t="s">
        <v>1</v>
      </c>
      <c r="N315" s="187" t="s">
        <v>38</v>
      </c>
      <c r="O315" s="73"/>
      <c r="P315" s="188">
        <f>O315*H315</f>
        <v>0</v>
      </c>
      <c r="Q315" s="188">
        <v>0.00031</v>
      </c>
      <c r="R315" s="188">
        <f>Q315*H315</f>
        <v>0.086800000000000002</v>
      </c>
      <c r="S315" s="188">
        <v>0</v>
      </c>
      <c r="T315" s="189">
        <f>S315*H315</f>
        <v>0</v>
      </c>
      <c r="AR315" s="190" t="s">
        <v>130</v>
      </c>
      <c r="AT315" s="190" t="s">
        <v>125</v>
      </c>
      <c r="AU315" s="190" t="s">
        <v>83</v>
      </c>
      <c r="AY315" s="18" t="s">
        <v>123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8" t="s">
        <v>81</v>
      </c>
      <c r="BK315" s="191">
        <f>ROUND(I315*H315,2)</f>
        <v>0</v>
      </c>
      <c r="BL315" s="18" t="s">
        <v>130</v>
      </c>
      <c r="BM315" s="190" t="s">
        <v>417</v>
      </c>
    </row>
    <row r="316" s="13" customFormat="1">
      <c r="B316" s="200"/>
      <c r="D316" s="193" t="s">
        <v>132</v>
      </c>
      <c r="E316" s="201" t="s">
        <v>1</v>
      </c>
      <c r="F316" s="202" t="s">
        <v>418</v>
      </c>
      <c r="H316" s="203">
        <v>280</v>
      </c>
      <c r="I316" s="204"/>
      <c r="L316" s="200"/>
      <c r="M316" s="205"/>
      <c r="N316" s="206"/>
      <c r="O316" s="206"/>
      <c r="P316" s="206"/>
      <c r="Q316" s="206"/>
      <c r="R316" s="206"/>
      <c r="S316" s="206"/>
      <c r="T316" s="207"/>
      <c r="AT316" s="201" t="s">
        <v>132</v>
      </c>
      <c r="AU316" s="201" t="s">
        <v>83</v>
      </c>
      <c r="AV316" s="13" t="s">
        <v>83</v>
      </c>
      <c r="AW316" s="13" t="s">
        <v>30</v>
      </c>
      <c r="AX316" s="13" t="s">
        <v>81</v>
      </c>
      <c r="AY316" s="201" t="s">
        <v>123</v>
      </c>
    </row>
    <row r="317" s="1" customFormat="1" ht="14.4" customHeight="1">
      <c r="B317" s="178"/>
      <c r="C317" s="224" t="s">
        <v>419</v>
      </c>
      <c r="D317" s="224" t="s">
        <v>366</v>
      </c>
      <c r="E317" s="225" t="s">
        <v>420</v>
      </c>
      <c r="F317" s="226" t="s">
        <v>421</v>
      </c>
      <c r="G317" s="227" t="s">
        <v>128</v>
      </c>
      <c r="H317" s="228">
        <v>336</v>
      </c>
      <c r="I317" s="229"/>
      <c r="J317" s="230">
        <f>ROUND(I317*H317,2)</f>
        <v>0</v>
      </c>
      <c r="K317" s="226" t="s">
        <v>129</v>
      </c>
      <c r="L317" s="231"/>
      <c r="M317" s="232" t="s">
        <v>1</v>
      </c>
      <c r="N317" s="233" t="s">
        <v>38</v>
      </c>
      <c r="O317" s="73"/>
      <c r="P317" s="188">
        <f>O317*H317</f>
        <v>0</v>
      </c>
      <c r="Q317" s="188">
        <v>0.00029999999999999997</v>
      </c>
      <c r="R317" s="188">
        <f>Q317*H317</f>
        <v>0.10079999999999999</v>
      </c>
      <c r="S317" s="188">
        <v>0</v>
      </c>
      <c r="T317" s="189">
        <f>S317*H317</f>
        <v>0</v>
      </c>
      <c r="AR317" s="190" t="s">
        <v>422</v>
      </c>
      <c r="AT317" s="190" t="s">
        <v>366</v>
      </c>
      <c r="AU317" s="190" t="s">
        <v>83</v>
      </c>
      <c r="AY317" s="18" t="s">
        <v>123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8" t="s">
        <v>81</v>
      </c>
      <c r="BK317" s="191">
        <f>ROUND(I317*H317,2)</f>
        <v>0</v>
      </c>
      <c r="BL317" s="18" t="s">
        <v>422</v>
      </c>
      <c r="BM317" s="190" t="s">
        <v>423</v>
      </c>
    </row>
    <row r="318" s="13" customFormat="1">
      <c r="B318" s="200"/>
      <c r="D318" s="193" t="s">
        <v>132</v>
      </c>
      <c r="F318" s="202" t="s">
        <v>424</v>
      </c>
      <c r="H318" s="203">
        <v>336</v>
      </c>
      <c r="I318" s="204"/>
      <c r="L318" s="200"/>
      <c r="M318" s="205"/>
      <c r="N318" s="206"/>
      <c r="O318" s="206"/>
      <c r="P318" s="206"/>
      <c r="Q318" s="206"/>
      <c r="R318" s="206"/>
      <c r="S318" s="206"/>
      <c r="T318" s="207"/>
      <c r="AT318" s="201" t="s">
        <v>132</v>
      </c>
      <c r="AU318" s="201" t="s">
        <v>83</v>
      </c>
      <c r="AV318" s="13" t="s">
        <v>83</v>
      </c>
      <c r="AW318" s="13" t="s">
        <v>3</v>
      </c>
      <c r="AX318" s="13" t="s">
        <v>81</v>
      </c>
      <c r="AY318" s="201" t="s">
        <v>123</v>
      </c>
    </row>
    <row r="319" s="1" customFormat="1" ht="32.4" customHeight="1">
      <c r="B319" s="178"/>
      <c r="C319" s="179" t="s">
        <v>425</v>
      </c>
      <c r="D319" s="179" t="s">
        <v>125</v>
      </c>
      <c r="E319" s="180" t="s">
        <v>426</v>
      </c>
      <c r="F319" s="181" t="s">
        <v>427</v>
      </c>
      <c r="G319" s="182" t="s">
        <v>170</v>
      </c>
      <c r="H319" s="183">
        <v>140</v>
      </c>
      <c r="I319" s="184"/>
      <c r="J319" s="185">
        <f>ROUND(I319*H319,2)</f>
        <v>0</v>
      </c>
      <c r="K319" s="181" t="s">
        <v>129</v>
      </c>
      <c r="L319" s="37"/>
      <c r="M319" s="186" t="s">
        <v>1</v>
      </c>
      <c r="N319" s="187" t="s">
        <v>38</v>
      </c>
      <c r="O319" s="73"/>
      <c r="P319" s="188">
        <f>O319*H319</f>
        <v>0</v>
      </c>
      <c r="Q319" s="188">
        <v>0.24184</v>
      </c>
      <c r="R319" s="188">
        <f>Q319*H319</f>
        <v>33.857599999999998</v>
      </c>
      <c r="S319" s="188">
        <v>0</v>
      </c>
      <c r="T319" s="189">
        <f>S319*H319</f>
        <v>0</v>
      </c>
      <c r="AR319" s="190" t="s">
        <v>130</v>
      </c>
      <c r="AT319" s="190" t="s">
        <v>125</v>
      </c>
      <c r="AU319" s="190" t="s">
        <v>83</v>
      </c>
      <c r="AY319" s="18" t="s">
        <v>123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81</v>
      </c>
      <c r="BK319" s="191">
        <f>ROUND(I319*H319,2)</f>
        <v>0</v>
      </c>
      <c r="BL319" s="18" t="s">
        <v>130</v>
      </c>
      <c r="BM319" s="190" t="s">
        <v>428</v>
      </c>
    </row>
    <row r="320" s="12" customFormat="1">
      <c r="B320" s="192"/>
      <c r="D320" s="193" t="s">
        <v>132</v>
      </c>
      <c r="E320" s="194" t="s">
        <v>1</v>
      </c>
      <c r="F320" s="195" t="s">
        <v>133</v>
      </c>
      <c r="H320" s="194" t="s">
        <v>1</v>
      </c>
      <c r="I320" s="196"/>
      <c r="L320" s="192"/>
      <c r="M320" s="197"/>
      <c r="N320" s="198"/>
      <c r="O320" s="198"/>
      <c r="P320" s="198"/>
      <c r="Q320" s="198"/>
      <c r="R320" s="198"/>
      <c r="S320" s="198"/>
      <c r="T320" s="199"/>
      <c r="AT320" s="194" t="s">
        <v>132</v>
      </c>
      <c r="AU320" s="194" t="s">
        <v>83</v>
      </c>
      <c r="AV320" s="12" t="s">
        <v>81</v>
      </c>
      <c r="AW320" s="12" t="s">
        <v>30</v>
      </c>
      <c r="AX320" s="12" t="s">
        <v>73</v>
      </c>
      <c r="AY320" s="194" t="s">
        <v>123</v>
      </c>
    </row>
    <row r="321" s="12" customFormat="1">
      <c r="B321" s="192"/>
      <c r="D321" s="193" t="s">
        <v>132</v>
      </c>
      <c r="E321" s="194" t="s">
        <v>1</v>
      </c>
      <c r="F321" s="195" t="s">
        <v>214</v>
      </c>
      <c r="H321" s="194" t="s">
        <v>1</v>
      </c>
      <c r="I321" s="196"/>
      <c r="L321" s="192"/>
      <c r="M321" s="197"/>
      <c r="N321" s="198"/>
      <c r="O321" s="198"/>
      <c r="P321" s="198"/>
      <c r="Q321" s="198"/>
      <c r="R321" s="198"/>
      <c r="S321" s="198"/>
      <c r="T321" s="199"/>
      <c r="AT321" s="194" t="s">
        <v>132</v>
      </c>
      <c r="AU321" s="194" t="s">
        <v>83</v>
      </c>
      <c r="AV321" s="12" t="s">
        <v>81</v>
      </c>
      <c r="AW321" s="12" t="s">
        <v>30</v>
      </c>
      <c r="AX321" s="12" t="s">
        <v>73</v>
      </c>
      <c r="AY321" s="194" t="s">
        <v>123</v>
      </c>
    </row>
    <row r="322" s="12" customFormat="1">
      <c r="B322" s="192"/>
      <c r="D322" s="193" t="s">
        <v>132</v>
      </c>
      <c r="E322" s="194" t="s">
        <v>1</v>
      </c>
      <c r="F322" s="195" t="s">
        <v>429</v>
      </c>
      <c r="H322" s="194" t="s">
        <v>1</v>
      </c>
      <c r="I322" s="196"/>
      <c r="L322" s="192"/>
      <c r="M322" s="197"/>
      <c r="N322" s="198"/>
      <c r="O322" s="198"/>
      <c r="P322" s="198"/>
      <c r="Q322" s="198"/>
      <c r="R322" s="198"/>
      <c r="S322" s="198"/>
      <c r="T322" s="199"/>
      <c r="AT322" s="194" t="s">
        <v>132</v>
      </c>
      <c r="AU322" s="194" t="s">
        <v>83</v>
      </c>
      <c r="AV322" s="12" t="s">
        <v>81</v>
      </c>
      <c r="AW322" s="12" t="s">
        <v>30</v>
      </c>
      <c r="AX322" s="12" t="s">
        <v>73</v>
      </c>
      <c r="AY322" s="194" t="s">
        <v>123</v>
      </c>
    </row>
    <row r="323" s="12" customFormat="1">
      <c r="B323" s="192"/>
      <c r="D323" s="193" t="s">
        <v>132</v>
      </c>
      <c r="E323" s="194" t="s">
        <v>1</v>
      </c>
      <c r="F323" s="195" t="s">
        <v>430</v>
      </c>
      <c r="H323" s="194" t="s">
        <v>1</v>
      </c>
      <c r="I323" s="196"/>
      <c r="L323" s="192"/>
      <c r="M323" s="197"/>
      <c r="N323" s="198"/>
      <c r="O323" s="198"/>
      <c r="P323" s="198"/>
      <c r="Q323" s="198"/>
      <c r="R323" s="198"/>
      <c r="S323" s="198"/>
      <c r="T323" s="199"/>
      <c r="AT323" s="194" t="s">
        <v>132</v>
      </c>
      <c r="AU323" s="194" t="s">
        <v>83</v>
      </c>
      <c r="AV323" s="12" t="s">
        <v>81</v>
      </c>
      <c r="AW323" s="12" t="s">
        <v>30</v>
      </c>
      <c r="AX323" s="12" t="s">
        <v>73</v>
      </c>
      <c r="AY323" s="194" t="s">
        <v>123</v>
      </c>
    </row>
    <row r="324" s="13" customFormat="1">
      <c r="B324" s="200"/>
      <c r="D324" s="193" t="s">
        <v>132</v>
      </c>
      <c r="E324" s="201" t="s">
        <v>1</v>
      </c>
      <c r="F324" s="202" t="s">
        <v>431</v>
      </c>
      <c r="H324" s="203">
        <v>140</v>
      </c>
      <c r="I324" s="204"/>
      <c r="L324" s="200"/>
      <c r="M324" s="205"/>
      <c r="N324" s="206"/>
      <c r="O324" s="206"/>
      <c r="P324" s="206"/>
      <c r="Q324" s="206"/>
      <c r="R324" s="206"/>
      <c r="S324" s="206"/>
      <c r="T324" s="207"/>
      <c r="AT324" s="201" t="s">
        <v>132</v>
      </c>
      <c r="AU324" s="201" t="s">
        <v>83</v>
      </c>
      <c r="AV324" s="13" t="s">
        <v>83</v>
      </c>
      <c r="AW324" s="13" t="s">
        <v>30</v>
      </c>
      <c r="AX324" s="13" t="s">
        <v>81</v>
      </c>
      <c r="AY324" s="201" t="s">
        <v>123</v>
      </c>
    </row>
    <row r="325" s="1" customFormat="1" ht="21.6" customHeight="1">
      <c r="B325" s="178"/>
      <c r="C325" s="179" t="s">
        <v>432</v>
      </c>
      <c r="D325" s="179" t="s">
        <v>125</v>
      </c>
      <c r="E325" s="180" t="s">
        <v>433</v>
      </c>
      <c r="F325" s="181" t="s">
        <v>434</v>
      </c>
      <c r="G325" s="182" t="s">
        <v>435</v>
      </c>
      <c r="H325" s="183">
        <v>6</v>
      </c>
      <c r="I325" s="184"/>
      <c r="J325" s="185">
        <f>ROUND(I325*H325,2)</f>
        <v>0</v>
      </c>
      <c r="K325" s="181" t="s">
        <v>1</v>
      </c>
      <c r="L325" s="37"/>
      <c r="M325" s="186" t="s">
        <v>1</v>
      </c>
      <c r="N325" s="187" t="s">
        <v>38</v>
      </c>
      <c r="O325" s="73"/>
      <c r="P325" s="188">
        <f>O325*H325</f>
        <v>0</v>
      </c>
      <c r="Q325" s="188">
        <v>0</v>
      </c>
      <c r="R325" s="188">
        <f>Q325*H325</f>
        <v>0</v>
      </c>
      <c r="S325" s="188">
        <v>0</v>
      </c>
      <c r="T325" s="189">
        <f>S325*H325</f>
        <v>0</v>
      </c>
      <c r="AR325" s="190" t="s">
        <v>130</v>
      </c>
      <c r="AT325" s="190" t="s">
        <v>125</v>
      </c>
      <c r="AU325" s="190" t="s">
        <v>83</v>
      </c>
      <c r="AY325" s="18" t="s">
        <v>123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81</v>
      </c>
      <c r="BK325" s="191">
        <f>ROUND(I325*H325,2)</f>
        <v>0</v>
      </c>
      <c r="BL325" s="18" t="s">
        <v>130</v>
      </c>
      <c r="BM325" s="190" t="s">
        <v>436</v>
      </c>
    </row>
    <row r="326" s="12" customFormat="1">
      <c r="B326" s="192"/>
      <c r="D326" s="193" t="s">
        <v>132</v>
      </c>
      <c r="E326" s="194" t="s">
        <v>1</v>
      </c>
      <c r="F326" s="195" t="s">
        <v>133</v>
      </c>
      <c r="H326" s="194" t="s">
        <v>1</v>
      </c>
      <c r="I326" s="196"/>
      <c r="L326" s="192"/>
      <c r="M326" s="197"/>
      <c r="N326" s="198"/>
      <c r="O326" s="198"/>
      <c r="P326" s="198"/>
      <c r="Q326" s="198"/>
      <c r="R326" s="198"/>
      <c r="S326" s="198"/>
      <c r="T326" s="199"/>
      <c r="AT326" s="194" t="s">
        <v>132</v>
      </c>
      <c r="AU326" s="194" t="s">
        <v>83</v>
      </c>
      <c r="AV326" s="12" t="s">
        <v>81</v>
      </c>
      <c r="AW326" s="12" t="s">
        <v>30</v>
      </c>
      <c r="AX326" s="12" t="s">
        <v>73</v>
      </c>
      <c r="AY326" s="194" t="s">
        <v>123</v>
      </c>
    </row>
    <row r="327" s="13" customFormat="1">
      <c r="B327" s="200"/>
      <c r="D327" s="193" t="s">
        <v>132</v>
      </c>
      <c r="E327" s="201" t="s">
        <v>1</v>
      </c>
      <c r="F327" s="202" t="s">
        <v>156</v>
      </c>
      <c r="H327" s="203">
        <v>6</v>
      </c>
      <c r="I327" s="204"/>
      <c r="L327" s="200"/>
      <c r="M327" s="205"/>
      <c r="N327" s="206"/>
      <c r="O327" s="206"/>
      <c r="P327" s="206"/>
      <c r="Q327" s="206"/>
      <c r="R327" s="206"/>
      <c r="S327" s="206"/>
      <c r="T327" s="207"/>
      <c r="AT327" s="201" t="s">
        <v>132</v>
      </c>
      <c r="AU327" s="201" t="s">
        <v>83</v>
      </c>
      <c r="AV327" s="13" t="s">
        <v>83</v>
      </c>
      <c r="AW327" s="13" t="s">
        <v>30</v>
      </c>
      <c r="AX327" s="13" t="s">
        <v>81</v>
      </c>
      <c r="AY327" s="201" t="s">
        <v>123</v>
      </c>
    </row>
    <row r="328" s="11" customFormat="1" ht="22.8" customHeight="1">
      <c r="B328" s="165"/>
      <c r="D328" s="166" t="s">
        <v>72</v>
      </c>
      <c r="E328" s="176" t="s">
        <v>140</v>
      </c>
      <c r="F328" s="176" t="s">
        <v>437</v>
      </c>
      <c r="I328" s="168"/>
      <c r="J328" s="177">
        <f>BK328</f>
        <v>0</v>
      </c>
      <c r="L328" s="165"/>
      <c r="M328" s="170"/>
      <c r="N328" s="171"/>
      <c r="O328" s="171"/>
      <c r="P328" s="172">
        <f>SUM(P329:P334)</f>
        <v>0</v>
      </c>
      <c r="Q328" s="171"/>
      <c r="R328" s="172">
        <f>SUM(R329:R334)</f>
        <v>2.2472149999999997</v>
      </c>
      <c r="S328" s="171"/>
      <c r="T328" s="173">
        <f>SUM(T329:T334)</f>
        <v>0</v>
      </c>
      <c r="AR328" s="166" t="s">
        <v>81</v>
      </c>
      <c r="AT328" s="174" t="s">
        <v>72</v>
      </c>
      <c r="AU328" s="174" t="s">
        <v>81</v>
      </c>
      <c r="AY328" s="166" t="s">
        <v>123</v>
      </c>
      <c r="BK328" s="175">
        <f>SUM(BK329:BK334)</f>
        <v>0</v>
      </c>
    </row>
    <row r="329" s="1" customFormat="1" ht="21.6" customHeight="1">
      <c r="B329" s="178"/>
      <c r="C329" s="179" t="s">
        <v>438</v>
      </c>
      <c r="D329" s="179" t="s">
        <v>125</v>
      </c>
      <c r="E329" s="180" t="s">
        <v>439</v>
      </c>
      <c r="F329" s="181" t="s">
        <v>440</v>
      </c>
      <c r="G329" s="182" t="s">
        <v>170</v>
      </c>
      <c r="H329" s="183">
        <v>4.5</v>
      </c>
      <c r="I329" s="184"/>
      <c r="J329" s="185">
        <f>ROUND(I329*H329,2)</f>
        <v>0</v>
      </c>
      <c r="K329" s="181" t="s">
        <v>1</v>
      </c>
      <c r="L329" s="37"/>
      <c r="M329" s="186" t="s">
        <v>1</v>
      </c>
      <c r="N329" s="187" t="s">
        <v>38</v>
      </c>
      <c r="O329" s="73"/>
      <c r="P329" s="188">
        <f>O329*H329</f>
        <v>0</v>
      </c>
      <c r="Q329" s="188">
        <v>0.24127000000000001</v>
      </c>
      <c r="R329" s="188">
        <f>Q329*H329</f>
        <v>1.085715</v>
      </c>
      <c r="S329" s="188">
        <v>0</v>
      </c>
      <c r="T329" s="189">
        <f>S329*H329</f>
        <v>0</v>
      </c>
      <c r="AR329" s="190" t="s">
        <v>130</v>
      </c>
      <c r="AT329" s="190" t="s">
        <v>125</v>
      </c>
      <c r="AU329" s="190" t="s">
        <v>83</v>
      </c>
      <c r="AY329" s="18" t="s">
        <v>123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8" t="s">
        <v>81</v>
      </c>
      <c r="BK329" s="191">
        <f>ROUND(I329*H329,2)</f>
        <v>0</v>
      </c>
      <c r="BL329" s="18" t="s">
        <v>130</v>
      </c>
      <c r="BM329" s="190" t="s">
        <v>441</v>
      </c>
    </row>
    <row r="330" s="13" customFormat="1">
      <c r="B330" s="200"/>
      <c r="D330" s="193" t="s">
        <v>132</v>
      </c>
      <c r="E330" s="201" t="s">
        <v>1</v>
      </c>
      <c r="F330" s="202" t="s">
        <v>442</v>
      </c>
      <c r="H330" s="203">
        <v>4.5</v>
      </c>
      <c r="I330" s="204"/>
      <c r="L330" s="200"/>
      <c r="M330" s="205"/>
      <c r="N330" s="206"/>
      <c r="O330" s="206"/>
      <c r="P330" s="206"/>
      <c r="Q330" s="206"/>
      <c r="R330" s="206"/>
      <c r="S330" s="206"/>
      <c r="T330" s="207"/>
      <c r="AT330" s="201" t="s">
        <v>132</v>
      </c>
      <c r="AU330" s="201" t="s">
        <v>83</v>
      </c>
      <c r="AV330" s="13" t="s">
        <v>83</v>
      </c>
      <c r="AW330" s="13" t="s">
        <v>30</v>
      </c>
      <c r="AX330" s="13" t="s">
        <v>81</v>
      </c>
      <c r="AY330" s="201" t="s">
        <v>123</v>
      </c>
    </row>
    <row r="331" s="1" customFormat="1" ht="21.6" customHeight="1">
      <c r="B331" s="178"/>
      <c r="C331" s="224" t="s">
        <v>443</v>
      </c>
      <c r="D331" s="224" t="s">
        <v>366</v>
      </c>
      <c r="E331" s="225" t="s">
        <v>444</v>
      </c>
      <c r="F331" s="226" t="s">
        <v>445</v>
      </c>
      <c r="G331" s="227" t="s">
        <v>435</v>
      </c>
      <c r="H331" s="228">
        <v>23</v>
      </c>
      <c r="I331" s="229"/>
      <c r="J331" s="230">
        <f>ROUND(I331*H331,2)</f>
        <v>0</v>
      </c>
      <c r="K331" s="226" t="s">
        <v>1</v>
      </c>
      <c r="L331" s="231"/>
      <c r="M331" s="232" t="s">
        <v>1</v>
      </c>
      <c r="N331" s="233" t="s">
        <v>38</v>
      </c>
      <c r="O331" s="73"/>
      <c r="P331" s="188">
        <f>O331*H331</f>
        <v>0</v>
      </c>
      <c r="Q331" s="188">
        <v>0.050500000000000003</v>
      </c>
      <c r="R331" s="188">
        <f>Q331*H331</f>
        <v>1.1615</v>
      </c>
      <c r="S331" s="188">
        <v>0</v>
      </c>
      <c r="T331" s="189">
        <f>S331*H331</f>
        <v>0</v>
      </c>
      <c r="AR331" s="190" t="s">
        <v>167</v>
      </c>
      <c r="AT331" s="190" t="s">
        <v>366</v>
      </c>
      <c r="AU331" s="190" t="s">
        <v>83</v>
      </c>
      <c r="AY331" s="18" t="s">
        <v>123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81</v>
      </c>
      <c r="BK331" s="191">
        <f>ROUND(I331*H331,2)</f>
        <v>0</v>
      </c>
      <c r="BL331" s="18" t="s">
        <v>130</v>
      </c>
      <c r="BM331" s="190" t="s">
        <v>446</v>
      </c>
    </row>
    <row r="332" s="12" customFormat="1">
      <c r="B332" s="192"/>
      <c r="D332" s="193" t="s">
        <v>132</v>
      </c>
      <c r="E332" s="194" t="s">
        <v>1</v>
      </c>
      <c r="F332" s="195" t="s">
        <v>213</v>
      </c>
      <c r="H332" s="194" t="s">
        <v>1</v>
      </c>
      <c r="I332" s="196"/>
      <c r="L332" s="192"/>
      <c r="M332" s="197"/>
      <c r="N332" s="198"/>
      <c r="O332" s="198"/>
      <c r="P332" s="198"/>
      <c r="Q332" s="198"/>
      <c r="R332" s="198"/>
      <c r="S332" s="198"/>
      <c r="T332" s="199"/>
      <c r="AT332" s="194" t="s">
        <v>132</v>
      </c>
      <c r="AU332" s="194" t="s">
        <v>83</v>
      </c>
      <c r="AV332" s="12" t="s">
        <v>81</v>
      </c>
      <c r="AW332" s="12" t="s">
        <v>30</v>
      </c>
      <c r="AX332" s="12" t="s">
        <v>73</v>
      </c>
      <c r="AY332" s="194" t="s">
        <v>123</v>
      </c>
    </row>
    <row r="333" s="12" customFormat="1">
      <c r="B333" s="192"/>
      <c r="D333" s="193" t="s">
        <v>132</v>
      </c>
      <c r="E333" s="194" t="s">
        <v>1</v>
      </c>
      <c r="F333" s="195" t="s">
        <v>214</v>
      </c>
      <c r="H333" s="194" t="s">
        <v>1</v>
      </c>
      <c r="I333" s="196"/>
      <c r="L333" s="192"/>
      <c r="M333" s="197"/>
      <c r="N333" s="198"/>
      <c r="O333" s="198"/>
      <c r="P333" s="198"/>
      <c r="Q333" s="198"/>
      <c r="R333" s="198"/>
      <c r="S333" s="198"/>
      <c r="T333" s="199"/>
      <c r="AT333" s="194" t="s">
        <v>132</v>
      </c>
      <c r="AU333" s="194" t="s">
        <v>83</v>
      </c>
      <c r="AV333" s="12" t="s">
        <v>81</v>
      </c>
      <c r="AW333" s="12" t="s">
        <v>30</v>
      </c>
      <c r="AX333" s="12" t="s">
        <v>73</v>
      </c>
      <c r="AY333" s="194" t="s">
        <v>123</v>
      </c>
    </row>
    <row r="334" s="13" customFormat="1">
      <c r="B334" s="200"/>
      <c r="D334" s="193" t="s">
        <v>132</v>
      </c>
      <c r="E334" s="201" t="s">
        <v>1</v>
      </c>
      <c r="F334" s="202" t="s">
        <v>447</v>
      </c>
      <c r="H334" s="203">
        <v>23</v>
      </c>
      <c r="I334" s="204"/>
      <c r="L334" s="200"/>
      <c r="M334" s="205"/>
      <c r="N334" s="206"/>
      <c r="O334" s="206"/>
      <c r="P334" s="206"/>
      <c r="Q334" s="206"/>
      <c r="R334" s="206"/>
      <c r="S334" s="206"/>
      <c r="T334" s="207"/>
      <c r="AT334" s="201" t="s">
        <v>132</v>
      </c>
      <c r="AU334" s="201" t="s">
        <v>83</v>
      </c>
      <c r="AV334" s="13" t="s">
        <v>83</v>
      </c>
      <c r="AW334" s="13" t="s">
        <v>30</v>
      </c>
      <c r="AX334" s="13" t="s">
        <v>81</v>
      </c>
      <c r="AY334" s="201" t="s">
        <v>123</v>
      </c>
    </row>
    <row r="335" s="11" customFormat="1" ht="22.8" customHeight="1">
      <c r="B335" s="165"/>
      <c r="D335" s="166" t="s">
        <v>72</v>
      </c>
      <c r="E335" s="176" t="s">
        <v>130</v>
      </c>
      <c r="F335" s="176" t="s">
        <v>448</v>
      </c>
      <c r="I335" s="168"/>
      <c r="J335" s="177">
        <f>BK335</f>
        <v>0</v>
      </c>
      <c r="L335" s="165"/>
      <c r="M335" s="170"/>
      <c r="N335" s="171"/>
      <c r="O335" s="171"/>
      <c r="P335" s="172">
        <f>SUM(P336:P341)</f>
        <v>0</v>
      </c>
      <c r="Q335" s="171"/>
      <c r="R335" s="172">
        <f>SUM(R336:R341)</f>
        <v>0.018580800000000001</v>
      </c>
      <c r="S335" s="171"/>
      <c r="T335" s="173">
        <f>SUM(T336:T341)</f>
        <v>0</v>
      </c>
      <c r="AR335" s="166" t="s">
        <v>81</v>
      </c>
      <c r="AT335" s="174" t="s">
        <v>72</v>
      </c>
      <c r="AU335" s="174" t="s">
        <v>81</v>
      </c>
      <c r="AY335" s="166" t="s">
        <v>123</v>
      </c>
      <c r="BK335" s="175">
        <f>SUM(BK336:BK341)</f>
        <v>0</v>
      </c>
    </row>
    <row r="336" s="1" customFormat="1" ht="21.6" customHeight="1">
      <c r="B336" s="178"/>
      <c r="C336" s="179" t="s">
        <v>449</v>
      </c>
      <c r="D336" s="179" t="s">
        <v>125</v>
      </c>
      <c r="E336" s="180" t="s">
        <v>450</v>
      </c>
      <c r="F336" s="181" t="s">
        <v>451</v>
      </c>
      <c r="G336" s="182" t="s">
        <v>191</v>
      </c>
      <c r="H336" s="183">
        <v>3.04</v>
      </c>
      <c r="I336" s="184"/>
      <c r="J336" s="185">
        <f>ROUND(I336*H336,2)</f>
        <v>0</v>
      </c>
      <c r="K336" s="181" t="s">
        <v>129</v>
      </c>
      <c r="L336" s="37"/>
      <c r="M336" s="186" t="s">
        <v>1</v>
      </c>
      <c r="N336" s="187" t="s">
        <v>38</v>
      </c>
      <c r="O336" s="73"/>
      <c r="P336" s="188">
        <f>O336*H336</f>
        <v>0</v>
      </c>
      <c r="Q336" s="188">
        <v>0</v>
      </c>
      <c r="R336" s="188">
        <f>Q336*H336</f>
        <v>0</v>
      </c>
      <c r="S336" s="188">
        <v>0</v>
      </c>
      <c r="T336" s="189">
        <f>S336*H336</f>
        <v>0</v>
      </c>
      <c r="AR336" s="190" t="s">
        <v>130</v>
      </c>
      <c r="AT336" s="190" t="s">
        <v>125</v>
      </c>
      <c r="AU336" s="190" t="s">
        <v>83</v>
      </c>
      <c r="AY336" s="18" t="s">
        <v>123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8" t="s">
        <v>81</v>
      </c>
      <c r="BK336" s="191">
        <f>ROUND(I336*H336,2)</f>
        <v>0</v>
      </c>
      <c r="BL336" s="18" t="s">
        <v>130</v>
      </c>
      <c r="BM336" s="190" t="s">
        <v>452</v>
      </c>
    </row>
    <row r="337" s="13" customFormat="1">
      <c r="B337" s="200"/>
      <c r="D337" s="193" t="s">
        <v>132</v>
      </c>
      <c r="E337" s="201" t="s">
        <v>1</v>
      </c>
      <c r="F337" s="202" t="s">
        <v>453</v>
      </c>
      <c r="H337" s="203">
        <v>3.04</v>
      </c>
      <c r="I337" s="204"/>
      <c r="L337" s="200"/>
      <c r="M337" s="205"/>
      <c r="N337" s="206"/>
      <c r="O337" s="206"/>
      <c r="P337" s="206"/>
      <c r="Q337" s="206"/>
      <c r="R337" s="206"/>
      <c r="S337" s="206"/>
      <c r="T337" s="207"/>
      <c r="AT337" s="201" t="s">
        <v>132</v>
      </c>
      <c r="AU337" s="201" t="s">
        <v>83</v>
      </c>
      <c r="AV337" s="13" t="s">
        <v>83</v>
      </c>
      <c r="AW337" s="13" t="s">
        <v>30</v>
      </c>
      <c r="AX337" s="13" t="s">
        <v>81</v>
      </c>
      <c r="AY337" s="201" t="s">
        <v>123</v>
      </c>
    </row>
    <row r="338" s="1" customFormat="1" ht="21.6" customHeight="1">
      <c r="B338" s="178"/>
      <c r="C338" s="179" t="s">
        <v>454</v>
      </c>
      <c r="D338" s="179" t="s">
        <v>125</v>
      </c>
      <c r="E338" s="180" t="s">
        <v>455</v>
      </c>
      <c r="F338" s="181" t="s">
        <v>456</v>
      </c>
      <c r="G338" s="182" t="s">
        <v>191</v>
      </c>
      <c r="H338" s="183">
        <v>0.51500000000000001</v>
      </c>
      <c r="I338" s="184"/>
      <c r="J338" s="185">
        <f>ROUND(I338*H338,2)</f>
        <v>0</v>
      </c>
      <c r="K338" s="181" t="s">
        <v>129</v>
      </c>
      <c r="L338" s="37"/>
      <c r="M338" s="186" t="s">
        <v>1</v>
      </c>
      <c r="N338" s="187" t="s">
        <v>38</v>
      </c>
      <c r="O338" s="73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9">
        <f>S338*H338</f>
        <v>0</v>
      </c>
      <c r="AR338" s="190" t="s">
        <v>130</v>
      </c>
      <c r="AT338" s="190" t="s">
        <v>125</v>
      </c>
      <c r="AU338" s="190" t="s">
        <v>83</v>
      </c>
      <c r="AY338" s="18" t="s">
        <v>123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8" t="s">
        <v>81</v>
      </c>
      <c r="BK338" s="191">
        <f>ROUND(I338*H338,2)</f>
        <v>0</v>
      </c>
      <c r="BL338" s="18" t="s">
        <v>130</v>
      </c>
      <c r="BM338" s="190" t="s">
        <v>457</v>
      </c>
    </row>
    <row r="339" s="13" customFormat="1">
      <c r="B339" s="200"/>
      <c r="D339" s="193" t="s">
        <v>132</v>
      </c>
      <c r="E339" s="201" t="s">
        <v>1</v>
      </c>
      <c r="F339" s="202" t="s">
        <v>458</v>
      </c>
      <c r="H339" s="203">
        <v>0.51500000000000001</v>
      </c>
      <c r="I339" s="204"/>
      <c r="L339" s="200"/>
      <c r="M339" s="205"/>
      <c r="N339" s="206"/>
      <c r="O339" s="206"/>
      <c r="P339" s="206"/>
      <c r="Q339" s="206"/>
      <c r="R339" s="206"/>
      <c r="S339" s="206"/>
      <c r="T339" s="207"/>
      <c r="AT339" s="201" t="s">
        <v>132</v>
      </c>
      <c r="AU339" s="201" t="s">
        <v>83</v>
      </c>
      <c r="AV339" s="13" t="s">
        <v>83</v>
      </c>
      <c r="AW339" s="13" t="s">
        <v>30</v>
      </c>
      <c r="AX339" s="13" t="s">
        <v>81</v>
      </c>
      <c r="AY339" s="201" t="s">
        <v>123</v>
      </c>
    </row>
    <row r="340" s="1" customFormat="1" ht="21.6" customHeight="1">
      <c r="B340" s="178"/>
      <c r="C340" s="179" t="s">
        <v>459</v>
      </c>
      <c r="D340" s="179" t="s">
        <v>125</v>
      </c>
      <c r="E340" s="180" t="s">
        <v>460</v>
      </c>
      <c r="F340" s="181" t="s">
        <v>461</v>
      </c>
      <c r="G340" s="182" t="s">
        <v>128</v>
      </c>
      <c r="H340" s="183">
        <v>2.9399999999999999</v>
      </c>
      <c r="I340" s="184"/>
      <c r="J340" s="185">
        <f>ROUND(I340*H340,2)</f>
        <v>0</v>
      </c>
      <c r="K340" s="181" t="s">
        <v>129</v>
      </c>
      <c r="L340" s="37"/>
      <c r="M340" s="186" t="s">
        <v>1</v>
      </c>
      <c r="N340" s="187" t="s">
        <v>38</v>
      </c>
      <c r="O340" s="73"/>
      <c r="P340" s="188">
        <f>O340*H340</f>
        <v>0</v>
      </c>
      <c r="Q340" s="188">
        <v>0.0063200000000000001</v>
      </c>
      <c r="R340" s="188">
        <f>Q340*H340</f>
        <v>0.018580800000000001</v>
      </c>
      <c r="S340" s="188">
        <v>0</v>
      </c>
      <c r="T340" s="189">
        <f>S340*H340</f>
        <v>0</v>
      </c>
      <c r="AR340" s="190" t="s">
        <v>130</v>
      </c>
      <c r="AT340" s="190" t="s">
        <v>125</v>
      </c>
      <c r="AU340" s="190" t="s">
        <v>83</v>
      </c>
      <c r="AY340" s="18" t="s">
        <v>123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8" t="s">
        <v>81</v>
      </c>
      <c r="BK340" s="191">
        <f>ROUND(I340*H340,2)</f>
        <v>0</v>
      </c>
      <c r="BL340" s="18" t="s">
        <v>130</v>
      </c>
      <c r="BM340" s="190" t="s">
        <v>462</v>
      </c>
    </row>
    <row r="341" s="13" customFormat="1">
      <c r="B341" s="200"/>
      <c r="D341" s="193" t="s">
        <v>132</v>
      </c>
      <c r="E341" s="201" t="s">
        <v>1</v>
      </c>
      <c r="F341" s="202" t="s">
        <v>463</v>
      </c>
      <c r="H341" s="203">
        <v>2.9399999999999999</v>
      </c>
      <c r="I341" s="204"/>
      <c r="L341" s="200"/>
      <c r="M341" s="205"/>
      <c r="N341" s="206"/>
      <c r="O341" s="206"/>
      <c r="P341" s="206"/>
      <c r="Q341" s="206"/>
      <c r="R341" s="206"/>
      <c r="S341" s="206"/>
      <c r="T341" s="207"/>
      <c r="AT341" s="201" t="s">
        <v>132</v>
      </c>
      <c r="AU341" s="201" t="s">
        <v>83</v>
      </c>
      <c r="AV341" s="13" t="s">
        <v>83</v>
      </c>
      <c r="AW341" s="13" t="s">
        <v>30</v>
      </c>
      <c r="AX341" s="13" t="s">
        <v>81</v>
      </c>
      <c r="AY341" s="201" t="s">
        <v>123</v>
      </c>
    </row>
    <row r="342" s="11" customFormat="1" ht="22.8" customHeight="1">
      <c r="B342" s="165"/>
      <c r="D342" s="166" t="s">
        <v>72</v>
      </c>
      <c r="E342" s="176" t="s">
        <v>149</v>
      </c>
      <c r="F342" s="176" t="s">
        <v>464</v>
      </c>
      <c r="I342" s="168"/>
      <c r="J342" s="177">
        <f>BK342</f>
        <v>0</v>
      </c>
      <c r="L342" s="165"/>
      <c r="M342" s="170"/>
      <c r="N342" s="171"/>
      <c r="O342" s="171"/>
      <c r="P342" s="172">
        <f>SUM(P343:P393)</f>
        <v>0</v>
      </c>
      <c r="Q342" s="171"/>
      <c r="R342" s="172">
        <f>SUM(R343:R393)</f>
        <v>205.19802000000001</v>
      </c>
      <c r="S342" s="171"/>
      <c r="T342" s="173">
        <f>SUM(T343:T393)</f>
        <v>0</v>
      </c>
      <c r="AR342" s="166" t="s">
        <v>81</v>
      </c>
      <c r="AT342" s="174" t="s">
        <v>72</v>
      </c>
      <c r="AU342" s="174" t="s">
        <v>81</v>
      </c>
      <c r="AY342" s="166" t="s">
        <v>123</v>
      </c>
      <c r="BK342" s="175">
        <f>SUM(BK343:BK393)</f>
        <v>0</v>
      </c>
    </row>
    <row r="343" s="1" customFormat="1" ht="14.4" customHeight="1">
      <c r="B343" s="178"/>
      <c r="C343" s="179" t="s">
        <v>465</v>
      </c>
      <c r="D343" s="179" t="s">
        <v>125</v>
      </c>
      <c r="E343" s="180" t="s">
        <v>466</v>
      </c>
      <c r="F343" s="181" t="s">
        <v>467</v>
      </c>
      <c r="G343" s="182" t="s">
        <v>128</v>
      </c>
      <c r="H343" s="183">
        <v>1363</v>
      </c>
      <c r="I343" s="184"/>
      <c r="J343" s="185">
        <f>ROUND(I343*H343,2)</f>
        <v>0</v>
      </c>
      <c r="K343" s="181" t="s">
        <v>129</v>
      </c>
      <c r="L343" s="37"/>
      <c r="M343" s="186" t="s">
        <v>1</v>
      </c>
      <c r="N343" s="187" t="s">
        <v>38</v>
      </c>
      <c r="O343" s="73"/>
      <c r="P343" s="188">
        <f>O343*H343</f>
        <v>0</v>
      </c>
      <c r="Q343" s="188">
        <v>0</v>
      </c>
      <c r="R343" s="188">
        <f>Q343*H343</f>
        <v>0</v>
      </c>
      <c r="S343" s="188">
        <v>0</v>
      </c>
      <c r="T343" s="189">
        <f>S343*H343</f>
        <v>0</v>
      </c>
      <c r="AR343" s="190" t="s">
        <v>130</v>
      </c>
      <c r="AT343" s="190" t="s">
        <v>125</v>
      </c>
      <c r="AU343" s="190" t="s">
        <v>83</v>
      </c>
      <c r="AY343" s="18" t="s">
        <v>123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81</v>
      </c>
      <c r="BK343" s="191">
        <f>ROUND(I343*H343,2)</f>
        <v>0</v>
      </c>
      <c r="BL343" s="18" t="s">
        <v>130</v>
      </c>
      <c r="BM343" s="190" t="s">
        <v>468</v>
      </c>
    </row>
    <row r="344" s="12" customFormat="1">
      <c r="B344" s="192"/>
      <c r="D344" s="193" t="s">
        <v>132</v>
      </c>
      <c r="E344" s="194" t="s">
        <v>1</v>
      </c>
      <c r="F344" s="195" t="s">
        <v>133</v>
      </c>
      <c r="H344" s="194" t="s">
        <v>1</v>
      </c>
      <c r="I344" s="196"/>
      <c r="L344" s="192"/>
      <c r="M344" s="197"/>
      <c r="N344" s="198"/>
      <c r="O344" s="198"/>
      <c r="P344" s="198"/>
      <c r="Q344" s="198"/>
      <c r="R344" s="198"/>
      <c r="S344" s="198"/>
      <c r="T344" s="199"/>
      <c r="AT344" s="194" t="s">
        <v>132</v>
      </c>
      <c r="AU344" s="194" t="s">
        <v>83</v>
      </c>
      <c r="AV344" s="12" t="s">
        <v>81</v>
      </c>
      <c r="AW344" s="12" t="s">
        <v>30</v>
      </c>
      <c r="AX344" s="12" t="s">
        <v>73</v>
      </c>
      <c r="AY344" s="194" t="s">
        <v>123</v>
      </c>
    </row>
    <row r="345" s="12" customFormat="1">
      <c r="B345" s="192"/>
      <c r="D345" s="193" t="s">
        <v>132</v>
      </c>
      <c r="E345" s="194" t="s">
        <v>1</v>
      </c>
      <c r="F345" s="195" t="s">
        <v>213</v>
      </c>
      <c r="H345" s="194" t="s">
        <v>1</v>
      </c>
      <c r="I345" s="196"/>
      <c r="L345" s="192"/>
      <c r="M345" s="197"/>
      <c r="N345" s="198"/>
      <c r="O345" s="198"/>
      <c r="P345" s="198"/>
      <c r="Q345" s="198"/>
      <c r="R345" s="198"/>
      <c r="S345" s="198"/>
      <c r="T345" s="199"/>
      <c r="AT345" s="194" t="s">
        <v>132</v>
      </c>
      <c r="AU345" s="194" t="s">
        <v>83</v>
      </c>
      <c r="AV345" s="12" t="s">
        <v>81</v>
      </c>
      <c r="AW345" s="12" t="s">
        <v>30</v>
      </c>
      <c r="AX345" s="12" t="s">
        <v>73</v>
      </c>
      <c r="AY345" s="194" t="s">
        <v>123</v>
      </c>
    </row>
    <row r="346" s="12" customFormat="1">
      <c r="B346" s="192"/>
      <c r="D346" s="193" t="s">
        <v>132</v>
      </c>
      <c r="E346" s="194" t="s">
        <v>1</v>
      </c>
      <c r="F346" s="195" t="s">
        <v>214</v>
      </c>
      <c r="H346" s="194" t="s">
        <v>1</v>
      </c>
      <c r="I346" s="196"/>
      <c r="L346" s="192"/>
      <c r="M346" s="197"/>
      <c r="N346" s="198"/>
      <c r="O346" s="198"/>
      <c r="P346" s="198"/>
      <c r="Q346" s="198"/>
      <c r="R346" s="198"/>
      <c r="S346" s="198"/>
      <c r="T346" s="199"/>
      <c r="AT346" s="194" t="s">
        <v>132</v>
      </c>
      <c r="AU346" s="194" t="s">
        <v>83</v>
      </c>
      <c r="AV346" s="12" t="s">
        <v>81</v>
      </c>
      <c r="AW346" s="12" t="s">
        <v>30</v>
      </c>
      <c r="AX346" s="12" t="s">
        <v>73</v>
      </c>
      <c r="AY346" s="194" t="s">
        <v>123</v>
      </c>
    </row>
    <row r="347" s="12" customFormat="1">
      <c r="B347" s="192"/>
      <c r="D347" s="193" t="s">
        <v>132</v>
      </c>
      <c r="E347" s="194" t="s">
        <v>1</v>
      </c>
      <c r="F347" s="195" t="s">
        <v>469</v>
      </c>
      <c r="H347" s="194" t="s">
        <v>1</v>
      </c>
      <c r="I347" s="196"/>
      <c r="L347" s="192"/>
      <c r="M347" s="197"/>
      <c r="N347" s="198"/>
      <c r="O347" s="198"/>
      <c r="P347" s="198"/>
      <c r="Q347" s="198"/>
      <c r="R347" s="198"/>
      <c r="S347" s="198"/>
      <c r="T347" s="199"/>
      <c r="AT347" s="194" t="s">
        <v>132</v>
      </c>
      <c r="AU347" s="194" t="s">
        <v>83</v>
      </c>
      <c r="AV347" s="12" t="s">
        <v>81</v>
      </c>
      <c r="AW347" s="12" t="s">
        <v>30</v>
      </c>
      <c r="AX347" s="12" t="s">
        <v>73</v>
      </c>
      <c r="AY347" s="194" t="s">
        <v>123</v>
      </c>
    </row>
    <row r="348" s="13" customFormat="1">
      <c r="B348" s="200"/>
      <c r="D348" s="193" t="s">
        <v>132</v>
      </c>
      <c r="E348" s="201" t="s">
        <v>1</v>
      </c>
      <c r="F348" s="202" t="s">
        <v>470</v>
      </c>
      <c r="H348" s="203">
        <v>634</v>
      </c>
      <c r="I348" s="204"/>
      <c r="L348" s="200"/>
      <c r="M348" s="205"/>
      <c r="N348" s="206"/>
      <c r="O348" s="206"/>
      <c r="P348" s="206"/>
      <c r="Q348" s="206"/>
      <c r="R348" s="206"/>
      <c r="S348" s="206"/>
      <c r="T348" s="207"/>
      <c r="AT348" s="201" t="s">
        <v>132</v>
      </c>
      <c r="AU348" s="201" t="s">
        <v>83</v>
      </c>
      <c r="AV348" s="13" t="s">
        <v>83</v>
      </c>
      <c r="AW348" s="13" t="s">
        <v>30</v>
      </c>
      <c r="AX348" s="13" t="s">
        <v>73</v>
      </c>
      <c r="AY348" s="201" t="s">
        <v>123</v>
      </c>
    </row>
    <row r="349" s="13" customFormat="1">
      <c r="B349" s="200"/>
      <c r="D349" s="193" t="s">
        <v>132</v>
      </c>
      <c r="E349" s="201" t="s">
        <v>1</v>
      </c>
      <c r="F349" s="202" t="s">
        <v>471</v>
      </c>
      <c r="H349" s="203">
        <v>729</v>
      </c>
      <c r="I349" s="204"/>
      <c r="L349" s="200"/>
      <c r="M349" s="205"/>
      <c r="N349" s="206"/>
      <c r="O349" s="206"/>
      <c r="P349" s="206"/>
      <c r="Q349" s="206"/>
      <c r="R349" s="206"/>
      <c r="S349" s="206"/>
      <c r="T349" s="207"/>
      <c r="AT349" s="201" t="s">
        <v>132</v>
      </c>
      <c r="AU349" s="201" t="s">
        <v>83</v>
      </c>
      <c r="AV349" s="13" t="s">
        <v>83</v>
      </c>
      <c r="AW349" s="13" t="s">
        <v>30</v>
      </c>
      <c r="AX349" s="13" t="s">
        <v>73</v>
      </c>
      <c r="AY349" s="201" t="s">
        <v>123</v>
      </c>
    </row>
    <row r="350" s="14" customFormat="1">
      <c r="B350" s="208"/>
      <c r="D350" s="193" t="s">
        <v>132</v>
      </c>
      <c r="E350" s="209" t="s">
        <v>1</v>
      </c>
      <c r="F350" s="210" t="s">
        <v>155</v>
      </c>
      <c r="H350" s="211">
        <v>1363</v>
      </c>
      <c r="I350" s="212"/>
      <c r="L350" s="208"/>
      <c r="M350" s="213"/>
      <c r="N350" s="214"/>
      <c r="O350" s="214"/>
      <c r="P350" s="214"/>
      <c r="Q350" s="214"/>
      <c r="R350" s="214"/>
      <c r="S350" s="214"/>
      <c r="T350" s="215"/>
      <c r="AT350" s="209" t="s">
        <v>132</v>
      </c>
      <c r="AU350" s="209" t="s">
        <v>83</v>
      </c>
      <c r="AV350" s="14" t="s">
        <v>130</v>
      </c>
      <c r="AW350" s="14" t="s">
        <v>30</v>
      </c>
      <c r="AX350" s="14" t="s">
        <v>81</v>
      </c>
      <c r="AY350" s="209" t="s">
        <v>123</v>
      </c>
    </row>
    <row r="351" s="1" customFormat="1" ht="14.4" customHeight="1">
      <c r="B351" s="178"/>
      <c r="C351" s="179" t="s">
        <v>472</v>
      </c>
      <c r="D351" s="179" t="s">
        <v>125</v>
      </c>
      <c r="E351" s="180" t="s">
        <v>473</v>
      </c>
      <c r="F351" s="181" t="s">
        <v>474</v>
      </c>
      <c r="G351" s="182" t="s">
        <v>128</v>
      </c>
      <c r="H351" s="183">
        <v>1414.2000000000001</v>
      </c>
      <c r="I351" s="184"/>
      <c r="J351" s="185">
        <f>ROUND(I351*H351,2)</f>
        <v>0</v>
      </c>
      <c r="K351" s="181" t="s">
        <v>129</v>
      </c>
      <c r="L351" s="37"/>
      <c r="M351" s="186" t="s">
        <v>1</v>
      </c>
      <c r="N351" s="187" t="s">
        <v>38</v>
      </c>
      <c r="O351" s="73"/>
      <c r="P351" s="188">
        <f>O351*H351</f>
        <v>0</v>
      </c>
      <c r="Q351" s="188">
        <v>0</v>
      </c>
      <c r="R351" s="188">
        <f>Q351*H351</f>
        <v>0</v>
      </c>
      <c r="S351" s="188">
        <v>0</v>
      </c>
      <c r="T351" s="189">
        <f>S351*H351</f>
        <v>0</v>
      </c>
      <c r="AR351" s="190" t="s">
        <v>130</v>
      </c>
      <c r="AT351" s="190" t="s">
        <v>125</v>
      </c>
      <c r="AU351" s="190" t="s">
        <v>83</v>
      </c>
      <c r="AY351" s="18" t="s">
        <v>123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8" t="s">
        <v>81</v>
      </c>
      <c r="BK351" s="191">
        <f>ROUND(I351*H351,2)</f>
        <v>0</v>
      </c>
      <c r="BL351" s="18" t="s">
        <v>130</v>
      </c>
      <c r="BM351" s="190" t="s">
        <v>475</v>
      </c>
    </row>
    <row r="352" s="12" customFormat="1">
      <c r="B352" s="192"/>
      <c r="D352" s="193" t="s">
        <v>132</v>
      </c>
      <c r="E352" s="194" t="s">
        <v>1</v>
      </c>
      <c r="F352" s="195" t="s">
        <v>133</v>
      </c>
      <c r="H352" s="194" t="s">
        <v>1</v>
      </c>
      <c r="I352" s="196"/>
      <c r="L352" s="192"/>
      <c r="M352" s="197"/>
      <c r="N352" s="198"/>
      <c r="O352" s="198"/>
      <c r="P352" s="198"/>
      <c r="Q352" s="198"/>
      <c r="R352" s="198"/>
      <c r="S352" s="198"/>
      <c r="T352" s="199"/>
      <c r="AT352" s="194" t="s">
        <v>132</v>
      </c>
      <c r="AU352" s="194" t="s">
        <v>83</v>
      </c>
      <c r="AV352" s="12" t="s">
        <v>81</v>
      </c>
      <c r="AW352" s="12" t="s">
        <v>30</v>
      </c>
      <c r="AX352" s="12" t="s">
        <v>73</v>
      </c>
      <c r="AY352" s="194" t="s">
        <v>123</v>
      </c>
    </row>
    <row r="353" s="12" customFormat="1">
      <c r="B353" s="192"/>
      <c r="D353" s="193" t="s">
        <v>132</v>
      </c>
      <c r="E353" s="194" t="s">
        <v>1</v>
      </c>
      <c r="F353" s="195" t="s">
        <v>213</v>
      </c>
      <c r="H353" s="194" t="s">
        <v>1</v>
      </c>
      <c r="I353" s="196"/>
      <c r="L353" s="192"/>
      <c r="M353" s="197"/>
      <c r="N353" s="198"/>
      <c r="O353" s="198"/>
      <c r="P353" s="198"/>
      <c r="Q353" s="198"/>
      <c r="R353" s="198"/>
      <c r="S353" s="198"/>
      <c r="T353" s="199"/>
      <c r="AT353" s="194" t="s">
        <v>132</v>
      </c>
      <c r="AU353" s="194" t="s">
        <v>83</v>
      </c>
      <c r="AV353" s="12" t="s">
        <v>81</v>
      </c>
      <c r="AW353" s="12" t="s">
        <v>30</v>
      </c>
      <c r="AX353" s="12" t="s">
        <v>73</v>
      </c>
      <c r="AY353" s="194" t="s">
        <v>123</v>
      </c>
    </row>
    <row r="354" s="12" customFormat="1">
      <c r="B354" s="192"/>
      <c r="D354" s="193" t="s">
        <v>132</v>
      </c>
      <c r="E354" s="194" t="s">
        <v>1</v>
      </c>
      <c r="F354" s="195" t="s">
        <v>214</v>
      </c>
      <c r="H354" s="194" t="s">
        <v>1</v>
      </c>
      <c r="I354" s="196"/>
      <c r="L354" s="192"/>
      <c r="M354" s="197"/>
      <c r="N354" s="198"/>
      <c r="O354" s="198"/>
      <c r="P354" s="198"/>
      <c r="Q354" s="198"/>
      <c r="R354" s="198"/>
      <c r="S354" s="198"/>
      <c r="T354" s="199"/>
      <c r="AT354" s="194" t="s">
        <v>132</v>
      </c>
      <c r="AU354" s="194" t="s">
        <v>83</v>
      </c>
      <c r="AV354" s="12" t="s">
        <v>81</v>
      </c>
      <c r="AW354" s="12" t="s">
        <v>30</v>
      </c>
      <c r="AX354" s="12" t="s">
        <v>73</v>
      </c>
      <c r="AY354" s="194" t="s">
        <v>123</v>
      </c>
    </row>
    <row r="355" s="12" customFormat="1">
      <c r="B355" s="192"/>
      <c r="D355" s="193" t="s">
        <v>132</v>
      </c>
      <c r="E355" s="194" t="s">
        <v>1</v>
      </c>
      <c r="F355" s="195" t="s">
        <v>476</v>
      </c>
      <c r="H355" s="194" t="s">
        <v>1</v>
      </c>
      <c r="I355" s="196"/>
      <c r="L355" s="192"/>
      <c r="M355" s="197"/>
      <c r="N355" s="198"/>
      <c r="O355" s="198"/>
      <c r="P355" s="198"/>
      <c r="Q355" s="198"/>
      <c r="R355" s="198"/>
      <c r="S355" s="198"/>
      <c r="T355" s="199"/>
      <c r="AT355" s="194" t="s">
        <v>132</v>
      </c>
      <c r="AU355" s="194" t="s">
        <v>83</v>
      </c>
      <c r="AV355" s="12" t="s">
        <v>81</v>
      </c>
      <c r="AW355" s="12" t="s">
        <v>30</v>
      </c>
      <c r="AX355" s="12" t="s">
        <v>73</v>
      </c>
      <c r="AY355" s="194" t="s">
        <v>123</v>
      </c>
    </row>
    <row r="356" s="13" customFormat="1">
      <c r="B356" s="200"/>
      <c r="D356" s="193" t="s">
        <v>132</v>
      </c>
      <c r="E356" s="201" t="s">
        <v>1</v>
      </c>
      <c r="F356" s="202" t="s">
        <v>477</v>
      </c>
      <c r="H356" s="203">
        <v>685.20000000000005</v>
      </c>
      <c r="I356" s="204"/>
      <c r="L356" s="200"/>
      <c r="M356" s="205"/>
      <c r="N356" s="206"/>
      <c r="O356" s="206"/>
      <c r="P356" s="206"/>
      <c r="Q356" s="206"/>
      <c r="R356" s="206"/>
      <c r="S356" s="206"/>
      <c r="T356" s="207"/>
      <c r="AT356" s="201" t="s">
        <v>132</v>
      </c>
      <c r="AU356" s="201" t="s">
        <v>83</v>
      </c>
      <c r="AV356" s="13" t="s">
        <v>83</v>
      </c>
      <c r="AW356" s="13" t="s">
        <v>30</v>
      </c>
      <c r="AX356" s="13" t="s">
        <v>73</v>
      </c>
      <c r="AY356" s="201" t="s">
        <v>123</v>
      </c>
    </row>
    <row r="357" s="13" customFormat="1">
      <c r="B357" s="200"/>
      <c r="D357" s="193" t="s">
        <v>132</v>
      </c>
      <c r="E357" s="201" t="s">
        <v>1</v>
      </c>
      <c r="F357" s="202" t="s">
        <v>471</v>
      </c>
      <c r="H357" s="203">
        <v>729</v>
      </c>
      <c r="I357" s="204"/>
      <c r="L357" s="200"/>
      <c r="M357" s="205"/>
      <c r="N357" s="206"/>
      <c r="O357" s="206"/>
      <c r="P357" s="206"/>
      <c r="Q357" s="206"/>
      <c r="R357" s="206"/>
      <c r="S357" s="206"/>
      <c r="T357" s="207"/>
      <c r="AT357" s="201" t="s">
        <v>132</v>
      </c>
      <c r="AU357" s="201" t="s">
        <v>83</v>
      </c>
      <c r="AV357" s="13" t="s">
        <v>83</v>
      </c>
      <c r="AW357" s="13" t="s">
        <v>30</v>
      </c>
      <c r="AX357" s="13" t="s">
        <v>73</v>
      </c>
      <c r="AY357" s="201" t="s">
        <v>123</v>
      </c>
    </row>
    <row r="358" s="14" customFormat="1">
      <c r="B358" s="208"/>
      <c r="D358" s="193" t="s">
        <v>132</v>
      </c>
      <c r="E358" s="209" t="s">
        <v>1</v>
      </c>
      <c r="F358" s="210" t="s">
        <v>155</v>
      </c>
      <c r="H358" s="211">
        <v>1414.2000000000001</v>
      </c>
      <c r="I358" s="212"/>
      <c r="L358" s="208"/>
      <c r="M358" s="213"/>
      <c r="N358" s="214"/>
      <c r="O358" s="214"/>
      <c r="P358" s="214"/>
      <c r="Q358" s="214"/>
      <c r="R358" s="214"/>
      <c r="S358" s="214"/>
      <c r="T358" s="215"/>
      <c r="AT358" s="209" t="s">
        <v>132</v>
      </c>
      <c r="AU358" s="209" t="s">
        <v>83</v>
      </c>
      <c r="AV358" s="14" t="s">
        <v>130</v>
      </c>
      <c r="AW358" s="14" t="s">
        <v>30</v>
      </c>
      <c r="AX358" s="14" t="s">
        <v>81</v>
      </c>
      <c r="AY358" s="209" t="s">
        <v>123</v>
      </c>
    </row>
    <row r="359" s="1" customFormat="1" ht="21.6" customHeight="1">
      <c r="B359" s="178"/>
      <c r="C359" s="179" t="s">
        <v>478</v>
      </c>
      <c r="D359" s="179" t="s">
        <v>125</v>
      </c>
      <c r="E359" s="180" t="s">
        <v>479</v>
      </c>
      <c r="F359" s="181" t="s">
        <v>480</v>
      </c>
      <c r="G359" s="182" t="s">
        <v>128</v>
      </c>
      <c r="H359" s="183">
        <v>654</v>
      </c>
      <c r="I359" s="184"/>
      <c r="J359" s="185">
        <f>ROUND(I359*H359,2)</f>
        <v>0</v>
      </c>
      <c r="K359" s="181" t="s">
        <v>129</v>
      </c>
      <c r="L359" s="37"/>
      <c r="M359" s="186" t="s">
        <v>1</v>
      </c>
      <c r="N359" s="187" t="s">
        <v>38</v>
      </c>
      <c r="O359" s="73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9">
        <f>S359*H359</f>
        <v>0</v>
      </c>
      <c r="AR359" s="190" t="s">
        <v>130</v>
      </c>
      <c r="AT359" s="190" t="s">
        <v>125</v>
      </c>
      <c r="AU359" s="190" t="s">
        <v>83</v>
      </c>
      <c r="AY359" s="18" t="s">
        <v>123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81</v>
      </c>
      <c r="BK359" s="191">
        <f>ROUND(I359*H359,2)</f>
        <v>0</v>
      </c>
      <c r="BL359" s="18" t="s">
        <v>130</v>
      </c>
      <c r="BM359" s="190" t="s">
        <v>481</v>
      </c>
    </row>
    <row r="360" s="12" customFormat="1">
      <c r="B360" s="192"/>
      <c r="D360" s="193" t="s">
        <v>132</v>
      </c>
      <c r="E360" s="194" t="s">
        <v>1</v>
      </c>
      <c r="F360" s="195" t="s">
        <v>133</v>
      </c>
      <c r="H360" s="194" t="s">
        <v>1</v>
      </c>
      <c r="I360" s="196"/>
      <c r="L360" s="192"/>
      <c r="M360" s="197"/>
      <c r="N360" s="198"/>
      <c r="O360" s="198"/>
      <c r="P360" s="198"/>
      <c r="Q360" s="198"/>
      <c r="R360" s="198"/>
      <c r="S360" s="198"/>
      <c r="T360" s="199"/>
      <c r="AT360" s="194" t="s">
        <v>132</v>
      </c>
      <c r="AU360" s="194" t="s">
        <v>83</v>
      </c>
      <c r="AV360" s="12" t="s">
        <v>81</v>
      </c>
      <c r="AW360" s="12" t="s">
        <v>30</v>
      </c>
      <c r="AX360" s="12" t="s">
        <v>73</v>
      </c>
      <c r="AY360" s="194" t="s">
        <v>123</v>
      </c>
    </row>
    <row r="361" s="12" customFormat="1">
      <c r="B361" s="192"/>
      <c r="D361" s="193" t="s">
        <v>132</v>
      </c>
      <c r="E361" s="194" t="s">
        <v>1</v>
      </c>
      <c r="F361" s="195" t="s">
        <v>213</v>
      </c>
      <c r="H361" s="194" t="s">
        <v>1</v>
      </c>
      <c r="I361" s="196"/>
      <c r="L361" s="192"/>
      <c r="M361" s="197"/>
      <c r="N361" s="198"/>
      <c r="O361" s="198"/>
      <c r="P361" s="198"/>
      <c r="Q361" s="198"/>
      <c r="R361" s="198"/>
      <c r="S361" s="198"/>
      <c r="T361" s="199"/>
      <c r="AT361" s="194" t="s">
        <v>132</v>
      </c>
      <c r="AU361" s="194" t="s">
        <v>83</v>
      </c>
      <c r="AV361" s="12" t="s">
        <v>81</v>
      </c>
      <c r="AW361" s="12" t="s">
        <v>30</v>
      </c>
      <c r="AX361" s="12" t="s">
        <v>73</v>
      </c>
      <c r="AY361" s="194" t="s">
        <v>123</v>
      </c>
    </row>
    <row r="362" s="12" customFormat="1">
      <c r="B362" s="192"/>
      <c r="D362" s="193" t="s">
        <v>132</v>
      </c>
      <c r="E362" s="194" t="s">
        <v>1</v>
      </c>
      <c r="F362" s="195" t="s">
        <v>214</v>
      </c>
      <c r="H362" s="194" t="s">
        <v>1</v>
      </c>
      <c r="I362" s="196"/>
      <c r="L362" s="192"/>
      <c r="M362" s="197"/>
      <c r="N362" s="198"/>
      <c r="O362" s="198"/>
      <c r="P362" s="198"/>
      <c r="Q362" s="198"/>
      <c r="R362" s="198"/>
      <c r="S362" s="198"/>
      <c r="T362" s="199"/>
      <c r="AT362" s="194" t="s">
        <v>132</v>
      </c>
      <c r="AU362" s="194" t="s">
        <v>83</v>
      </c>
      <c r="AV362" s="12" t="s">
        <v>81</v>
      </c>
      <c r="AW362" s="12" t="s">
        <v>30</v>
      </c>
      <c r="AX362" s="12" t="s">
        <v>73</v>
      </c>
      <c r="AY362" s="194" t="s">
        <v>123</v>
      </c>
    </row>
    <row r="363" s="13" customFormat="1">
      <c r="B363" s="200"/>
      <c r="D363" s="193" t="s">
        <v>132</v>
      </c>
      <c r="E363" s="201" t="s">
        <v>1</v>
      </c>
      <c r="F363" s="202" t="s">
        <v>482</v>
      </c>
      <c r="H363" s="203">
        <v>654</v>
      </c>
      <c r="I363" s="204"/>
      <c r="L363" s="200"/>
      <c r="M363" s="205"/>
      <c r="N363" s="206"/>
      <c r="O363" s="206"/>
      <c r="P363" s="206"/>
      <c r="Q363" s="206"/>
      <c r="R363" s="206"/>
      <c r="S363" s="206"/>
      <c r="T363" s="207"/>
      <c r="AT363" s="201" t="s">
        <v>132</v>
      </c>
      <c r="AU363" s="201" t="s">
        <v>83</v>
      </c>
      <c r="AV363" s="13" t="s">
        <v>83</v>
      </c>
      <c r="AW363" s="13" t="s">
        <v>30</v>
      </c>
      <c r="AX363" s="13" t="s">
        <v>81</v>
      </c>
      <c r="AY363" s="201" t="s">
        <v>123</v>
      </c>
    </row>
    <row r="364" s="1" customFormat="1" ht="21.6" customHeight="1">
      <c r="B364" s="178"/>
      <c r="C364" s="179" t="s">
        <v>483</v>
      </c>
      <c r="D364" s="179" t="s">
        <v>125</v>
      </c>
      <c r="E364" s="180" t="s">
        <v>484</v>
      </c>
      <c r="F364" s="181" t="s">
        <v>485</v>
      </c>
      <c r="G364" s="182" t="s">
        <v>128</v>
      </c>
      <c r="H364" s="183">
        <v>664</v>
      </c>
      <c r="I364" s="184"/>
      <c r="J364" s="185">
        <f>ROUND(I364*H364,2)</f>
        <v>0</v>
      </c>
      <c r="K364" s="181" t="s">
        <v>129</v>
      </c>
      <c r="L364" s="37"/>
      <c r="M364" s="186" t="s">
        <v>1</v>
      </c>
      <c r="N364" s="187" t="s">
        <v>38</v>
      </c>
      <c r="O364" s="73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AR364" s="190" t="s">
        <v>130</v>
      </c>
      <c r="AT364" s="190" t="s">
        <v>125</v>
      </c>
      <c r="AU364" s="190" t="s">
        <v>83</v>
      </c>
      <c r="AY364" s="18" t="s">
        <v>123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81</v>
      </c>
      <c r="BK364" s="191">
        <f>ROUND(I364*H364,2)</f>
        <v>0</v>
      </c>
      <c r="BL364" s="18" t="s">
        <v>130</v>
      </c>
      <c r="BM364" s="190" t="s">
        <v>486</v>
      </c>
    </row>
    <row r="365" s="13" customFormat="1">
      <c r="B365" s="200"/>
      <c r="D365" s="193" t="s">
        <v>132</v>
      </c>
      <c r="E365" s="201" t="s">
        <v>1</v>
      </c>
      <c r="F365" s="202" t="s">
        <v>487</v>
      </c>
      <c r="H365" s="203">
        <v>664</v>
      </c>
      <c r="I365" s="204"/>
      <c r="L365" s="200"/>
      <c r="M365" s="205"/>
      <c r="N365" s="206"/>
      <c r="O365" s="206"/>
      <c r="P365" s="206"/>
      <c r="Q365" s="206"/>
      <c r="R365" s="206"/>
      <c r="S365" s="206"/>
      <c r="T365" s="207"/>
      <c r="AT365" s="201" t="s">
        <v>132</v>
      </c>
      <c r="AU365" s="201" t="s">
        <v>83</v>
      </c>
      <c r="AV365" s="13" t="s">
        <v>83</v>
      </c>
      <c r="AW365" s="13" t="s">
        <v>30</v>
      </c>
      <c r="AX365" s="13" t="s">
        <v>81</v>
      </c>
      <c r="AY365" s="201" t="s">
        <v>123</v>
      </c>
    </row>
    <row r="366" s="1" customFormat="1" ht="32.4" customHeight="1">
      <c r="B366" s="178"/>
      <c r="C366" s="179" t="s">
        <v>488</v>
      </c>
      <c r="D366" s="179" t="s">
        <v>125</v>
      </c>
      <c r="E366" s="180" t="s">
        <v>489</v>
      </c>
      <c r="F366" s="181" t="s">
        <v>490</v>
      </c>
      <c r="G366" s="182" t="s">
        <v>128</v>
      </c>
      <c r="H366" s="183">
        <v>664</v>
      </c>
      <c r="I366" s="184"/>
      <c r="J366" s="185">
        <f>ROUND(I366*H366,2)</f>
        <v>0</v>
      </c>
      <c r="K366" s="181" t="s">
        <v>129</v>
      </c>
      <c r="L366" s="37"/>
      <c r="M366" s="186" t="s">
        <v>1</v>
      </c>
      <c r="N366" s="187" t="s">
        <v>38</v>
      </c>
      <c r="O366" s="73"/>
      <c r="P366" s="188">
        <f>O366*H366</f>
        <v>0</v>
      </c>
      <c r="Q366" s="188">
        <v>0</v>
      </c>
      <c r="R366" s="188">
        <f>Q366*H366</f>
        <v>0</v>
      </c>
      <c r="S366" s="188">
        <v>0</v>
      </c>
      <c r="T366" s="189">
        <f>S366*H366</f>
        <v>0</v>
      </c>
      <c r="AR366" s="190" t="s">
        <v>130</v>
      </c>
      <c r="AT366" s="190" t="s">
        <v>125</v>
      </c>
      <c r="AU366" s="190" t="s">
        <v>83</v>
      </c>
      <c r="AY366" s="18" t="s">
        <v>123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81</v>
      </c>
      <c r="BK366" s="191">
        <f>ROUND(I366*H366,2)</f>
        <v>0</v>
      </c>
      <c r="BL366" s="18" t="s">
        <v>130</v>
      </c>
      <c r="BM366" s="190" t="s">
        <v>491</v>
      </c>
    </row>
    <row r="367" s="12" customFormat="1">
      <c r="B367" s="192"/>
      <c r="D367" s="193" t="s">
        <v>132</v>
      </c>
      <c r="E367" s="194" t="s">
        <v>1</v>
      </c>
      <c r="F367" s="195" t="s">
        <v>133</v>
      </c>
      <c r="H367" s="194" t="s">
        <v>1</v>
      </c>
      <c r="I367" s="196"/>
      <c r="L367" s="192"/>
      <c r="M367" s="197"/>
      <c r="N367" s="198"/>
      <c r="O367" s="198"/>
      <c r="P367" s="198"/>
      <c r="Q367" s="198"/>
      <c r="R367" s="198"/>
      <c r="S367" s="198"/>
      <c r="T367" s="199"/>
      <c r="AT367" s="194" t="s">
        <v>132</v>
      </c>
      <c r="AU367" s="194" t="s">
        <v>83</v>
      </c>
      <c r="AV367" s="12" t="s">
        <v>81</v>
      </c>
      <c r="AW367" s="12" t="s">
        <v>30</v>
      </c>
      <c r="AX367" s="12" t="s">
        <v>73</v>
      </c>
      <c r="AY367" s="194" t="s">
        <v>123</v>
      </c>
    </row>
    <row r="368" s="12" customFormat="1">
      <c r="B368" s="192"/>
      <c r="D368" s="193" t="s">
        <v>132</v>
      </c>
      <c r="E368" s="194" t="s">
        <v>1</v>
      </c>
      <c r="F368" s="195" t="s">
        <v>213</v>
      </c>
      <c r="H368" s="194" t="s">
        <v>1</v>
      </c>
      <c r="I368" s="196"/>
      <c r="L368" s="192"/>
      <c r="M368" s="197"/>
      <c r="N368" s="198"/>
      <c r="O368" s="198"/>
      <c r="P368" s="198"/>
      <c r="Q368" s="198"/>
      <c r="R368" s="198"/>
      <c r="S368" s="198"/>
      <c r="T368" s="199"/>
      <c r="AT368" s="194" t="s">
        <v>132</v>
      </c>
      <c r="AU368" s="194" t="s">
        <v>83</v>
      </c>
      <c r="AV368" s="12" t="s">
        <v>81</v>
      </c>
      <c r="AW368" s="12" t="s">
        <v>30</v>
      </c>
      <c r="AX368" s="12" t="s">
        <v>73</v>
      </c>
      <c r="AY368" s="194" t="s">
        <v>123</v>
      </c>
    </row>
    <row r="369" s="12" customFormat="1">
      <c r="B369" s="192"/>
      <c r="D369" s="193" t="s">
        <v>132</v>
      </c>
      <c r="E369" s="194" t="s">
        <v>1</v>
      </c>
      <c r="F369" s="195" t="s">
        <v>214</v>
      </c>
      <c r="H369" s="194" t="s">
        <v>1</v>
      </c>
      <c r="I369" s="196"/>
      <c r="L369" s="192"/>
      <c r="M369" s="197"/>
      <c r="N369" s="198"/>
      <c r="O369" s="198"/>
      <c r="P369" s="198"/>
      <c r="Q369" s="198"/>
      <c r="R369" s="198"/>
      <c r="S369" s="198"/>
      <c r="T369" s="199"/>
      <c r="AT369" s="194" t="s">
        <v>132</v>
      </c>
      <c r="AU369" s="194" t="s">
        <v>83</v>
      </c>
      <c r="AV369" s="12" t="s">
        <v>81</v>
      </c>
      <c r="AW369" s="12" t="s">
        <v>30</v>
      </c>
      <c r="AX369" s="12" t="s">
        <v>73</v>
      </c>
      <c r="AY369" s="194" t="s">
        <v>123</v>
      </c>
    </row>
    <row r="370" s="13" customFormat="1">
      <c r="B370" s="200"/>
      <c r="D370" s="193" t="s">
        <v>132</v>
      </c>
      <c r="E370" s="201" t="s">
        <v>1</v>
      </c>
      <c r="F370" s="202" t="s">
        <v>492</v>
      </c>
      <c r="H370" s="203">
        <v>664</v>
      </c>
      <c r="I370" s="204"/>
      <c r="L370" s="200"/>
      <c r="M370" s="205"/>
      <c r="N370" s="206"/>
      <c r="O370" s="206"/>
      <c r="P370" s="206"/>
      <c r="Q370" s="206"/>
      <c r="R370" s="206"/>
      <c r="S370" s="206"/>
      <c r="T370" s="207"/>
      <c r="AT370" s="201" t="s">
        <v>132</v>
      </c>
      <c r="AU370" s="201" t="s">
        <v>83</v>
      </c>
      <c r="AV370" s="13" t="s">
        <v>83</v>
      </c>
      <c r="AW370" s="13" t="s">
        <v>30</v>
      </c>
      <c r="AX370" s="13" t="s">
        <v>81</v>
      </c>
      <c r="AY370" s="201" t="s">
        <v>123</v>
      </c>
    </row>
    <row r="371" s="1" customFormat="1" ht="21.6" customHeight="1">
      <c r="B371" s="178"/>
      <c r="C371" s="179" t="s">
        <v>493</v>
      </c>
      <c r="D371" s="179" t="s">
        <v>125</v>
      </c>
      <c r="E371" s="180" t="s">
        <v>494</v>
      </c>
      <c r="F371" s="181" t="s">
        <v>495</v>
      </c>
      <c r="G371" s="182" t="s">
        <v>128</v>
      </c>
      <c r="H371" s="183">
        <v>654</v>
      </c>
      <c r="I371" s="184"/>
      <c r="J371" s="185">
        <f>ROUND(I371*H371,2)</f>
        <v>0</v>
      </c>
      <c r="K371" s="181" t="s">
        <v>129</v>
      </c>
      <c r="L371" s="37"/>
      <c r="M371" s="186" t="s">
        <v>1</v>
      </c>
      <c r="N371" s="187" t="s">
        <v>38</v>
      </c>
      <c r="O371" s="73"/>
      <c r="P371" s="188">
        <f>O371*H371</f>
        <v>0</v>
      </c>
      <c r="Q371" s="188">
        <v>0</v>
      </c>
      <c r="R371" s="188">
        <f>Q371*H371</f>
        <v>0</v>
      </c>
      <c r="S371" s="188">
        <v>0</v>
      </c>
      <c r="T371" s="189">
        <f>S371*H371</f>
        <v>0</v>
      </c>
      <c r="AR371" s="190" t="s">
        <v>130</v>
      </c>
      <c r="AT371" s="190" t="s">
        <v>125</v>
      </c>
      <c r="AU371" s="190" t="s">
        <v>83</v>
      </c>
      <c r="AY371" s="18" t="s">
        <v>123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8" t="s">
        <v>81</v>
      </c>
      <c r="BK371" s="191">
        <f>ROUND(I371*H371,2)</f>
        <v>0</v>
      </c>
      <c r="BL371" s="18" t="s">
        <v>130</v>
      </c>
      <c r="BM371" s="190" t="s">
        <v>496</v>
      </c>
    </row>
    <row r="372" s="12" customFormat="1">
      <c r="B372" s="192"/>
      <c r="D372" s="193" t="s">
        <v>132</v>
      </c>
      <c r="E372" s="194" t="s">
        <v>1</v>
      </c>
      <c r="F372" s="195" t="s">
        <v>133</v>
      </c>
      <c r="H372" s="194" t="s">
        <v>1</v>
      </c>
      <c r="I372" s="196"/>
      <c r="L372" s="192"/>
      <c r="M372" s="197"/>
      <c r="N372" s="198"/>
      <c r="O372" s="198"/>
      <c r="P372" s="198"/>
      <c r="Q372" s="198"/>
      <c r="R372" s="198"/>
      <c r="S372" s="198"/>
      <c r="T372" s="199"/>
      <c r="AT372" s="194" t="s">
        <v>132</v>
      </c>
      <c r="AU372" s="194" t="s">
        <v>83</v>
      </c>
      <c r="AV372" s="12" t="s">
        <v>81</v>
      </c>
      <c r="AW372" s="12" t="s">
        <v>30</v>
      </c>
      <c r="AX372" s="12" t="s">
        <v>73</v>
      </c>
      <c r="AY372" s="194" t="s">
        <v>123</v>
      </c>
    </row>
    <row r="373" s="12" customFormat="1">
      <c r="B373" s="192"/>
      <c r="D373" s="193" t="s">
        <v>132</v>
      </c>
      <c r="E373" s="194" t="s">
        <v>1</v>
      </c>
      <c r="F373" s="195" t="s">
        <v>213</v>
      </c>
      <c r="H373" s="194" t="s">
        <v>1</v>
      </c>
      <c r="I373" s="196"/>
      <c r="L373" s="192"/>
      <c r="M373" s="197"/>
      <c r="N373" s="198"/>
      <c r="O373" s="198"/>
      <c r="P373" s="198"/>
      <c r="Q373" s="198"/>
      <c r="R373" s="198"/>
      <c r="S373" s="198"/>
      <c r="T373" s="199"/>
      <c r="AT373" s="194" t="s">
        <v>132</v>
      </c>
      <c r="AU373" s="194" t="s">
        <v>83</v>
      </c>
      <c r="AV373" s="12" t="s">
        <v>81</v>
      </c>
      <c r="AW373" s="12" t="s">
        <v>30</v>
      </c>
      <c r="AX373" s="12" t="s">
        <v>73</v>
      </c>
      <c r="AY373" s="194" t="s">
        <v>123</v>
      </c>
    </row>
    <row r="374" s="12" customFormat="1">
      <c r="B374" s="192"/>
      <c r="D374" s="193" t="s">
        <v>132</v>
      </c>
      <c r="E374" s="194" t="s">
        <v>1</v>
      </c>
      <c r="F374" s="195" t="s">
        <v>214</v>
      </c>
      <c r="H374" s="194" t="s">
        <v>1</v>
      </c>
      <c r="I374" s="196"/>
      <c r="L374" s="192"/>
      <c r="M374" s="197"/>
      <c r="N374" s="198"/>
      <c r="O374" s="198"/>
      <c r="P374" s="198"/>
      <c r="Q374" s="198"/>
      <c r="R374" s="198"/>
      <c r="S374" s="198"/>
      <c r="T374" s="199"/>
      <c r="AT374" s="194" t="s">
        <v>132</v>
      </c>
      <c r="AU374" s="194" t="s">
        <v>83</v>
      </c>
      <c r="AV374" s="12" t="s">
        <v>81</v>
      </c>
      <c r="AW374" s="12" t="s">
        <v>30</v>
      </c>
      <c r="AX374" s="12" t="s">
        <v>73</v>
      </c>
      <c r="AY374" s="194" t="s">
        <v>123</v>
      </c>
    </row>
    <row r="375" s="13" customFormat="1">
      <c r="B375" s="200"/>
      <c r="D375" s="193" t="s">
        <v>132</v>
      </c>
      <c r="E375" s="201" t="s">
        <v>1</v>
      </c>
      <c r="F375" s="202" t="s">
        <v>482</v>
      </c>
      <c r="H375" s="203">
        <v>654</v>
      </c>
      <c r="I375" s="204"/>
      <c r="L375" s="200"/>
      <c r="M375" s="205"/>
      <c r="N375" s="206"/>
      <c r="O375" s="206"/>
      <c r="P375" s="206"/>
      <c r="Q375" s="206"/>
      <c r="R375" s="206"/>
      <c r="S375" s="206"/>
      <c r="T375" s="207"/>
      <c r="AT375" s="201" t="s">
        <v>132</v>
      </c>
      <c r="AU375" s="201" t="s">
        <v>83</v>
      </c>
      <c r="AV375" s="13" t="s">
        <v>83</v>
      </c>
      <c r="AW375" s="13" t="s">
        <v>30</v>
      </c>
      <c r="AX375" s="13" t="s">
        <v>81</v>
      </c>
      <c r="AY375" s="201" t="s">
        <v>123</v>
      </c>
    </row>
    <row r="376" s="1" customFormat="1" ht="32.4" customHeight="1">
      <c r="B376" s="178"/>
      <c r="C376" s="179" t="s">
        <v>497</v>
      </c>
      <c r="D376" s="179" t="s">
        <v>125</v>
      </c>
      <c r="E376" s="180" t="s">
        <v>498</v>
      </c>
      <c r="F376" s="181" t="s">
        <v>499</v>
      </c>
      <c r="G376" s="182" t="s">
        <v>128</v>
      </c>
      <c r="H376" s="183">
        <v>729</v>
      </c>
      <c r="I376" s="184"/>
      <c r="J376" s="185">
        <f>ROUND(I376*H376,2)</f>
        <v>0</v>
      </c>
      <c r="K376" s="181" t="s">
        <v>129</v>
      </c>
      <c r="L376" s="37"/>
      <c r="M376" s="186" t="s">
        <v>1</v>
      </c>
      <c r="N376" s="187" t="s">
        <v>38</v>
      </c>
      <c r="O376" s="73"/>
      <c r="P376" s="188">
        <f>O376*H376</f>
        <v>0</v>
      </c>
      <c r="Q376" s="188">
        <v>0.10362</v>
      </c>
      <c r="R376" s="188">
        <f>Q376*H376</f>
        <v>75.538980000000009</v>
      </c>
      <c r="S376" s="188">
        <v>0</v>
      </c>
      <c r="T376" s="189">
        <f>S376*H376</f>
        <v>0</v>
      </c>
      <c r="AR376" s="190" t="s">
        <v>130</v>
      </c>
      <c r="AT376" s="190" t="s">
        <v>125</v>
      </c>
      <c r="AU376" s="190" t="s">
        <v>83</v>
      </c>
      <c r="AY376" s="18" t="s">
        <v>123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8" t="s">
        <v>81</v>
      </c>
      <c r="BK376" s="191">
        <f>ROUND(I376*H376,2)</f>
        <v>0</v>
      </c>
      <c r="BL376" s="18" t="s">
        <v>130</v>
      </c>
      <c r="BM376" s="190" t="s">
        <v>500</v>
      </c>
    </row>
    <row r="377" s="12" customFormat="1">
      <c r="B377" s="192"/>
      <c r="D377" s="193" t="s">
        <v>132</v>
      </c>
      <c r="E377" s="194" t="s">
        <v>1</v>
      </c>
      <c r="F377" s="195" t="s">
        <v>133</v>
      </c>
      <c r="H377" s="194" t="s">
        <v>1</v>
      </c>
      <c r="I377" s="196"/>
      <c r="L377" s="192"/>
      <c r="M377" s="197"/>
      <c r="N377" s="198"/>
      <c r="O377" s="198"/>
      <c r="P377" s="198"/>
      <c r="Q377" s="198"/>
      <c r="R377" s="198"/>
      <c r="S377" s="198"/>
      <c r="T377" s="199"/>
      <c r="AT377" s="194" t="s">
        <v>132</v>
      </c>
      <c r="AU377" s="194" t="s">
        <v>83</v>
      </c>
      <c r="AV377" s="12" t="s">
        <v>81</v>
      </c>
      <c r="AW377" s="12" t="s">
        <v>30</v>
      </c>
      <c r="AX377" s="12" t="s">
        <v>73</v>
      </c>
      <c r="AY377" s="194" t="s">
        <v>123</v>
      </c>
    </row>
    <row r="378" s="12" customFormat="1">
      <c r="B378" s="192"/>
      <c r="D378" s="193" t="s">
        <v>132</v>
      </c>
      <c r="E378" s="194" t="s">
        <v>1</v>
      </c>
      <c r="F378" s="195" t="s">
        <v>213</v>
      </c>
      <c r="H378" s="194" t="s">
        <v>1</v>
      </c>
      <c r="I378" s="196"/>
      <c r="L378" s="192"/>
      <c r="M378" s="197"/>
      <c r="N378" s="198"/>
      <c r="O378" s="198"/>
      <c r="P378" s="198"/>
      <c r="Q378" s="198"/>
      <c r="R378" s="198"/>
      <c r="S378" s="198"/>
      <c r="T378" s="199"/>
      <c r="AT378" s="194" t="s">
        <v>132</v>
      </c>
      <c r="AU378" s="194" t="s">
        <v>83</v>
      </c>
      <c r="AV378" s="12" t="s">
        <v>81</v>
      </c>
      <c r="AW378" s="12" t="s">
        <v>30</v>
      </c>
      <c r="AX378" s="12" t="s">
        <v>73</v>
      </c>
      <c r="AY378" s="194" t="s">
        <v>123</v>
      </c>
    </row>
    <row r="379" s="12" customFormat="1">
      <c r="B379" s="192"/>
      <c r="D379" s="193" t="s">
        <v>132</v>
      </c>
      <c r="E379" s="194" t="s">
        <v>1</v>
      </c>
      <c r="F379" s="195" t="s">
        <v>214</v>
      </c>
      <c r="H379" s="194" t="s">
        <v>1</v>
      </c>
      <c r="I379" s="196"/>
      <c r="L379" s="192"/>
      <c r="M379" s="197"/>
      <c r="N379" s="198"/>
      <c r="O379" s="198"/>
      <c r="P379" s="198"/>
      <c r="Q379" s="198"/>
      <c r="R379" s="198"/>
      <c r="S379" s="198"/>
      <c r="T379" s="199"/>
      <c r="AT379" s="194" t="s">
        <v>132</v>
      </c>
      <c r="AU379" s="194" t="s">
        <v>83</v>
      </c>
      <c r="AV379" s="12" t="s">
        <v>81</v>
      </c>
      <c r="AW379" s="12" t="s">
        <v>30</v>
      </c>
      <c r="AX379" s="12" t="s">
        <v>73</v>
      </c>
      <c r="AY379" s="194" t="s">
        <v>123</v>
      </c>
    </row>
    <row r="380" s="13" customFormat="1">
      <c r="B380" s="200"/>
      <c r="D380" s="193" t="s">
        <v>132</v>
      </c>
      <c r="E380" s="201" t="s">
        <v>1</v>
      </c>
      <c r="F380" s="202" t="s">
        <v>501</v>
      </c>
      <c r="H380" s="203">
        <v>729</v>
      </c>
      <c r="I380" s="204"/>
      <c r="L380" s="200"/>
      <c r="M380" s="205"/>
      <c r="N380" s="206"/>
      <c r="O380" s="206"/>
      <c r="P380" s="206"/>
      <c r="Q380" s="206"/>
      <c r="R380" s="206"/>
      <c r="S380" s="206"/>
      <c r="T380" s="207"/>
      <c r="AT380" s="201" t="s">
        <v>132</v>
      </c>
      <c r="AU380" s="201" t="s">
        <v>83</v>
      </c>
      <c r="AV380" s="13" t="s">
        <v>83</v>
      </c>
      <c r="AW380" s="13" t="s">
        <v>30</v>
      </c>
      <c r="AX380" s="13" t="s">
        <v>81</v>
      </c>
      <c r="AY380" s="201" t="s">
        <v>123</v>
      </c>
    </row>
    <row r="381" s="1" customFormat="1" ht="21.6" customHeight="1">
      <c r="B381" s="178"/>
      <c r="C381" s="224" t="s">
        <v>502</v>
      </c>
      <c r="D381" s="224" t="s">
        <v>366</v>
      </c>
      <c r="E381" s="225" t="s">
        <v>503</v>
      </c>
      <c r="F381" s="226" t="s">
        <v>504</v>
      </c>
      <c r="G381" s="227" t="s">
        <v>128</v>
      </c>
      <c r="H381" s="228">
        <v>391.779</v>
      </c>
      <c r="I381" s="229"/>
      <c r="J381" s="230">
        <f>ROUND(I381*H381,2)</f>
        <v>0</v>
      </c>
      <c r="K381" s="226" t="s">
        <v>129</v>
      </c>
      <c r="L381" s="231"/>
      <c r="M381" s="232" t="s">
        <v>1</v>
      </c>
      <c r="N381" s="233" t="s">
        <v>38</v>
      </c>
      <c r="O381" s="73"/>
      <c r="P381" s="188">
        <f>O381*H381</f>
        <v>0</v>
      </c>
      <c r="Q381" s="188">
        <v>0.17599999999999999</v>
      </c>
      <c r="R381" s="188">
        <f>Q381*H381</f>
        <v>68.953103999999996</v>
      </c>
      <c r="S381" s="188">
        <v>0</v>
      </c>
      <c r="T381" s="189">
        <f>S381*H381</f>
        <v>0</v>
      </c>
      <c r="AR381" s="190" t="s">
        <v>167</v>
      </c>
      <c r="AT381" s="190" t="s">
        <v>366</v>
      </c>
      <c r="AU381" s="190" t="s">
        <v>83</v>
      </c>
      <c r="AY381" s="18" t="s">
        <v>123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8" t="s">
        <v>81</v>
      </c>
      <c r="BK381" s="191">
        <f>ROUND(I381*H381,2)</f>
        <v>0</v>
      </c>
      <c r="BL381" s="18" t="s">
        <v>130</v>
      </c>
      <c r="BM381" s="190" t="s">
        <v>505</v>
      </c>
    </row>
    <row r="382" s="12" customFormat="1">
      <c r="B382" s="192"/>
      <c r="D382" s="193" t="s">
        <v>132</v>
      </c>
      <c r="E382" s="194" t="s">
        <v>1</v>
      </c>
      <c r="F382" s="195" t="s">
        <v>133</v>
      </c>
      <c r="H382" s="194" t="s">
        <v>1</v>
      </c>
      <c r="I382" s="196"/>
      <c r="L382" s="192"/>
      <c r="M382" s="197"/>
      <c r="N382" s="198"/>
      <c r="O382" s="198"/>
      <c r="P382" s="198"/>
      <c r="Q382" s="198"/>
      <c r="R382" s="198"/>
      <c r="S382" s="198"/>
      <c r="T382" s="199"/>
      <c r="AT382" s="194" t="s">
        <v>132</v>
      </c>
      <c r="AU382" s="194" t="s">
        <v>83</v>
      </c>
      <c r="AV382" s="12" t="s">
        <v>81</v>
      </c>
      <c r="AW382" s="12" t="s">
        <v>30</v>
      </c>
      <c r="AX382" s="12" t="s">
        <v>73</v>
      </c>
      <c r="AY382" s="194" t="s">
        <v>123</v>
      </c>
    </row>
    <row r="383" s="12" customFormat="1">
      <c r="B383" s="192"/>
      <c r="D383" s="193" t="s">
        <v>132</v>
      </c>
      <c r="E383" s="194" t="s">
        <v>1</v>
      </c>
      <c r="F383" s="195" t="s">
        <v>213</v>
      </c>
      <c r="H383" s="194" t="s">
        <v>1</v>
      </c>
      <c r="I383" s="196"/>
      <c r="L383" s="192"/>
      <c r="M383" s="197"/>
      <c r="N383" s="198"/>
      <c r="O383" s="198"/>
      <c r="P383" s="198"/>
      <c r="Q383" s="198"/>
      <c r="R383" s="198"/>
      <c r="S383" s="198"/>
      <c r="T383" s="199"/>
      <c r="AT383" s="194" t="s">
        <v>132</v>
      </c>
      <c r="AU383" s="194" t="s">
        <v>83</v>
      </c>
      <c r="AV383" s="12" t="s">
        <v>81</v>
      </c>
      <c r="AW383" s="12" t="s">
        <v>30</v>
      </c>
      <c r="AX383" s="12" t="s">
        <v>73</v>
      </c>
      <c r="AY383" s="194" t="s">
        <v>123</v>
      </c>
    </row>
    <row r="384" s="12" customFormat="1">
      <c r="B384" s="192"/>
      <c r="D384" s="193" t="s">
        <v>132</v>
      </c>
      <c r="E384" s="194" t="s">
        <v>1</v>
      </c>
      <c r="F384" s="195" t="s">
        <v>214</v>
      </c>
      <c r="H384" s="194" t="s">
        <v>1</v>
      </c>
      <c r="I384" s="196"/>
      <c r="L384" s="192"/>
      <c r="M384" s="197"/>
      <c r="N384" s="198"/>
      <c r="O384" s="198"/>
      <c r="P384" s="198"/>
      <c r="Q384" s="198"/>
      <c r="R384" s="198"/>
      <c r="S384" s="198"/>
      <c r="T384" s="199"/>
      <c r="AT384" s="194" t="s">
        <v>132</v>
      </c>
      <c r="AU384" s="194" t="s">
        <v>83</v>
      </c>
      <c r="AV384" s="12" t="s">
        <v>81</v>
      </c>
      <c r="AW384" s="12" t="s">
        <v>30</v>
      </c>
      <c r="AX384" s="12" t="s">
        <v>73</v>
      </c>
      <c r="AY384" s="194" t="s">
        <v>123</v>
      </c>
    </row>
    <row r="385" s="13" customFormat="1">
      <c r="B385" s="200"/>
      <c r="D385" s="193" t="s">
        <v>132</v>
      </c>
      <c r="E385" s="201" t="s">
        <v>1</v>
      </c>
      <c r="F385" s="202" t="s">
        <v>506</v>
      </c>
      <c r="H385" s="203">
        <v>387.89999999999998</v>
      </c>
      <c r="I385" s="204"/>
      <c r="L385" s="200"/>
      <c r="M385" s="205"/>
      <c r="N385" s="206"/>
      <c r="O385" s="206"/>
      <c r="P385" s="206"/>
      <c r="Q385" s="206"/>
      <c r="R385" s="206"/>
      <c r="S385" s="206"/>
      <c r="T385" s="207"/>
      <c r="AT385" s="201" t="s">
        <v>132</v>
      </c>
      <c r="AU385" s="201" t="s">
        <v>83</v>
      </c>
      <c r="AV385" s="13" t="s">
        <v>83</v>
      </c>
      <c r="AW385" s="13" t="s">
        <v>30</v>
      </c>
      <c r="AX385" s="13" t="s">
        <v>81</v>
      </c>
      <c r="AY385" s="201" t="s">
        <v>123</v>
      </c>
    </row>
    <row r="386" s="13" customFormat="1">
      <c r="B386" s="200"/>
      <c r="D386" s="193" t="s">
        <v>132</v>
      </c>
      <c r="F386" s="202" t="s">
        <v>507</v>
      </c>
      <c r="H386" s="203">
        <v>391.779</v>
      </c>
      <c r="I386" s="204"/>
      <c r="L386" s="200"/>
      <c r="M386" s="205"/>
      <c r="N386" s="206"/>
      <c r="O386" s="206"/>
      <c r="P386" s="206"/>
      <c r="Q386" s="206"/>
      <c r="R386" s="206"/>
      <c r="S386" s="206"/>
      <c r="T386" s="207"/>
      <c r="AT386" s="201" t="s">
        <v>132</v>
      </c>
      <c r="AU386" s="201" t="s">
        <v>83</v>
      </c>
      <c r="AV386" s="13" t="s">
        <v>83</v>
      </c>
      <c r="AW386" s="13" t="s">
        <v>3</v>
      </c>
      <c r="AX386" s="13" t="s">
        <v>81</v>
      </c>
      <c r="AY386" s="201" t="s">
        <v>123</v>
      </c>
    </row>
    <row r="387" s="1" customFormat="1" ht="21.6" customHeight="1">
      <c r="B387" s="178"/>
      <c r="C387" s="224" t="s">
        <v>508</v>
      </c>
      <c r="D387" s="224" t="s">
        <v>366</v>
      </c>
      <c r="E387" s="225" t="s">
        <v>509</v>
      </c>
      <c r="F387" s="226" t="s">
        <v>510</v>
      </c>
      <c r="G387" s="227" t="s">
        <v>128</v>
      </c>
      <c r="H387" s="228">
        <v>344.51100000000002</v>
      </c>
      <c r="I387" s="229"/>
      <c r="J387" s="230">
        <f>ROUND(I387*H387,2)</f>
        <v>0</v>
      </c>
      <c r="K387" s="226" t="s">
        <v>129</v>
      </c>
      <c r="L387" s="231"/>
      <c r="M387" s="232" t="s">
        <v>1</v>
      </c>
      <c r="N387" s="233" t="s">
        <v>38</v>
      </c>
      <c r="O387" s="73"/>
      <c r="P387" s="188">
        <f>O387*H387</f>
        <v>0</v>
      </c>
      <c r="Q387" s="188">
        <v>0.17599999999999999</v>
      </c>
      <c r="R387" s="188">
        <f>Q387*H387</f>
        <v>60.633935999999998</v>
      </c>
      <c r="S387" s="188">
        <v>0</v>
      </c>
      <c r="T387" s="189">
        <f>S387*H387</f>
        <v>0</v>
      </c>
      <c r="AR387" s="190" t="s">
        <v>167</v>
      </c>
      <c r="AT387" s="190" t="s">
        <v>366</v>
      </c>
      <c r="AU387" s="190" t="s">
        <v>83</v>
      </c>
      <c r="AY387" s="18" t="s">
        <v>123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8" t="s">
        <v>81</v>
      </c>
      <c r="BK387" s="191">
        <f>ROUND(I387*H387,2)</f>
        <v>0</v>
      </c>
      <c r="BL387" s="18" t="s">
        <v>130</v>
      </c>
      <c r="BM387" s="190" t="s">
        <v>511</v>
      </c>
    </row>
    <row r="388" s="13" customFormat="1">
      <c r="B388" s="200"/>
      <c r="D388" s="193" t="s">
        <v>132</v>
      </c>
      <c r="E388" s="201" t="s">
        <v>1</v>
      </c>
      <c r="F388" s="202" t="s">
        <v>512</v>
      </c>
      <c r="H388" s="203">
        <v>341.10000000000002</v>
      </c>
      <c r="I388" s="204"/>
      <c r="L388" s="200"/>
      <c r="M388" s="205"/>
      <c r="N388" s="206"/>
      <c r="O388" s="206"/>
      <c r="P388" s="206"/>
      <c r="Q388" s="206"/>
      <c r="R388" s="206"/>
      <c r="S388" s="206"/>
      <c r="T388" s="207"/>
      <c r="AT388" s="201" t="s">
        <v>132</v>
      </c>
      <c r="AU388" s="201" t="s">
        <v>83</v>
      </c>
      <c r="AV388" s="13" t="s">
        <v>83</v>
      </c>
      <c r="AW388" s="13" t="s">
        <v>30</v>
      </c>
      <c r="AX388" s="13" t="s">
        <v>81</v>
      </c>
      <c r="AY388" s="201" t="s">
        <v>123</v>
      </c>
    </row>
    <row r="389" s="13" customFormat="1">
      <c r="B389" s="200"/>
      <c r="D389" s="193" t="s">
        <v>132</v>
      </c>
      <c r="F389" s="202" t="s">
        <v>513</v>
      </c>
      <c r="H389" s="203">
        <v>344.51100000000002</v>
      </c>
      <c r="I389" s="204"/>
      <c r="L389" s="200"/>
      <c r="M389" s="205"/>
      <c r="N389" s="206"/>
      <c r="O389" s="206"/>
      <c r="P389" s="206"/>
      <c r="Q389" s="206"/>
      <c r="R389" s="206"/>
      <c r="S389" s="206"/>
      <c r="T389" s="207"/>
      <c r="AT389" s="201" t="s">
        <v>132</v>
      </c>
      <c r="AU389" s="201" t="s">
        <v>83</v>
      </c>
      <c r="AV389" s="13" t="s">
        <v>83</v>
      </c>
      <c r="AW389" s="13" t="s">
        <v>3</v>
      </c>
      <c r="AX389" s="13" t="s">
        <v>81</v>
      </c>
      <c r="AY389" s="201" t="s">
        <v>123</v>
      </c>
    </row>
    <row r="390" s="1" customFormat="1" ht="21.6" customHeight="1">
      <c r="B390" s="178"/>
      <c r="C390" s="179" t="s">
        <v>514</v>
      </c>
      <c r="D390" s="179" t="s">
        <v>125</v>
      </c>
      <c r="E390" s="180" t="s">
        <v>515</v>
      </c>
      <c r="F390" s="181" t="s">
        <v>516</v>
      </c>
      <c r="G390" s="182" t="s">
        <v>170</v>
      </c>
      <c r="H390" s="183">
        <v>20</v>
      </c>
      <c r="I390" s="184"/>
      <c r="J390" s="185">
        <f>ROUND(I390*H390,2)</f>
        <v>0</v>
      </c>
      <c r="K390" s="181" t="s">
        <v>129</v>
      </c>
      <c r="L390" s="37"/>
      <c r="M390" s="186" t="s">
        <v>1</v>
      </c>
      <c r="N390" s="187" t="s">
        <v>38</v>
      </c>
      <c r="O390" s="73"/>
      <c r="P390" s="188">
        <f>O390*H390</f>
        <v>0</v>
      </c>
      <c r="Q390" s="188">
        <v>0.0035999999999999999</v>
      </c>
      <c r="R390" s="188">
        <f>Q390*H390</f>
        <v>0.071999999999999995</v>
      </c>
      <c r="S390" s="188">
        <v>0</v>
      </c>
      <c r="T390" s="189">
        <f>S390*H390</f>
        <v>0</v>
      </c>
      <c r="AR390" s="190" t="s">
        <v>130</v>
      </c>
      <c r="AT390" s="190" t="s">
        <v>125</v>
      </c>
      <c r="AU390" s="190" t="s">
        <v>83</v>
      </c>
      <c r="AY390" s="18" t="s">
        <v>123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8" t="s">
        <v>81</v>
      </c>
      <c r="BK390" s="191">
        <f>ROUND(I390*H390,2)</f>
        <v>0</v>
      </c>
      <c r="BL390" s="18" t="s">
        <v>130</v>
      </c>
      <c r="BM390" s="190" t="s">
        <v>517</v>
      </c>
    </row>
    <row r="391" s="12" customFormat="1">
      <c r="B391" s="192"/>
      <c r="D391" s="193" t="s">
        <v>132</v>
      </c>
      <c r="E391" s="194" t="s">
        <v>1</v>
      </c>
      <c r="F391" s="195" t="s">
        <v>133</v>
      </c>
      <c r="H391" s="194" t="s">
        <v>1</v>
      </c>
      <c r="I391" s="196"/>
      <c r="L391" s="192"/>
      <c r="M391" s="197"/>
      <c r="N391" s="198"/>
      <c r="O391" s="198"/>
      <c r="P391" s="198"/>
      <c r="Q391" s="198"/>
      <c r="R391" s="198"/>
      <c r="S391" s="198"/>
      <c r="T391" s="199"/>
      <c r="AT391" s="194" t="s">
        <v>132</v>
      </c>
      <c r="AU391" s="194" t="s">
        <v>83</v>
      </c>
      <c r="AV391" s="12" t="s">
        <v>81</v>
      </c>
      <c r="AW391" s="12" t="s">
        <v>30</v>
      </c>
      <c r="AX391" s="12" t="s">
        <v>73</v>
      </c>
      <c r="AY391" s="194" t="s">
        <v>123</v>
      </c>
    </row>
    <row r="392" s="12" customFormat="1">
      <c r="B392" s="192"/>
      <c r="D392" s="193" t="s">
        <v>132</v>
      </c>
      <c r="E392" s="194" t="s">
        <v>1</v>
      </c>
      <c r="F392" s="195" t="s">
        <v>213</v>
      </c>
      <c r="H392" s="194" t="s">
        <v>1</v>
      </c>
      <c r="I392" s="196"/>
      <c r="L392" s="192"/>
      <c r="M392" s="197"/>
      <c r="N392" s="198"/>
      <c r="O392" s="198"/>
      <c r="P392" s="198"/>
      <c r="Q392" s="198"/>
      <c r="R392" s="198"/>
      <c r="S392" s="198"/>
      <c r="T392" s="199"/>
      <c r="AT392" s="194" t="s">
        <v>132</v>
      </c>
      <c r="AU392" s="194" t="s">
        <v>83</v>
      </c>
      <c r="AV392" s="12" t="s">
        <v>81</v>
      </c>
      <c r="AW392" s="12" t="s">
        <v>30</v>
      </c>
      <c r="AX392" s="12" t="s">
        <v>73</v>
      </c>
      <c r="AY392" s="194" t="s">
        <v>123</v>
      </c>
    </row>
    <row r="393" s="13" customFormat="1">
      <c r="B393" s="200"/>
      <c r="D393" s="193" t="s">
        <v>132</v>
      </c>
      <c r="E393" s="201" t="s">
        <v>1</v>
      </c>
      <c r="F393" s="202" t="s">
        <v>518</v>
      </c>
      <c r="H393" s="203">
        <v>20</v>
      </c>
      <c r="I393" s="204"/>
      <c r="L393" s="200"/>
      <c r="M393" s="205"/>
      <c r="N393" s="206"/>
      <c r="O393" s="206"/>
      <c r="P393" s="206"/>
      <c r="Q393" s="206"/>
      <c r="R393" s="206"/>
      <c r="S393" s="206"/>
      <c r="T393" s="207"/>
      <c r="AT393" s="201" t="s">
        <v>132</v>
      </c>
      <c r="AU393" s="201" t="s">
        <v>83</v>
      </c>
      <c r="AV393" s="13" t="s">
        <v>83</v>
      </c>
      <c r="AW393" s="13" t="s">
        <v>30</v>
      </c>
      <c r="AX393" s="13" t="s">
        <v>81</v>
      </c>
      <c r="AY393" s="201" t="s">
        <v>123</v>
      </c>
    </row>
    <row r="394" s="11" customFormat="1" ht="22.8" customHeight="1">
      <c r="B394" s="165"/>
      <c r="D394" s="166" t="s">
        <v>72</v>
      </c>
      <c r="E394" s="176" t="s">
        <v>167</v>
      </c>
      <c r="F394" s="176" t="s">
        <v>519</v>
      </c>
      <c r="I394" s="168"/>
      <c r="J394" s="177">
        <f>BK394</f>
        <v>0</v>
      </c>
      <c r="L394" s="165"/>
      <c r="M394" s="170"/>
      <c r="N394" s="171"/>
      <c r="O394" s="171"/>
      <c r="P394" s="172">
        <f>SUM(P395:P435)</f>
        <v>0</v>
      </c>
      <c r="Q394" s="171"/>
      <c r="R394" s="172">
        <f>SUM(R395:R435)</f>
        <v>8.2647100000000009</v>
      </c>
      <c r="S394" s="171"/>
      <c r="T394" s="173">
        <f>SUM(T395:T435)</f>
        <v>3.8719999999999999</v>
      </c>
      <c r="AR394" s="166" t="s">
        <v>81</v>
      </c>
      <c r="AT394" s="174" t="s">
        <v>72</v>
      </c>
      <c r="AU394" s="174" t="s">
        <v>81</v>
      </c>
      <c r="AY394" s="166" t="s">
        <v>123</v>
      </c>
      <c r="BK394" s="175">
        <f>SUM(BK395:BK435)</f>
        <v>0</v>
      </c>
    </row>
    <row r="395" s="1" customFormat="1" ht="21.6" customHeight="1">
      <c r="B395" s="178"/>
      <c r="C395" s="179" t="s">
        <v>520</v>
      </c>
      <c r="D395" s="179" t="s">
        <v>125</v>
      </c>
      <c r="E395" s="180" t="s">
        <v>521</v>
      </c>
      <c r="F395" s="181" t="s">
        <v>522</v>
      </c>
      <c r="G395" s="182" t="s">
        <v>170</v>
      </c>
      <c r="H395" s="183">
        <v>18</v>
      </c>
      <c r="I395" s="184"/>
      <c r="J395" s="185">
        <f>ROUND(I395*H395,2)</f>
        <v>0</v>
      </c>
      <c r="K395" s="181" t="s">
        <v>129</v>
      </c>
      <c r="L395" s="37"/>
      <c r="M395" s="186" t="s">
        <v>1</v>
      </c>
      <c r="N395" s="187" t="s">
        <v>38</v>
      </c>
      <c r="O395" s="73"/>
      <c r="P395" s="188">
        <f>O395*H395</f>
        <v>0</v>
      </c>
      <c r="Q395" s="188">
        <v>0.0024099999999999998</v>
      </c>
      <c r="R395" s="188">
        <f>Q395*H395</f>
        <v>0.043379999999999995</v>
      </c>
      <c r="S395" s="188">
        <v>0</v>
      </c>
      <c r="T395" s="189">
        <f>S395*H395</f>
        <v>0</v>
      </c>
      <c r="AR395" s="190" t="s">
        <v>130</v>
      </c>
      <c r="AT395" s="190" t="s">
        <v>125</v>
      </c>
      <c r="AU395" s="190" t="s">
        <v>83</v>
      </c>
      <c r="AY395" s="18" t="s">
        <v>123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8" t="s">
        <v>81</v>
      </c>
      <c r="BK395" s="191">
        <f>ROUND(I395*H395,2)</f>
        <v>0</v>
      </c>
      <c r="BL395" s="18" t="s">
        <v>130</v>
      </c>
      <c r="BM395" s="190" t="s">
        <v>523</v>
      </c>
    </row>
    <row r="396" s="12" customFormat="1">
      <c r="B396" s="192"/>
      <c r="D396" s="193" t="s">
        <v>132</v>
      </c>
      <c r="E396" s="194" t="s">
        <v>1</v>
      </c>
      <c r="F396" s="195" t="s">
        <v>524</v>
      </c>
      <c r="H396" s="194" t="s">
        <v>1</v>
      </c>
      <c r="I396" s="196"/>
      <c r="L396" s="192"/>
      <c r="M396" s="197"/>
      <c r="N396" s="198"/>
      <c r="O396" s="198"/>
      <c r="P396" s="198"/>
      <c r="Q396" s="198"/>
      <c r="R396" s="198"/>
      <c r="S396" s="198"/>
      <c r="T396" s="199"/>
      <c r="AT396" s="194" t="s">
        <v>132</v>
      </c>
      <c r="AU396" s="194" t="s">
        <v>83</v>
      </c>
      <c r="AV396" s="12" t="s">
        <v>81</v>
      </c>
      <c r="AW396" s="12" t="s">
        <v>30</v>
      </c>
      <c r="AX396" s="12" t="s">
        <v>73</v>
      </c>
      <c r="AY396" s="194" t="s">
        <v>123</v>
      </c>
    </row>
    <row r="397" s="13" customFormat="1">
      <c r="B397" s="200"/>
      <c r="D397" s="193" t="s">
        <v>132</v>
      </c>
      <c r="E397" s="201" t="s">
        <v>1</v>
      </c>
      <c r="F397" s="202" t="s">
        <v>525</v>
      </c>
      <c r="H397" s="203">
        <v>18</v>
      </c>
      <c r="I397" s="204"/>
      <c r="L397" s="200"/>
      <c r="M397" s="205"/>
      <c r="N397" s="206"/>
      <c r="O397" s="206"/>
      <c r="P397" s="206"/>
      <c r="Q397" s="206"/>
      <c r="R397" s="206"/>
      <c r="S397" s="206"/>
      <c r="T397" s="207"/>
      <c r="AT397" s="201" t="s">
        <v>132</v>
      </c>
      <c r="AU397" s="201" t="s">
        <v>83</v>
      </c>
      <c r="AV397" s="13" t="s">
        <v>83</v>
      </c>
      <c r="AW397" s="13" t="s">
        <v>30</v>
      </c>
      <c r="AX397" s="13" t="s">
        <v>81</v>
      </c>
      <c r="AY397" s="201" t="s">
        <v>123</v>
      </c>
    </row>
    <row r="398" s="1" customFormat="1" ht="21.6" customHeight="1">
      <c r="B398" s="178"/>
      <c r="C398" s="179" t="s">
        <v>526</v>
      </c>
      <c r="D398" s="179" t="s">
        <v>125</v>
      </c>
      <c r="E398" s="180" t="s">
        <v>527</v>
      </c>
      <c r="F398" s="181" t="s">
        <v>528</v>
      </c>
      <c r="G398" s="182" t="s">
        <v>170</v>
      </c>
      <c r="H398" s="183">
        <v>23</v>
      </c>
      <c r="I398" s="184"/>
      <c r="J398" s="185">
        <f>ROUND(I398*H398,2)</f>
        <v>0</v>
      </c>
      <c r="K398" s="181" t="s">
        <v>1</v>
      </c>
      <c r="L398" s="37"/>
      <c r="M398" s="186" t="s">
        <v>1</v>
      </c>
      <c r="N398" s="187" t="s">
        <v>38</v>
      </c>
      <c r="O398" s="73"/>
      <c r="P398" s="188">
        <f>O398*H398</f>
        <v>0</v>
      </c>
      <c r="Q398" s="188">
        <v>0.0024099999999999998</v>
      </c>
      <c r="R398" s="188">
        <f>Q398*H398</f>
        <v>0.055429999999999993</v>
      </c>
      <c r="S398" s="188">
        <v>0</v>
      </c>
      <c r="T398" s="189">
        <f>S398*H398</f>
        <v>0</v>
      </c>
      <c r="AR398" s="190" t="s">
        <v>130</v>
      </c>
      <c r="AT398" s="190" t="s">
        <v>125</v>
      </c>
      <c r="AU398" s="190" t="s">
        <v>83</v>
      </c>
      <c r="AY398" s="18" t="s">
        <v>123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8" t="s">
        <v>81</v>
      </c>
      <c r="BK398" s="191">
        <f>ROUND(I398*H398,2)</f>
        <v>0</v>
      </c>
      <c r="BL398" s="18" t="s">
        <v>130</v>
      </c>
      <c r="BM398" s="190" t="s">
        <v>529</v>
      </c>
    </row>
    <row r="399" s="13" customFormat="1">
      <c r="B399" s="200"/>
      <c r="D399" s="193" t="s">
        <v>132</v>
      </c>
      <c r="E399" s="201" t="s">
        <v>1</v>
      </c>
      <c r="F399" s="202" t="s">
        <v>530</v>
      </c>
      <c r="H399" s="203">
        <v>20</v>
      </c>
      <c r="I399" s="204"/>
      <c r="L399" s="200"/>
      <c r="M399" s="205"/>
      <c r="N399" s="206"/>
      <c r="O399" s="206"/>
      <c r="P399" s="206"/>
      <c r="Q399" s="206"/>
      <c r="R399" s="206"/>
      <c r="S399" s="206"/>
      <c r="T399" s="207"/>
      <c r="AT399" s="201" t="s">
        <v>132</v>
      </c>
      <c r="AU399" s="201" t="s">
        <v>83</v>
      </c>
      <c r="AV399" s="13" t="s">
        <v>83</v>
      </c>
      <c r="AW399" s="13" t="s">
        <v>30</v>
      </c>
      <c r="AX399" s="13" t="s">
        <v>73</v>
      </c>
      <c r="AY399" s="201" t="s">
        <v>123</v>
      </c>
    </row>
    <row r="400" s="13" customFormat="1">
      <c r="B400" s="200"/>
      <c r="D400" s="193" t="s">
        <v>132</v>
      </c>
      <c r="E400" s="201" t="s">
        <v>1</v>
      </c>
      <c r="F400" s="202" t="s">
        <v>531</v>
      </c>
      <c r="H400" s="203">
        <v>3</v>
      </c>
      <c r="I400" s="204"/>
      <c r="L400" s="200"/>
      <c r="M400" s="205"/>
      <c r="N400" s="206"/>
      <c r="O400" s="206"/>
      <c r="P400" s="206"/>
      <c r="Q400" s="206"/>
      <c r="R400" s="206"/>
      <c r="S400" s="206"/>
      <c r="T400" s="207"/>
      <c r="AT400" s="201" t="s">
        <v>132</v>
      </c>
      <c r="AU400" s="201" t="s">
        <v>83</v>
      </c>
      <c r="AV400" s="13" t="s">
        <v>83</v>
      </c>
      <c r="AW400" s="13" t="s">
        <v>30</v>
      </c>
      <c r="AX400" s="13" t="s">
        <v>73</v>
      </c>
      <c r="AY400" s="201" t="s">
        <v>123</v>
      </c>
    </row>
    <row r="401" s="14" customFormat="1">
      <c r="B401" s="208"/>
      <c r="D401" s="193" t="s">
        <v>132</v>
      </c>
      <c r="E401" s="209" t="s">
        <v>1</v>
      </c>
      <c r="F401" s="210" t="s">
        <v>155</v>
      </c>
      <c r="H401" s="211">
        <v>23</v>
      </c>
      <c r="I401" s="212"/>
      <c r="L401" s="208"/>
      <c r="M401" s="213"/>
      <c r="N401" s="214"/>
      <c r="O401" s="214"/>
      <c r="P401" s="214"/>
      <c r="Q401" s="214"/>
      <c r="R401" s="214"/>
      <c r="S401" s="214"/>
      <c r="T401" s="215"/>
      <c r="AT401" s="209" t="s">
        <v>132</v>
      </c>
      <c r="AU401" s="209" t="s">
        <v>83</v>
      </c>
      <c r="AV401" s="14" t="s">
        <v>130</v>
      </c>
      <c r="AW401" s="14" t="s">
        <v>30</v>
      </c>
      <c r="AX401" s="14" t="s">
        <v>81</v>
      </c>
      <c r="AY401" s="209" t="s">
        <v>123</v>
      </c>
    </row>
    <row r="402" s="1" customFormat="1" ht="32.4" customHeight="1">
      <c r="B402" s="178"/>
      <c r="C402" s="179" t="s">
        <v>532</v>
      </c>
      <c r="D402" s="179" t="s">
        <v>125</v>
      </c>
      <c r="E402" s="180" t="s">
        <v>533</v>
      </c>
      <c r="F402" s="181" t="s">
        <v>534</v>
      </c>
      <c r="G402" s="182" t="s">
        <v>435</v>
      </c>
      <c r="H402" s="183">
        <v>3</v>
      </c>
      <c r="I402" s="184"/>
      <c r="J402" s="185">
        <f>ROUND(I402*H402,2)</f>
        <v>0</v>
      </c>
      <c r="K402" s="181" t="s">
        <v>129</v>
      </c>
      <c r="L402" s="37"/>
      <c r="M402" s="186" t="s">
        <v>1</v>
      </c>
      <c r="N402" s="187" t="s">
        <v>38</v>
      </c>
      <c r="O402" s="73"/>
      <c r="P402" s="188">
        <f>O402*H402</f>
        <v>0</v>
      </c>
      <c r="Q402" s="188">
        <v>0</v>
      </c>
      <c r="R402" s="188">
        <f>Q402*H402</f>
        <v>0</v>
      </c>
      <c r="S402" s="188">
        <v>0</v>
      </c>
      <c r="T402" s="189">
        <f>S402*H402</f>
        <v>0</v>
      </c>
      <c r="AR402" s="190" t="s">
        <v>130</v>
      </c>
      <c r="AT402" s="190" t="s">
        <v>125</v>
      </c>
      <c r="AU402" s="190" t="s">
        <v>83</v>
      </c>
      <c r="AY402" s="18" t="s">
        <v>123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8" t="s">
        <v>81</v>
      </c>
      <c r="BK402" s="191">
        <f>ROUND(I402*H402,2)</f>
        <v>0</v>
      </c>
      <c r="BL402" s="18" t="s">
        <v>130</v>
      </c>
      <c r="BM402" s="190" t="s">
        <v>535</v>
      </c>
    </row>
    <row r="403" s="1" customFormat="1" ht="21.6" customHeight="1">
      <c r="B403" s="178"/>
      <c r="C403" s="224" t="s">
        <v>536</v>
      </c>
      <c r="D403" s="224" t="s">
        <v>366</v>
      </c>
      <c r="E403" s="225" t="s">
        <v>537</v>
      </c>
      <c r="F403" s="226" t="s">
        <v>538</v>
      </c>
      <c r="G403" s="227" t="s">
        <v>435</v>
      </c>
      <c r="H403" s="228">
        <v>3</v>
      </c>
      <c r="I403" s="229"/>
      <c r="J403" s="230">
        <f>ROUND(I403*H403,2)</f>
        <v>0</v>
      </c>
      <c r="K403" s="226" t="s">
        <v>129</v>
      </c>
      <c r="L403" s="231"/>
      <c r="M403" s="232" t="s">
        <v>1</v>
      </c>
      <c r="N403" s="233" t="s">
        <v>38</v>
      </c>
      <c r="O403" s="73"/>
      <c r="P403" s="188">
        <f>O403*H403</f>
        <v>0</v>
      </c>
      <c r="Q403" s="188">
        <v>0.00050000000000000001</v>
      </c>
      <c r="R403" s="188">
        <f>Q403*H403</f>
        <v>0.0015</v>
      </c>
      <c r="S403" s="188">
        <v>0</v>
      </c>
      <c r="T403" s="189">
        <f>S403*H403</f>
        <v>0</v>
      </c>
      <c r="AR403" s="190" t="s">
        <v>167</v>
      </c>
      <c r="AT403" s="190" t="s">
        <v>366</v>
      </c>
      <c r="AU403" s="190" t="s">
        <v>83</v>
      </c>
      <c r="AY403" s="18" t="s">
        <v>123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8" t="s">
        <v>81</v>
      </c>
      <c r="BK403" s="191">
        <f>ROUND(I403*H403,2)</f>
        <v>0</v>
      </c>
      <c r="BL403" s="18" t="s">
        <v>130</v>
      </c>
      <c r="BM403" s="190" t="s">
        <v>539</v>
      </c>
    </row>
    <row r="404" s="1" customFormat="1" ht="32.4" customHeight="1">
      <c r="B404" s="178"/>
      <c r="C404" s="179" t="s">
        <v>540</v>
      </c>
      <c r="D404" s="179" t="s">
        <v>125</v>
      </c>
      <c r="E404" s="180" t="s">
        <v>541</v>
      </c>
      <c r="F404" s="181" t="s">
        <v>542</v>
      </c>
      <c r="G404" s="182" t="s">
        <v>435</v>
      </c>
      <c r="H404" s="183">
        <v>1</v>
      </c>
      <c r="I404" s="184"/>
      <c r="J404" s="185">
        <f>ROUND(I404*H404,2)</f>
        <v>0</v>
      </c>
      <c r="K404" s="181" t="s">
        <v>129</v>
      </c>
      <c r="L404" s="37"/>
      <c r="M404" s="186" t="s">
        <v>1</v>
      </c>
      <c r="N404" s="187" t="s">
        <v>38</v>
      </c>
      <c r="O404" s="73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9">
        <f>S404*H404</f>
        <v>0</v>
      </c>
      <c r="AR404" s="190" t="s">
        <v>130</v>
      </c>
      <c r="AT404" s="190" t="s">
        <v>125</v>
      </c>
      <c r="AU404" s="190" t="s">
        <v>83</v>
      </c>
      <c r="AY404" s="18" t="s">
        <v>123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81</v>
      </c>
      <c r="BK404" s="191">
        <f>ROUND(I404*H404,2)</f>
        <v>0</v>
      </c>
      <c r="BL404" s="18" t="s">
        <v>130</v>
      </c>
      <c r="BM404" s="190" t="s">
        <v>543</v>
      </c>
    </row>
    <row r="405" s="1" customFormat="1" ht="14.4" customHeight="1">
      <c r="B405" s="178"/>
      <c r="C405" s="224" t="s">
        <v>544</v>
      </c>
      <c r="D405" s="224" t="s">
        <v>366</v>
      </c>
      <c r="E405" s="225" t="s">
        <v>545</v>
      </c>
      <c r="F405" s="226" t="s">
        <v>546</v>
      </c>
      <c r="G405" s="227" t="s">
        <v>435</v>
      </c>
      <c r="H405" s="228">
        <v>1</v>
      </c>
      <c r="I405" s="229"/>
      <c r="J405" s="230">
        <f>ROUND(I405*H405,2)</f>
        <v>0</v>
      </c>
      <c r="K405" s="226" t="s">
        <v>129</v>
      </c>
      <c r="L405" s="231"/>
      <c r="M405" s="232" t="s">
        <v>1</v>
      </c>
      <c r="N405" s="233" t="s">
        <v>38</v>
      </c>
      <c r="O405" s="73"/>
      <c r="P405" s="188">
        <f>O405*H405</f>
        <v>0</v>
      </c>
      <c r="Q405" s="188">
        <v>0.00040999999999999999</v>
      </c>
      <c r="R405" s="188">
        <f>Q405*H405</f>
        <v>0.00040999999999999999</v>
      </c>
      <c r="S405" s="188">
        <v>0</v>
      </c>
      <c r="T405" s="189">
        <f>S405*H405</f>
        <v>0</v>
      </c>
      <c r="AR405" s="190" t="s">
        <v>167</v>
      </c>
      <c r="AT405" s="190" t="s">
        <v>366</v>
      </c>
      <c r="AU405" s="190" t="s">
        <v>83</v>
      </c>
      <c r="AY405" s="18" t="s">
        <v>123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8" t="s">
        <v>81</v>
      </c>
      <c r="BK405" s="191">
        <f>ROUND(I405*H405,2)</f>
        <v>0</v>
      </c>
      <c r="BL405" s="18" t="s">
        <v>130</v>
      </c>
      <c r="BM405" s="190" t="s">
        <v>547</v>
      </c>
    </row>
    <row r="406" s="1" customFormat="1" ht="21.6" customHeight="1">
      <c r="B406" s="178"/>
      <c r="C406" s="179" t="s">
        <v>548</v>
      </c>
      <c r="D406" s="179" t="s">
        <v>125</v>
      </c>
      <c r="E406" s="180" t="s">
        <v>549</v>
      </c>
      <c r="F406" s="181" t="s">
        <v>550</v>
      </c>
      <c r="G406" s="182" t="s">
        <v>191</v>
      </c>
      <c r="H406" s="183">
        <v>1.6000000000000001</v>
      </c>
      <c r="I406" s="184"/>
      <c r="J406" s="185">
        <f>ROUND(I406*H406,2)</f>
        <v>0</v>
      </c>
      <c r="K406" s="181" t="s">
        <v>129</v>
      </c>
      <c r="L406" s="37"/>
      <c r="M406" s="186" t="s">
        <v>1</v>
      </c>
      <c r="N406" s="187" t="s">
        <v>38</v>
      </c>
      <c r="O406" s="73"/>
      <c r="P406" s="188">
        <f>O406*H406</f>
        <v>0</v>
      </c>
      <c r="Q406" s="188">
        <v>0</v>
      </c>
      <c r="R406" s="188">
        <f>Q406*H406</f>
        <v>0</v>
      </c>
      <c r="S406" s="188">
        <v>1.9199999999999999</v>
      </c>
      <c r="T406" s="189">
        <f>S406*H406</f>
        <v>3.0720000000000001</v>
      </c>
      <c r="AR406" s="190" t="s">
        <v>130</v>
      </c>
      <c r="AT406" s="190" t="s">
        <v>125</v>
      </c>
      <c r="AU406" s="190" t="s">
        <v>83</v>
      </c>
      <c r="AY406" s="18" t="s">
        <v>123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8" t="s">
        <v>81</v>
      </c>
      <c r="BK406" s="191">
        <f>ROUND(I406*H406,2)</f>
        <v>0</v>
      </c>
      <c r="BL406" s="18" t="s">
        <v>130</v>
      </c>
      <c r="BM406" s="190" t="s">
        <v>551</v>
      </c>
    </row>
    <row r="407" s="12" customFormat="1">
      <c r="B407" s="192"/>
      <c r="D407" s="193" t="s">
        <v>132</v>
      </c>
      <c r="E407" s="194" t="s">
        <v>1</v>
      </c>
      <c r="F407" s="195" t="s">
        <v>552</v>
      </c>
      <c r="H407" s="194" t="s">
        <v>1</v>
      </c>
      <c r="I407" s="196"/>
      <c r="L407" s="192"/>
      <c r="M407" s="197"/>
      <c r="N407" s="198"/>
      <c r="O407" s="198"/>
      <c r="P407" s="198"/>
      <c r="Q407" s="198"/>
      <c r="R407" s="198"/>
      <c r="S407" s="198"/>
      <c r="T407" s="199"/>
      <c r="AT407" s="194" t="s">
        <v>132</v>
      </c>
      <c r="AU407" s="194" t="s">
        <v>83</v>
      </c>
      <c r="AV407" s="12" t="s">
        <v>81</v>
      </c>
      <c r="AW407" s="12" t="s">
        <v>30</v>
      </c>
      <c r="AX407" s="12" t="s">
        <v>73</v>
      </c>
      <c r="AY407" s="194" t="s">
        <v>123</v>
      </c>
    </row>
    <row r="408" s="13" customFormat="1">
      <c r="B408" s="200"/>
      <c r="D408" s="193" t="s">
        <v>132</v>
      </c>
      <c r="E408" s="201" t="s">
        <v>1</v>
      </c>
      <c r="F408" s="202" t="s">
        <v>553</v>
      </c>
      <c r="H408" s="203">
        <v>1.6000000000000001</v>
      </c>
      <c r="I408" s="204"/>
      <c r="L408" s="200"/>
      <c r="M408" s="205"/>
      <c r="N408" s="206"/>
      <c r="O408" s="206"/>
      <c r="P408" s="206"/>
      <c r="Q408" s="206"/>
      <c r="R408" s="206"/>
      <c r="S408" s="206"/>
      <c r="T408" s="207"/>
      <c r="AT408" s="201" t="s">
        <v>132</v>
      </c>
      <c r="AU408" s="201" t="s">
        <v>83</v>
      </c>
      <c r="AV408" s="13" t="s">
        <v>83</v>
      </c>
      <c r="AW408" s="13" t="s">
        <v>30</v>
      </c>
      <c r="AX408" s="13" t="s">
        <v>81</v>
      </c>
      <c r="AY408" s="201" t="s">
        <v>123</v>
      </c>
    </row>
    <row r="409" s="1" customFormat="1" ht="21.6" customHeight="1">
      <c r="B409" s="178"/>
      <c r="C409" s="179" t="s">
        <v>554</v>
      </c>
      <c r="D409" s="179" t="s">
        <v>125</v>
      </c>
      <c r="E409" s="180" t="s">
        <v>555</v>
      </c>
      <c r="F409" s="181" t="s">
        <v>556</v>
      </c>
      <c r="G409" s="182" t="s">
        <v>435</v>
      </c>
      <c r="H409" s="183">
        <v>7</v>
      </c>
      <c r="I409" s="184"/>
      <c r="J409" s="185">
        <f>ROUND(I409*H409,2)</f>
        <v>0</v>
      </c>
      <c r="K409" s="181" t="s">
        <v>129</v>
      </c>
      <c r="L409" s="37"/>
      <c r="M409" s="186" t="s">
        <v>1</v>
      </c>
      <c r="N409" s="187" t="s">
        <v>38</v>
      </c>
      <c r="O409" s="73"/>
      <c r="P409" s="188">
        <f>O409*H409</f>
        <v>0</v>
      </c>
      <c r="Q409" s="188">
        <v>0.14494000000000001</v>
      </c>
      <c r="R409" s="188">
        <f>Q409*H409</f>
        <v>1.01458</v>
      </c>
      <c r="S409" s="188">
        <v>0</v>
      </c>
      <c r="T409" s="189">
        <f>S409*H409</f>
        <v>0</v>
      </c>
      <c r="AR409" s="190" t="s">
        <v>130</v>
      </c>
      <c r="AT409" s="190" t="s">
        <v>125</v>
      </c>
      <c r="AU409" s="190" t="s">
        <v>83</v>
      </c>
      <c r="AY409" s="18" t="s">
        <v>123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8" t="s">
        <v>81</v>
      </c>
      <c r="BK409" s="191">
        <f>ROUND(I409*H409,2)</f>
        <v>0</v>
      </c>
      <c r="BL409" s="18" t="s">
        <v>130</v>
      </c>
      <c r="BM409" s="190" t="s">
        <v>557</v>
      </c>
    </row>
    <row r="410" s="12" customFormat="1">
      <c r="B410" s="192"/>
      <c r="D410" s="193" t="s">
        <v>132</v>
      </c>
      <c r="E410" s="194" t="s">
        <v>1</v>
      </c>
      <c r="F410" s="195" t="s">
        <v>133</v>
      </c>
      <c r="H410" s="194" t="s">
        <v>1</v>
      </c>
      <c r="I410" s="196"/>
      <c r="L410" s="192"/>
      <c r="M410" s="197"/>
      <c r="N410" s="198"/>
      <c r="O410" s="198"/>
      <c r="P410" s="198"/>
      <c r="Q410" s="198"/>
      <c r="R410" s="198"/>
      <c r="S410" s="198"/>
      <c r="T410" s="199"/>
      <c r="AT410" s="194" t="s">
        <v>132</v>
      </c>
      <c r="AU410" s="194" t="s">
        <v>83</v>
      </c>
      <c r="AV410" s="12" t="s">
        <v>81</v>
      </c>
      <c r="AW410" s="12" t="s">
        <v>30</v>
      </c>
      <c r="AX410" s="12" t="s">
        <v>73</v>
      </c>
      <c r="AY410" s="194" t="s">
        <v>123</v>
      </c>
    </row>
    <row r="411" s="12" customFormat="1">
      <c r="B411" s="192"/>
      <c r="D411" s="193" t="s">
        <v>132</v>
      </c>
      <c r="E411" s="194" t="s">
        <v>1</v>
      </c>
      <c r="F411" s="195" t="s">
        <v>558</v>
      </c>
      <c r="H411" s="194" t="s">
        <v>1</v>
      </c>
      <c r="I411" s="196"/>
      <c r="L411" s="192"/>
      <c r="M411" s="197"/>
      <c r="N411" s="198"/>
      <c r="O411" s="198"/>
      <c r="P411" s="198"/>
      <c r="Q411" s="198"/>
      <c r="R411" s="198"/>
      <c r="S411" s="198"/>
      <c r="T411" s="199"/>
      <c r="AT411" s="194" t="s">
        <v>132</v>
      </c>
      <c r="AU411" s="194" t="s">
        <v>83</v>
      </c>
      <c r="AV411" s="12" t="s">
        <v>81</v>
      </c>
      <c r="AW411" s="12" t="s">
        <v>30</v>
      </c>
      <c r="AX411" s="12" t="s">
        <v>73</v>
      </c>
      <c r="AY411" s="194" t="s">
        <v>123</v>
      </c>
    </row>
    <row r="412" s="13" customFormat="1">
      <c r="B412" s="200"/>
      <c r="D412" s="193" t="s">
        <v>132</v>
      </c>
      <c r="E412" s="201" t="s">
        <v>1</v>
      </c>
      <c r="F412" s="202" t="s">
        <v>162</v>
      </c>
      <c r="H412" s="203">
        <v>7</v>
      </c>
      <c r="I412" s="204"/>
      <c r="L412" s="200"/>
      <c r="M412" s="205"/>
      <c r="N412" s="206"/>
      <c r="O412" s="206"/>
      <c r="P412" s="206"/>
      <c r="Q412" s="206"/>
      <c r="R412" s="206"/>
      <c r="S412" s="206"/>
      <c r="T412" s="207"/>
      <c r="AT412" s="201" t="s">
        <v>132</v>
      </c>
      <c r="AU412" s="201" t="s">
        <v>83</v>
      </c>
      <c r="AV412" s="13" t="s">
        <v>83</v>
      </c>
      <c r="AW412" s="13" t="s">
        <v>30</v>
      </c>
      <c r="AX412" s="13" t="s">
        <v>81</v>
      </c>
      <c r="AY412" s="201" t="s">
        <v>123</v>
      </c>
    </row>
    <row r="413" s="1" customFormat="1" ht="21.6" customHeight="1">
      <c r="B413" s="178"/>
      <c r="C413" s="224" t="s">
        <v>559</v>
      </c>
      <c r="D413" s="224" t="s">
        <v>366</v>
      </c>
      <c r="E413" s="225" t="s">
        <v>560</v>
      </c>
      <c r="F413" s="226" t="s">
        <v>561</v>
      </c>
      <c r="G413" s="227" t="s">
        <v>435</v>
      </c>
      <c r="H413" s="228">
        <v>7</v>
      </c>
      <c r="I413" s="229"/>
      <c r="J413" s="230">
        <f>ROUND(I413*H413,2)</f>
        <v>0</v>
      </c>
      <c r="K413" s="226" t="s">
        <v>129</v>
      </c>
      <c r="L413" s="231"/>
      <c r="M413" s="232" t="s">
        <v>1</v>
      </c>
      <c r="N413" s="233" t="s">
        <v>38</v>
      </c>
      <c r="O413" s="73"/>
      <c r="P413" s="188">
        <f>O413*H413</f>
        <v>0</v>
      </c>
      <c r="Q413" s="188">
        <v>0.071999999999999995</v>
      </c>
      <c r="R413" s="188">
        <f>Q413*H413</f>
        <v>0.504</v>
      </c>
      <c r="S413" s="188">
        <v>0</v>
      </c>
      <c r="T413" s="189">
        <f>S413*H413</f>
        <v>0</v>
      </c>
      <c r="AR413" s="190" t="s">
        <v>167</v>
      </c>
      <c r="AT413" s="190" t="s">
        <v>366</v>
      </c>
      <c r="AU413" s="190" t="s">
        <v>83</v>
      </c>
      <c r="AY413" s="18" t="s">
        <v>123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8" t="s">
        <v>81</v>
      </c>
      <c r="BK413" s="191">
        <f>ROUND(I413*H413,2)</f>
        <v>0</v>
      </c>
      <c r="BL413" s="18" t="s">
        <v>130</v>
      </c>
      <c r="BM413" s="190" t="s">
        <v>562</v>
      </c>
    </row>
    <row r="414" s="1" customFormat="1" ht="14.4" customHeight="1">
      <c r="B414" s="178"/>
      <c r="C414" s="224" t="s">
        <v>563</v>
      </c>
      <c r="D414" s="224" t="s">
        <v>366</v>
      </c>
      <c r="E414" s="225" t="s">
        <v>564</v>
      </c>
      <c r="F414" s="226" t="s">
        <v>565</v>
      </c>
      <c r="G414" s="227" t="s">
        <v>435</v>
      </c>
      <c r="H414" s="228">
        <v>7</v>
      </c>
      <c r="I414" s="229"/>
      <c r="J414" s="230">
        <f>ROUND(I414*H414,2)</f>
        <v>0</v>
      </c>
      <c r="K414" s="226" t="s">
        <v>1</v>
      </c>
      <c r="L414" s="231"/>
      <c r="M414" s="232" t="s">
        <v>1</v>
      </c>
      <c r="N414" s="233" t="s">
        <v>38</v>
      </c>
      <c r="O414" s="73"/>
      <c r="P414" s="188">
        <f>O414*H414</f>
        <v>0</v>
      </c>
      <c r="Q414" s="188">
        <v>0.086999999999999994</v>
      </c>
      <c r="R414" s="188">
        <f>Q414*H414</f>
        <v>0.60899999999999999</v>
      </c>
      <c r="S414" s="188">
        <v>0</v>
      </c>
      <c r="T414" s="189">
        <f>S414*H414</f>
        <v>0</v>
      </c>
      <c r="AR414" s="190" t="s">
        <v>167</v>
      </c>
      <c r="AT414" s="190" t="s">
        <v>366</v>
      </c>
      <c r="AU414" s="190" t="s">
        <v>83</v>
      </c>
      <c r="AY414" s="18" t="s">
        <v>123</v>
      </c>
      <c r="BE414" s="191">
        <f>IF(N414="základní",J414,0)</f>
        <v>0</v>
      </c>
      <c r="BF414" s="191">
        <f>IF(N414="snížená",J414,0)</f>
        <v>0</v>
      </c>
      <c r="BG414" s="191">
        <f>IF(N414="zákl. přenesená",J414,0)</f>
        <v>0</v>
      </c>
      <c r="BH414" s="191">
        <f>IF(N414="sníž. přenesená",J414,0)</f>
        <v>0</v>
      </c>
      <c r="BI414" s="191">
        <f>IF(N414="nulová",J414,0)</f>
        <v>0</v>
      </c>
      <c r="BJ414" s="18" t="s">
        <v>81</v>
      </c>
      <c r="BK414" s="191">
        <f>ROUND(I414*H414,2)</f>
        <v>0</v>
      </c>
      <c r="BL414" s="18" t="s">
        <v>130</v>
      </c>
      <c r="BM414" s="190" t="s">
        <v>566</v>
      </c>
    </row>
    <row r="415" s="1" customFormat="1" ht="21.6" customHeight="1">
      <c r="B415" s="178"/>
      <c r="C415" s="224" t="s">
        <v>567</v>
      </c>
      <c r="D415" s="224" t="s">
        <v>366</v>
      </c>
      <c r="E415" s="225" t="s">
        <v>568</v>
      </c>
      <c r="F415" s="226" t="s">
        <v>569</v>
      </c>
      <c r="G415" s="227" t="s">
        <v>435</v>
      </c>
      <c r="H415" s="228">
        <v>7</v>
      </c>
      <c r="I415" s="229"/>
      <c r="J415" s="230">
        <f>ROUND(I415*H415,2)</f>
        <v>0</v>
      </c>
      <c r="K415" s="226" t="s">
        <v>129</v>
      </c>
      <c r="L415" s="231"/>
      <c r="M415" s="232" t="s">
        <v>1</v>
      </c>
      <c r="N415" s="233" t="s">
        <v>38</v>
      </c>
      <c r="O415" s="73"/>
      <c r="P415" s="188">
        <f>O415*H415</f>
        <v>0</v>
      </c>
      <c r="Q415" s="188">
        <v>0.040000000000000001</v>
      </c>
      <c r="R415" s="188">
        <f>Q415*H415</f>
        <v>0.28000000000000003</v>
      </c>
      <c r="S415" s="188">
        <v>0</v>
      </c>
      <c r="T415" s="189">
        <f>S415*H415</f>
        <v>0</v>
      </c>
      <c r="AR415" s="190" t="s">
        <v>167</v>
      </c>
      <c r="AT415" s="190" t="s">
        <v>366</v>
      </c>
      <c r="AU415" s="190" t="s">
        <v>83</v>
      </c>
      <c r="AY415" s="18" t="s">
        <v>123</v>
      </c>
      <c r="BE415" s="191">
        <f>IF(N415="základní",J415,0)</f>
        <v>0</v>
      </c>
      <c r="BF415" s="191">
        <f>IF(N415="snížená",J415,0)</f>
        <v>0</v>
      </c>
      <c r="BG415" s="191">
        <f>IF(N415="zákl. přenesená",J415,0)</f>
        <v>0</v>
      </c>
      <c r="BH415" s="191">
        <f>IF(N415="sníž. přenesená",J415,0)</f>
        <v>0</v>
      </c>
      <c r="BI415" s="191">
        <f>IF(N415="nulová",J415,0)</f>
        <v>0</v>
      </c>
      <c r="BJ415" s="18" t="s">
        <v>81</v>
      </c>
      <c r="BK415" s="191">
        <f>ROUND(I415*H415,2)</f>
        <v>0</v>
      </c>
      <c r="BL415" s="18" t="s">
        <v>130</v>
      </c>
      <c r="BM415" s="190" t="s">
        <v>570</v>
      </c>
    </row>
    <row r="416" s="1" customFormat="1" ht="21.6" customHeight="1">
      <c r="B416" s="178"/>
      <c r="C416" s="224" t="s">
        <v>571</v>
      </c>
      <c r="D416" s="224" t="s">
        <v>366</v>
      </c>
      <c r="E416" s="225" t="s">
        <v>572</v>
      </c>
      <c r="F416" s="226" t="s">
        <v>573</v>
      </c>
      <c r="G416" s="227" t="s">
        <v>435</v>
      </c>
      <c r="H416" s="228">
        <v>7</v>
      </c>
      <c r="I416" s="229"/>
      <c r="J416" s="230">
        <f>ROUND(I416*H416,2)</f>
        <v>0</v>
      </c>
      <c r="K416" s="226" t="s">
        <v>1</v>
      </c>
      <c r="L416" s="231"/>
      <c r="M416" s="232" t="s">
        <v>1</v>
      </c>
      <c r="N416" s="233" t="s">
        <v>38</v>
      </c>
      <c r="O416" s="73"/>
      <c r="P416" s="188">
        <f>O416*H416</f>
        <v>0</v>
      </c>
      <c r="Q416" s="188">
        <v>0.111</v>
      </c>
      <c r="R416" s="188">
        <f>Q416*H416</f>
        <v>0.77700000000000002</v>
      </c>
      <c r="S416" s="188">
        <v>0</v>
      </c>
      <c r="T416" s="189">
        <f>S416*H416</f>
        <v>0</v>
      </c>
      <c r="AR416" s="190" t="s">
        <v>167</v>
      </c>
      <c r="AT416" s="190" t="s">
        <v>366</v>
      </c>
      <c r="AU416" s="190" t="s">
        <v>83</v>
      </c>
      <c r="AY416" s="18" t="s">
        <v>123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8" t="s">
        <v>81</v>
      </c>
      <c r="BK416" s="191">
        <f>ROUND(I416*H416,2)</f>
        <v>0</v>
      </c>
      <c r="BL416" s="18" t="s">
        <v>130</v>
      </c>
      <c r="BM416" s="190" t="s">
        <v>574</v>
      </c>
    </row>
    <row r="417" s="1" customFormat="1" ht="21.6" customHeight="1">
      <c r="B417" s="178"/>
      <c r="C417" s="224" t="s">
        <v>575</v>
      </c>
      <c r="D417" s="224" t="s">
        <v>366</v>
      </c>
      <c r="E417" s="225" t="s">
        <v>576</v>
      </c>
      <c r="F417" s="226" t="s">
        <v>577</v>
      </c>
      <c r="G417" s="227" t="s">
        <v>435</v>
      </c>
      <c r="H417" s="228">
        <v>7</v>
      </c>
      <c r="I417" s="229"/>
      <c r="J417" s="230">
        <f>ROUND(I417*H417,2)</f>
        <v>0</v>
      </c>
      <c r="K417" s="226" t="s">
        <v>1</v>
      </c>
      <c r="L417" s="231"/>
      <c r="M417" s="232" t="s">
        <v>1</v>
      </c>
      <c r="N417" s="233" t="s">
        <v>38</v>
      </c>
      <c r="O417" s="73"/>
      <c r="P417" s="188">
        <f>O417*H417</f>
        <v>0</v>
      </c>
      <c r="Q417" s="188">
        <v>0.080000000000000002</v>
      </c>
      <c r="R417" s="188">
        <f>Q417*H417</f>
        <v>0.56000000000000005</v>
      </c>
      <c r="S417" s="188">
        <v>0</v>
      </c>
      <c r="T417" s="189">
        <f>S417*H417</f>
        <v>0</v>
      </c>
      <c r="AR417" s="190" t="s">
        <v>167</v>
      </c>
      <c r="AT417" s="190" t="s">
        <v>366</v>
      </c>
      <c r="AU417" s="190" t="s">
        <v>83</v>
      </c>
      <c r="AY417" s="18" t="s">
        <v>123</v>
      </c>
      <c r="BE417" s="191">
        <f>IF(N417="základní",J417,0)</f>
        <v>0</v>
      </c>
      <c r="BF417" s="191">
        <f>IF(N417="snížená",J417,0)</f>
        <v>0</v>
      </c>
      <c r="BG417" s="191">
        <f>IF(N417="zákl. přenesená",J417,0)</f>
        <v>0</v>
      </c>
      <c r="BH417" s="191">
        <f>IF(N417="sníž. přenesená",J417,0)</f>
        <v>0</v>
      </c>
      <c r="BI417" s="191">
        <f>IF(N417="nulová",J417,0)</f>
        <v>0</v>
      </c>
      <c r="BJ417" s="18" t="s">
        <v>81</v>
      </c>
      <c r="BK417" s="191">
        <f>ROUND(I417*H417,2)</f>
        <v>0</v>
      </c>
      <c r="BL417" s="18" t="s">
        <v>130</v>
      </c>
      <c r="BM417" s="190" t="s">
        <v>578</v>
      </c>
    </row>
    <row r="418" s="1" customFormat="1" ht="21.6" customHeight="1">
      <c r="B418" s="178"/>
      <c r="C418" s="179" t="s">
        <v>579</v>
      </c>
      <c r="D418" s="179" t="s">
        <v>125</v>
      </c>
      <c r="E418" s="180" t="s">
        <v>580</v>
      </c>
      <c r="F418" s="181" t="s">
        <v>581</v>
      </c>
      <c r="G418" s="182" t="s">
        <v>435</v>
      </c>
      <c r="H418" s="183">
        <v>8</v>
      </c>
      <c r="I418" s="184"/>
      <c r="J418" s="185">
        <f>ROUND(I418*H418,2)</f>
        <v>0</v>
      </c>
      <c r="K418" s="181" t="s">
        <v>129</v>
      </c>
      <c r="L418" s="37"/>
      <c r="M418" s="186" t="s">
        <v>1</v>
      </c>
      <c r="N418" s="187" t="s">
        <v>38</v>
      </c>
      <c r="O418" s="73"/>
      <c r="P418" s="188">
        <f>O418*H418</f>
        <v>0</v>
      </c>
      <c r="Q418" s="188">
        <v>0</v>
      </c>
      <c r="R418" s="188">
        <f>Q418*H418</f>
        <v>0</v>
      </c>
      <c r="S418" s="188">
        <v>0.10000000000000001</v>
      </c>
      <c r="T418" s="189">
        <f>S418*H418</f>
        <v>0.80000000000000004</v>
      </c>
      <c r="AR418" s="190" t="s">
        <v>130</v>
      </c>
      <c r="AT418" s="190" t="s">
        <v>125</v>
      </c>
      <c r="AU418" s="190" t="s">
        <v>83</v>
      </c>
      <c r="AY418" s="18" t="s">
        <v>123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8" t="s">
        <v>81</v>
      </c>
      <c r="BK418" s="191">
        <f>ROUND(I418*H418,2)</f>
        <v>0</v>
      </c>
      <c r="BL418" s="18" t="s">
        <v>130</v>
      </c>
      <c r="BM418" s="190" t="s">
        <v>582</v>
      </c>
    </row>
    <row r="419" s="13" customFormat="1">
      <c r="B419" s="200"/>
      <c r="D419" s="193" t="s">
        <v>132</v>
      </c>
      <c r="E419" s="201" t="s">
        <v>1</v>
      </c>
      <c r="F419" s="202" t="s">
        <v>583</v>
      </c>
      <c r="H419" s="203">
        <v>8</v>
      </c>
      <c r="I419" s="204"/>
      <c r="L419" s="200"/>
      <c r="M419" s="205"/>
      <c r="N419" s="206"/>
      <c r="O419" s="206"/>
      <c r="P419" s="206"/>
      <c r="Q419" s="206"/>
      <c r="R419" s="206"/>
      <c r="S419" s="206"/>
      <c r="T419" s="207"/>
      <c r="AT419" s="201" t="s">
        <v>132</v>
      </c>
      <c r="AU419" s="201" t="s">
        <v>83</v>
      </c>
      <c r="AV419" s="13" t="s">
        <v>83</v>
      </c>
      <c r="AW419" s="13" t="s">
        <v>30</v>
      </c>
      <c r="AX419" s="13" t="s">
        <v>81</v>
      </c>
      <c r="AY419" s="201" t="s">
        <v>123</v>
      </c>
    </row>
    <row r="420" s="1" customFormat="1" ht="21.6" customHeight="1">
      <c r="B420" s="178"/>
      <c r="C420" s="179" t="s">
        <v>584</v>
      </c>
      <c r="D420" s="179" t="s">
        <v>125</v>
      </c>
      <c r="E420" s="180" t="s">
        <v>585</v>
      </c>
      <c r="F420" s="181" t="s">
        <v>586</v>
      </c>
      <c r="G420" s="182" t="s">
        <v>435</v>
      </c>
      <c r="H420" s="183">
        <v>7</v>
      </c>
      <c r="I420" s="184"/>
      <c r="J420" s="185">
        <f>ROUND(I420*H420,2)</f>
        <v>0</v>
      </c>
      <c r="K420" s="181" t="s">
        <v>129</v>
      </c>
      <c r="L420" s="37"/>
      <c r="M420" s="186" t="s">
        <v>1</v>
      </c>
      <c r="N420" s="187" t="s">
        <v>38</v>
      </c>
      <c r="O420" s="73"/>
      <c r="P420" s="188">
        <f>O420*H420</f>
        <v>0</v>
      </c>
      <c r="Q420" s="188">
        <v>0.21734000000000001</v>
      </c>
      <c r="R420" s="188">
        <f>Q420*H420</f>
        <v>1.52138</v>
      </c>
      <c r="S420" s="188">
        <v>0</v>
      </c>
      <c r="T420" s="189">
        <f>S420*H420</f>
        <v>0</v>
      </c>
      <c r="AR420" s="190" t="s">
        <v>130</v>
      </c>
      <c r="AT420" s="190" t="s">
        <v>125</v>
      </c>
      <c r="AU420" s="190" t="s">
        <v>83</v>
      </c>
      <c r="AY420" s="18" t="s">
        <v>123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81</v>
      </c>
      <c r="BK420" s="191">
        <f>ROUND(I420*H420,2)</f>
        <v>0</v>
      </c>
      <c r="BL420" s="18" t="s">
        <v>130</v>
      </c>
      <c r="BM420" s="190" t="s">
        <v>587</v>
      </c>
    </row>
    <row r="421" s="12" customFormat="1">
      <c r="B421" s="192"/>
      <c r="D421" s="193" t="s">
        <v>132</v>
      </c>
      <c r="E421" s="194" t="s">
        <v>1</v>
      </c>
      <c r="F421" s="195" t="s">
        <v>133</v>
      </c>
      <c r="H421" s="194" t="s">
        <v>1</v>
      </c>
      <c r="I421" s="196"/>
      <c r="L421" s="192"/>
      <c r="M421" s="197"/>
      <c r="N421" s="198"/>
      <c r="O421" s="198"/>
      <c r="P421" s="198"/>
      <c r="Q421" s="198"/>
      <c r="R421" s="198"/>
      <c r="S421" s="198"/>
      <c r="T421" s="199"/>
      <c r="AT421" s="194" t="s">
        <v>132</v>
      </c>
      <c r="AU421" s="194" t="s">
        <v>83</v>
      </c>
      <c r="AV421" s="12" t="s">
        <v>81</v>
      </c>
      <c r="AW421" s="12" t="s">
        <v>30</v>
      </c>
      <c r="AX421" s="12" t="s">
        <v>73</v>
      </c>
      <c r="AY421" s="194" t="s">
        <v>123</v>
      </c>
    </row>
    <row r="422" s="12" customFormat="1">
      <c r="B422" s="192"/>
      <c r="D422" s="193" t="s">
        <v>132</v>
      </c>
      <c r="E422" s="194" t="s">
        <v>1</v>
      </c>
      <c r="F422" s="195" t="s">
        <v>558</v>
      </c>
      <c r="H422" s="194" t="s">
        <v>1</v>
      </c>
      <c r="I422" s="196"/>
      <c r="L422" s="192"/>
      <c r="M422" s="197"/>
      <c r="N422" s="198"/>
      <c r="O422" s="198"/>
      <c r="P422" s="198"/>
      <c r="Q422" s="198"/>
      <c r="R422" s="198"/>
      <c r="S422" s="198"/>
      <c r="T422" s="199"/>
      <c r="AT422" s="194" t="s">
        <v>132</v>
      </c>
      <c r="AU422" s="194" t="s">
        <v>83</v>
      </c>
      <c r="AV422" s="12" t="s">
        <v>81</v>
      </c>
      <c r="AW422" s="12" t="s">
        <v>30</v>
      </c>
      <c r="AX422" s="12" t="s">
        <v>73</v>
      </c>
      <c r="AY422" s="194" t="s">
        <v>123</v>
      </c>
    </row>
    <row r="423" s="13" customFormat="1">
      <c r="B423" s="200"/>
      <c r="D423" s="193" t="s">
        <v>132</v>
      </c>
      <c r="E423" s="201" t="s">
        <v>1</v>
      </c>
      <c r="F423" s="202" t="s">
        <v>162</v>
      </c>
      <c r="H423" s="203">
        <v>7</v>
      </c>
      <c r="I423" s="204"/>
      <c r="L423" s="200"/>
      <c r="M423" s="205"/>
      <c r="N423" s="206"/>
      <c r="O423" s="206"/>
      <c r="P423" s="206"/>
      <c r="Q423" s="206"/>
      <c r="R423" s="206"/>
      <c r="S423" s="206"/>
      <c r="T423" s="207"/>
      <c r="AT423" s="201" t="s">
        <v>132</v>
      </c>
      <c r="AU423" s="201" t="s">
        <v>83</v>
      </c>
      <c r="AV423" s="13" t="s">
        <v>83</v>
      </c>
      <c r="AW423" s="13" t="s">
        <v>30</v>
      </c>
      <c r="AX423" s="13" t="s">
        <v>81</v>
      </c>
      <c r="AY423" s="201" t="s">
        <v>123</v>
      </c>
    </row>
    <row r="424" s="1" customFormat="1" ht="14.4" customHeight="1">
      <c r="B424" s="178"/>
      <c r="C424" s="224" t="s">
        <v>588</v>
      </c>
      <c r="D424" s="224" t="s">
        <v>366</v>
      </c>
      <c r="E424" s="225" t="s">
        <v>589</v>
      </c>
      <c r="F424" s="226" t="s">
        <v>590</v>
      </c>
      <c r="G424" s="227" t="s">
        <v>435</v>
      </c>
      <c r="H424" s="228">
        <v>7</v>
      </c>
      <c r="I424" s="229"/>
      <c r="J424" s="230">
        <f>ROUND(I424*H424,2)</f>
        <v>0</v>
      </c>
      <c r="K424" s="226" t="s">
        <v>129</v>
      </c>
      <c r="L424" s="231"/>
      <c r="M424" s="232" t="s">
        <v>1</v>
      </c>
      <c r="N424" s="233" t="s">
        <v>38</v>
      </c>
      <c r="O424" s="73"/>
      <c r="P424" s="188">
        <f>O424*H424</f>
        <v>0</v>
      </c>
      <c r="Q424" s="188">
        <v>0.041000000000000002</v>
      </c>
      <c r="R424" s="188">
        <f>Q424*H424</f>
        <v>0.28700000000000003</v>
      </c>
      <c r="S424" s="188">
        <v>0</v>
      </c>
      <c r="T424" s="189">
        <f>S424*H424</f>
        <v>0</v>
      </c>
      <c r="AR424" s="190" t="s">
        <v>167</v>
      </c>
      <c r="AT424" s="190" t="s">
        <v>366</v>
      </c>
      <c r="AU424" s="190" t="s">
        <v>83</v>
      </c>
      <c r="AY424" s="18" t="s">
        <v>123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8" t="s">
        <v>81</v>
      </c>
      <c r="BK424" s="191">
        <f>ROUND(I424*H424,2)</f>
        <v>0</v>
      </c>
      <c r="BL424" s="18" t="s">
        <v>130</v>
      </c>
      <c r="BM424" s="190" t="s">
        <v>591</v>
      </c>
    </row>
    <row r="425" s="1" customFormat="1" ht="21.6" customHeight="1">
      <c r="B425" s="178"/>
      <c r="C425" s="224" t="s">
        <v>592</v>
      </c>
      <c r="D425" s="224" t="s">
        <v>366</v>
      </c>
      <c r="E425" s="225" t="s">
        <v>593</v>
      </c>
      <c r="F425" s="226" t="s">
        <v>594</v>
      </c>
      <c r="G425" s="227" t="s">
        <v>435</v>
      </c>
      <c r="H425" s="228">
        <v>7</v>
      </c>
      <c r="I425" s="229"/>
      <c r="J425" s="230">
        <f>ROUND(I425*H425,2)</f>
        <v>0</v>
      </c>
      <c r="K425" s="226" t="s">
        <v>129</v>
      </c>
      <c r="L425" s="231"/>
      <c r="M425" s="232" t="s">
        <v>1</v>
      </c>
      <c r="N425" s="233" t="s">
        <v>38</v>
      </c>
      <c r="O425" s="73"/>
      <c r="P425" s="188">
        <f>O425*H425</f>
        <v>0</v>
      </c>
      <c r="Q425" s="188">
        <v>0.0085000000000000006</v>
      </c>
      <c r="R425" s="188">
        <f>Q425*H425</f>
        <v>0.059500000000000004</v>
      </c>
      <c r="S425" s="188">
        <v>0</v>
      </c>
      <c r="T425" s="189">
        <f>S425*H425</f>
        <v>0</v>
      </c>
      <c r="AR425" s="190" t="s">
        <v>167</v>
      </c>
      <c r="AT425" s="190" t="s">
        <v>366</v>
      </c>
      <c r="AU425" s="190" t="s">
        <v>83</v>
      </c>
      <c r="AY425" s="18" t="s">
        <v>123</v>
      </c>
      <c r="BE425" s="191">
        <f>IF(N425="základní",J425,0)</f>
        <v>0</v>
      </c>
      <c r="BF425" s="191">
        <f>IF(N425="snížená",J425,0)</f>
        <v>0</v>
      </c>
      <c r="BG425" s="191">
        <f>IF(N425="zákl. přenesená",J425,0)</f>
        <v>0</v>
      </c>
      <c r="BH425" s="191">
        <f>IF(N425="sníž. přenesená",J425,0)</f>
        <v>0</v>
      </c>
      <c r="BI425" s="191">
        <f>IF(N425="nulová",J425,0)</f>
        <v>0</v>
      </c>
      <c r="BJ425" s="18" t="s">
        <v>81</v>
      </c>
      <c r="BK425" s="191">
        <f>ROUND(I425*H425,2)</f>
        <v>0</v>
      </c>
      <c r="BL425" s="18" t="s">
        <v>130</v>
      </c>
      <c r="BM425" s="190" t="s">
        <v>595</v>
      </c>
    </row>
    <row r="426" s="1" customFormat="1" ht="21.6" customHeight="1">
      <c r="B426" s="178"/>
      <c r="C426" s="179" t="s">
        <v>596</v>
      </c>
      <c r="D426" s="179" t="s">
        <v>125</v>
      </c>
      <c r="E426" s="180" t="s">
        <v>597</v>
      </c>
      <c r="F426" s="181" t="s">
        <v>598</v>
      </c>
      <c r="G426" s="182" t="s">
        <v>435</v>
      </c>
      <c r="H426" s="183">
        <v>3</v>
      </c>
      <c r="I426" s="184"/>
      <c r="J426" s="185">
        <f>ROUND(I426*H426,2)</f>
        <v>0</v>
      </c>
      <c r="K426" s="181" t="s">
        <v>129</v>
      </c>
      <c r="L426" s="37"/>
      <c r="M426" s="186" t="s">
        <v>1</v>
      </c>
      <c r="N426" s="187" t="s">
        <v>38</v>
      </c>
      <c r="O426" s="73"/>
      <c r="P426" s="188">
        <f>O426*H426</f>
        <v>0</v>
      </c>
      <c r="Q426" s="188">
        <v>0.42368</v>
      </c>
      <c r="R426" s="188">
        <f>Q426*H426</f>
        <v>1.27104</v>
      </c>
      <c r="S426" s="188">
        <v>0</v>
      </c>
      <c r="T426" s="189">
        <f>S426*H426</f>
        <v>0</v>
      </c>
      <c r="AR426" s="190" t="s">
        <v>130</v>
      </c>
      <c r="AT426" s="190" t="s">
        <v>125</v>
      </c>
      <c r="AU426" s="190" t="s">
        <v>83</v>
      </c>
      <c r="AY426" s="18" t="s">
        <v>123</v>
      </c>
      <c r="BE426" s="191">
        <f>IF(N426="základní",J426,0)</f>
        <v>0</v>
      </c>
      <c r="BF426" s="191">
        <f>IF(N426="snížená",J426,0)</f>
        <v>0</v>
      </c>
      <c r="BG426" s="191">
        <f>IF(N426="zákl. přenesená",J426,0)</f>
        <v>0</v>
      </c>
      <c r="BH426" s="191">
        <f>IF(N426="sníž. přenesená",J426,0)</f>
        <v>0</v>
      </c>
      <c r="BI426" s="191">
        <f>IF(N426="nulová",J426,0)</f>
        <v>0</v>
      </c>
      <c r="BJ426" s="18" t="s">
        <v>81</v>
      </c>
      <c r="BK426" s="191">
        <f>ROUND(I426*H426,2)</f>
        <v>0</v>
      </c>
      <c r="BL426" s="18" t="s">
        <v>130</v>
      </c>
      <c r="BM426" s="190" t="s">
        <v>599</v>
      </c>
    </row>
    <row r="427" s="1" customFormat="1" ht="21.6" customHeight="1">
      <c r="B427" s="178"/>
      <c r="C427" s="179" t="s">
        <v>600</v>
      </c>
      <c r="D427" s="179" t="s">
        <v>125</v>
      </c>
      <c r="E427" s="180" t="s">
        <v>601</v>
      </c>
      <c r="F427" s="181" t="s">
        <v>602</v>
      </c>
      <c r="G427" s="182" t="s">
        <v>435</v>
      </c>
      <c r="H427" s="183">
        <v>3</v>
      </c>
      <c r="I427" s="184"/>
      <c r="J427" s="185">
        <f>ROUND(I427*H427,2)</f>
        <v>0</v>
      </c>
      <c r="K427" s="181" t="s">
        <v>129</v>
      </c>
      <c r="L427" s="37"/>
      <c r="M427" s="186" t="s">
        <v>1</v>
      </c>
      <c r="N427" s="187" t="s">
        <v>38</v>
      </c>
      <c r="O427" s="73"/>
      <c r="P427" s="188">
        <f>O427*H427</f>
        <v>0</v>
      </c>
      <c r="Q427" s="188">
        <v>0.42080000000000001</v>
      </c>
      <c r="R427" s="188">
        <f>Q427*H427</f>
        <v>1.2624</v>
      </c>
      <c r="S427" s="188">
        <v>0</v>
      </c>
      <c r="T427" s="189">
        <f>S427*H427</f>
        <v>0</v>
      </c>
      <c r="AR427" s="190" t="s">
        <v>130</v>
      </c>
      <c r="AT427" s="190" t="s">
        <v>125</v>
      </c>
      <c r="AU427" s="190" t="s">
        <v>83</v>
      </c>
      <c r="AY427" s="18" t="s">
        <v>123</v>
      </c>
      <c r="BE427" s="191">
        <f>IF(N427="základní",J427,0)</f>
        <v>0</v>
      </c>
      <c r="BF427" s="191">
        <f>IF(N427="snížená",J427,0)</f>
        <v>0</v>
      </c>
      <c r="BG427" s="191">
        <f>IF(N427="zákl. přenesená",J427,0)</f>
        <v>0</v>
      </c>
      <c r="BH427" s="191">
        <f>IF(N427="sníž. přenesená",J427,0)</f>
        <v>0</v>
      </c>
      <c r="BI427" s="191">
        <f>IF(N427="nulová",J427,0)</f>
        <v>0</v>
      </c>
      <c r="BJ427" s="18" t="s">
        <v>81</v>
      </c>
      <c r="BK427" s="191">
        <f>ROUND(I427*H427,2)</f>
        <v>0</v>
      </c>
      <c r="BL427" s="18" t="s">
        <v>130</v>
      </c>
      <c r="BM427" s="190" t="s">
        <v>603</v>
      </c>
    </row>
    <row r="428" s="1" customFormat="1" ht="21.6" customHeight="1">
      <c r="B428" s="178"/>
      <c r="C428" s="179" t="s">
        <v>604</v>
      </c>
      <c r="D428" s="179" t="s">
        <v>125</v>
      </c>
      <c r="E428" s="180" t="s">
        <v>605</v>
      </c>
      <c r="F428" s="181" t="s">
        <v>606</v>
      </c>
      <c r="G428" s="182" t="s">
        <v>191</v>
      </c>
      <c r="H428" s="183">
        <v>1.05</v>
      </c>
      <c r="I428" s="184"/>
      <c r="J428" s="185">
        <f>ROUND(I428*H428,2)</f>
        <v>0</v>
      </c>
      <c r="K428" s="181" t="s">
        <v>129</v>
      </c>
      <c r="L428" s="37"/>
      <c r="M428" s="186" t="s">
        <v>1</v>
      </c>
      <c r="N428" s="187" t="s">
        <v>38</v>
      </c>
      <c r="O428" s="73"/>
      <c r="P428" s="188">
        <f>O428*H428</f>
        <v>0</v>
      </c>
      <c r="Q428" s="188">
        <v>0</v>
      </c>
      <c r="R428" s="188">
        <f>Q428*H428</f>
        <v>0</v>
      </c>
      <c r="S428" s="188">
        <v>0</v>
      </c>
      <c r="T428" s="189">
        <f>S428*H428</f>
        <v>0</v>
      </c>
      <c r="AR428" s="190" t="s">
        <v>130</v>
      </c>
      <c r="AT428" s="190" t="s">
        <v>125</v>
      </c>
      <c r="AU428" s="190" t="s">
        <v>83</v>
      </c>
      <c r="AY428" s="18" t="s">
        <v>123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8" t="s">
        <v>81</v>
      </c>
      <c r="BK428" s="191">
        <f>ROUND(I428*H428,2)</f>
        <v>0</v>
      </c>
      <c r="BL428" s="18" t="s">
        <v>130</v>
      </c>
      <c r="BM428" s="190" t="s">
        <v>607</v>
      </c>
    </row>
    <row r="429" s="13" customFormat="1">
      <c r="B429" s="200"/>
      <c r="D429" s="193" t="s">
        <v>132</v>
      </c>
      <c r="E429" s="201" t="s">
        <v>1</v>
      </c>
      <c r="F429" s="202" t="s">
        <v>608</v>
      </c>
      <c r="H429" s="203">
        <v>1.05</v>
      </c>
      <c r="I429" s="204"/>
      <c r="L429" s="200"/>
      <c r="M429" s="205"/>
      <c r="N429" s="206"/>
      <c r="O429" s="206"/>
      <c r="P429" s="206"/>
      <c r="Q429" s="206"/>
      <c r="R429" s="206"/>
      <c r="S429" s="206"/>
      <c r="T429" s="207"/>
      <c r="AT429" s="201" t="s">
        <v>132</v>
      </c>
      <c r="AU429" s="201" t="s">
        <v>83</v>
      </c>
      <c r="AV429" s="13" t="s">
        <v>83</v>
      </c>
      <c r="AW429" s="13" t="s">
        <v>30</v>
      </c>
      <c r="AX429" s="13" t="s">
        <v>81</v>
      </c>
      <c r="AY429" s="201" t="s">
        <v>123</v>
      </c>
    </row>
    <row r="430" s="1" customFormat="1" ht="21.6" customHeight="1">
      <c r="B430" s="178"/>
      <c r="C430" s="179" t="s">
        <v>609</v>
      </c>
      <c r="D430" s="179" t="s">
        <v>125</v>
      </c>
      <c r="E430" s="180" t="s">
        <v>610</v>
      </c>
      <c r="F430" s="181" t="s">
        <v>611</v>
      </c>
      <c r="G430" s="182" t="s">
        <v>128</v>
      </c>
      <c r="H430" s="183">
        <v>4.5</v>
      </c>
      <c r="I430" s="184"/>
      <c r="J430" s="185">
        <f>ROUND(I430*H430,2)</f>
        <v>0</v>
      </c>
      <c r="K430" s="181" t="s">
        <v>129</v>
      </c>
      <c r="L430" s="37"/>
      <c r="M430" s="186" t="s">
        <v>1</v>
      </c>
      <c r="N430" s="187" t="s">
        <v>38</v>
      </c>
      <c r="O430" s="73"/>
      <c r="P430" s="188">
        <f>O430*H430</f>
        <v>0</v>
      </c>
      <c r="Q430" s="188">
        <v>0.0040200000000000001</v>
      </c>
      <c r="R430" s="188">
        <f>Q430*H430</f>
        <v>0.018090000000000002</v>
      </c>
      <c r="S430" s="188">
        <v>0</v>
      </c>
      <c r="T430" s="189">
        <f>S430*H430</f>
        <v>0</v>
      </c>
      <c r="AR430" s="190" t="s">
        <v>130</v>
      </c>
      <c r="AT430" s="190" t="s">
        <v>125</v>
      </c>
      <c r="AU430" s="190" t="s">
        <v>83</v>
      </c>
      <c r="AY430" s="18" t="s">
        <v>123</v>
      </c>
      <c r="BE430" s="191">
        <f>IF(N430="základní",J430,0)</f>
        <v>0</v>
      </c>
      <c r="BF430" s="191">
        <f>IF(N430="snížená",J430,0)</f>
        <v>0</v>
      </c>
      <c r="BG430" s="191">
        <f>IF(N430="zákl. přenesená",J430,0)</f>
        <v>0</v>
      </c>
      <c r="BH430" s="191">
        <f>IF(N430="sníž. přenesená",J430,0)</f>
        <v>0</v>
      </c>
      <c r="BI430" s="191">
        <f>IF(N430="nulová",J430,0)</f>
        <v>0</v>
      </c>
      <c r="BJ430" s="18" t="s">
        <v>81</v>
      </c>
      <c r="BK430" s="191">
        <f>ROUND(I430*H430,2)</f>
        <v>0</v>
      </c>
      <c r="BL430" s="18" t="s">
        <v>130</v>
      </c>
      <c r="BM430" s="190" t="s">
        <v>612</v>
      </c>
    </row>
    <row r="431" s="13" customFormat="1">
      <c r="B431" s="200"/>
      <c r="D431" s="193" t="s">
        <v>132</v>
      </c>
      <c r="E431" s="201" t="s">
        <v>1</v>
      </c>
      <c r="F431" s="202" t="s">
        <v>613</v>
      </c>
      <c r="H431" s="203">
        <v>4.5</v>
      </c>
      <c r="I431" s="204"/>
      <c r="L431" s="200"/>
      <c r="M431" s="205"/>
      <c r="N431" s="206"/>
      <c r="O431" s="206"/>
      <c r="P431" s="206"/>
      <c r="Q431" s="206"/>
      <c r="R431" s="206"/>
      <c r="S431" s="206"/>
      <c r="T431" s="207"/>
      <c r="AT431" s="201" t="s">
        <v>132</v>
      </c>
      <c r="AU431" s="201" t="s">
        <v>83</v>
      </c>
      <c r="AV431" s="13" t="s">
        <v>83</v>
      </c>
      <c r="AW431" s="13" t="s">
        <v>30</v>
      </c>
      <c r="AX431" s="13" t="s">
        <v>81</v>
      </c>
      <c r="AY431" s="201" t="s">
        <v>123</v>
      </c>
    </row>
    <row r="432" s="1" customFormat="1" ht="14.4" customHeight="1">
      <c r="B432" s="178"/>
      <c r="C432" s="179" t="s">
        <v>614</v>
      </c>
      <c r="D432" s="179" t="s">
        <v>125</v>
      </c>
      <c r="E432" s="180" t="s">
        <v>615</v>
      </c>
      <c r="F432" s="181" t="s">
        <v>616</v>
      </c>
      <c r="G432" s="182" t="s">
        <v>435</v>
      </c>
      <c r="H432" s="183">
        <v>7</v>
      </c>
      <c r="I432" s="184"/>
      <c r="J432" s="185">
        <f>ROUND(I432*H432,2)</f>
        <v>0</v>
      </c>
      <c r="K432" s="181" t="s">
        <v>1</v>
      </c>
      <c r="L432" s="37"/>
      <c r="M432" s="186" t="s">
        <v>1</v>
      </c>
      <c r="N432" s="187" t="s">
        <v>38</v>
      </c>
      <c r="O432" s="73"/>
      <c r="P432" s="188">
        <f>O432*H432</f>
        <v>0</v>
      </c>
      <c r="Q432" s="188">
        <v>0</v>
      </c>
      <c r="R432" s="188">
        <f>Q432*H432</f>
        <v>0</v>
      </c>
      <c r="S432" s="188">
        <v>0</v>
      </c>
      <c r="T432" s="189">
        <f>S432*H432</f>
        <v>0</v>
      </c>
      <c r="AR432" s="190" t="s">
        <v>130</v>
      </c>
      <c r="AT432" s="190" t="s">
        <v>125</v>
      </c>
      <c r="AU432" s="190" t="s">
        <v>83</v>
      </c>
      <c r="AY432" s="18" t="s">
        <v>123</v>
      </c>
      <c r="BE432" s="191">
        <f>IF(N432="základní",J432,0)</f>
        <v>0</v>
      </c>
      <c r="BF432" s="191">
        <f>IF(N432="snížená",J432,0)</f>
        <v>0</v>
      </c>
      <c r="BG432" s="191">
        <f>IF(N432="zákl. přenesená",J432,0)</f>
        <v>0</v>
      </c>
      <c r="BH432" s="191">
        <f>IF(N432="sníž. přenesená",J432,0)</f>
        <v>0</v>
      </c>
      <c r="BI432" s="191">
        <f>IF(N432="nulová",J432,0)</f>
        <v>0</v>
      </c>
      <c r="BJ432" s="18" t="s">
        <v>81</v>
      </c>
      <c r="BK432" s="191">
        <f>ROUND(I432*H432,2)</f>
        <v>0</v>
      </c>
      <c r="BL432" s="18" t="s">
        <v>130</v>
      </c>
      <c r="BM432" s="190" t="s">
        <v>617</v>
      </c>
    </row>
    <row r="433" s="12" customFormat="1">
      <c r="B433" s="192"/>
      <c r="D433" s="193" t="s">
        <v>132</v>
      </c>
      <c r="E433" s="194" t="s">
        <v>1</v>
      </c>
      <c r="F433" s="195" t="s">
        <v>133</v>
      </c>
      <c r="H433" s="194" t="s">
        <v>1</v>
      </c>
      <c r="I433" s="196"/>
      <c r="L433" s="192"/>
      <c r="M433" s="197"/>
      <c r="N433" s="198"/>
      <c r="O433" s="198"/>
      <c r="P433" s="198"/>
      <c r="Q433" s="198"/>
      <c r="R433" s="198"/>
      <c r="S433" s="198"/>
      <c r="T433" s="199"/>
      <c r="AT433" s="194" t="s">
        <v>132</v>
      </c>
      <c r="AU433" s="194" t="s">
        <v>83</v>
      </c>
      <c r="AV433" s="12" t="s">
        <v>81</v>
      </c>
      <c r="AW433" s="12" t="s">
        <v>30</v>
      </c>
      <c r="AX433" s="12" t="s">
        <v>73</v>
      </c>
      <c r="AY433" s="194" t="s">
        <v>123</v>
      </c>
    </row>
    <row r="434" s="12" customFormat="1">
      <c r="B434" s="192"/>
      <c r="D434" s="193" t="s">
        <v>132</v>
      </c>
      <c r="E434" s="194" t="s">
        <v>1</v>
      </c>
      <c r="F434" s="195" t="s">
        <v>618</v>
      </c>
      <c r="H434" s="194" t="s">
        <v>1</v>
      </c>
      <c r="I434" s="196"/>
      <c r="L434" s="192"/>
      <c r="M434" s="197"/>
      <c r="N434" s="198"/>
      <c r="O434" s="198"/>
      <c r="P434" s="198"/>
      <c r="Q434" s="198"/>
      <c r="R434" s="198"/>
      <c r="S434" s="198"/>
      <c r="T434" s="199"/>
      <c r="AT434" s="194" t="s">
        <v>132</v>
      </c>
      <c r="AU434" s="194" t="s">
        <v>83</v>
      </c>
      <c r="AV434" s="12" t="s">
        <v>81</v>
      </c>
      <c r="AW434" s="12" t="s">
        <v>30</v>
      </c>
      <c r="AX434" s="12" t="s">
        <v>73</v>
      </c>
      <c r="AY434" s="194" t="s">
        <v>123</v>
      </c>
    </row>
    <row r="435" s="13" customFormat="1">
      <c r="B435" s="200"/>
      <c r="D435" s="193" t="s">
        <v>132</v>
      </c>
      <c r="E435" s="201" t="s">
        <v>1</v>
      </c>
      <c r="F435" s="202" t="s">
        <v>619</v>
      </c>
      <c r="H435" s="203">
        <v>7</v>
      </c>
      <c r="I435" s="204"/>
      <c r="L435" s="200"/>
      <c r="M435" s="205"/>
      <c r="N435" s="206"/>
      <c r="O435" s="206"/>
      <c r="P435" s="206"/>
      <c r="Q435" s="206"/>
      <c r="R435" s="206"/>
      <c r="S435" s="206"/>
      <c r="T435" s="207"/>
      <c r="AT435" s="201" t="s">
        <v>132</v>
      </c>
      <c r="AU435" s="201" t="s">
        <v>83</v>
      </c>
      <c r="AV435" s="13" t="s">
        <v>83</v>
      </c>
      <c r="AW435" s="13" t="s">
        <v>30</v>
      </c>
      <c r="AX435" s="13" t="s">
        <v>81</v>
      </c>
      <c r="AY435" s="201" t="s">
        <v>123</v>
      </c>
    </row>
    <row r="436" s="11" customFormat="1" ht="22.8" customHeight="1">
      <c r="B436" s="165"/>
      <c r="D436" s="166" t="s">
        <v>72</v>
      </c>
      <c r="E436" s="176" t="s">
        <v>173</v>
      </c>
      <c r="F436" s="176" t="s">
        <v>620</v>
      </c>
      <c r="I436" s="168"/>
      <c r="J436" s="177">
        <f>BK436</f>
        <v>0</v>
      </c>
      <c r="L436" s="165"/>
      <c r="M436" s="170"/>
      <c r="N436" s="171"/>
      <c r="O436" s="171"/>
      <c r="P436" s="172">
        <f>SUM(P437:P539)</f>
        <v>0</v>
      </c>
      <c r="Q436" s="171"/>
      <c r="R436" s="172">
        <f>SUM(R437:R539)</f>
        <v>136.20147590000002</v>
      </c>
      <c r="S436" s="171"/>
      <c r="T436" s="173">
        <f>SUM(T437:T539)</f>
        <v>27.450800000000001</v>
      </c>
      <c r="AR436" s="166" t="s">
        <v>81</v>
      </c>
      <c r="AT436" s="174" t="s">
        <v>72</v>
      </c>
      <c r="AU436" s="174" t="s">
        <v>81</v>
      </c>
      <c r="AY436" s="166" t="s">
        <v>123</v>
      </c>
      <c r="BK436" s="175">
        <f>SUM(BK437:BK539)</f>
        <v>0</v>
      </c>
    </row>
    <row r="437" s="1" customFormat="1" ht="14.4" customHeight="1">
      <c r="B437" s="178"/>
      <c r="C437" s="179" t="s">
        <v>621</v>
      </c>
      <c r="D437" s="179" t="s">
        <v>125</v>
      </c>
      <c r="E437" s="180" t="s">
        <v>622</v>
      </c>
      <c r="F437" s="181" t="s">
        <v>623</v>
      </c>
      <c r="G437" s="182" t="s">
        <v>435</v>
      </c>
      <c r="H437" s="183">
        <v>24</v>
      </c>
      <c r="I437" s="184"/>
      <c r="J437" s="185">
        <f>ROUND(I437*H437,2)</f>
        <v>0</v>
      </c>
      <c r="K437" s="181" t="s">
        <v>1</v>
      </c>
      <c r="L437" s="37"/>
      <c r="M437" s="186" t="s">
        <v>1</v>
      </c>
      <c r="N437" s="187" t="s">
        <v>38</v>
      </c>
      <c r="O437" s="73"/>
      <c r="P437" s="188">
        <f>O437*H437</f>
        <v>0</v>
      </c>
      <c r="Q437" s="188">
        <v>0.0011999999999999999</v>
      </c>
      <c r="R437" s="188">
        <f>Q437*H437</f>
        <v>0.028799999999999999</v>
      </c>
      <c r="S437" s="188">
        <v>0</v>
      </c>
      <c r="T437" s="189">
        <f>S437*H437</f>
        <v>0</v>
      </c>
      <c r="AR437" s="190" t="s">
        <v>130</v>
      </c>
      <c r="AT437" s="190" t="s">
        <v>125</v>
      </c>
      <c r="AU437" s="190" t="s">
        <v>83</v>
      </c>
      <c r="AY437" s="18" t="s">
        <v>123</v>
      </c>
      <c r="BE437" s="191">
        <f>IF(N437="základní",J437,0)</f>
        <v>0</v>
      </c>
      <c r="BF437" s="191">
        <f>IF(N437="snížená",J437,0)</f>
        <v>0</v>
      </c>
      <c r="BG437" s="191">
        <f>IF(N437="zákl. přenesená",J437,0)</f>
        <v>0</v>
      </c>
      <c r="BH437" s="191">
        <f>IF(N437="sníž. přenesená",J437,0)</f>
        <v>0</v>
      </c>
      <c r="BI437" s="191">
        <f>IF(N437="nulová",J437,0)</f>
        <v>0</v>
      </c>
      <c r="BJ437" s="18" t="s">
        <v>81</v>
      </c>
      <c r="BK437" s="191">
        <f>ROUND(I437*H437,2)</f>
        <v>0</v>
      </c>
      <c r="BL437" s="18" t="s">
        <v>130</v>
      </c>
      <c r="BM437" s="190" t="s">
        <v>624</v>
      </c>
    </row>
    <row r="438" s="12" customFormat="1">
      <c r="B438" s="192"/>
      <c r="D438" s="193" t="s">
        <v>132</v>
      </c>
      <c r="E438" s="194" t="s">
        <v>1</v>
      </c>
      <c r="F438" s="195" t="s">
        <v>133</v>
      </c>
      <c r="H438" s="194" t="s">
        <v>1</v>
      </c>
      <c r="I438" s="196"/>
      <c r="L438" s="192"/>
      <c r="M438" s="197"/>
      <c r="N438" s="198"/>
      <c r="O438" s="198"/>
      <c r="P438" s="198"/>
      <c r="Q438" s="198"/>
      <c r="R438" s="198"/>
      <c r="S438" s="198"/>
      <c r="T438" s="199"/>
      <c r="AT438" s="194" t="s">
        <v>132</v>
      </c>
      <c r="AU438" s="194" t="s">
        <v>83</v>
      </c>
      <c r="AV438" s="12" t="s">
        <v>81</v>
      </c>
      <c r="AW438" s="12" t="s">
        <v>30</v>
      </c>
      <c r="AX438" s="12" t="s">
        <v>73</v>
      </c>
      <c r="AY438" s="194" t="s">
        <v>123</v>
      </c>
    </row>
    <row r="439" s="12" customFormat="1">
      <c r="B439" s="192"/>
      <c r="D439" s="193" t="s">
        <v>132</v>
      </c>
      <c r="E439" s="194" t="s">
        <v>1</v>
      </c>
      <c r="F439" s="195" t="s">
        <v>625</v>
      </c>
      <c r="H439" s="194" t="s">
        <v>1</v>
      </c>
      <c r="I439" s="196"/>
      <c r="L439" s="192"/>
      <c r="M439" s="197"/>
      <c r="N439" s="198"/>
      <c r="O439" s="198"/>
      <c r="P439" s="198"/>
      <c r="Q439" s="198"/>
      <c r="R439" s="198"/>
      <c r="S439" s="198"/>
      <c r="T439" s="199"/>
      <c r="AT439" s="194" t="s">
        <v>132</v>
      </c>
      <c r="AU439" s="194" t="s">
        <v>83</v>
      </c>
      <c r="AV439" s="12" t="s">
        <v>81</v>
      </c>
      <c r="AW439" s="12" t="s">
        <v>30</v>
      </c>
      <c r="AX439" s="12" t="s">
        <v>73</v>
      </c>
      <c r="AY439" s="194" t="s">
        <v>123</v>
      </c>
    </row>
    <row r="440" s="13" customFormat="1">
      <c r="B440" s="200"/>
      <c r="D440" s="193" t="s">
        <v>132</v>
      </c>
      <c r="E440" s="201" t="s">
        <v>1</v>
      </c>
      <c r="F440" s="202" t="s">
        <v>252</v>
      </c>
      <c r="H440" s="203">
        <v>24</v>
      </c>
      <c r="I440" s="204"/>
      <c r="L440" s="200"/>
      <c r="M440" s="205"/>
      <c r="N440" s="206"/>
      <c r="O440" s="206"/>
      <c r="P440" s="206"/>
      <c r="Q440" s="206"/>
      <c r="R440" s="206"/>
      <c r="S440" s="206"/>
      <c r="T440" s="207"/>
      <c r="AT440" s="201" t="s">
        <v>132</v>
      </c>
      <c r="AU440" s="201" t="s">
        <v>83</v>
      </c>
      <c r="AV440" s="13" t="s">
        <v>83</v>
      </c>
      <c r="AW440" s="13" t="s">
        <v>30</v>
      </c>
      <c r="AX440" s="13" t="s">
        <v>81</v>
      </c>
      <c r="AY440" s="201" t="s">
        <v>123</v>
      </c>
    </row>
    <row r="441" s="1" customFormat="1" ht="14.4" customHeight="1">
      <c r="B441" s="178"/>
      <c r="C441" s="224" t="s">
        <v>626</v>
      </c>
      <c r="D441" s="224" t="s">
        <v>366</v>
      </c>
      <c r="E441" s="225" t="s">
        <v>627</v>
      </c>
      <c r="F441" s="226" t="s">
        <v>628</v>
      </c>
      <c r="G441" s="227" t="s">
        <v>435</v>
      </c>
      <c r="H441" s="228">
        <v>24</v>
      </c>
      <c r="I441" s="229"/>
      <c r="J441" s="230">
        <f>ROUND(I441*H441,2)</f>
        <v>0</v>
      </c>
      <c r="K441" s="226" t="s">
        <v>1</v>
      </c>
      <c r="L441" s="231"/>
      <c r="M441" s="232" t="s">
        <v>1</v>
      </c>
      <c r="N441" s="233" t="s">
        <v>38</v>
      </c>
      <c r="O441" s="73"/>
      <c r="P441" s="188">
        <f>O441*H441</f>
        <v>0</v>
      </c>
      <c r="Q441" s="188">
        <v>0.0060000000000000001</v>
      </c>
      <c r="R441" s="188">
        <f>Q441*H441</f>
        <v>0.14400000000000002</v>
      </c>
      <c r="S441" s="188">
        <v>0</v>
      </c>
      <c r="T441" s="189">
        <f>S441*H441</f>
        <v>0</v>
      </c>
      <c r="AR441" s="190" t="s">
        <v>167</v>
      </c>
      <c r="AT441" s="190" t="s">
        <v>366</v>
      </c>
      <c r="AU441" s="190" t="s">
        <v>83</v>
      </c>
      <c r="AY441" s="18" t="s">
        <v>123</v>
      </c>
      <c r="BE441" s="191">
        <f>IF(N441="základní",J441,0)</f>
        <v>0</v>
      </c>
      <c r="BF441" s="191">
        <f>IF(N441="snížená",J441,0)</f>
        <v>0</v>
      </c>
      <c r="BG441" s="191">
        <f>IF(N441="zákl. přenesená",J441,0)</f>
        <v>0</v>
      </c>
      <c r="BH441" s="191">
        <f>IF(N441="sníž. přenesená",J441,0)</f>
        <v>0</v>
      </c>
      <c r="BI441" s="191">
        <f>IF(N441="nulová",J441,0)</f>
        <v>0</v>
      </c>
      <c r="BJ441" s="18" t="s">
        <v>81</v>
      </c>
      <c r="BK441" s="191">
        <f>ROUND(I441*H441,2)</f>
        <v>0</v>
      </c>
      <c r="BL441" s="18" t="s">
        <v>130</v>
      </c>
      <c r="BM441" s="190" t="s">
        <v>629</v>
      </c>
    </row>
    <row r="442" s="1" customFormat="1" ht="21.6" customHeight="1">
      <c r="B442" s="178"/>
      <c r="C442" s="179" t="s">
        <v>630</v>
      </c>
      <c r="D442" s="179" t="s">
        <v>125</v>
      </c>
      <c r="E442" s="180" t="s">
        <v>631</v>
      </c>
      <c r="F442" s="181" t="s">
        <v>632</v>
      </c>
      <c r="G442" s="182" t="s">
        <v>435</v>
      </c>
      <c r="H442" s="183">
        <v>19</v>
      </c>
      <c r="I442" s="184"/>
      <c r="J442" s="185">
        <f>ROUND(I442*H442,2)</f>
        <v>0</v>
      </c>
      <c r="K442" s="181" t="s">
        <v>129</v>
      </c>
      <c r="L442" s="37"/>
      <c r="M442" s="186" t="s">
        <v>1</v>
      </c>
      <c r="N442" s="187" t="s">
        <v>38</v>
      </c>
      <c r="O442" s="73"/>
      <c r="P442" s="188">
        <f>O442*H442</f>
        <v>0</v>
      </c>
      <c r="Q442" s="188">
        <v>0.00069999999999999999</v>
      </c>
      <c r="R442" s="188">
        <f>Q442*H442</f>
        <v>0.013299999999999999</v>
      </c>
      <c r="S442" s="188">
        <v>0</v>
      </c>
      <c r="T442" s="189">
        <f>S442*H442</f>
        <v>0</v>
      </c>
      <c r="AR442" s="190" t="s">
        <v>130</v>
      </c>
      <c r="AT442" s="190" t="s">
        <v>125</v>
      </c>
      <c r="AU442" s="190" t="s">
        <v>83</v>
      </c>
      <c r="AY442" s="18" t="s">
        <v>123</v>
      </c>
      <c r="BE442" s="191">
        <f>IF(N442="základní",J442,0)</f>
        <v>0</v>
      </c>
      <c r="BF442" s="191">
        <f>IF(N442="snížená",J442,0)</f>
        <v>0</v>
      </c>
      <c r="BG442" s="191">
        <f>IF(N442="zákl. přenesená",J442,0)</f>
        <v>0</v>
      </c>
      <c r="BH442" s="191">
        <f>IF(N442="sníž. přenesená",J442,0)</f>
        <v>0</v>
      </c>
      <c r="BI442" s="191">
        <f>IF(N442="nulová",J442,0)</f>
        <v>0</v>
      </c>
      <c r="BJ442" s="18" t="s">
        <v>81</v>
      </c>
      <c r="BK442" s="191">
        <f>ROUND(I442*H442,2)</f>
        <v>0</v>
      </c>
      <c r="BL442" s="18" t="s">
        <v>130</v>
      </c>
      <c r="BM442" s="190" t="s">
        <v>633</v>
      </c>
    </row>
    <row r="443" s="12" customFormat="1">
      <c r="B443" s="192"/>
      <c r="D443" s="193" t="s">
        <v>132</v>
      </c>
      <c r="E443" s="194" t="s">
        <v>1</v>
      </c>
      <c r="F443" s="195" t="s">
        <v>133</v>
      </c>
      <c r="H443" s="194" t="s">
        <v>1</v>
      </c>
      <c r="I443" s="196"/>
      <c r="L443" s="192"/>
      <c r="M443" s="197"/>
      <c r="N443" s="198"/>
      <c r="O443" s="198"/>
      <c r="P443" s="198"/>
      <c r="Q443" s="198"/>
      <c r="R443" s="198"/>
      <c r="S443" s="198"/>
      <c r="T443" s="199"/>
      <c r="AT443" s="194" t="s">
        <v>132</v>
      </c>
      <c r="AU443" s="194" t="s">
        <v>83</v>
      </c>
      <c r="AV443" s="12" t="s">
        <v>81</v>
      </c>
      <c r="AW443" s="12" t="s">
        <v>30</v>
      </c>
      <c r="AX443" s="12" t="s">
        <v>73</v>
      </c>
      <c r="AY443" s="194" t="s">
        <v>123</v>
      </c>
    </row>
    <row r="444" s="12" customFormat="1">
      <c r="B444" s="192"/>
      <c r="D444" s="193" t="s">
        <v>132</v>
      </c>
      <c r="E444" s="194" t="s">
        <v>1</v>
      </c>
      <c r="F444" s="195" t="s">
        <v>625</v>
      </c>
      <c r="H444" s="194" t="s">
        <v>1</v>
      </c>
      <c r="I444" s="196"/>
      <c r="L444" s="192"/>
      <c r="M444" s="197"/>
      <c r="N444" s="198"/>
      <c r="O444" s="198"/>
      <c r="P444" s="198"/>
      <c r="Q444" s="198"/>
      <c r="R444" s="198"/>
      <c r="S444" s="198"/>
      <c r="T444" s="199"/>
      <c r="AT444" s="194" t="s">
        <v>132</v>
      </c>
      <c r="AU444" s="194" t="s">
        <v>83</v>
      </c>
      <c r="AV444" s="12" t="s">
        <v>81</v>
      </c>
      <c r="AW444" s="12" t="s">
        <v>30</v>
      </c>
      <c r="AX444" s="12" t="s">
        <v>73</v>
      </c>
      <c r="AY444" s="194" t="s">
        <v>123</v>
      </c>
    </row>
    <row r="445" s="13" customFormat="1">
      <c r="B445" s="200"/>
      <c r="D445" s="193" t="s">
        <v>132</v>
      </c>
      <c r="E445" s="201" t="s">
        <v>1</v>
      </c>
      <c r="F445" s="202" t="s">
        <v>229</v>
      </c>
      <c r="H445" s="203">
        <v>19</v>
      </c>
      <c r="I445" s="204"/>
      <c r="L445" s="200"/>
      <c r="M445" s="205"/>
      <c r="N445" s="206"/>
      <c r="O445" s="206"/>
      <c r="P445" s="206"/>
      <c r="Q445" s="206"/>
      <c r="R445" s="206"/>
      <c r="S445" s="206"/>
      <c r="T445" s="207"/>
      <c r="AT445" s="201" t="s">
        <v>132</v>
      </c>
      <c r="AU445" s="201" t="s">
        <v>83</v>
      </c>
      <c r="AV445" s="13" t="s">
        <v>83</v>
      </c>
      <c r="AW445" s="13" t="s">
        <v>30</v>
      </c>
      <c r="AX445" s="13" t="s">
        <v>81</v>
      </c>
      <c r="AY445" s="201" t="s">
        <v>123</v>
      </c>
    </row>
    <row r="446" s="1" customFormat="1" ht="14.4" customHeight="1">
      <c r="B446" s="178"/>
      <c r="C446" s="224" t="s">
        <v>634</v>
      </c>
      <c r="D446" s="224" t="s">
        <v>366</v>
      </c>
      <c r="E446" s="225" t="s">
        <v>635</v>
      </c>
      <c r="F446" s="226" t="s">
        <v>636</v>
      </c>
      <c r="G446" s="227" t="s">
        <v>435</v>
      </c>
      <c r="H446" s="228">
        <v>19</v>
      </c>
      <c r="I446" s="229"/>
      <c r="J446" s="230">
        <f>ROUND(I446*H446,2)</f>
        <v>0</v>
      </c>
      <c r="K446" s="226" t="s">
        <v>1</v>
      </c>
      <c r="L446" s="231"/>
      <c r="M446" s="232" t="s">
        <v>1</v>
      </c>
      <c r="N446" s="233" t="s">
        <v>38</v>
      </c>
      <c r="O446" s="73"/>
      <c r="P446" s="188">
        <f>O446*H446</f>
        <v>0</v>
      </c>
      <c r="Q446" s="188">
        <v>0.0040000000000000001</v>
      </c>
      <c r="R446" s="188">
        <f>Q446*H446</f>
        <v>0.075999999999999998</v>
      </c>
      <c r="S446" s="188">
        <v>0</v>
      </c>
      <c r="T446" s="189">
        <f>S446*H446</f>
        <v>0</v>
      </c>
      <c r="AR446" s="190" t="s">
        <v>167</v>
      </c>
      <c r="AT446" s="190" t="s">
        <v>366</v>
      </c>
      <c r="AU446" s="190" t="s">
        <v>83</v>
      </c>
      <c r="AY446" s="18" t="s">
        <v>123</v>
      </c>
      <c r="BE446" s="191">
        <f>IF(N446="základní",J446,0)</f>
        <v>0</v>
      </c>
      <c r="BF446" s="191">
        <f>IF(N446="snížená",J446,0)</f>
        <v>0</v>
      </c>
      <c r="BG446" s="191">
        <f>IF(N446="zákl. přenesená",J446,0)</f>
        <v>0</v>
      </c>
      <c r="BH446" s="191">
        <f>IF(N446="sníž. přenesená",J446,0)</f>
        <v>0</v>
      </c>
      <c r="BI446" s="191">
        <f>IF(N446="nulová",J446,0)</f>
        <v>0</v>
      </c>
      <c r="BJ446" s="18" t="s">
        <v>81</v>
      </c>
      <c r="BK446" s="191">
        <f>ROUND(I446*H446,2)</f>
        <v>0</v>
      </c>
      <c r="BL446" s="18" t="s">
        <v>130</v>
      </c>
      <c r="BM446" s="190" t="s">
        <v>637</v>
      </c>
    </row>
    <row r="447" s="12" customFormat="1">
      <c r="B447" s="192"/>
      <c r="D447" s="193" t="s">
        <v>132</v>
      </c>
      <c r="E447" s="194" t="s">
        <v>1</v>
      </c>
      <c r="F447" s="195" t="s">
        <v>625</v>
      </c>
      <c r="H447" s="194" t="s">
        <v>1</v>
      </c>
      <c r="I447" s="196"/>
      <c r="L447" s="192"/>
      <c r="M447" s="197"/>
      <c r="N447" s="198"/>
      <c r="O447" s="198"/>
      <c r="P447" s="198"/>
      <c r="Q447" s="198"/>
      <c r="R447" s="198"/>
      <c r="S447" s="198"/>
      <c r="T447" s="199"/>
      <c r="AT447" s="194" t="s">
        <v>132</v>
      </c>
      <c r="AU447" s="194" t="s">
        <v>83</v>
      </c>
      <c r="AV447" s="12" t="s">
        <v>81</v>
      </c>
      <c r="AW447" s="12" t="s">
        <v>30</v>
      </c>
      <c r="AX447" s="12" t="s">
        <v>73</v>
      </c>
      <c r="AY447" s="194" t="s">
        <v>123</v>
      </c>
    </row>
    <row r="448" s="13" customFormat="1">
      <c r="B448" s="200"/>
      <c r="D448" s="193" t="s">
        <v>132</v>
      </c>
      <c r="E448" s="201" t="s">
        <v>1</v>
      </c>
      <c r="F448" s="202" t="s">
        <v>638</v>
      </c>
      <c r="H448" s="203">
        <v>2</v>
      </c>
      <c r="I448" s="204"/>
      <c r="L448" s="200"/>
      <c r="M448" s="205"/>
      <c r="N448" s="206"/>
      <c r="O448" s="206"/>
      <c r="P448" s="206"/>
      <c r="Q448" s="206"/>
      <c r="R448" s="206"/>
      <c r="S448" s="206"/>
      <c r="T448" s="207"/>
      <c r="AT448" s="201" t="s">
        <v>132</v>
      </c>
      <c r="AU448" s="201" t="s">
        <v>83</v>
      </c>
      <c r="AV448" s="13" t="s">
        <v>83</v>
      </c>
      <c r="AW448" s="13" t="s">
        <v>30</v>
      </c>
      <c r="AX448" s="13" t="s">
        <v>73</v>
      </c>
      <c r="AY448" s="201" t="s">
        <v>123</v>
      </c>
    </row>
    <row r="449" s="13" customFormat="1">
      <c r="B449" s="200"/>
      <c r="D449" s="193" t="s">
        <v>132</v>
      </c>
      <c r="E449" s="201" t="s">
        <v>1</v>
      </c>
      <c r="F449" s="202" t="s">
        <v>639</v>
      </c>
      <c r="H449" s="203">
        <v>1</v>
      </c>
      <c r="I449" s="204"/>
      <c r="L449" s="200"/>
      <c r="M449" s="205"/>
      <c r="N449" s="206"/>
      <c r="O449" s="206"/>
      <c r="P449" s="206"/>
      <c r="Q449" s="206"/>
      <c r="R449" s="206"/>
      <c r="S449" s="206"/>
      <c r="T449" s="207"/>
      <c r="AT449" s="201" t="s">
        <v>132</v>
      </c>
      <c r="AU449" s="201" t="s">
        <v>83</v>
      </c>
      <c r="AV449" s="13" t="s">
        <v>83</v>
      </c>
      <c r="AW449" s="13" t="s">
        <v>30</v>
      </c>
      <c r="AX449" s="13" t="s">
        <v>73</v>
      </c>
      <c r="AY449" s="201" t="s">
        <v>123</v>
      </c>
    </row>
    <row r="450" s="13" customFormat="1">
      <c r="B450" s="200"/>
      <c r="D450" s="193" t="s">
        <v>132</v>
      </c>
      <c r="E450" s="201" t="s">
        <v>1</v>
      </c>
      <c r="F450" s="202" t="s">
        <v>640</v>
      </c>
      <c r="H450" s="203">
        <v>2</v>
      </c>
      <c r="I450" s="204"/>
      <c r="L450" s="200"/>
      <c r="M450" s="205"/>
      <c r="N450" s="206"/>
      <c r="O450" s="206"/>
      <c r="P450" s="206"/>
      <c r="Q450" s="206"/>
      <c r="R450" s="206"/>
      <c r="S450" s="206"/>
      <c r="T450" s="207"/>
      <c r="AT450" s="201" t="s">
        <v>132</v>
      </c>
      <c r="AU450" s="201" t="s">
        <v>83</v>
      </c>
      <c r="AV450" s="13" t="s">
        <v>83</v>
      </c>
      <c r="AW450" s="13" t="s">
        <v>30</v>
      </c>
      <c r="AX450" s="13" t="s">
        <v>73</v>
      </c>
      <c r="AY450" s="201" t="s">
        <v>123</v>
      </c>
    </row>
    <row r="451" s="13" customFormat="1">
      <c r="B451" s="200"/>
      <c r="D451" s="193" t="s">
        <v>132</v>
      </c>
      <c r="E451" s="201" t="s">
        <v>1</v>
      </c>
      <c r="F451" s="202" t="s">
        <v>641</v>
      </c>
      <c r="H451" s="203">
        <v>1</v>
      </c>
      <c r="I451" s="204"/>
      <c r="L451" s="200"/>
      <c r="M451" s="205"/>
      <c r="N451" s="206"/>
      <c r="O451" s="206"/>
      <c r="P451" s="206"/>
      <c r="Q451" s="206"/>
      <c r="R451" s="206"/>
      <c r="S451" s="206"/>
      <c r="T451" s="207"/>
      <c r="AT451" s="201" t="s">
        <v>132</v>
      </c>
      <c r="AU451" s="201" t="s">
        <v>83</v>
      </c>
      <c r="AV451" s="13" t="s">
        <v>83</v>
      </c>
      <c r="AW451" s="13" t="s">
        <v>30</v>
      </c>
      <c r="AX451" s="13" t="s">
        <v>73</v>
      </c>
      <c r="AY451" s="201" t="s">
        <v>123</v>
      </c>
    </row>
    <row r="452" s="13" customFormat="1">
      <c r="B452" s="200"/>
      <c r="D452" s="193" t="s">
        <v>132</v>
      </c>
      <c r="E452" s="201" t="s">
        <v>1</v>
      </c>
      <c r="F452" s="202" t="s">
        <v>642</v>
      </c>
      <c r="H452" s="203">
        <v>2</v>
      </c>
      <c r="I452" s="204"/>
      <c r="L452" s="200"/>
      <c r="M452" s="205"/>
      <c r="N452" s="206"/>
      <c r="O452" s="206"/>
      <c r="P452" s="206"/>
      <c r="Q452" s="206"/>
      <c r="R452" s="206"/>
      <c r="S452" s="206"/>
      <c r="T452" s="207"/>
      <c r="AT452" s="201" t="s">
        <v>132</v>
      </c>
      <c r="AU452" s="201" t="s">
        <v>83</v>
      </c>
      <c r="AV452" s="13" t="s">
        <v>83</v>
      </c>
      <c r="AW452" s="13" t="s">
        <v>30</v>
      </c>
      <c r="AX452" s="13" t="s">
        <v>73</v>
      </c>
      <c r="AY452" s="201" t="s">
        <v>123</v>
      </c>
    </row>
    <row r="453" s="13" customFormat="1">
      <c r="B453" s="200"/>
      <c r="D453" s="193" t="s">
        <v>132</v>
      </c>
      <c r="E453" s="201" t="s">
        <v>1</v>
      </c>
      <c r="F453" s="202" t="s">
        <v>643</v>
      </c>
      <c r="H453" s="203">
        <v>2</v>
      </c>
      <c r="I453" s="204"/>
      <c r="L453" s="200"/>
      <c r="M453" s="205"/>
      <c r="N453" s="206"/>
      <c r="O453" s="206"/>
      <c r="P453" s="206"/>
      <c r="Q453" s="206"/>
      <c r="R453" s="206"/>
      <c r="S453" s="206"/>
      <c r="T453" s="207"/>
      <c r="AT453" s="201" t="s">
        <v>132</v>
      </c>
      <c r="AU453" s="201" t="s">
        <v>83</v>
      </c>
      <c r="AV453" s="13" t="s">
        <v>83</v>
      </c>
      <c r="AW453" s="13" t="s">
        <v>30</v>
      </c>
      <c r="AX453" s="13" t="s">
        <v>73</v>
      </c>
      <c r="AY453" s="201" t="s">
        <v>123</v>
      </c>
    </row>
    <row r="454" s="13" customFormat="1">
      <c r="B454" s="200"/>
      <c r="D454" s="193" t="s">
        <v>132</v>
      </c>
      <c r="E454" s="201" t="s">
        <v>1</v>
      </c>
      <c r="F454" s="202" t="s">
        <v>644</v>
      </c>
      <c r="H454" s="203">
        <v>1</v>
      </c>
      <c r="I454" s="204"/>
      <c r="L454" s="200"/>
      <c r="M454" s="205"/>
      <c r="N454" s="206"/>
      <c r="O454" s="206"/>
      <c r="P454" s="206"/>
      <c r="Q454" s="206"/>
      <c r="R454" s="206"/>
      <c r="S454" s="206"/>
      <c r="T454" s="207"/>
      <c r="AT454" s="201" t="s">
        <v>132</v>
      </c>
      <c r="AU454" s="201" t="s">
        <v>83</v>
      </c>
      <c r="AV454" s="13" t="s">
        <v>83</v>
      </c>
      <c r="AW454" s="13" t="s">
        <v>30</v>
      </c>
      <c r="AX454" s="13" t="s">
        <v>73</v>
      </c>
      <c r="AY454" s="201" t="s">
        <v>123</v>
      </c>
    </row>
    <row r="455" s="13" customFormat="1">
      <c r="B455" s="200"/>
      <c r="D455" s="193" t="s">
        <v>132</v>
      </c>
      <c r="E455" s="201" t="s">
        <v>1</v>
      </c>
      <c r="F455" s="202" t="s">
        <v>645</v>
      </c>
      <c r="H455" s="203">
        <v>3</v>
      </c>
      <c r="I455" s="204"/>
      <c r="L455" s="200"/>
      <c r="M455" s="205"/>
      <c r="N455" s="206"/>
      <c r="O455" s="206"/>
      <c r="P455" s="206"/>
      <c r="Q455" s="206"/>
      <c r="R455" s="206"/>
      <c r="S455" s="206"/>
      <c r="T455" s="207"/>
      <c r="AT455" s="201" t="s">
        <v>132</v>
      </c>
      <c r="AU455" s="201" t="s">
        <v>83</v>
      </c>
      <c r="AV455" s="13" t="s">
        <v>83</v>
      </c>
      <c r="AW455" s="13" t="s">
        <v>30</v>
      </c>
      <c r="AX455" s="13" t="s">
        <v>73</v>
      </c>
      <c r="AY455" s="201" t="s">
        <v>123</v>
      </c>
    </row>
    <row r="456" s="13" customFormat="1">
      <c r="B456" s="200"/>
      <c r="D456" s="193" t="s">
        <v>132</v>
      </c>
      <c r="E456" s="201" t="s">
        <v>1</v>
      </c>
      <c r="F456" s="202" t="s">
        <v>646</v>
      </c>
      <c r="H456" s="203">
        <v>2</v>
      </c>
      <c r="I456" s="204"/>
      <c r="L456" s="200"/>
      <c r="M456" s="205"/>
      <c r="N456" s="206"/>
      <c r="O456" s="206"/>
      <c r="P456" s="206"/>
      <c r="Q456" s="206"/>
      <c r="R456" s="206"/>
      <c r="S456" s="206"/>
      <c r="T456" s="207"/>
      <c r="AT456" s="201" t="s">
        <v>132</v>
      </c>
      <c r="AU456" s="201" t="s">
        <v>83</v>
      </c>
      <c r="AV456" s="13" t="s">
        <v>83</v>
      </c>
      <c r="AW456" s="13" t="s">
        <v>30</v>
      </c>
      <c r="AX456" s="13" t="s">
        <v>73</v>
      </c>
      <c r="AY456" s="201" t="s">
        <v>123</v>
      </c>
    </row>
    <row r="457" s="13" customFormat="1">
      <c r="B457" s="200"/>
      <c r="D457" s="193" t="s">
        <v>132</v>
      </c>
      <c r="E457" s="201" t="s">
        <v>1</v>
      </c>
      <c r="F457" s="202" t="s">
        <v>647</v>
      </c>
      <c r="H457" s="203">
        <v>3</v>
      </c>
      <c r="I457" s="204"/>
      <c r="L457" s="200"/>
      <c r="M457" s="205"/>
      <c r="N457" s="206"/>
      <c r="O457" s="206"/>
      <c r="P457" s="206"/>
      <c r="Q457" s="206"/>
      <c r="R457" s="206"/>
      <c r="S457" s="206"/>
      <c r="T457" s="207"/>
      <c r="AT457" s="201" t="s">
        <v>132</v>
      </c>
      <c r="AU457" s="201" t="s">
        <v>83</v>
      </c>
      <c r="AV457" s="13" t="s">
        <v>83</v>
      </c>
      <c r="AW457" s="13" t="s">
        <v>30</v>
      </c>
      <c r="AX457" s="13" t="s">
        <v>73</v>
      </c>
      <c r="AY457" s="201" t="s">
        <v>123</v>
      </c>
    </row>
    <row r="458" s="14" customFormat="1">
      <c r="B458" s="208"/>
      <c r="D458" s="193" t="s">
        <v>132</v>
      </c>
      <c r="E458" s="209" t="s">
        <v>1</v>
      </c>
      <c r="F458" s="210" t="s">
        <v>155</v>
      </c>
      <c r="H458" s="211">
        <v>19</v>
      </c>
      <c r="I458" s="212"/>
      <c r="L458" s="208"/>
      <c r="M458" s="213"/>
      <c r="N458" s="214"/>
      <c r="O458" s="214"/>
      <c r="P458" s="214"/>
      <c r="Q458" s="214"/>
      <c r="R458" s="214"/>
      <c r="S458" s="214"/>
      <c r="T458" s="215"/>
      <c r="AT458" s="209" t="s">
        <v>132</v>
      </c>
      <c r="AU458" s="209" t="s">
        <v>83</v>
      </c>
      <c r="AV458" s="14" t="s">
        <v>130</v>
      </c>
      <c r="AW458" s="14" t="s">
        <v>30</v>
      </c>
      <c r="AX458" s="14" t="s">
        <v>81</v>
      </c>
      <c r="AY458" s="209" t="s">
        <v>123</v>
      </c>
    </row>
    <row r="459" s="1" customFormat="1" ht="21.6" customHeight="1">
      <c r="B459" s="178"/>
      <c r="C459" s="179" t="s">
        <v>648</v>
      </c>
      <c r="D459" s="179" t="s">
        <v>125</v>
      </c>
      <c r="E459" s="180" t="s">
        <v>649</v>
      </c>
      <c r="F459" s="181" t="s">
        <v>650</v>
      </c>
      <c r="G459" s="182" t="s">
        <v>435</v>
      </c>
      <c r="H459" s="183">
        <v>14</v>
      </c>
      <c r="I459" s="184"/>
      <c r="J459" s="185">
        <f>ROUND(I459*H459,2)</f>
        <v>0</v>
      </c>
      <c r="K459" s="181" t="s">
        <v>129</v>
      </c>
      <c r="L459" s="37"/>
      <c r="M459" s="186" t="s">
        <v>1</v>
      </c>
      <c r="N459" s="187" t="s">
        <v>38</v>
      </c>
      <c r="O459" s="73"/>
      <c r="P459" s="188">
        <f>O459*H459</f>
        <v>0</v>
      </c>
      <c r="Q459" s="188">
        <v>0.11241</v>
      </c>
      <c r="R459" s="188">
        <f>Q459*H459</f>
        <v>1.5737399999999999</v>
      </c>
      <c r="S459" s="188">
        <v>0</v>
      </c>
      <c r="T459" s="189">
        <f>S459*H459</f>
        <v>0</v>
      </c>
      <c r="AR459" s="190" t="s">
        <v>130</v>
      </c>
      <c r="AT459" s="190" t="s">
        <v>125</v>
      </c>
      <c r="AU459" s="190" t="s">
        <v>83</v>
      </c>
      <c r="AY459" s="18" t="s">
        <v>123</v>
      </c>
      <c r="BE459" s="191">
        <f>IF(N459="základní",J459,0)</f>
        <v>0</v>
      </c>
      <c r="BF459" s="191">
        <f>IF(N459="snížená",J459,0)</f>
        <v>0</v>
      </c>
      <c r="BG459" s="191">
        <f>IF(N459="zákl. přenesená",J459,0)</f>
        <v>0</v>
      </c>
      <c r="BH459" s="191">
        <f>IF(N459="sníž. přenesená",J459,0)</f>
        <v>0</v>
      </c>
      <c r="BI459" s="191">
        <f>IF(N459="nulová",J459,0)</f>
        <v>0</v>
      </c>
      <c r="BJ459" s="18" t="s">
        <v>81</v>
      </c>
      <c r="BK459" s="191">
        <f>ROUND(I459*H459,2)</f>
        <v>0</v>
      </c>
      <c r="BL459" s="18" t="s">
        <v>130</v>
      </c>
      <c r="BM459" s="190" t="s">
        <v>651</v>
      </c>
    </row>
    <row r="460" s="12" customFormat="1">
      <c r="B460" s="192"/>
      <c r="D460" s="193" t="s">
        <v>132</v>
      </c>
      <c r="E460" s="194" t="s">
        <v>1</v>
      </c>
      <c r="F460" s="195" t="s">
        <v>133</v>
      </c>
      <c r="H460" s="194" t="s">
        <v>1</v>
      </c>
      <c r="I460" s="196"/>
      <c r="L460" s="192"/>
      <c r="M460" s="197"/>
      <c r="N460" s="198"/>
      <c r="O460" s="198"/>
      <c r="P460" s="198"/>
      <c r="Q460" s="198"/>
      <c r="R460" s="198"/>
      <c r="S460" s="198"/>
      <c r="T460" s="199"/>
      <c r="AT460" s="194" t="s">
        <v>132</v>
      </c>
      <c r="AU460" s="194" t="s">
        <v>83</v>
      </c>
      <c r="AV460" s="12" t="s">
        <v>81</v>
      </c>
      <c r="AW460" s="12" t="s">
        <v>30</v>
      </c>
      <c r="AX460" s="12" t="s">
        <v>73</v>
      </c>
      <c r="AY460" s="194" t="s">
        <v>123</v>
      </c>
    </row>
    <row r="461" s="12" customFormat="1">
      <c r="B461" s="192"/>
      <c r="D461" s="193" t="s">
        <v>132</v>
      </c>
      <c r="E461" s="194" t="s">
        <v>1</v>
      </c>
      <c r="F461" s="195" t="s">
        <v>625</v>
      </c>
      <c r="H461" s="194" t="s">
        <v>1</v>
      </c>
      <c r="I461" s="196"/>
      <c r="L461" s="192"/>
      <c r="M461" s="197"/>
      <c r="N461" s="198"/>
      <c r="O461" s="198"/>
      <c r="P461" s="198"/>
      <c r="Q461" s="198"/>
      <c r="R461" s="198"/>
      <c r="S461" s="198"/>
      <c r="T461" s="199"/>
      <c r="AT461" s="194" t="s">
        <v>132</v>
      </c>
      <c r="AU461" s="194" t="s">
        <v>83</v>
      </c>
      <c r="AV461" s="12" t="s">
        <v>81</v>
      </c>
      <c r="AW461" s="12" t="s">
        <v>30</v>
      </c>
      <c r="AX461" s="12" t="s">
        <v>73</v>
      </c>
      <c r="AY461" s="194" t="s">
        <v>123</v>
      </c>
    </row>
    <row r="462" s="13" customFormat="1">
      <c r="B462" s="200"/>
      <c r="D462" s="193" t="s">
        <v>132</v>
      </c>
      <c r="E462" s="201" t="s">
        <v>1</v>
      </c>
      <c r="F462" s="202" t="s">
        <v>201</v>
      </c>
      <c r="H462" s="203">
        <v>14</v>
      </c>
      <c r="I462" s="204"/>
      <c r="L462" s="200"/>
      <c r="M462" s="205"/>
      <c r="N462" s="206"/>
      <c r="O462" s="206"/>
      <c r="P462" s="206"/>
      <c r="Q462" s="206"/>
      <c r="R462" s="206"/>
      <c r="S462" s="206"/>
      <c r="T462" s="207"/>
      <c r="AT462" s="201" t="s">
        <v>132</v>
      </c>
      <c r="AU462" s="201" t="s">
        <v>83</v>
      </c>
      <c r="AV462" s="13" t="s">
        <v>83</v>
      </c>
      <c r="AW462" s="13" t="s">
        <v>30</v>
      </c>
      <c r="AX462" s="13" t="s">
        <v>81</v>
      </c>
      <c r="AY462" s="201" t="s">
        <v>123</v>
      </c>
    </row>
    <row r="463" s="1" customFormat="1" ht="21.6" customHeight="1">
      <c r="B463" s="178"/>
      <c r="C463" s="224" t="s">
        <v>652</v>
      </c>
      <c r="D463" s="224" t="s">
        <v>366</v>
      </c>
      <c r="E463" s="225" t="s">
        <v>653</v>
      </c>
      <c r="F463" s="226" t="s">
        <v>654</v>
      </c>
      <c r="G463" s="227" t="s">
        <v>435</v>
      </c>
      <c r="H463" s="228">
        <v>14</v>
      </c>
      <c r="I463" s="229"/>
      <c r="J463" s="230">
        <f>ROUND(I463*H463,2)</f>
        <v>0</v>
      </c>
      <c r="K463" s="226" t="s">
        <v>129</v>
      </c>
      <c r="L463" s="231"/>
      <c r="M463" s="232" t="s">
        <v>1</v>
      </c>
      <c r="N463" s="233" t="s">
        <v>38</v>
      </c>
      <c r="O463" s="73"/>
      <c r="P463" s="188">
        <f>O463*H463</f>
        <v>0</v>
      </c>
      <c r="Q463" s="188">
        <v>0.0064999999999999997</v>
      </c>
      <c r="R463" s="188">
        <f>Q463*H463</f>
        <v>0.090999999999999998</v>
      </c>
      <c r="S463" s="188">
        <v>0</v>
      </c>
      <c r="T463" s="189">
        <f>S463*H463</f>
        <v>0</v>
      </c>
      <c r="AR463" s="190" t="s">
        <v>167</v>
      </c>
      <c r="AT463" s="190" t="s">
        <v>366</v>
      </c>
      <c r="AU463" s="190" t="s">
        <v>83</v>
      </c>
      <c r="AY463" s="18" t="s">
        <v>123</v>
      </c>
      <c r="BE463" s="191">
        <f>IF(N463="základní",J463,0)</f>
        <v>0</v>
      </c>
      <c r="BF463" s="191">
        <f>IF(N463="snížená",J463,0)</f>
        <v>0</v>
      </c>
      <c r="BG463" s="191">
        <f>IF(N463="zákl. přenesená",J463,0)</f>
        <v>0</v>
      </c>
      <c r="BH463" s="191">
        <f>IF(N463="sníž. přenesená",J463,0)</f>
        <v>0</v>
      </c>
      <c r="BI463" s="191">
        <f>IF(N463="nulová",J463,0)</f>
        <v>0</v>
      </c>
      <c r="BJ463" s="18" t="s">
        <v>81</v>
      </c>
      <c r="BK463" s="191">
        <f>ROUND(I463*H463,2)</f>
        <v>0</v>
      </c>
      <c r="BL463" s="18" t="s">
        <v>130</v>
      </c>
      <c r="BM463" s="190" t="s">
        <v>655</v>
      </c>
    </row>
    <row r="464" s="1" customFormat="1" ht="21.6" customHeight="1">
      <c r="B464" s="178"/>
      <c r="C464" s="179" t="s">
        <v>656</v>
      </c>
      <c r="D464" s="179" t="s">
        <v>125</v>
      </c>
      <c r="E464" s="180" t="s">
        <v>649</v>
      </c>
      <c r="F464" s="181" t="s">
        <v>650</v>
      </c>
      <c r="G464" s="182" t="s">
        <v>435</v>
      </c>
      <c r="H464" s="183">
        <v>4</v>
      </c>
      <c r="I464" s="184"/>
      <c r="J464" s="185">
        <f>ROUND(I464*H464,2)</f>
        <v>0</v>
      </c>
      <c r="K464" s="181" t="s">
        <v>129</v>
      </c>
      <c r="L464" s="37"/>
      <c r="M464" s="186" t="s">
        <v>1</v>
      </c>
      <c r="N464" s="187" t="s">
        <v>38</v>
      </c>
      <c r="O464" s="73"/>
      <c r="P464" s="188">
        <f>O464*H464</f>
        <v>0</v>
      </c>
      <c r="Q464" s="188">
        <v>0.11241</v>
      </c>
      <c r="R464" s="188">
        <f>Q464*H464</f>
        <v>0.44963999999999998</v>
      </c>
      <c r="S464" s="188">
        <v>0</v>
      </c>
      <c r="T464" s="189">
        <f>S464*H464</f>
        <v>0</v>
      </c>
      <c r="AR464" s="190" t="s">
        <v>130</v>
      </c>
      <c r="AT464" s="190" t="s">
        <v>125</v>
      </c>
      <c r="AU464" s="190" t="s">
        <v>83</v>
      </c>
      <c r="AY464" s="18" t="s">
        <v>123</v>
      </c>
      <c r="BE464" s="191">
        <f>IF(N464="základní",J464,0)</f>
        <v>0</v>
      </c>
      <c r="BF464" s="191">
        <f>IF(N464="snížená",J464,0)</f>
        <v>0</v>
      </c>
      <c r="BG464" s="191">
        <f>IF(N464="zákl. přenesená",J464,0)</f>
        <v>0</v>
      </c>
      <c r="BH464" s="191">
        <f>IF(N464="sníž. přenesená",J464,0)</f>
        <v>0</v>
      </c>
      <c r="BI464" s="191">
        <f>IF(N464="nulová",J464,0)</f>
        <v>0</v>
      </c>
      <c r="BJ464" s="18" t="s">
        <v>81</v>
      </c>
      <c r="BK464" s="191">
        <f>ROUND(I464*H464,2)</f>
        <v>0</v>
      </c>
      <c r="BL464" s="18" t="s">
        <v>130</v>
      </c>
      <c r="BM464" s="190" t="s">
        <v>657</v>
      </c>
    </row>
    <row r="465" s="13" customFormat="1">
      <c r="B465" s="200"/>
      <c r="D465" s="193" t="s">
        <v>132</v>
      </c>
      <c r="E465" s="201" t="s">
        <v>1</v>
      </c>
      <c r="F465" s="202" t="s">
        <v>658</v>
      </c>
      <c r="H465" s="203">
        <v>4</v>
      </c>
      <c r="I465" s="204"/>
      <c r="L465" s="200"/>
      <c r="M465" s="205"/>
      <c r="N465" s="206"/>
      <c r="O465" s="206"/>
      <c r="P465" s="206"/>
      <c r="Q465" s="206"/>
      <c r="R465" s="206"/>
      <c r="S465" s="206"/>
      <c r="T465" s="207"/>
      <c r="AT465" s="201" t="s">
        <v>132</v>
      </c>
      <c r="AU465" s="201" t="s">
        <v>83</v>
      </c>
      <c r="AV465" s="13" t="s">
        <v>83</v>
      </c>
      <c r="AW465" s="13" t="s">
        <v>30</v>
      </c>
      <c r="AX465" s="13" t="s">
        <v>81</v>
      </c>
      <c r="AY465" s="201" t="s">
        <v>123</v>
      </c>
    </row>
    <row r="466" s="1" customFormat="1" ht="21.6" customHeight="1">
      <c r="B466" s="178"/>
      <c r="C466" s="179" t="s">
        <v>659</v>
      </c>
      <c r="D466" s="179" t="s">
        <v>125</v>
      </c>
      <c r="E466" s="180" t="s">
        <v>660</v>
      </c>
      <c r="F466" s="181" t="s">
        <v>661</v>
      </c>
      <c r="G466" s="182" t="s">
        <v>170</v>
      </c>
      <c r="H466" s="183">
        <v>21.199999999999999</v>
      </c>
      <c r="I466" s="184"/>
      <c r="J466" s="185">
        <f>ROUND(I466*H466,2)</f>
        <v>0</v>
      </c>
      <c r="K466" s="181" t="s">
        <v>129</v>
      </c>
      <c r="L466" s="37"/>
      <c r="M466" s="186" t="s">
        <v>1</v>
      </c>
      <c r="N466" s="187" t="s">
        <v>38</v>
      </c>
      <c r="O466" s="73"/>
      <c r="P466" s="188">
        <f>O466*H466</f>
        <v>0</v>
      </c>
      <c r="Q466" s="188">
        <v>8.0000000000000007E-05</v>
      </c>
      <c r="R466" s="188">
        <f>Q466*H466</f>
        <v>0.001696</v>
      </c>
      <c r="S466" s="188">
        <v>0</v>
      </c>
      <c r="T466" s="189">
        <f>S466*H466</f>
        <v>0</v>
      </c>
      <c r="AR466" s="190" t="s">
        <v>130</v>
      </c>
      <c r="AT466" s="190" t="s">
        <v>125</v>
      </c>
      <c r="AU466" s="190" t="s">
        <v>83</v>
      </c>
      <c r="AY466" s="18" t="s">
        <v>123</v>
      </c>
      <c r="BE466" s="191">
        <f>IF(N466="základní",J466,0)</f>
        <v>0</v>
      </c>
      <c r="BF466" s="191">
        <f>IF(N466="snížená",J466,0)</f>
        <v>0</v>
      </c>
      <c r="BG466" s="191">
        <f>IF(N466="zákl. přenesená",J466,0)</f>
        <v>0</v>
      </c>
      <c r="BH466" s="191">
        <f>IF(N466="sníž. přenesená",J466,0)</f>
        <v>0</v>
      </c>
      <c r="BI466" s="191">
        <f>IF(N466="nulová",J466,0)</f>
        <v>0</v>
      </c>
      <c r="BJ466" s="18" t="s">
        <v>81</v>
      </c>
      <c r="BK466" s="191">
        <f>ROUND(I466*H466,2)</f>
        <v>0</v>
      </c>
      <c r="BL466" s="18" t="s">
        <v>130</v>
      </c>
      <c r="BM466" s="190" t="s">
        <v>662</v>
      </c>
    </row>
    <row r="467" s="12" customFormat="1">
      <c r="B467" s="192"/>
      <c r="D467" s="193" t="s">
        <v>132</v>
      </c>
      <c r="E467" s="194" t="s">
        <v>1</v>
      </c>
      <c r="F467" s="195" t="s">
        <v>625</v>
      </c>
      <c r="H467" s="194" t="s">
        <v>1</v>
      </c>
      <c r="I467" s="196"/>
      <c r="L467" s="192"/>
      <c r="M467" s="197"/>
      <c r="N467" s="198"/>
      <c r="O467" s="198"/>
      <c r="P467" s="198"/>
      <c r="Q467" s="198"/>
      <c r="R467" s="198"/>
      <c r="S467" s="198"/>
      <c r="T467" s="199"/>
      <c r="AT467" s="194" t="s">
        <v>132</v>
      </c>
      <c r="AU467" s="194" t="s">
        <v>83</v>
      </c>
      <c r="AV467" s="12" t="s">
        <v>81</v>
      </c>
      <c r="AW467" s="12" t="s">
        <v>30</v>
      </c>
      <c r="AX467" s="12" t="s">
        <v>73</v>
      </c>
      <c r="AY467" s="194" t="s">
        <v>123</v>
      </c>
    </row>
    <row r="468" s="13" customFormat="1">
      <c r="B468" s="200"/>
      <c r="D468" s="193" t="s">
        <v>132</v>
      </c>
      <c r="E468" s="201" t="s">
        <v>1</v>
      </c>
      <c r="F468" s="202" t="s">
        <v>663</v>
      </c>
      <c r="H468" s="203">
        <v>21.199999999999999</v>
      </c>
      <c r="I468" s="204"/>
      <c r="L468" s="200"/>
      <c r="M468" s="205"/>
      <c r="N468" s="206"/>
      <c r="O468" s="206"/>
      <c r="P468" s="206"/>
      <c r="Q468" s="206"/>
      <c r="R468" s="206"/>
      <c r="S468" s="206"/>
      <c r="T468" s="207"/>
      <c r="AT468" s="201" t="s">
        <v>132</v>
      </c>
      <c r="AU468" s="201" t="s">
        <v>83</v>
      </c>
      <c r="AV468" s="13" t="s">
        <v>83</v>
      </c>
      <c r="AW468" s="13" t="s">
        <v>30</v>
      </c>
      <c r="AX468" s="13" t="s">
        <v>81</v>
      </c>
      <c r="AY468" s="201" t="s">
        <v>123</v>
      </c>
    </row>
    <row r="469" s="1" customFormat="1" ht="21.6" customHeight="1">
      <c r="B469" s="178"/>
      <c r="C469" s="179" t="s">
        <v>664</v>
      </c>
      <c r="D469" s="179" t="s">
        <v>125</v>
      </c>
      <c r="E469" s="180" t="s">
        <v>665</v>
      </c>
      <c r="F469" s="181" t="s">
        <v>666</v>
      </c>
      <c r="G469" s="182" t="s">
        <v>128</v>
      </c>
      <c r="H469" s="183">
        <v>4</v>
      </c>
      <c r="I469" s="184"/>
      <c r="J469" s="185">
        <f>ROUND(I469*H469,2)</f>
        <v>0</v>
      </c>
      <c r="K469" s="181" t="s">
        <v>129</v>
      </c>
      <c r="L469" s="37"/>
      <c r="M469" s="186" t="s">
        <v>1</v>
      </c>
      <c r="N469" s="187" t="s">
        <v>38</v>
      </c>
      <c r="O469" s="73"/>
      <c r="P469" s="188">
        <f>O469*H469</f>
        <v>0</v>
      </c>
      <c r="Q469" s="188">
        <v>0.00059999999999999995</v>
      </c>
      <c r="R469" s="188">
        <f>Q469*H469</f>
        <v>0.0023999999999999998</v>
      </c>
      <c r="S469" s="188">
        <v>0</v>
      </c>
      <c r="T469" s="189">
        <f>S469*H469</f>
        <v>0</v>
      </c>
      <c r="AR469" s="190" t="s">
        <v>130</v>
      </c>
      <c r="AT469" s="190" t="s">
        <v>125</v>
      </c>
      <c r="AU469" s="190" t="s">
        <v>83</v>
      </c>
      <c r="AY469" s="18" t="s">
        <v>123</v>
      </c>
      <c r="BE469" s="191">
        <f>IF(N469="základní",J469,0)</f>
        <v>0</v>
      </c>
      <c r="BF469" s="191">
        <f>IF(N469="snížená",J469,0)</f>
        <v>0</v>
      </c>
      <c r="BG469" s="191">
        <f>IF(N469="zákl. přenesená",J469,0)</f>
        <v>0</v>
      </c>
      <c r="BH469" s="191">
        <f>IF(N469="sníž. přenesená",J469,0)</f>
        <v>0</v>
      </c>
      <c r="BI469" s="191">
        <f>IF(N469="nulová",J469,0)</f>
        <v>0</v>
      </c>
      <c r="BJ469" s="18" t="s">
        <v>81</v>
      </c>
      <c r="BK469" s="191">
        <f>ROUND(I469*H469,2)</f>
        <v>0</v>
      </c>
      <c r="BL469" s="18" t="s">
        <v>130</v>
      </c>
      <c r="BM469" s="190" t="s">
        <v>667</v>
      </c>
    </row>
    <row r="470" s="12" customFormat="1">
      <c r="B470" s="192"/>
      <c r="D470" s="193" t="s">
        <v>132</v>
      </c>
      <c r="E470" s="194" t="s">
        <v>1</v>
      </c>
      <c r="F470" s="195" t="s">
        <v>625</v>
      </c>
      <c r="H470" s="194" t="s">
        <v>1</v>
      </c>
      <c r="I470" s="196"/>
      <c r="L470" s="192"/>
      <c r="M470" s="197"/>
      <c r="N470" s="198"/>
      <c r="O470" s="198"/>
      <c r="P470" s="198"/>
      <c r="Q470" s="198"/>
      <c r="R470" s="198"/>
      <c r="S470" s="198"/>
      <c r="T470" s="199"/>
      <c r="AT470" s="194" t="s">
        <v>132</v>
      </c>
      <c r="AU470" s="194" t="s">
        <v>83</v>
      </c>
      <c r="AV470" s="12" t="s">
        <v>81</v>
      </c>
      <c r="AW470" s="12" t="s">
        <v>30</v>
      </c>
      <c r="AX470" s="12" t="s">
        <v>73</v>
      </c>
      <c r="AY470" s="194" t="s">
        <v>123</v>
      </c>
    </row>
    <row r="471" s="13" customFormat="1">
      <c r="B471" s="200"/>
      <c r="D471" s="193" t="s">
        <v>132</v>
      </c>
      <c r="E471" s="201" t="s">
        <v>1</v>
      </c>
      <c r="F471" s="202" t="s">
        <v>668</v>
      </c>
      <c r="H471" s="203">
        <v>4</v>
      </c>
      <c r="I471" s="204"/>
      <c r="L471" s="200"/>
      <c r="M471" s="205"/>
      <c r="N471" s="206"/>
      <c r="O471" s="206"/>
      <c r="P471" s="206"/>
      <c r="Q471" s="206"/>
      <c r="R471" s="206"/>
      <c r="S471" s="206"/>
      <c r="T471" s="207"/>
      <c r="AT471" s="201" t="s">
        <v>132</v>
      </c>
      <c r="AU471" s="201" t="s">
        <v>83</v>
      </c>
      <c r="AV471" s="13" t="s">
        <v>83</v>
      </c>
      <c r="AW471" s="13" t="s">
        <v>30</v>
      </c>
      <c r="AX471" s="13" t="s">
        <v>81</v>
      </c>
      <c r="AY471" s="201" t="s">
        <v>123</v>
      </c>
    </row>
    <row r="472" s="1" customFormat="1" ht="21.6" customHeight="1">
      <c r="B472" s="178"/>
      <c r="C472" s="179" t="s">
        <v>669</v>
      </c>
      <c r="D472" s="179" t="s">
        <v>125</v>
      </c>
      <c r="E472" s="180" t="s">
        <v>670</v>
      </c>
      <c r="F472" s="181" t="s">
        <v>671</v>
      </c>
      <c r="G472" s="182" t="s">
        <v>128</v>
      </c>
      <c r="H472" s="183">
        <v>6</v>
      </c>
      <c r="I472" s="184"/>
      <c r="J472" s="185">
        <f>ROUND(I472*H472,2)</f>
        <v>0</v>
      </c>
      <c r="K472" s="181" t="s">
        <v>129</v>
      </c>
      <c r="L472" s="37"/>
      <c r="M472" s="186" t="s">
        <v>1</v>
      </c>
      <c r="N472" s="187" t="s">
        <v>38</v>
      </c>
      <c r="O472" s="73"/>
      <c r="P472" s="188">
        <f>O472*H472</f>
        <v>0</v>
      </c>
      <c r="Q472" s="188">
        <v>0.0016000000000000001</v>
      </c>
      <c r="R472" s="188">
        <f>Q472*H472</f>
        <v>0.0096000000000000009</v>
      </c>
      <c r="S472" s="188">
        <v>0</v>
      </c>
      <c r="T472" s="189">
        <f>S472*H472</f>
        <v>0</v>
      </c>
      <c r="AR472" s="190" t="s">
        <v>130</v>
      </c>
      <c r="AT472" s="190" t="s">
        <v>125</v>
      </c>
      <c r="AU472" s="190" t="s">
        <v>83</v>
      </c>
      <c r="AY472" s="18" t="s">
        <v>123</v>
      </c>
      <c r="BE472" s="191">
        <f>IF(N472="základní",J472,0)</f>
        <v>0</v>
      </c>
      <c r="BF472" s="191">
        <f>IF(N472="snížená",J472,0)</f>
        <v>0</v>
      </c>
      <c r="BG472" s="191">
        <f>IF(N472="zákl. přenesená",J472,0)</f>
        <v>0</v>
      </c>
      <c r="BH472" s="191">
        <f>IF(N472="sníž. přenesená",J472,0)</f>
        <v>0</v>
      </c>
      <c r="BI472" s="191">
        <f>IF(N472="nulová",J472,0)</f>
        <v>0</v>
      </c>
      <c r="BJ472" s="18" t="s">
        <v>81</v>
      </c>
      <c r="BK472" s="191">
        <f>ROUND(I472*H472,2)</f>
        <v>0</v>
      </c>
      <c r="BL472" s="18" t="s">
        <v>130</v>
      </c>
      <c r="BM472" s="190" t="s">
        <v>672</v>
      </c>
    </row>
    <row r="473" s="12" customFormat="1">
      <c r="B473" s="192"/>
      <c r="D473" s="193" t="s">
        <v>132</v>
      </c>
      <c r="E473" s="194" t="s">
        <v>1</v>
      </c>
      <c r="F473" s="195" t="s">
        <v>625</v>
      </c>
      <c r="H473" s="194" t="s">
        <v>1</v>
      </c>
      <c r="I473" s="196"/>
      <c r="L473" s="192"/>
      <c r="M473" s="197"/>
      <c r="N473" s="198"/>
      <c r="O473" s="198"/>
      <c r="P473" s="198"/>
      <c r="Q473" s="198"/>
      <c r="R473" s="198"/>
      <c r="S473" s="198"/>
      <c r="T473" s="199"/>
      <c r="AT473" s="194" t="s">
        <v>132</v>
      </c>
      <c r="AU473" s="194" t="s">
        <v>83</v>
      </c>
      <c r="AV473" s="12" t="s">
        <v>81</v>
      </c>
      <c r="AW473" s="12" t="s">
        <v>30</v>
      </c>
      <c r="AX473" s="12" t="s">
        <v>73</v>
      </c>
      <c r="AY473" s="194" t="s">
        <v>123</v>
      </c>
    </row>
    <row r="474" s="13" customFormat="1">
      <c r="B474" s="200"/>
      <c r="D474" s="193" t="s">
        <v>132</v>
      </c>
      <c r="E474" s="201" t="s">
        <v>1</v>
      </c>
      <c r="F474" s="202" t="s">
        <v>673</v>
      </c>
      <c r="H474" s="203">
        <v>6</v>
      </c>
      <c r="I474" s="204"/>
      <c r="L474" s="200"/>
      <c r="M474" s="205"/>
      <c r="N474" s="206"/>
      <c r="O474" s="206"/>
      <c r="P474" s="206"/>
      <c r="Q474" s="206"/>
      <c r="R474" s="206"/>
      <c r="S474" s="206"/>
      <c r="T474" s="207"/>
      <c r="AT474" s="201" t="s">
        <v>132</v>
      </c>
      <c r="AU474" s="201" t="s">
        <v>83</v>
      </c>
      <c r="AV474" s="13" t="s">
        <v>83</v>
      </c>
      <c r="AW474" s="13" t="s">
        <v>30</v>
      </c>
      <c r="AX474" s="13" t="s">
        <v>81</v>
      </c>
      <c r="AY474" s="201" t="s">
        <v>123</v>
      </c>
    </row>
    <row r="475" s="1" customFormat="1" ht="14.4" customHeight="1">
      <c r="B475" s="178"/>
      <c r="C475" s="179" t="s">
        <v>674</v>
      </c>
      <c r="D475" s="179" t="s">
        <v>125</v>
      </c>
      <c r="E475" s="180" t="s">
        <v>675</v>
      </c>
      <c r="F475" s="181" t="s">
        <v>676</v>
      </c>
      <c r="G475" s="182" t="s">
        <v>170</v>
      </c>
      <c r="H475" s="183">
        <v>21.199999999999999</v>
      </c>
      <c r="I475" s="184"/>
      <c r="J475" s="185">
        <f>ROUND(I475*H475,2)</f>
        <v>0</v>
      </c>
      <c r="K475" s="181" t="s">
        <v>129</v>
      </c>
      <c r="L475" s="37"/>
      <c r="M475" s="186" t="s">
        <v>1</v>
      </c>
      <c r="N475" s="187" t="s">
        <v>38</v>
      </c>
      <c r="O475" s="73"/>
      <c r="P475" s="188">
        <f>O475*H475</f>
        <v>0</v>
      </c>
      <c r="Q475" s="188">
        <v>0</v>
      </c>
      <c r="R475" s="188">
        <f>Q475*H475</f>
        <v>0</v>
      </c>
      <c r="S475" s="188">
        <v>0</v>
      </c>
      <c r="T475" s="189">
        <f>S475*H475</f>
        <v>0</v>
      </c>
      <c r="AR475" s="190" t="s">
        <v>130</v>
      </c>
      <c r="AT475" s="190" t="s">
        <v>125</v>
      </c>
      <c r="AU475" s="190" t="s">
        <v>83</v>
      </c>
      <c r="AY475" s="18" t="s">
        <v>123</v>
      </c>
      <c r="BE475" s="191">
        <f>IF(N475="základní",J475,0)</f>
        <v>0</v>
      </c>
      <c r="BF475" s="191">
        <f>IF(N475="snížená",J475,0)</f>
        <v>0</v>
      </c>
      <c r="BG475" s="191">
        <f>IF(N475="zákl. přenesená",J475,0)</f>
        <v>0</v>
      </c>
      <c r="BH475" s="191">
        <f>IF(N475="sníž. přenesená",J475,0)</f>
        <v>0</v>
      </c>
      <c r="BI475" s="191">
        <f>IF(N475="nulová",J475,0)</f>
        <v>0</v>
      </c>
      <c r="BJ475" s="18" t="s">
        <v>81</v>
      </c>
      <c r="BK475" s="191">
        <f>ROUND(I475*H475,2)</f>
        <v>0</v>
      </c>
      <c r="BL475" s="18" t="s">
        <v>130</v>
      </c>
      <c r="BM475" s="190" t="s">
        <v>677</v>
      </c>
    </row>
    <row r="476" s="1" customFormat="1" ht="14.4" customHeight="1">
      <c r="B476" s="178"/>
      <c r="C476" s="179" t="s">
        <v>678</v>
      </c>
      <c r="D476" s="179" t="s">
        <v>125</v>
      </c>
      <c r="E476" s="180" t="s">
        <v>679</v>
      </c>
      <c r="F476" s="181" t="s">
        <v>680</v>
      </c>
      <c r="G476" s="182" t="s">
        <v>128</v>
      </c>
      <c r="H476" s="183">
        <v>10</v>
      </c>
      <c r="I476" s="184"/>
      <c r="J476" s="185">
        <f>ROUND(I476*H476,2)</f>
        <v>0</v>
      </c>
      <c r="K476" s="181" t="s">
        <v>129</v>
      </c>
      <c r="L476" s="37"/>
      <c r="M476" s="186" t="s">
        <v>1</v>
      </c>
      <c r="N476" s="187" t="s">
        <v>38</v>
      </c>
      <c r="O476" s="73"/>
      <c r="P476" s="188">
        <f>O476*H476</f>
        <v>0</v>
      </c>
      <c r="Q476" s="188">
        <v>1.0000000000000001E-05</v>
      </c>
      <c r="R476" s="188">
        <f>Q476*H476</f>
        <v>0.00010000000000000001</v>
      </c>
      <c r="S476" s="188">
        <v>0</v>
      </c>
      <c r="T476" s="189">
        <f>S476*H476</f>
        <v>0</v>
      </c>
      <c r="AR476" s="190" t="s">
        <v>130</v>
      </c>
      <c r="AT476" s="190" t="s">
        <v>125</v>
      </c>
      <c r="AU476" s="190" t="s">
        <v>83</v>
      </c>
      <c r="AY476" s="18" t="s">
        <v>123</v>
      </c>
      <c r="BE476" s="191">
        <f>IF(N476="základní",J476,0)</f>
        <v>0</v>
      </c>
      <c r="BF476" s="191">
        <f>IF(N476="snížená",J476,0)</f>
        <v>0</v>
      </c>
      <c r="BG476" s="191">
        <f>IF(N476="zákl. přenesená",J476,0)</f>
        <v>0</v>
      </c>
      <c r="BH476" s="191">
        <f>IF(N476="sníž. přenesená",J476,0)</f>
        <v>0</v>
      </c>
      <c r="BI476" s="191">
        <f>IF(N476="nulová",J476,0)</f>
        <v>0</v>
      </c>
      <c r="BJ476" s="18" t="s">
        <v>81</v>
      </c>
      <c r="BK476" s="191">
        <f>ROUND(I476*H476,2)</f>
        <v>0</v>
      </c>
      <c r="BL476" s="18" t="s">
        <v>130</v>
      </c>
      <c r="BM476" s="190" t="s">
        <v>681</v>
      </c>
    </row>
    <row r="477" s="13" customFormat="1">
      <c r="B477" s="200"/>
      <c r="D477" s="193" t="s">
        <v>132</v>
      </c>
      <c r="E477" s="201" t="s">
        <v>1</v>
      </c>
      <c r="F477" s="202" t="s">
        <v>682</v>
      </c>
      <c r="H477" s="203">
        <v>10</v>
      </c>
      <c r="I477" s="204"/>
      <c r="L477" s="200"/>
      <c r="M477" s="205"/>
      <c r="N477" s="206"/>
      <c r="O477" s="206"/>
      <c r="P477" s="206"/>
      <c r="Q477" s="206"/>
      <c r="R477" s="206"/>
      <c r="S477" s="206"/>
      <c r="T477" s="207"/>
      <c r="AT477" s="201" t="s">
        <v>132</v>
      </c>
      <c r="AU477" s="201" t="s">
        <v>83</v>
      </c>
      <c r="AV477" s="13" t="s">
        <v>83</v>
      </c>
      <c r="AW477" s="13" t="s">
        <v>30</v>
      </c>
      <c r="AX477" s="13" t="s">
        <v>81</v>
      </c>
      <c r="AY477" s="201" t="s">
        <v>123</v>
      </c>
    </row>
    <row r="478" s="1" customFormat="1" ht="32.4" customHeight="1">
      <c r="B478" s="178"/>
      <c r="C478" s="179" t="s">
        <v>683</v>
      </c>
      <c r="D478" s="179" t="s">
        <v>125</v>
      </c>
      <c r="E478" s="180" t="s">
        <v>684</v>
      </c>
      <c r="F478" s="181" t="s">
        <v>685</v>
      </c>
      <c r="G478" s="182" t="s">
        <v>170</v>
      </c>
      <c r="H478" s="183">
        <v>394</v>
      </c>
      <c r="I478" s="184"/>
      <c r="J478" s="185">
        <f>ROUND(I478*H478,2)</f>
        <v>0</v>
      </c>
      <c r="K478" s="181" t="s">
        <v>129</v>
      </c>
      <c r="L478" s="37"/>
      <c r="M478" s="186" t="s">
        <v>1</v>
      </c>
      <c r="N478" s="187" t="s">
        <v>38</v>
      </c>
      <c r="O478" s="73"/>
      <c r="P478" s="188">
        <f>O478*H478</f>
        <v>0</v>
      </c>
      <c r="Q478" s="188">
        <v>0.15540000000000001</v>
      </c>
      <c r="R478" s="188">
        <f>Q478*H478</f>
        <v>61.227600000000002</v>
      </c>
      <c r="S478" s="188">
        <v>0</v>
      </c>
      <c r="T478" s="189">
        <f>S478*H478</f>
        <v>0</v>
      </c>
      <c r="AR478" s="190" t="s">
        <v>130</v>
      </c>
      <c r="AT478" s="190" t="s">
        <v>125</v>
      </c>
      <c r="AU478" s="190" t="s">
        <v>83</v>
      </c>
      <c r="AY478" s="18" t="s">
        <v>123</v>
      </c>
      <c r="BE478" s="191">
        <f>IF(N478="základní",J478,0)</f>
        <v>0</v>
      </c>
      <c r="BF478" s="191">
        <f>IF(N478="snížená",J478,0)</f>
        <v>0</v>
      </c>
      <c r="BG478" s="191">
        <f>IF(N478="zákl. přenesená",J478,0)</f>
        <v>0</v>
      </c>
      <c r="BH478" s="191">
        <f>IF(N478="sníž. přenesená",J478,0)</f>
        <v>0</v>
      </c>
      <c r="BI478" s="191">
        <f>IF(N478="nulová",J478,0)</f>
        <v>0</v>
      </c>
      <c r="BJ478" s="18" t="s">
        <v>81</v>
      </c>
      <c r="BK478" s="191">
        <f>ROUND(I478*H478,2)</f>
        <v>0</v>
      </c>
      <c r="BL478" s="18" t="s">
        <v>130</v>
      </c>
      <c r="BM478" s="190" t="s">
        <v>686</v>
      </c>
    </row>
    <row r="479" s="12" customFormat="1">
      <c r="B479" s="192"/>
      <c r="D479" s="193" t="s">
        <v>132</v>
      </c>
      <c r="E479" s="194" t="s">
        <v>1</v>
      </c>
      <c r="F479" s="195" t="s">
        <v>133</v>
      </c>
      <c r="H479" s="194" t="s">
        <v>1</v>
      </c>
      <c r="I479" s="196"/>
      <c r="L479" s="192"/>
      <c r="M479" s="197"/>
      <c r="N479" s="198"/>
      <c r="O479" s="198"/>
      <c r="P479" s="198"/>
      <c r="Q479" s="198"/>
      <c r="R479" s="198"/>
      <c r="S479" s="198"/>
      <c r="T479" s="199"/>
      <c r="AT479" s="194" t="s">
        <v>132</v>
      </c>
      <c r="AU479" s="194" t="s">
        <v>83</v>
      </c>
      <c r="AV479" s="12" t="s">
        <v>81</v>
      </c>
      <c r="AW479" s="12" t="s">
        <v>30</v>
      </c>
      <c r="AX479" s="12" t="s">
        <v>73</v>
      </c>
      <c r="AY479" s="194" t="s">
        <v>123</v>
      </c>
    </row>
    <row r="480" s="12" customFormat="1">
      <c r="B480" s="192"/>
      <c r="D480" s="193" t="s">
        <v>132</v>
      </c>
      <c r="E480" s="194" t="s">
        <v>1</v>
      </c>
      <c r="F480" s="195" t="s">
        <v>213</v>
      </c>
      <c r="H480" s="194" t="s">
        <v>1</v>
      </c>
      <c r="I480" s="196"/>
      <c r="L480" s="192"/>
      <c r="M480" s="197"/>
      <c r="N480" s="198"/>
      <c r="O480" s="198"/>
      <c r="P480" s="198"/>
      <c r="Q480" s="198"/>
      <c r="R480" s="198"/>
      <c r="S480" s="198"/>
      <c r="T480" s="199"/>
      <c r="AT480" s="194" t="s">
        <v>132</v>
      </c>
      <c r="AU480" s="194" t="s">
        <v>83</v>
      </c>
      <c r="AV480" s="12" t="s">
        <v>81</v>
      </c>
      <c r="AW480" s="12" t="s">
        <v>30</v>
      </c>
      <c r="AX480" s="12" t="s">
        <v>73</v>
      </c>
      <c r="AY480" s="194" t="s">
        <v>123</v>
      </c>
    </row>
    <row r="481" s="12" customFormat="1">
      <c r="B481" s="192"/>
      <c r="D481" s="193" t="s">
        <v>132</v>
      </c>
      <c r="E481" s="194" t="s">
        <v>1</v>
      </c>
      <c r="F481" s="195" t="s">
        <v>214</v>
      </c>
      <c r="H481" s="194" t="s">
        <v>1</v>
      </c>
      <c r="I481" s="196"/>
      <c r="L481" s="192"/>
      <c r="M481" s="197"/>
      <c r="N481" s="198"/>
      <c r="O481" s="198"/>
      <c r="P481" s="198"/>
      <c r="Q481" s="198"/>
      <c r="R481" s="198"/>
      <c r="S481" s="198"/>
      <c r="T481" s="199"/>
      <c r="AT481" s="194" t="s">
        <v>132</v>
      </c>
      <c r="AU481" s="194" t="s">
        <v>83</v>
      </c>
      <c r="AV481" s="12" t="s">
        <v>81</v>
      </c>
      <c r="AW481" s="12" t="s">
        <v>30</v>
      </c>
      <c r="AX481" s="12" t="s">
        <v>73</v>
      </c>
      <c r="AY481" s="194" t="s">
        <v>123</v>
      </c>
    </row>
    <row r="482" s="13" customFormat="1">
      <c r="B482" s="200"/>
      <c r="D482" s="193" t="s">
        <v>132</v>
      </c>
      <c r="E482" s="201" t="s">
        <v>1</v>
      </c>
      <c r="F482" s="202" t="s">
        <v>687</v>
      </c>
      <c r="H482" s="203">
        <v>394</v>
      </c>
      <c r="I482" s="204"/>
      <c r="L482" s="200"/>
      <c r="M482" s="205"/>
      <c r="N482" s="206"/>
      <c r="O482" s="206"/>
      <c r="P482" s="206"/>
      <c r="Q482" s="206"/>
      <c r="R482" s="206"/>
      <c r="S482" s="206"/>
      <c r="T482" s="207"/>
      <c r="AT482" s="201" t="s">
        <v>132</v>
      </c>
      <c r="AU482" s="201" t="s">
        <v>83</v>
      </c>
      <c r="AV482" s="13" t="s">
        <v>83</v>
      </c>
      <c r="AW482" s="13" t="s">
        <v>30</v>
      </c>
      <c r="AX482" s="13" t="s">
        <v>81</v>
      </c>
      <c r="AY482" s="201" t="s">
        <v>123</v>
      </c>
    </row>
    <row r="483" s="1" customFormat="1" ht="14.4" customHeight="1">
      <c r="B483" s="178"/>
      <c r="C483" s="224" t="s">
        <v>688</v>
      </c>
      <c r="D483" s="224" t="s">
        <v>366</v>
      </c>
      <c r="E483" s="225" t="s">
        <v>689</v>
      </c>
      <c r="F483" s="226" t="s">
        <v>690</v>
      </c>
      <c r="G483" s="227" t="s">
        <v>170</v>
      </c>
      <c r="H483" s="228">
        <v>81</v>
      </c>
      <c r="I483" s="229"/>
      <c r="J483" s="230">
        <f>ROUND(I483*H483,2)</f>
        <v>0</v>
      </c>
      <c r="K483" s="226" t="s">
        <v>129</v>
      </c>
      <c r="L483" s="231"/>
      <c r="M483" s="232" t="s">
        <v>1</v>
      </c>
      <c r="N483" s="233" t="s">
        <v>38</v>
      </c>
      <c r="O483" s="73"/>
      <c r="P483" s="188">
        <f>O483*H483</f>
        <v>0</v>
      </c>
      <c r="Q483" s="188">
        <v>0.058000000000000003</v>
      </c>
      <c r="R483" s="188">
        <f>Q483*H483</f>
        <v>4.6980000000000004</v>
      </c>
      <c r="S483" s="188">
        <v>0</v>
      </c>
      <c r="T483" s="189">
        <f>S483*H483</f>
        <v>0</v>
      </c>
      <c r="AR483" s="190" t="s">
        <v>167</v>
      </c>
      <c r="AT483" s="190" t="s">
        <v>366</v>
      </c>
      <c r="AU483" s="190" t="s">
        <v>83</v>
      </c>
      <c r="AY483" s="18" t="s">
        <v>123</v>
      </c>
      <c r="BE483" s="191">
        <f>IF(N483="základní",J483,0)</f>
        <v>0</v>
      </c>
      <c r="BF483" s="191">
        <f>IF(N483="snížená",J483,0)</f>
        <v>0</v>
      </c>
      <c r="BG483" s="191">
        <f>IF(N483="zákl. přenesená",J483,0)</f>
        <v>0</v>
      </c>
      <c r="BH483" s="191">
        <f>IF(N483="sníž. přenesená",J483,0)</f>
        <v>0</v>
      </c>
      <c r="BI483" s="191">
        <f>IF(N483="nulová",J483,0)</f>
        <v>0</v>
      </c>
      <c r="BJ483" s="18" t="s">
        <v>81</v>
      </c>
      <c r="BK483" s="191">
        <f>ROUND(I483*H483,2)</f>
        <v>0</v>
      </c>
      <c r="BL483" s="18" t="s">
        <v>130</v>
      </c>
      <c r="BM483" s="190" t="s">
        <v>691</v>
      </c>
    </row>
    <row r="484" s="13" customFormat="1">
      <c r="B484" s="200"/>
      <c r="D484" s="193" t="s">
        <v>132</v>
      </c>
      <c r="E484" s="201" t="s">
        <v>1</v>
      </c>
      <c r="F484" s="202" t="s">
        <v>692</v>
      </c>
      <c r="H484" s="203">
        <v>81</v>
      </c>
      <c r="I484" s="204"/>
      <c r="L484" s="200"/>
      <c r="M484" s="205"/>
      <c r="N484" s="206"/>
      <c r="O484" s="206"/>
      <c r="P484" s="206"/>
      <c r="Q484" s="206"/>
      <c r="R484" s="206"/>
      <c r="S484" s="206"/>
      <c r="T484" s="207"/>
      <c r="AT484" s="201" t="s">
        <v>132</v>
      </c>
      <c r="AU484" s="201" t="s">
        <v>83</v>
      </c>
      <c r="AV484" s="13" t="s">
        <v>83</v>
      </c>
      <c r="AW484" s="13" t="s">
        <v>30</v>
      </c>
      <c r="AX484" s="13" t="s">
        <v>81</v>
      </c>
      <c r="AY484" s="201" t="s">
        <v>123</v>
      </c>
    </row>
    <row r="485" s="1" customFormat="1" ht="14.4" customHeight="1">
      <c r="B485" s="178"/>
      <c r="C485" s="224" t="s">
        <v>693</v>
      </c>
      <c r="D485" s="224" t="s">
        <v>366</v>
      </c>
      <c r="E485" s="225" t="s">
        <v>694</v>
      </c>
      <c r="F485" s="226" t="s">
        <v>695</v>
      </c>
      <c r="G485" s="227" t="s">
        <v>170</v>
      </c>
      <c r="H485" s="228">
        <v>183</v>
      </c>
      <c r="I485" s="229"/>
      <c r="J485" s="230">
        <f>ROUND(I485*H485,2)</f>
        <v>0</v>
      </c>
      <c r="K485" s="226" t="s">
        <v>129</v>
      </c>
      <c r="L485" s="231"/>
      <c r="M485" s="232" t="s">
        <v>1</v>
      </c>
      <c r="N485" s="233" t="s">
        <v>38</v>
      </c>
      <c r="O485" s="73"/>
      <c r="P485" s="188">
        <f>O485*H485</f>
        <v>0</v>
      </c>
      <c r="Q485" s="188">
        <v>0.081000000000000003</v>
      </c>
      <c r="R485" s="188">
        <f>Q485*H485</f>
        <v>14.823</v>
      </c>
      <c r="S485" s="188">
        <v>0</v>
      </c>
      <c r="T485" s="189">
        <f>S485*H485</f>
        <v>0</v>
      </c>
      <c r="AR485" s="190" t="s">
        <v>167</v>
      </c>
      <c r="AT485" s="190" t="s">
        <v>366</v>
      </c>
      <c r="AU485" s="190" t="s">
        <v>83</v>
      </c>
      <c r="AY485" s="18" t="s">
        <v>123</v>
      </c>
      <c r="BE485" s="191">
        <f>IF(N485="základní",J485,0)</f>
        <v>0</v>
      </c>
      <c r="BF485" s="191">
        <f>IF(N485="snížená",J485,0)</f>
        <v>0</v>
      </c>
      <c r="BG485" s="191">
        <f>IF(N485="zákl. přenesená",J485,0)</f>
        <v>0</v>
      </c>
      <c r="BH485" s="191">
        <f>IF(N485="sníž. přenesená",J485,0)</f>
        <v>0</v>
      </c>
      <c r="BI485" s="191">
        <f>IF(N485="nulová",J485,0)</f>
        <v>0</v>
      </c>
      <c r="BJ485" s="18" t="s">
        <v>81</v>
      </c>
      <c r="BK485" s="191">
        <f>ROUND(I485*H485,2)</f>
        <v>0</v>
      </c>
      <c r="BL485" s="18" t="s">
        <v>130</v>
      </c>
      <c r="BM485" s="190" t="s">
        <v>696</v>
      </c>
    </row>
    <row r="486" s="13" customFormat="1">
      <c r="B486" s="200"/>
      <c r="D486" s="193" t="s">
        <v>132</v>
      </c>
      <c r="E486" s="201" t="s">
        <v>1</v>
      </c>
      <c r="F486" s="202" t="s">
        <v>697</v>
      </c>
      <c r="H486" s="203">
        <v>183</v>
      </c>
      <c r="I486" s="204"/>
      <c r="L486" s="200"/>
      <c r="M486" s="205"/>
      <c r="N486" s="206"/>
      <c r="O486" s="206"/>
      <c r="P486" s="206"/>
      <c r="Q486" s="206"/>
      <c r="R486" s="206"/>
      <c r="S486" s="206"/>
      <c r="T486" s="207"/>
      <c r="AT486" s="201" t="s">
        <v>132</v>
      </c>
      <c r="AU486" s="201" t="s">
        <v>83</v>
      </c>
      <c r="AV486" s="13" t="s">
        <v>83</v>
      </c>
      <c r="AW486" s="13" t="s">
        <v>30</v>
      </c>
      <c r="AX486" s="13" t="s">
        <v>81</v>
      </c>
      <c r="AY486" s="201" t="s">
        <v>123</v>
      </c>
    </row>
    <row r="487" s="1" customFormat="1" ht="14.4" customHeight="1">
      <c r="B487" s="178"/>
      <c r="C487" s="224" t="s">
        <v>698</v>
      </c>
      <c r="D487" s="224" t="s">
        <v>366</v>
      </c>
      <c r="E487" s="225" t="s">
        <v>699</v>
      </c>
      <c r="F487" s="226" t="s">
        <v>700</v>
      </c>
      <c r="G487" s="227" t="s">
        <v>170</v>
      </c>
      <c r="H487" s="228">
        <v>119</v>
      </c>
      <c r="I487" s="229"/>
      <c r="J487" s="230">
        <f>ROUND(I487*H487,2)</f>
        <v>0</v>
      </c>
      <c r="K487" s="226" t="s">
        <v>129</v>
      </c>
      <c r="L487" s="231"/>
      <c r="M487" s="232" t="s">
        <v>1</v>
      </c>
      <c r="N487" s="233" t="s">
        <v>38</v>
      </c>
      <c r="O487" s="73"/>
      <c r="P487" s="188">
        <f>O487*H487</f>
        <v>0</v>
      </c>
      <c r="Q487" s="188">
        <v>0.055</v>
      </c>
      <c r="R487" s="188">
        <f>Q487*H487</f>
        <v>6.5449999999999999</v>
      </c>
      <c r="S487" s="188">
        <v>0</v>
      </c>
      <c r="T487" s="189">
        <f>S487*H487</f>
        <v>0</v>
      </c>
      <c r="AR487" s="190" t="s">
        <v>167</v>
      </c>
      <c r="AT487" s="190" t="s">
        <v>366</v>
      </c>
      <c r="AU487" s="190" t="s">
        <v>83</v>
      </c>
      <c r="AY487" s="18" t="s">
        <v>123</v>
      </c>
      <c r="BE487" s="191">
        <f>IF(N487="základní",J487,0)</f>
        <v>0</v>
      </c>
      <c r="BF487" s="191">
        <f>IF(N487="snížená",J487,0)</f>
        <v>0</v>
      </c>
      <c r="BG487" s="191">
        <f>IF(N487="zákl. přenesená",J487,0)</f>
        <v>0</v>
      </c>
      <c r="BH487" s="191">
        <f>IF(N487="sníž. přenesená",J487,0)</f>
        <v>0</v>
      </c>
      <c r="BI487" s="191">
        <f>IF(N487="nulová",J487,0)</f>
        <v>0</v>
      </c>
      <c r="BJ487" s="18" t="s">
        <v>81</v>
      </c>
      <c r="BK487" s="191">
        <f>ROUND(I487*H487,2)</f>
        <v>0</v>
      </c>
      <c r="BL487" s="18" t="s">
        <v>130</v>
      </c>
      <c r="BM487" s="190" t="s">
        <v>701</v>
      </c>
    </row>
    <row r="488" s="13" customFormat="1">
      <c r="B488" s="200"/>
      <c r="D488" s="193" t="s">
        <v>132</v>
      </c>
      <c r="E488" s="201" t="s">
        <v>1</v>
      </c>
      <c r="F488" s="202" t="s">
        <v>702</v>
      </c>
      <c r="H488" s="203">
        <v>119</v>
      </c>
      <c r="I488" s="204"/>
      <c r="L488" s="200"/>
      <c r="M488" s="205"/>
      <c r="N488" s="206"/>
      <c r="O488" s="206"/>
      <c r="P488" s="206"/>
      <c r="Q488" s="206"/>
      <c r="R488" s="206"/>
      <c r="S488" s="206"/>
      <c r="T488" s="207"/>
      <c r="AT488" s="201" t="s">
        <v>132</v>
      </c>
      <c r="AU488" s="201" t="s">
        <v>83</v>
      </c>
      <c r="AV488" s="13" t="s">
        <v>83</v>
      </c>
      <c r="AW488" s="13" t="s">
        <v>30</v>
      </c>
      <c r="AX488" s="13" t="s">
        <v>81</v>
      </c>
      <c r="AY488" s="201" t="s">
        <v>123</v>
      </c>
    </row>
    <row r="489" s="1" customFormat="1" ht="21.6" customHeight="1">
      <c r="B489" s="178"/>
      <c r="C489" s="224" t="s">
        <v>703</v>
      </c>
      <c r="D489" s="224" t="s">
        <v>366</v>
      </c>
      <c r="E489" s="225" t="s">
        <v>704</v>
      </c>
      <c r="F489" s="226" t="s">
        <v>705</v>
      </c>
      <c r="G489" s="227" t="s">
        <v>170</v>
      </c>
      <c r="H489" s="228">
        <v>6</v>
      </c>
      <c r="I489" s="229"/>
      <c r="J489" s="230">
        <f>ROUND(I489*H489,2)</f>
        <v>0</v>
      </c>
      <c r="K489" s="226" t="s">
        <v>129</v>
      </c>
      <c r="L489" s="231"/>
      <c r="M489" s="232" t="s">
        <v>1</v>
      </c>
      <c r="N489" s="233" t="s">
        <v>38</v>
      </c>
      <c r="O489" s="73"/>
      <c r="P489" s="188">
        <f>O489*H489</f>
        <v>0</v>
      </c>
      <c r="Q489" s="188">
        <v>0.064000000000000001</v>
      </c>
      <c r="R489" s="188">
        <f>Q489*H489</f>
        <v>0.38400000000000001</v>
      </c>
      <c r="S489" s="188">
        <v>0</v>
      </c>
      <c r="T489" s="189">
        <f>S489*H489</f>
        <v>0</v>
      </c>
      <c r="AR489" s="190" t="s">
        <v>167</v>
      </c>
      <c r="AT489" s="190" t="s">
        <v>366</v>
      </c>
      <c r="AU489" s="190" t="s">
        <v>83</v>
      </c>
      <c r="AY489" s="18" t="s">
        <v>123</v>
      </c>
      <c r="BE489" s="191">
        <f>IF(N489="základní",J489,0)</f>
        <v>0</v>
      </c>
      <c r="BF489" s="191">
        <f>IF(N489="snížená",J489,0)</f>
        <v>0</v>
      </c>
      <c r="BG489" s="191">
        <f>IF(N489="zákl. přenesená",J489,0)</f>
        <v>0</v>
      </c>
      <c r="BH489" s="191">
        <f>IF(N489="sníž. přenesená",J489,0)</f>
        <v>0</v>
      </c>
      <c r="BI489" s="191">
        <f>IF(N489="nulová",J489,0)</f>
        <v>0</v>
      </c>
      <c r="BJ489" s="18" t="s">
        <v>81</v>
      </c>
      <c r="BK489" s="191">
        <f>ROUND(I489*H489,2)</f>
        <v>0</v>
      </c>
      <c r="BL489" s="18" t="s">
        <v>130</v>
      </c>
      <c r="BM489" s="190" t="s">
        <v>706</v>
      </c>
    </row>
    <row r="490" s="13" customFormat="1">
      <c r="B490" s="200"/>
      <c r="D490" s="193" t="s">
        <v>132</v>
      </c>
      <c r="E490" s="201" t="s">
        <v>1</v>
      </c>
      <c r="F490" s="202" t="s">
        <v>707</v>
      </c>
      <c r="H490" s="203">
        <v>3</v>
      </c>
      <c r="I490" s="204"/>
      <c r="L490" s="200"/>
      <c r="M490" s="205"/>
      <c r="N490" s="206"/>
      <c r="O490" s="206"/>
      <c r="P490" s="206"/>
      <c r="Q490" s="206"/>
      <c r="R490" s="206"/>
      <c r="S490" s="206"/>
      <c r="T490" s="207"/>
      <c r="AT490" s="201" t="s">
        <v>132</v>
      </c>
      <c r="AU490" s="201" t="s">
        <v>83</v>
      </c>
      <c r="AV490" s="13" t="s">
        <v>83</v>
      </c>
      <c r="AW490" s="13" t="s">
        <v>30</v>
      </c>
      <c r="AX490" s="13" t="s">
        <v>73</v>
      </c>
      <c r="AY490" s="201" t="s">
        <v>123</v>
      </c>
    </row>
    <row r="491" s="13" customFormat="1">
      <c r="B491" s="200"/>
      <c r="D491" s="193" t="s">
        <v>132</v>
      </c>
      <c r="E491" s="201" t="s">
        <v>1</v>
      </c>
      <c r="F491" s="202" t="s">
        <v>708</v>
      </c>
      <c r="H491" s="203">
        <v>3</v>
      </c>
      <c r="I491" s="204"/>
      <c r="L491" s="200"/>
      <c r="M491" s="205"/>
      <c r="N491" s="206"/>
      <c r="O491" s="206"/>
      <c r="P491" s="206"/>
      <c r="Q491" s="206"/>
      <c r="R491" s="206"/>
      <c r="S491" s="206"/>
      <c r="T491" s="207"/>
      <c r="AT491" s="201" t="s">
        <v>132</v>
      </c>
      <c r="AU491" s="201" t="s">
        <v>83</v>
      </c>
      <c r="AV491" s="13" t="s">
        <v>83</v>
      </c>
      <c r="AW491" s="13" t="s">
        <v>30</v>
      </c>
      <c r="AX491" s="13" t="s">
        <v>73</v>
      </c>
      <c r="AY491" s="201" t="s">
        <v>123</v>
      </c>
    </row>
    <row r="492" s="14" customFormat="1">
      <c r="B492" s="208"/>
      <c r="D492" s="193" t="s">
        <v>132</v>
      </c>
      <c r="E492" s="209" t="s">
        <v>1</v>
      </c>
      <c r="F492" s="210" t="s">
        <v>155</v>
      </c>
      <c r="H492" s="211">
        <v>6</v>
      </c>
      <c r="I492" s="212"/>
      <c r="L492" s="208"/>
      <c r="M492" s="213"/>
      <c r="N492" s="214"/>
      <c r="O492" s="214"/>
      <c r="P492" s="214"/>
      <c r="Q492" s="214"/>
      <c r="R492" s="214"/>
      <c r="S492" s="214"/>
      <c r="T492" s="215"/>
      <c r="AT492" s="209" t="s">
        <v>132</v>
      </c>
      <c r="AU492" s="209" t="s">
        <v>83</v>
      </c>
      <c r="AV492" s="14" t="s">
        <v>130</v>
      </c>
      <c r="AW492" s="14" t="s">
        <v>30</v>
      </c>
      <c r="AX492" s="14" t="s">
        <v>81</v>
      </c>
      <c r="AY492" s="209" t="s">
        <v>123</v>
      </c>
    </row>
    <row r="493" s="1" customFormat="1" ht="21.6" customHeight="1">
      <c r="B493" s="178"/>
      <c r="C493" s="224" t="s">
        <v>709</v>
      </c>
      <c r="D493" s="224" t="s">
        <v>366</v>
      </c>
      <c r="E493" s="225" t="s">
        <v>710</v>
      </c>
      <c r="F493" s="226" t="s">
        <v>711</v>
      </c>
      <c r="G493" s="227" t="s">
        <v>170</v>
      </c>
      <c r="H493" s="228">
        <v>5</v>
      </c>
      <c r="I493" s="229"/>
      <c r="J493" s="230">
        <f>ROUND(I493*H493,2)</f>
        <v>0</v>
      </c>
      <c r="K493" s="226" t="s">
        <v>1</v>
      </c>
      <c r="L493" s="231"/>
      <c r="M493" s="232" t="s">
        <v>1</v>
      </c>
      <c r="N493" s="233" t="s">
        <v>38</v>
      </c>
      <c r="O493" s="73"/>
      <c r="P493" s="188">
        <f>O493*H493</f>
        <v>0</v>
      </c>
      <c r="Q493" s="188">
        <v>0.078200000000000006</v>
      </c>
      <c r="R493" s="188">
        <f>Q493*H493</f>
        <v>0.39100000000000001</v>
      </c>
      <c r="S493" s="188">
        <v>0</v>
      </c>
      <c r="T493" s="189">
        <f>S493*H493</f>
        <v>0</v>
      </c>
      <c r="AR493" s="190" t="s">
        <v>167</v>
      </c>
      <c r="AT493" s="190" t="s">
        <v>366</v>
      </c>
      <c r="AU493" s="190" t="s">
        <v>83</v>
      </c>
      <c r="AY493" s="18" t="s">
        <v>123</v>
      </c>
      <c r="BE493" s="191">
        <f>IF(N493="základní",J493,0)</f>
        <v>0</v>
      </c>
      <c r="BF493" s="191">
        <f>IF(N493="snížená",J493,0)</f>
        <v>0</v>
      </c>
      <c r="BG493" s="191">
        <f>IF(N493="zákl. přenesená",J493,0)</f>
        <v>0</v>
      </c>
      <c r="BH493" s="191">
        <f>IF(N493="sníž. přenesená",J493,0)</f>
        <v>0</v>
      </c>
      <c r="BI493" s="191">
        <f>IF(N493="nulová",J493,0)</f>
        <v>0</v>
      </c>
      <c r="BJ493" s="18" t="s">
        <v>81</v>
      </c>
      <c r="BK493" s="191">
        <f>ROUND(I493*H493,2)</f>
        <v>0</v>
      </c>
      <c r="BL493" s="18" t="s">
        <v>130</v>
      </c>
      <c r="BM493" s="190" t="s">
        <v>712</v>
      </c>
    </row>
    <row r="494" s="13" customFormat="1">
      <c r="B494" s="200"/>
      <c r="D494" s="193" t="s">
        <v>132</v>
      </c>
      <c r="E494" s="201" t="s">
        <v>1</v>
      </c>
      <c r="F494" s="202" t="s">
        <v>713</v>
      </c>
      <c r="H494" s="203">
        <v>5</v>
      </c>
      <c r="I494" s="204"/>
      <c r="L494" s="200"/>
      <c r="M494" s="205"/>
      <c r="N494" s="206"/>
      <c r="O494" s="206"/>
      <c r="P494" s="206"/>
      <c r="Q494" s="206"/>
      <c r="R494" s="206"/>
      <c r="S494" s="206"/>
      <c r="T494" s="207"/>
      <c r="AT494" s="201" t="s">
        <v>132</v>
      </c>
      <c r="AU494" s="201" t="s">
        <v>83</v>
      </c>
      <c r="AV494" s="13" t="s">
        <v>83</v>
      </c>
      <c r="AW494" s="13" t="s">
        <v>30</v>
      </c>
      <c r="AX494" s="13" t="s">
        <v>81</v>
      </c>
      <c r="AY494" s="201" t="s">
        <v>123</v>
      </c>
    </row>
    <row r="495" s="1" customFormat="1" ht="21.6" customHeight="1">
      <c r="B495" s="178"/>
      <c r="C495" s="179" t="s">
        <v>714</v>
      </c>
      <c r="D495" s="179" t="s">
        <v>125</v>
      </c>
      <c r="E495" s="180" t="s">
        <v>715</v>
      </c>
      <c r="F495" s="181" t="s">
        <v>716</v>
      </c>
      <c r="G495" s="182" t="s">
        <v>191</v>
      </c>
      <c r="H495" s="183">
        <v>15.984999999999999</v>
      </c>
      <c r="I495" s="184"/>
      <c r="J495" s="185">
        <f>ROUND(I495*H495,2)</f>
        <v>0</v>
      </c>
      <c r="K495" s="181" t="s">
        <v>129</v>
      </c>
      <c r="L495" s="37"/>
      <c r="M495" s="186" t="s">
        <v>1</v>
      </c>
      <c r="N495" s="187" t="s">
        <v>38</v>
      </c>
      <c r="O495" s="73"/>
      <c r="P495" s="188">
        <f>O495*H495</f>
        <v>0</v>
      </c>
      <c r="Q495" s="188">
        <v>2.2563399999999998</v>
      </c>
      <c r="R495" s="188">
        <f>Q495*H495</f>
        <v>36.067594899999996</v>
      </c>
      <c r="S495" s="188">
        <v>0</v>
      </c>
      <c r="T495" s="189">
        <f>S495*H495</f>
        <v>0</v>
      </c>
      <c r="AR495" s="190" t="s">
        <v>130</v>
      </c>
      <c r="AT495" s="190" t="s">
        <v>125</v>
      </c>
      <c r="AU495" s="190" t="s">
        <v>83</v>
      </c>
      <c r="AY495" s="18" t="s">
        <v>123</v>
      </c>
      <c r="BE495" s="191">
        <f>IF(N495="základní",J495,0)</f>
        <v>0</v>
      </c>
      <c r="BF495" s="191">
        <f>IF(N495="snížená",J495,0)</f>
        <v>0</v>
      </c>
      <c r="BG495" s="191">
        <f>IF(N495="zákl. přenesená",J495,0)</f>
        <v>0</v>
      </c>
      <c r="BH495" s="191">
        <f>IF(N495="sníž. přenesená",J495,0)</f>
        <v>0</v>
      </c>
      <c r="BI495" s="191">
        <f>IF(N495="nulová",J495,0)</f>
        <v>0</v>
      </c>
      <c r="BJ495" s="18" t="s">
        <v>81</v>
      </c>
      <c r="BK495" s="191">
        <f>ROUND(I495*H495,2)</f>
        <v>0</v>
      </c>
      <c r="BL495" s="18" t="s">
        <v>130</v>
      </c>
      <c r="BM495" s="190" t="s">
        <v>717</v>
      </c>
    </row>
    <row r="496" s="13" customFormat="1">
      <c r="B496" s="200"/>
      <c r="D496" s="193" t="s">
        <v>132</v>
      </c>
      <c r="E496" s="201" t="s">
        <v>1</v>
      </c>
      <c r="F496" s="202" t="s">
        <v>718</v>
      </c>
      <c r="H496" s="203">
        <v>15.76</v>
      </c>
      <c r="I496" s="204"/>
      <c r="L496" s="200"/>
      <c r="M496" s="205"/>
      <c r="N496" s="206"/>
      <c r="O496" s="206"/>
      <c r="P496" s="206"/>
      <c r="Q496" s="206"/>
      <c r="R496" s="206"/>
      <c r="S496" s="206"/>
      <c r="T496" s="207"/>
      <c r="AT496" s="201" t="s">
        <v>132</v>
      </c>
      <c r="AU496" s="201" t="s">
        <v>83</v>
      </c>
      <c r="AV496" s="13" t="s">
        <v>83</v>
      </c>
      <c r="AW496" s="13" t="s">
        <v>30</v>
      </c>
      <c r="AX496" s="13" t="s">
        <v>73</v>
      </c>
      <c r="AY496" s="201" t="s">
        <v>123</v>
      </c>
    </row>
    <row r="497" s="13" customFormat="1">
      <c r="B497" s="200"/>
      <c r="D497" s="193" t="s">
        <v>132</v>
      </c>
      <c r="E497" s="201" t="s">
        <v>1</v>
      </c>
      <c r="F497" s="202" t="s">
        <v>719</v>
      </c>
      <c r="H497" s="203">
        <v>0.22500000000000001</v>
      </c>
      <c r="I497" s="204"/>
      <c r="L497" s="200"/>
      <c r="M497" s="205"/>
      <c r="N497" s="206"/>
      <c r="O497" s="206"/>
      <c r="P497" s="206"/>
      <c r="Q497" s="206"/>
      <c r="R497" s="206"/>
      <c r="S497" s="206"/>
      <c r="T497" s="207"/>
      <c r="AT497" s="201" t="s">
        <v>132</v>
      </c>
      <c r="AU497" s="201" t="s">
        <v>83</v>
      </c>
      <c r="AV497" s="13" t="s">
        <v>83</v>
      </c>
      <c r="AW497" s="13" t="s">
        <v>30</v>
      </c>
      <c r="AX497" s="13" t="s">
        <v>73</v>
      </c>
      <c r="AY497" s="201" t="s">
        <v>123</v>
      </c>
    </row>
    <row r="498" s="14" customFormat="1">
      <c r="B498" s="208"/>
      <c r="D498" s="193" t="s">
        <v>132</v>
      </c>
      <c r="E498" s="209" t="s">
        <v>1</v>
      </c>
      <c r="F498" s="210" t="s">
        <v>155</v>
      </c>
      <c r="H498" s="211">
        <v>15.984999999999999</v>
      </c>
      <c r="I498" s="212"/>
      <c r="L498" s="208"/>
      <c r="M498" s="213"/>
      <c r="N498" s="214"/>
      <c r="O498" s="214"/>
      <c r="P498" s="214"/>
      <c r="Q498" s="214"/>
      <c r="R498" s="214"/>
      <c r="S498" s="214"/>
      <c r="T498" s="215"/>
      <c r="AT498" s="209" t="s">
        <v>132</v>
      </c>
      <c r="AU498" s="209" t="s">
        <v>83</v>
      </c>
      <c r="AV498" s="14" t="s">
        <v>130</v>
      </c>
      <c r="AW498" s="14" t="s">
        <v>30</v>
      </c>
      <c r="AX498" s="14" t="s">
        <v>81</v>
      </c>
      <c r="AY498" s="209" t="s">
        <v>123</v>
      </c>
    </row>
    <row r="499" s="1" customFormat="1" ht="21.6" customHeight="1">
      <c r="B499" s="178"/>
      <c r="C499" s="179" t="s">
        <v>720</v>
      </c>
      <c r="D499" s="179" t="s">
        <v>125</v>
      </c>
      <c r="E499" s="180" t="s">
        <v>721</v>
      </c>
      <c r="F499" s="181" t="s">
        <v>722</v>
      </c>
      <c r="G499" s="182" t="s">
        <v>170</v>
      </c>
      <c r="H499" s="183">
        <v>20</v>
      </c>
      <c r="I499" s="184"/>
      <c r="J499" s="185">
        <f>ROUND(I499*H499,2)</f>
        <v>0</v>
      </c>
      <c r="K499" s="181" t="s">
        <v>129</v>
      </c>
      <c r="L499" s="37"/>
      <c r="M499" s="186" t="s">
        <v>1</v>
      </c>
      <c r="N499" s="187" t="s">
        <v>38</v>
      </c>
      <c r="O499" s="73"/>
      <c r="P499" s="188">
        <f>O499*H499</f>
        <v>0</v>
      </c>
      <c r="Q499" s="188">
        <v>0</v>
      </c>
      <c r="R499" s="188">
        <f>Q499*H499</f>
        <v>0</v>
      </c>
      <c r="S499" s="188">
        <v>0</v>
      </c>
      <c r="T499" s="189">
        <f>S499*H499</f>
        <v>0</v>
      </c>
      <c r="AR499" s="190" t="s">
        <v>130</v>
      </c>
      <c r="AT499" s="190" t="s">
        <v>125</v>
      </c>
      <c r="AU499" s="190" t="s">
        <v>83</v>
      </c>
      <c r="AY499" s="18" t="s">
        <v>123</v>
      </c>
      <c r="BE499" s="191">
        <f>IF(N499="základní",J499,0)</f>
        <v>0</v>
      </c>
      <c r="BF499" s="191">
        <f>IF(N499="snížená",J499,0)</f>
        <v>0</v>
      </c>
      <c r="BG499" s="191">
        <f>IF(N499="zákl. přenesená",J499,0)</f>
        <v>0</v>
      </c>
      <c r="BH499" s="191">
        <f>IF(N499="sníž. přenesená",J499,0)</f>
        <v>0</v>
      </c>
      <c r="BI499" s="191">
        <f>IF(N499="nulová",J499,0)</f>
        <v>0</v>
      </c>
      <c r="BJ499" s="18" t="s">
        <v>81</v>
      </c>
      <c r="BK499" s="191">
        <f>ROUND(I499*H499,2)</f>
        <v>0</v>
      </c>
      <c r="BL499" s="18" t="s">
        <v>130</v>
      </c>
      <c r="BM499" s="190" t="s">
        <v>723</v>
      </c>
    </row>
    <row r="500" s="1" customFormat="1" ht="21.6" customHeight="1">
      <c r="B500" s="178"/>
      <c r="C500" s="179" t="s">
        <v>724</v>
      </c>
      <c r="D500" s="179" t="s">
        <v>125</v>
      </c>
      <c r="E500" s="180" t="s">
        <v>725</v>
      </c>
      <c r="F500" s="181" t="s">
        <v>726</v>
      </c>
      <c r="G500" s="182" t="s">
        <v>128</v>
      </c>
      <c r="H500" s="183">
        <v>1555.5999999999999</v>
      </c>
      <c r="I500" s="184"/>
      <c r="J500" s="185">
        <f>ROUND(I500*H500,2)</f>
        <v>0</v>
      </c>
      <c r="K500" s="181" t="s">
        <v>129</v>
      </c>
      <c r="L500" s="37"/>
      <c r="M500" s="186" t="s">
        <v>1</v>
      </c>
      <c r="N500" s="187" t="s">
        <v>38</v>
      </c>
      <c r="O500" s="73"/>
      <c r="P500" s="188">
        <f>O500*H500</f>
        <v>0</v>
      </c>
      <c r="Q500" s="188">
        <v>0.00046999999999999999</v>
      </c>
      <c r="R500" s="188">
        <f>Q500*H500</f>
        <v>0.73113199999999989</v>
      </c>
      <c r="S500" s="188">
        <v>0</v>
      </c>
      <c r="T500" s="189">
        <f>S500*H500</f>
        <v>0</v>
      </c>
      <c r="AR500" s="190" t="s">
        <v>130</v>
      </c>
      <c r="AT500" s="190" t="s">
        <v>125</v>
      </c>
      <c r="AU500" s="190" t="s">
        <v>83</v>
      </c>
      <c r="AY500" s="18" t="s">
        <v>123</v>
      </c>
      <c r="BE500" s="191">
        <f>IF(N500="základní",J500,0)</f>
        <v>0</v>
      </c>
      <c r="BF500" s="191">
        <f>IF(N500="snížená",J500,0)</f>
        <v>0</v>
      </c>
      <c r="BG500" s="191">
        <f>IF(N500="zákl. přenesená",J500,0)</f>
        <v>0</v>
      </c>
      <c r="BH500" s="191">
        <f>IF(N500="sníž. přenesená",J500,0)</f>
        <v>0</v>
      </c>
      <c r="BI500" s="191">
        <f>IF(N500="nulová",J500,0)</f>
        <v>0</v>
      </c>
      <c r="BJ500" s="18" t="s">
        <v>81</v>
      </c>
      <c r="BK500" s="191">
        <f>ROUND(I500*H500,2)</f>
        <v>0</v>
      </c>
      <c r="BL500" s="18" t="s">
        <v>130</v>
      </c>
      <c r="BM500" s="190" t="s">
        <v>727</v>
      </c>
    </row>
    <row r="501" s="12" customFormat="1">
      <c r="B501" s="192"/>
      <c r="D501" s="193" t="s">
        <v>132</v>
      </c>
      <c r="E501" s="194" t="s">
        <v>1</v>
      </c>
      <c r="F501" s="195" t="s">
        <v>133</v>
      </c>
      <c r="H501" s="194" t="s">
        <v>1</v>
      </c>
      <c r="I501" s="196"/>
      <c r="L501" s="192"/>
      <c r="M501" s="197"/>
      <c r="N501" s="198"/>
      <c r="O501" s="198"/>
      <c r="P501" s="198"/>
      <c r="Q501" s="198"/>
      <c r="R501" s="198"/>
      <c r="S501" s="198"/>
      <c r="T501" s="199"/>
      <c r="AT501" s="194" t="s">
        <v>132</v>
      </c>
      <c r="AU501" s="194" t="s">
        <v>83</v>
      </c>
      <c r="AV501" s="12" t="s">
        <v>81</v>
      </c>
      <c r="AW501" s="12" t="s">
        <v>30</v>
      </c>
      <c r="AX501" s="12" t="s">
        <v>73</v>
      </c>
      <c r="AY501" s="194" t="s">
        <v>123</v>
      </c>
    </row>
    <row r="502" s="12" customFormat="1">
      <c r="B502" s="192"/>
      <c r="D502" s="193" t="s">
        <v>132</v>
      </c>
      <c r="E502" s="194" t="s">
        <v>1</v>
      </c>
      <c r="F502" s="195" t="s">
        <v>213</v>
      </c>
      <c r="H502" s="194" t="s">
        <v>1</v>
      </c>
      <c r="I502" s="196"/>
      <c r="L502" s="192"/>
      <c r="M502" s="197"/>
      <c r="N502" s="198"/>
      <c r="O502" s="198"/>
      <c r="P502" s="198"/>
      <c r="Q502" s="198"/>
      <c r="R502" s="198"/>
      <c r="S502" s="198"/>
      <c r="T502" s="199"/>
      <c r="AT502" s="194" t="s">
        <v>132</v>
      </c>
      <c r="AU502" s="194" t="s">
        <v>83</v>
      </c>
      <c r="AV502" s="12" t="s">
        <v>81</v>
      </c>
      <c r="AW502" s="12" t="s">
        <v>30</v>
      </c>
      <c r="AX502" s="12" t="s">
        <v>73</v>
      </c>
      <c r="AY502" s="194" t="s">
        <v>123</v>
      </c>
    </row>
    <row r="503" s="12" customFormat="1">
      <c r="B503" s="192"/>
      <c r="D503" s="193" t="s">
        <v>132</v>
      </c>
      <c r="E503" s="194" t="s">
        <v>1</v>
      </c>
      <c r="F503" s="195" t="s">
        <v>214</v>
      </c>
      <c r="H503" s="194" t="s">
        <v>1</v>
      </c>
      <c r="I503" s="196"/>
      <c r="L503" s="192"/>
      <c r="M503" s="197"/>
      <c r="N503" s="198"/>
      <c r="O503" s="198"/>
      <c r="P503" s="198"/>
      <c r="Q503" s="198"/>
      <c r="R503" s="198"/>
      <c r="S503" s="198"/>
      <c r="T503" s="199"/>
      <c r="AT503" s="194" t="s">
        <v>132</v>
      </c>
      <c r="AU503" s="194" t="s">
        <v>83</v>
      </c>
      <c r="AV503" s="12" t="s">
        <v>81</v>
      </c>
      <c r="AW503" s="12" t="s">
        <v>30</v>
      </c>
      <c r="AX503" s="12" t="s">
        <v>73</v>
      </c>
      <c r="AY503" s="194" t="s">
        <v>123</v>
      </c>
    </row>
    <row r="504" s="13" customFormat="1">
      <c r="B504" s="200"/>
      <c r="D504" s="193" t="s">
        <v>132</v>
      </c>
      <c r="E504" s="201" t="s">
        <v>1</v>
      </c>
      <c r="F504" s="202" t="s">
        <v>728</v>
      </c>
      <c r="H504" s="203">
        <v>753.70000000000005</v>
      </c>
      <c r="I504" s="204"/>
      <c r="L504" s="200"/>
      <c r="M504" s="205"/>
      <c r="N504" s="206"/>
      <c r="O504" s="206"/>
      <c r="P504" s="206"/>
      <c r="Q504" s="206"/>
      <c r="R504" s="206"/>
      <c r="S504" s="206"/>
      <c r="T504" s="207"/>
      <c r="AT504" s="201" t="s">
        <v>132</v>
      </c>
      <c r="AU504" s="201" t="s">
        <v>83</v>
      </c>
      <c r="AV504" s="13" t="s">
        <v>83</v>
      </c>
      <c r="AW504" s="13" t="s">
        <v>30</v>
      </c>
      <c r="AX504" s="13" t="s">
        <v>73</v>
      </c>
      <c r="AY504" s="201" t="s">
        <v>123</v>
      </c>
    </row>
    <row r="505" s="13" customFormat="1">
      <c r="B505" s="200"/>
      <c r="D505" s="193" t="s">
        <v>132</v>
      </c>
      <c r="E505" s="201" t="s">
        <v>1</v>
      </c>
      <c r="F505" s="202" t="s">
        <v>729</v>
      </c>
      <c r="H505" s="203">
        <v>801.89999999999998</v>
      </c>
      <c r="I505" s="204"/>
      <c r="L505" s="200"/>
      <c r="M505" s="205"/>
      <c r="N505" s="206"/>
      <c r="O505" s="206"/>
      <c r="P505" s="206"/>
      <c r="Q505" s="206"/>
      <c r="R505" s="206"/>
      <c r="S505" s="206"/>
      <c r="T505" s="207"/>
      <c r="AT505" s="201" t="s">
        <v>132</v>
      </c>
      <c r="AU505" s="201" t="s">
        <v>83</v>
      </c>
      <c r="AV505" s="13" t="s">
        <v>83</v>
      </c>
      <c r="AW505" s="13" t="s">
        <v>30</v>
      </c>
      <c r="AX505" s="13" t="s">
        <v>73</v>
      </c>
      <c r="AY505" s="201" t="s">
        <v>123</v>
      </c>
    </row>
    <row r="506" s="14" customFormat="1">
      <c r="B506" s="208"/>
      <c r="D506" s="193" t="s">
        <v>132</v>
      </c>
      <c r="E506" s="209" t="s">
        <v>1</v>
      </c>
      <c r="F506" s="210" t="s">
        <v>155</v>
      </c>
      <c r="H506" s="211">
        <v>1555.5999999999999</v>
      </c>
      <c r="I506" s="212"/>
      <c r="L506" s="208"/>
      <c r="M506" s="213"/>
      <c r="N506" s="214"/>
      <c r="O506" s="214"/>
      <c r="P506" s="214"/>
      <c r="Q506" s="214"/>
      <c r="R506" s="214"/>
      <c r="S506" s="214"/>
      <c r="T506" s="215"/>
      <c r="AT506" s="209" t="s">
        <v>132</v>
      </c>
      <c r="AU506" s="209" t="s">
        <v>83</v>
      </c>
      <c r="AV506" s="14" t="s">
        <v>130</v>
      </c>
      <c r="AW506" s="14" t="s">
        <v>30</v>
      </c>
      <c r="AX506" s="14" t="s">
        <v>81</v>
      </c>
      <c r="AY506" s="209" t="s">
        <v>123</v>
      </c>
    </row>
    <row r="507" s="1" customFormat="1" ht="21.6" customHeight="1">
      <c r="B507" s="178"/>
      <c r="C507" s="179" t="s">
        <v>730</v>
      </c>
      <c r="D507" s="179" t="s">
        <v>125</v>
      </c>
      <c r="E507" s="180" t="s">
        <v>731</v>
      </c>
      <c r="F507" s="181" t="s">
        <v>732</v>
      </c>
      <c r="G507" s="182" t="s">
        <v>170</v>
      </c>
      <c r="H507" s="183">
        <v>74</v>
      </c>
      <c r="I507" s="184"/>
      <c r="J507" s="185">
        <f>ROUND(I507*H507,2)</f>
        <v>0</v>
      </c>
      <c r="K507" s="181" t="s">
        <v>129</v>
      </c>
      <c r="L507" s="37"/>
      <c r="M507" s="186" t="s">
        <v>1</v>
      </c>
      <c r="N507" s="187" t="s">
        <v>38</v>
      </c>
      <c r="O507" s="73"/>
      <c r="P507" s="188">
        <f>O507*H507</f>
        <v>0</v>
      </c>
      <c r="Q507" s="188">
        <v>0</v>
      </c>
      <c r="R507" s="188">
        <f>Q507*H507</f>
        <v>0</v>
      </c>
      <c r="S507" s="188">
        <v>0</v>
      </c>
      <c r="T507" s="189">
        <f>S507*H507</f>
        <v>0</v>
      </c>
      <c r="AR507" s="190" t="s">
        <v>130</v>
      </c>
      <c r="AT507" s="190" t="s">
        <v>125</v>
      </c>
      <c r="AU507" s="190" t="s">
        <v>83</v>
      </c>
      <c r="AY507" s="18" t="s">
        <v>123</v>
      </c>
      <c r="BE507" s="191">
        <f>IF(N507="základní",J507,0)</f>
        <v>0</v>
      </c>
      <c r="BF507" s="191">
        <f>IF(N507="snížená",J507,0)</f>
        <v>0</v>
      </c>
      <c r="BG507" s="191">
        <f>IF(N507="zákl. přenesená",J507,0)</f>
        <v>0</v>
      </c>
      <c r="BH507" s="191">
        <f>IF(N507="sníž. přenesená",J507,0)</f>
        <v>0</v>
      </c>
      <c r="BI507" s="191">
        <f>IF(N507="nulová",J507,0)</f>
        <v>0</v>
      </c>
      <c r="BJ507" s="18" t="s">
        <v>81</v>
      </c>
      <c r="BK507" s="191">
        <f>ROUND(I507*H507,2)</f>
        <v>0</v>
      </c>
      <c r="BL507" s="18" t="s">
        <v>130</v>
      </c>
      <c r="BM507" s="190" t="s">
        <v>733</v>
      </c>
    </row>
    <row r="508" s="12" customFormat="1">
      <c r="B508" s="192"/>
      <c r="D508" s="193" t="s">
        <v>132</v>
      </c>
      <c r="E508" s="194" t="s">
        <v>1</v>
      </c>
      <c r="F508" s="195" t="s">
        <v>134</v>
      </c>
      <c r="H508" s="194" t="s">
        <v>1</v>
      </c>
      <c r="I508" s="196"/>
      <c r="L508" s="192"/>
      <c r="M508" s="197"/>
      <c r="N508" s="198"/>
      <c r="O508" s="198"/>
      <c r="P508" s="198"/>
      <c r="Q508" s="198"/>
      <c r="R508" s="198"/>
      <c r="S508" s="198"/>
      <c r="T508" s="199"/>
      <c r="AT508" s="194" t="s">
        <v>132</v>
      </c>
      <c r="AU508" s="194" t="s">
        <v>83</v>
      </c>
      <c r="AV508" s="12" t="s">
        <v>81</v>
      </c>
      <c r="AW508" s="12" t="s">
        <v>30</v>
      </c>
      <c r="AX508" s="12" t="s">
        <v>73</v>
      </c>
      <c r="AY508" s="194" t="s">
        <v>123</v>
      </c>
    </row>
    <row r="509" s="13" customFormat="1">
      <c r="B509" s="200"/>
      <c r="D509" s="193" t="s">
        <v>132</v>
      </c>
      <c r="E509" s="201" t="s">
        <v>1</v>
      </c>
      <c r="F509" s="202" t="s">
        <v>734</v>
      </c>
      <c r="H509" s="203">
        <v>74</v>
      </c>
      <c r="I509" s="204"/>
      <c r="L509" s="200"/>
      <c r="M509" s="205"/>
      <c r="N509" s="206"/>
      <c r="O509" s="206"/>
      <c r="P509" s="206"/>
      <c r="Q509" s="206"/>
      <c r="R509" s="206"/>
      <c r="S509" s="206"/>
      <c r="T509" s="207"/>
      <c r="AT509" s="201" t="s">
        <v>132</v>
      </c>
      <c r="AU509" s="201" t="s">
        <v>83</v>
      </c>
      <c r="AV509" s="13" t="s">
        <v>83</v>
      </c>
      <c r="AW509" s="13" t="s">
        <v>30</v>
      </c>
      <c r="AX509" s="13" t="s">
        <v>81</v>
      </c>
      <c r="AY509" s="201" t="s">
        <v>123</v>
      </c>
    </row>
    <row r="510" s="1" customFormat="1" ht="14.4" customHeight="1">
      <c r="B510" s="178"/>
      <c r="C510" s="179" t="s">
        <v>735</v>
      </c>
      <c r="D510" s="179" t="s">
        <v>125</v>
      </c>
      <c r="E510" s="180" t="s">
        <v>736</v>
      </c>
      <c r="F510" s="181" t="s">
        <v>737</v>
      </c>
      <c r="G510" s="182" t="s">
        <v>170</v>
      </c>
      <c r="H510" s="183">
        <v>10.300000000000001</v>
      </c>
      <c r="I510" s="184"/>
      <c r="J510" s="185">
        <f>ROUND(I510*H510,2)</f>
        <v>0</v>
      </c>
      <c r="K510" s="181" t="s">
        <v>1</v>
      </c>
      <c r="L510" s="37"/>
      <c r="M510" s="186" t="s">
        <v>1</v>
      </c>
      <c r="N510" s="187" t="s">
        <v>38</v>
      </c>
      <c r="O510" s="73"/>
      <c r="P510" s="188">
        <f>O510*H510</f>
        <v>0</v>
      </c>
      <c r="Q510" s="188">
        <v>9.0000000000000006E-05</v>
      </c>
      <c r="R510" s="188">
        <f>Q510*H510</f>
        <v>0.00092700000000000009</v>
      </c>
      <c r="S510" s="188">
        <v>0</v>
      </c>
      <c r="T510" s="189">
        <f>S510*H510</f>
        <v>0</v>
      </c>
      <c r="AR510" s="190" t="s">
        <v>130</v>
      </c>
      <c r="AT510" s="190" t="s">
        <v>125</v>
      </c>
      <c r="AU510" s="190" t="s">
        <v>83</v>
      </c>
      <c r="AY510" s="18" t="s">
        <v>123</v>
      </c>
      <c r="BE510" s="191">
        <f>IF(N510="základní",J510,0)</f>
        <v>0</v>
      </c>
      <c r="BF510" s="191">
        <f>IF(N510="snížená",J510,0)</f>
        <v>0</v>
      </c>
      <c r="BG510" s="191">
        <f>IF(N510="zákl. přenesená",J510,0)</f>
        <v>0</v>
      </c>
      <c r="BH510" s="191">
        <f>IF(N510="sníž. přenesená",J510,0)</f>
        <v>0</v>
      </c>
      <c r="BI510" s="191">
        <f>IF(N510="nulová",J510,0)</f>
        <v>0</v>
      </c>
      <c r="BJ510" s="18" t="s">
        <v>81</v>
      </c>
      <c r="BK510" s="191">
        <f>ROUND(I510*H510,2)</f>
        <v>0</v>
      </c>
      <c r="BL510" s="18" t="s">
        <v>130</v>
      </c>
      <c r="BM510" s="190" t="s">
        <v>738</v>
      </c>
    </row>
    <row r="511" s="13" customFormat="1">
      <c r="B511" s="200"/>
      <c r="D511" s="193" t="s">
        <v>132</v>
      </c>
      <c r="E511" s="201" t="s">
        <v>1</v>
      </c>
      <c r="F511" s="202" t="s">
        <v>739</v>
      </c>
      <c r="H511" s="203">
        <v>10.300000000000001</v>
      </c>
      <c r="I511" s="204"/>
      <c r="L511" s="200"/>
      <c r="M511" s="205"/>
      <c r="N511" s="206"/>
      <c r="O511" s="206"/>
      <c r="P511" s="206"/>
      <c r="Q511" s="206"/>
      <c r="R511" s="206"/>
      <c r="S511" s="206"/>
      <c r="T511" s="207"/>
      <c r="AT511" s="201" t="s">
        <v>132</v>
      </c>
      <c r="AU511" s="201" t="s">
        <v>83</v>
      </c>
      <c r="AV511" s="13" t="s">
        <v>83</v>
      </c>
      <c r="AW511" s="13" t="s">
        <v>30</v>
      </c>
      <c r="AX511" s="13" t="s">
        <v>81</v>
      </c>
      <c r="AY511" s="201" t="s">
        <v>123</v>
      </c>
    </row>
    <row r="512" s="1" customFormat="1" ht="14.4" customHeight="1">
      <c r="B512" s="178"/>
      <c r="C512" s="179" t="s">
        <v>740</v>
      </c>
      <c r="D512" s="179" t="s">
        <v>125</v>
      </c>
      <c r="E512" s="180" t="s">
        <v>741</v>
      </c>
      <c r="F512" s="181" t="s">
        <v>742</v>
      </c>
      <c r="G512" s="182" t="s">
        <v>128</v>
      </c>
      <c r="H512" s="183">
        <v>664</v>
      </c>
      <c r="I512" s="184"/>
      <c r="J512" s="185">
        <f>ROUND(I512*H512,2)</f>
        <v>0</v>
      </c>
      <c r="K512" s="181" t="s">
        <v>129</v>
      </c>
      <c r="L512" s="37"/>
      <c r="M512" s="186" t="s">
        <v>1</v>
      </c>
      <c r="N512" s="187" t="s">
        <v>38</v>
      </c>
      <c r="O512" s="73"/>
      <c r="P512" s="188">
        <f>O512*H512</f>
        <v>0</v>
      </c>
      <c r="Q512" s="188">
        <v>0</v>
      </c>
      <c r="R512" s="188">
        <f>Q512*H512</f>
        <v>0</v>
      </c>
      <c r="S512" s="188">
        <v>0.02</v>
      </c>
      <c r="T512" s="189">
        <f>S512*H512</f>
        <v>13.280000000000001</v>
      </c>
      <c r="AR512" s="190" t="s">
        <v>130</v>
      </c>
      <c r="AT512" s="190" t="s">
        <v>125</v>
      </c>
      <c r="AU512" s="190" t="s">
        <v>83</v>
      </c>
      <c r="AY512" s="18" t="s">
        <v>123</v>
      </c>
      <c r="BE512" s="191">
        <f>IF(N512="základní",J512,0)</f>
        <v>0</v>
      </c>
      <c r="BF512" s="191">
        <f>IF(N512="snížená",J512,0)</f>
        <v>0</v>
      </c>
      <c r="BG512" s="191">
        <f>IF(N512="zákl. přenesená",J512,0)</f>
        <v>0</v>
      </c>
      <c r="BH512" s="191">
        <f>IF(N512="sníž. přenesená",J512,0)</f>
        <v>0</v>
      </c>
      <c r="BI512" s="191">
        <f>IF(N512="nulová",J512,0)</f>
        <v>0</v>
      </c>
      <c r="BJ512" s="18" t="s">
        <v>81</v>
      </c>
      <c r="BK512" s="191">
        <f>ROUND(I512*H512,2)</f>
        <v>0</v>
      </c>
      <c r="BL512" s="18" t="s">
        <v>130</v>
      </c>
      <c r="BM512" s="190" t="s">
        <v>743</v>
      </c>
    </row>
    <row r="513" s="1" customFormat="1" ht="21.6" customHeight="1">
      <c r="B513" s="178"/>
      <c r="C513" s="179" t="s">
        <v>744</v>
      </c>
      <c r="D513" s="179" t="s">
        <v>125</v>
      </c>
      <c r="E513" s="180" t="s">
        <v>745</v>
      </c>
      <c r="F513" s="181" t="s">
        <v>746</v>
      </c>
      <c r="G513" s="182" t="s">
        <v>128</v>
      </c>
      <c r="H513" s="183">
        <v>664</v>
      </c>
      <c r="I513" s="184"/>
      <c r="J513" s="185">
        <f>ROUND(I513*H513,2)</f>
        <v>0</v>
      </c>
      <c r="K513" s="181" t="s">
        <v>129</v>
      </c>
      <c r="L513" s="37"/>
      <c r="M513" s="186" t="s">
        <v>1</v>
      </c>
      <c r="N513" s="187" t="s">
        <v>38</v>
      </c>
      <c r="O513" s="73"/>
      <c r="P513" s="188">
        <f>O513*H513</f>
        <v>0</v>
      </c>
      <c r="Q513" s="188">
        <v>0</v>
      </c>
      <c r="R513" s="188">
        <f>Q513*H513</f>
        <v>0</v>
      </c>
      <c r="S513" s="188">
        <v>0.02</v>
      </c>
      <c r="T513" s="189">
        <f>S513*H513</f>
        <v>13.280000000000001</v>
      </c>
      <c r="AR513" s="190" t="s">
        <v>130</v>
      </c>
      <c r="AT513" s="190" t="s">
        <v>125</v>
      </c>
      <c r="AU513" s="190" t="s">
        <v>83</v>
      </c>
      <c r="AY513" s="18" t="s">
        <v>123</v>
      </c>
      <c r="BE513" s="191">
        <f>IF(N513="základní",J513,0)</f>
        <v>0</v>
      </c>
      <c r="BF513" s="191">
        <f>IF(N513="snížená",J513,0)</f>
        <v>0</v>
      </c>
      <c r="BG513" s="191">
        <f>IF(N513="zákl. přenesená",J513,0)</f>
        <v>0</v>
      </c>
      <c r="BH513" s="191">
        <f>IF(N513="sníž. přenesená",J513,0)</f>
        <v>0</v>
      </c>
      <c r="BI513" s="191">
        <f>IF(N513="nulová",J513,0)</f>
        <v>0</v>
      </c>
      <c r="BJ513" s="18" t="s">
        <v>81</v>
      </c>
      <c r="BK513" s="191">
        <f>ROUND(I513*H513,2)</f>
        <v>0</v>
      </c>
      <c r="BL513" s="18" t="s">
        <v>130</v>
      </c>
      <c r="BM513" s="190" t="s">
        <v>747</v>
      </c>
    </row>
    <row r="514" s="1" customFormat="1" ht="14.4" customHeight="1">
      <c r="B514" s="178"/>
      <c r="C514" s="179" t="s">
        <v>748</v>
      </c>
      <c r="D514" s="179" t="s">
        <v>125</v>
      </c>
      <c r="E514" s="180" t="s">
        <v>749</v>
      </c>
      <c r="F514" s="181" t="s">
        <v>750</v>
      </c>
      <c r="G514" s="182" t="s">
        <v>435</v>
      </c>
      <c r="H514" s="183">
        <v>1</v>
      </c>
      <c r="I514" s="184"/>
      <c r="J514" s="185">
        <f>ROUND(I514*H514,2)</f>
        <v>0</v>
      </c>
      <c r="K514" s="181" t="s">
        <v>1</v>
      </c>
      <c r="L514" s="37"/>
      <c r="M514" s="186" t="s">
        <v>1</v>
      </c>
      <c r="N514" s="187" t="s">
        <v>38</v>
      </c>
      <c r="O514" s="73"/>
      <c r="P514" s="188">
        <f>O514*H514</f>
        <v>0</v>
      </c>
      <c r="Q514" s="188">
        <v>0</v>
      </c>
      <c r="R514" s="188">
        <f>Q514*H514</f>
        <v>0</v>
      </c>
      <c r="S514" s="188">
        <v>0.48199999999999998</v>
      </c>
      <c r="T514" s="189">
        <f>S514*H514</f>
        <v>0.48199999999999998</v>
      </c>
      <c r="AR514" s="190" t="s">
        <v>130</v>
      </c>
      <c r="AT514" s="190" t="s">
        <v>125</v>
      </c>
      <c r="AU514" s="190" t="s">
        <v>83</v>
      </c>
      <c r="AY514" s="18" t="s">
        <v>123</v>
      </c>
      <c r="BE514" s="191">
        <f>IF(N514="základní",J514,0)</f>
        <v>0</v>
      </c>
      <c r="BF514" s="191">
        <f>IF(N514="snížená",J514,0)</f>
        <v>0</v>
      </c>
      <c r="BG514" s="191">
        <f>IF(N514="zákl. přenesená",J514,0)</f>
        <v>0</v>
      </c>
      <c r="BH514" s="191">
        <f>IF(N514="sníž. přenesená",J514,0)</f>
        <v>0</v>
      </c>
      <c r="BI514" s="191">
        <f>IF(N514="nulová",J514,0)</f>
        <v>0</v>
      </c>
      <c r="BJ514" s="18" t="s">
        <v>81</v>
      </c>
      <c r="BK514" s="191">
        <f>ROUND(I514*H514,2)</f>
        <v>0</v>
      </c>
      <c r="BL514" s="18" t="s">
        <v>130</v>
      </c>
      <c r="BM514" s="190" t="s">
        <v>751</v>
      </c>
    </row>
    <row r="515" s="12" customFormat="1">
      <c r="B515" s="192"/>
      <c r="D515" s="193" t="s">
        <v>132</v>
      </c>
      <c r="E515" s="194" t="s">
        <v>1</v>
      </c>
      <c r="F515" s="195" t="s">
        <v>133</v>
      </c>
      <c r="H515" s="194" t="s">
        <v>1</v>
      </c>
      <c r="I515" s="196"/>
      <c r="L515" s="192"/>
      <c r="M515" s="197"/>
      <c r="N515" s="198"/>
      <c r="O515" s="198"/>
      <c r="P515" s="198"/>
      <c r="Q515" s="198"/>
      <c r="R515" s="198"/>
      <c r="S515" s="198"/>
      <c r="T515" s="199"/>
      <c r="AT515" s="194" t="s">
        <v>132</v>
      </c>
      <c r="AU515" s="194" t="s">
        <v>83</v>
      </c>
      <c r="AV515" s="12" t="s">
        <v>81</v>
      </c>
      <c r="AW515" s="12" t="s">
        <v>30</v>
      </c>
      <c r="AX515" s="12" t="s">
        <v>73</v>
      </c>
      <c r="AY515" s="194" t="s">
        <v>123</v>
      </c>
    </row>
    <row r="516" s="13" customFormat="1">
      <c r="B516" s="200"/>
      <c r="D516" s="193" t="s">
        <v>132</v>
      </c>
      <c r="E516" s="201" t="s">
        <v>1</v>
      </c>
      <c r="F516" s="202" t="s">
        <v>81</v>
      </c>
      <c r="H516" s="203">
        <v>1</v>
      </c>
      <c r="I516" s="204"/>
      <c r="L516" s="200"/>
      <c r="M516" s="205"/>
      <c r="N516" s="206"/>
      <c r="O516" s="206"/>
      <c r="P516" s="206"/>
      <c r="Q516" s="206"/>
      <c r="R516" s="206"/>
      <c r="S516" s="206"/>
      <c r="T516" s="207"/>
      <c r="AT516" s="201" t="s">
        <v>132</v>
      </c>
      <c r="AU516" s="201" t="s">
        <v>83</v>
      </c>
      <c r="AV516" s="13" t="s">
        <v>83</v>
      </c>
      <c r="AW516" s="13" t="s">
        <v>30</v>
      </c>
      <c r="AX516" s="13" t="s">
        <v>81</v>
      </c>
      <c r="AY516" s="201" t="s">
        <v>123</v>
      </c>
    </row>
    <row r="517" s="1" customFormat="1" ht="21.6" customHeight="1">
      <c r="B517" s="178"/>
      <c r="C517" s="179" t="s">
        <v>752</v>
      </c>
      <c r="D517" s="179" t="s">
        <v>125</v>
      </c>
      <c r="E517" s="180" t="s">
        <v>753</v>
      </c>
      <c r="F517" s="181" t="s">
        <v>754</v>
      </c>
      <c r="G517" s="182" t="s">
        <v>435</v>
      </c>
      <c r="H517" s="183">
        <v>4</v>
      </c>
      <c r="I517" s="184"/>
      <c r="J517" s="185">
        <f>ROUND(I517*H517,2)</f>
        <v>0</v>
      </c>
      <c r="K517" s="181" t="s">
        <v>129</v>
      </c>
      <c r="L517" s="37"/>
      <c r="M517" s="186" t="s">
        <v>1</v>
      </c>
      <c r="N517" s="187" t="s">
        <v>38</v>
      </c>
      <c r="O517" s="73"/>
      <c r="P517" s="188">
        <f>O517*H517</f>
        <v>0</v>
      </c>
      <c r="Q517" s="188">
        <v>0</v>
      </c>
      <c r="R517" s="188">
        <f>Q517*H517</f>
        <v>0</v>
      </c>
      <c r="S517" s="188">
        <v>0.082000000000000003</v>
      </c>
      <c r="T517" s="189">
        <f>S517*H517</f>
        <v>0.32800000000000001</v>
      </c>
      <c r="AR517" s="190" t="s">
        <v>130</v>
      </c>
      <c r="AT517" s="190" t="s">
        <v>125</v>
      </c>
      <c r="AU517" s="190" t="s">
        <v>83</v>
      </c>
      <c r="AY517" s="18" t="s">
        <v>123</v>
      </c>
      <c r="BE517" s="191">
        <f>IF(N517="základní",J517,0)</f>
        <v>0</v>
      </c>
      <c r="BF517" s="191">
        <f>IF(N517="snížená",J517,0)</f>
        <v>0</v>
      </c>
      <c r="BG517" s="191">
        <f>IF(N517="zákl. přenesená",J517,0)</f>
        <v>0</v>
      </c>
      <c r="BH517" s="191">
        <f>IF(N517="sníž. přenesená",J517,0)</f>
        <v>0</v>
      </c>
      <c r="BI517" s="191">
        <f>IF(N517="nulová",J517,0)</f>
        <v>0</v>
      </c>
      <c r="BJ517" s="18" t="s">
        <v>81</v>
      </c>
      <c r="BK517" s="191">
        <f>ROUND(I517*H517,2)</f>
        <v>0</v>
      </c>
      <c r="BL517" s="18" t="s">
        <v>130</v>
      </c>
      <c r="BM517" s="190" t="s">
        <v>755</v>
      </c>
    </row>
    <row r="518" s="13" customFormat="1">
      <c r="B518" s="200"/>
      <c r="D518" s="193" t="s">
        <v>132</v>
      </c>
      <c r="E518" s="201" t="s">
        <v>1</v>
      </c>
      <c r="F518" s="202" t="s">
        <v>756</v>
      </c>
      <c r="H518" s="203">
        <v>4</v>
      </c>
      <c r="I518" s="204"/>
      <c r="L518" s="200"/>
      <c r="M518" s="205"/>
      <c r="N518" s="206"/>
      <c r="O518" s="206"/>
      <c r="P518" s="206"/>
      <c r="Q518" s="206"/>
      <c r="R518" s="206"/>
      <c r="S518" s="206"/>
      <c r="T518" s="207"/>
      <c r="AT518" s="201" t="s">
        <v>132</v>
      </c>
      <c r="AU518" s="201" t="s">
        <v>83</v>
      </c>
      <c r="AV518" s="13" t="s">
        <v>83</v>
      </c>
      <c r="AW518" s="13" t="s">
        <v>30</v>
      </c>
      <c r="AX518" s="13" t="s">
        <v>81</v>
      </c>
      <c r="AY518" s="201" t="s">
        <v>123</v>
      </c>
    </row>
    <row r="519" s="1" customFormat="1" ht="21.6" customHeight="1">
      <c r="B519" s="178"/>
      <c r="C519" s="179" t="s">
        <v>757</v>
      </c>
      <c r="D519" s="179" t="s">
        <v>125</v>
      </c>
      <c r="E519" s="180" t="s">
        <v>758</v>
      </c>
      <c r="F519" s="181" t="s">
        <v>759</v>
      </c>
      <c r="G519" s="182" t="s">
        <v>170</v>
      </c>
      <c r="H519" s="183">
        <v>0.80000000000000004</v>
      </c>
      <c r="I519" s="184"/>
      <c r="J519" s="185">
        <f>ROUND(I519*H519,2)</f>
        <v>0</v>
      </c>
      <c r="K519" s="181" t="s">
        <v>129</v>
      </c>
      <c r="L519" s="37"/>
      <c r="M519" s="186" t="s">
        <v>1</v>
      </c>
      <c r="N519" s="187" t="s">
        <v>38</v>
      </c>
      <c r="O519" s="73"/>
      <c r="P519" s="188">
        <f>O519*H519</f>
        <v>0</v>
      </c>
      <c r="Q519" s="188">
        <v>0.00282</v>
      </c>
      <c r="R519" s="188">
        <f>Q519*H519</f>
        <v>0.0022560000000000002</v>
      </c>
      <c r="S519" s="188">
        <v>0.10100000000000001</v>
      </c>
      <c r="T519" s="189">
        <f>S519*H519</f>
        <v>0.080800000000000011</v>
      </c>
      <c r="AR519" s="190" t="s">
        <v>130</v>
      </c>
      <c r="AT519" s="190" t="s">
        <v>125</v>
      </c>
      <c r="AU519" s="190" t="s">
        <v>83</v>
      </c>
      <c r="AY519" s="18" t="s">
        <v>123</v>
      </c>
      <c r="BE519" s="191">
        <f>IF(N519="základní",J519,0)</f>
        <v>0</v>
      </c>
      <c r="BF519" s="191">
        <f>IF(N519="snížená",J519,0)</f>
        <v>0</v>
      </c>
      <c r="BG519" s="191">
        <f>IF(N519="zákl. přenesená",J519,0)</f>
        <v>0</v>
      </c>
      <c r="BH519" s="191">
        <f>IF(N519="sníž. přenesená",J519,0)</f>
        <v>0</v>
      </c>
      <c r="BI519" s="191">
        <f>IF(N519="nulová",J519,0)</f>
        <v>0</v>
      </c>
      <c r="BJ519" s="18" t="s">
        <v>81</v>
      </c>
      <c r="BK519" s="191">
        <f>ROUND(I519*H519,2)</f>
        <v>0</v>
      </c>
      <c r="BL519" s="18" t="s">
        <v>130</v>
      </c>
      <c r="BM519" s="190" t="s">
        <v>760</v>
      </c>
    </row>
    <row r="520" s="12" customFormat="1">
      <c r="B520" s="192"/>
      <c r="D520" s="193" t="s">
        <v>132</v>
      </c>
      <c r="E520" s="194" t="s">
        <v>1</v>
      </c>
      <c r="F520" s="195" t="s">
        <v>133</v>
      </c>
      <c r="H520" s="194" t="s">
        <v>1</v>
      </c>
      <c r="I520" s="196"/>
      <c r="L520" s="192"/>
      <c r="M520" s="197"/>
      <c r="N520" s="198"/>
      <c r="O520" s="198"/>
      <c r="P520" s="198"/>
      <c r="Q520" s="198"/>
      <c r="R520" s="198"/>
      <c r="S520" s="198"/>
      <c r="T520" s="199"/>
      <c r="AT520" s="194" t="s">
        <v>132</v>
      </c>
      <c r="AU520" s="194" t="s">
        <v>83</v>
      </c>
      <c r="AV520" s="12" t="s">
        <v>81</v>
      </c>
      <c r="AW520" s="12" t="s">
        <v>30</v>
      </c>
      <c r="AX520" s="12" t="s">
        <v>73</v>
      </c>
      <c r="AY520" s="194" t="s">
        <v>123</v>
      </c>
    </row>
    <row r="521" s="12" customFormat="1">
      <c r="B521" s="192"/>
      <c r="D521" s="193" t="s">
        <v>132</v>
      </c>
      <c r="E521" s="194" t="s">
        <v>1</v>
      </c>
      <c r="F521" s="195" t="s">
        <v>618</v>
      </c>
      <c r="H521" s="194" t="s">
        <v>1</v>
      </c>
      <c r="I521" s="196"/>
      <c r="L521" s="192"/>
      <c r="M521" s="197"/>
      <c r="N521" s="198"/>
      <c r="O521" s="198"/>
      <c r="P521" s="198"/>
      <c r="Q521" s="198"/>
      <c r="R521" s="198"/>
      <c r="S521" s="198"/>
      <c r="T521" s="199"/>
      <c r="AT521" s="194" t="s">
        <v>132</v>
      </c>
      <c r="AU521" s="194" t="s">
        <v>83</v>
      </c>
      <c r="AV521" s="12" t="s">
        <v>81</v>
      </c>
      <c r="AW521" s="12" t="s">
        <v>30</v>
      </c>
      <c r="AX521" s="12" t="s">
        <v>73</v>
      </c>
      <c r="AY521" s="194" t="s">
        <v>123</v>
      </c>
    </row>
    <row r="522" s="13" customFormat="1">
      <c r="B522" s="200"/>
      <c r="D522" s="193" t="s">
        <v>132</v>
      </c>
      <c r="E522" s="201" t="s">
        <v>1</v>
      </c>
      <c r="F522" s="202" t="s">
        <v>761</v>
      </c>
      <c r="H522" s="203">
        <v>0.34999999999999998</v>
      </c>
      <c r="I522" s="204"/>
      <c r="L522" s="200"/>
      <c r="M522" s="205"/>
      <c r="N522" s="206"/>
      <c r="O522" s="206"/>
      <c r="P522" s="206"/>
      <c r="Q522" s="206"/>
      <c r="R522" s="206"/>
      <c r="S522" s="206"/>
      <c r="T522" s="207"/>
      <c r="AT522" s="201" t="s">
        <v>132</v>
      </c>
      <c r="AU522" s="201" t="s">
        <v>83</v>
      </c>
      <c r="AV522" s="13" t="s">
        <v>83</v>
      </c>
      <c r="AW522" s="13" t="s">
        <v>30</v>
      </c>
      <c r="AX522" s="13" t="s">
        <v>73</v>
      </c>
      <c r="AY522" s="201" t="s">
        <v>123</v>
      </c>
    </row>
    <row r="523" s="13" customFormat="1">
      <c r="B523" s="200"/>
      <c r="D523" s="193" t="s">
        <v>132</v>
      </c>
      <c r="E523" s="201" t="s">
        <v>1</v>
      </c>
      <c r="F523" s="202" t="s">
        <v>762</v>
      </c>
      <c r="H523" s="203">
        <v>0.29999999999999999</v>
      </c>
      <c r="I523" s="204"/>
      <c r="L523" s="200"/>
      <c r="M523" s="205"/>
      <c r="N523" s="206"/>
      <c r="O523" s="206"/>
      <c r="P523" s="206"/>
      <c r="Q523" s="206"/>
      <c r="R523" s="206"/>
      <c r="S523" s="206"/>
      <c r="T523" s="207"/>
      <c r="AT523" s="201" t="s">
        <v>132</v>
      </c>
      <c r="AU523" s="201" t="s">
        <v>83</v>
      </c>
      <c r="AV523" s="13" t="s">
        <v>83</v>
      </c>
      <c r="AW523" s="13" t="s">
        <v>30</v>
      </c>
      <c r="AX523" s="13" t="s">
        <v>73</v>
      </c>
      <c r="AY523" s="201" t="s">
        <v>123</v>
      </c>
    </row>
    <row r="524" s="13" customFormat="1">
      <c r="B524" s="200"/>
      <c r="D524" s="193" t="s">
        <v>132</v>
      </c>
      <c r="E524" s="201" t="s">
        <v>1</v>
      </c>
      <c r="F524" s="202" t="s">
        <v>763</v>
      </c>
      <c r="H524" s="203">
        <v>0.14999999999999999</v>
      </c>
      <c r="I524" s="204"/>
      <c r="L524" s="200"/>
      <c r="M524" s="205"/>
      <c r="N524" s="206"/>
      <c r="O524" s="206"/>
      <c r="P524" s="206"/>
      <c r="Q524" s="206"/>
      <c r="R524" s="206"/>
      <c r="S524" s="206"/>
      <c r="T524" s="207"/>
      <c r="AT524" s="201" t="s">
        <v>132</v>
      </c>
      <c r="AU524" s="201" t="s">
        <v>83</v>
      </c>
      <c r="AV524" s="13" t="s">
        <v>83</v>
      </c>
      <c r="AW524" s="13" t="s">
        <v>30</v>
      </c>
      <c r="AX524" s="13" t="s">
        <v>73</v>
      </c>
      <c r="AY524" s="201" t="s">
        <v>123</v>
      </c>
    </row>
    <row r="525" s="14" customFormat="1">
      <c r="B525" s="208"/>
      <c r="D525" s="193" t="s">
        <v>132</v>
      </c>
      <c r="E525" s="209" t="s">
        <v>1</v>
      </c>
      <c r="F525" s="210" t="s">
        <v>155</v>
      </c>
      <c r="H525" s="211">
        <v>0.80000000000000004</v>
      </c>
      <c r="I525" s="212"/>
      <c r="L525" s="208"/>
      <c r="M525" s="213"/>
      <c r="N525" s="214"/>
      <c r="O525" s="214"/>
      <c r="P525" s="214"/>
      <c r="Q525" s="214"/>
      <c r="R525" s="214"/>
      <c r="S525" s="214"/>
      <c r="T525" s="215"/>
      <c r="AT525" s="209" t="s">
        <v>132</v>
      </c>
      <c r="AU525" s="209" t="s">
        <v>83</v>
      </c>
      <c r="AV525" s="14" t="s">
        <v>130</v>
      </c>
      <c r="AW525" s="14" t="s">
        <v>30</v>
      </c>
      <c r="AX525" s="14" t="s">
        <v>81</v>
      </c>
      <c r="AY525" s="209" t="s">
        <v>123</v>
      </c>
    </row>
    <row r="526" s="1" customFormat="1" ht="21.6" customHeight="1">
      <c r="B526" s="178"/>
      <c r="C526" s="179" t="s">
        <v>764</v>
      </c>
      <c r="D526" s="179" t="s">
        <v>125</v>
      </c>
      <c r="E526" s="180" t="s">
        <v>765</v>
      </c>
      <c r="F526" s="181" t="s">
        <v>766</v>
      </c>
      <c r="G526" s="182" t="s">
        <v>170</v>
      </c>
      <c r="H526" s="183">
        <v>33</v>
      </c>
      <c r="I526" s="184"/>
      <c r="J526" s="185">
        <f>ROUND(I526*H526,2)</f>
        <v>0</v>
      </c>
      <c r="K526" s="181" t="s">
        <v>1</v>
      </c>
      <c r="L526" s="37"/>
      <c r="M526" s="186" t="s">
        <v>1</v>
      </c>
      <c r="N526" s="187" t="s">
        <v>38</v>
      </c>
      <c r="O526" s="73"/>
      <c r="P526" s="188">
        <f>O526*H526</f>
        <v>0</v>
      </c>
      <c r="Q526" s="188">
        <v>0.27093</v>
      </c>
      <c r="R526" s="188">
        <f>Q526*H526</f>
        <v>8.94069</v>
      </c>
      <c r="S526" s="188">
        <v>0</v>
      </c>
      <c r="T526" s="189">
        <f>S526*H526</f>
        <v>0</v>
      </c>
      <c r="AR526" s="190" t="s">
        <v>130</v>
      </c>
      <c r="AT526" s="190" t="s">
        <v>125</v>
      </c>
      <c r="AU526" s="190" t="s">
        <v>83</v>
      </c>
      <c r="AY526" s="18" t="s">
        <v>123</v>
      </c>
      <c r="BE526" s="191">
        <f>IF(N526="základní",J526,0)</f>
        <v>0</v>
      </c>
      <c r="BF526" s="191">
        <f>IF(N526="snížená",J526,0)</f>
        <v>0</v>
      </c>
      <c r="BG526" s="191">
        <f>IF(N526="zákl. přenesená",J526,0)</f>
        <v>0</v>
      </c>
      <c r="BH526" s="191">
        <f>IF(N526="sníž. přenesená",J526,0)</f>
        <v>0</v>
      </c>
      <c r="BI526" s="191">
        <f>IF(N526="nulová",J526,0)</f>
        <v>0</v>
      </c>
      <c r="BJ526" s="18" t="s">
        <v>81</v>
      </c>
      <c r="BK526" s="191">
        <f>ROUND(I526*H526,2)</f>
        <v>0</v>
      </c>
      <c r="BL526" s="18" t="s">
        <v>130</v>
      </c>
      <c r="BM526" s="190" t="s">
        <v>767</v>
      </c>
    </row>
    <row r="527" s="12" customFormat="1">
      <c r="B527" s="192"/>
      <c r="D527" s="193" t="s">
        <v>132</v>
      </c>
      <c r="E527" s="194" t="s">
        <v>1</v>
      </c>
      <c r="F527" s="195" t="s">
        <v>133</v>
      </c>
      <c r="H527" s="194" t="s">
        <v>1</v>
      </c>
      <c r="I527" s="196"/>
      <c r="L527" s="192"/>
      <c r="M527" s="197"/>
      <c r="N527" s="198"/>
      <c r="O527" s="198"/>
      <c r="P527" s="198"/>
      <c r="Q527" s="198"/>
      <c r="R527" s="198"/>
      <c r="S527" s="198"/>
      <c r="T527" s="199"/>
      <c r="AT527" s="194" t="s">
        <v>132</v>
      </c>
      <c r="AU527" s="194" t="s">
        <v>83</v>
      </c>
      <c r="AV527" s="12" t="s">
        <v>81</v>
      </c>
      <c r="AW527" s="12" t="s">
        <v>30</v>
      </c>
      <c r="AX527" s="12" t="s">
        <v>73</v>
      </c>
      <c r="AY527" s="194" t="s">
        <v>123</v>
      </c>
    </row>
    <row r="528" s="12" customFormat="1">
      <c r="B528" s="192"/>
      <c r="D528" s="193" t="s">
        <v>132</v>
      </c>
      <c r="E528" s="194" t="s">
        <v>1</v>
      </c>
      <c r="F528" s="195" t="s">
        <v>768</v>
      </c>
      <c r="H528" s="194" t="s">
        <v>1</v>
      </c>
      <c r="I528" s="196"/>
      <c r="L528" s="192"/>
      <c r="M528" s="197"/>
      <c r="N528" s="198"/>
      <c r="O528" s="198"/>
      <c r="P528" s="198"/>
      <c r="Q528" s="198"/>
      <c r="R528" s="198"/>
      <c r="S528" s="198"/>
      <c r="T528" s="199"/>
      <c r="AT528" s="194" t="s">
        <v>132</v>
      </c>
      <c r="AU528" s="194" t="s">
        <v>83</v>
      </c>
      <c r="AV528" s="12" t="s">
        <v>81</v>
      </c>
      <c r="AW528" s="12" t="s">
        <v>30</v>
      </c>
      <c r="AX528" s="12" t="s">
        <v>73</v>
      </c>
      <c r="AY528" s="194" t="s">
        <v>123</v>
      </c>
    </row>
    <row r="529" s="13" customFormat="1">
      <c r="B529" s="200"/>
      <c r="D529" s="193" t="s">
        <v>132</v>
      </c>
      <c r="E529" s="201" t="s">
        <v>1</v>
      </c>
      <c r="F529" s="202" t="s">
        <v>769</v>
      </c>
      <c r="H529" s="203">
        <v>33</v>
      </c>
      <c r="I529" s="204"/>
      <c r="L529" s="200"/>
      <c r="M529" s="205"/>
      <c r="N529" s="206"/>
      <c r="O529" s="206"/>
      <c r="P529" s="206"/>
      <c r="Q529" s="206"/>
      <c r="R529" s="206"/>
      <c r="S529" s="206"/>
      <c r="T529" s="207"/>
      <c r="AT529" s="201" t="s">
        <v>132</v>
      </c>
      <c r="AU529" s="201" t="s">
        <v>83</v>
      </c>
      <c r="AV529" s="13" t="s">
        <v>83</v>
      </c>
      <c r="AW529" s="13" t="s">
        <v>30</v>
      </c>
      <c r="AX529" s="13" t="s">
        <v>81</v>
      </c>
      <c r="AY529" s="201" t="s">
        <v>123</v>
      </c>
    </row>
    <row r="530" s="12" customFormat="1">
      <c r="B530" s="192"/>
      <c r="D530" s="193" t="s">
        <v>132</v>
      </c>
      <c r="E530" s="194" t="s">
        <v>1</v>
      </c>
      <c r="F530" s="195" t="s">
        <v>770</v>
      </c>
      <c r="H530" s="194" t="s">
        <v>1</v>
      </c>
      <c r="I530" s="196"/>
      <c r="L530" s="192"/>
      <c r="M530" s="197"/>
      <c r="N530" s="198"/>
      <c r="O530" s="198"/>
      <c r="P530" s="198"/>
      <c r="Q530" s="198"/>
      <c r="R530" s="198"/>
      <c r="S530" s="198"/>
      <c r="T530" s="199"/>
      <c r="AT530" s="194" t="s">
        <v>132</v>
      </c>
      <c r="AU530" s="194" t="s">
        <v>83</v>
      </c>
      <c r="AV530" s="12" t="s">
        <v>81</v>
      </c>
      <c r="AW530" s="12" t="s">
        <v>30</v>
      </c>
      <c r="AX530" s="12" t="s">
        <v>73</v>
      </c>
      <c r="AY530" s="194" t="s">
        <v>123</v>
      </c>
    </row>
    <row r="531" s="12" customFormat="1">
      <c r="B531" s="192"/>
      <c r="D531" s="193" t="s">
        <v>132</v>
      </c>
      <c r="E531" s="194" t="s">
        <v>1</v>
      </c>
      <c r="F531" s="195" t="s">
        <v>771</v>
      </c>
      <c r="H531" s="194" t="s">
        <v>1</v>
      </c>
      <c r="I531" s="196"/>
      <c r="L531" s="192"/>
      <c r="M531" s="197"/>
      <c r="N531" s="198"/>
      <c r="O531" s="198"/>
      <c r="P531" s="198"/>
      <c r="Q531" s="198"/>
      <c r="R531" s="198"/>
      <c r="S531" s="198"/>
      <c r="T531" s="199"/>
      <c r="AT531" s="194" t="s">
        <v>132</v>
      </c>
      <c r="AU531" s="194" t="s">
        <v>83</v>
      </c>
      <c r="AV531" s="12" t="s">
        <v>81</v>
      </c>
      <c r="AW531" s="12" t="s">
        <v>30</v>
      </c>
      <c r="AX531" s="12" t="s">
        <v>73</v>
      </c>
      <c r="AY531" s="194" t="s">
        <v>123</v>
      </c>
    </row>
    <row r="532" s="12" customFormat="1">
      <c r="B532" s="192"/>
      <c r="D532" s="193" t="s">
        <v>132</v>
      </c>
      <c r="E532" s="194" t="s">
        <v>1</v>
      </c>
      <c r="F532" s="195" t="s">
        <v>772</v>
      </c>
      <c r="H532" s="194" t="s">
        <v>1</v>
      </c>
      <c r="I532" s="196"/>
      <c r="L532" s="192"/>
      <c r="M532" s="197"/>
      <c r="N532" s="198"/>
      <c r="O532" s="198"/>
      <c r="P532" s="198"/>
      <c r="Q532" s="198"/>
      <c r="R532" s="198"/>
      <c r="S532" s="198"/>
      <c r="T532" s="199"/>
      <c r="AT532" s="194" t="s">
        <v>132</v>
      </c>
      <c r="AU532" s="194" t="s">
        <v>83</v>
      </c>
      <c r="AV532" s="12" t="s">
        <v>81</v>
      </c>
      <c r="AW532" s="12" t="s">
        <v>30</v>
      </c>
      <c r="AX532" s="12" t="s">
        <v>73</v>
      </c>
      <c r="AY532" s="194" t="s">
        <v>123</v>
      </c>
    </row>
    <row r="533" s="12" customFormat="1">
      <c r="B533" s="192"/>
      <c r="D533" s="193" t="s">
        <v>132</v>
      </c>
      <c r="E533" s="194" t="s">
        <v>1</v>
      </c>
      <c r="F533" s="195" t="s">
        <v>773</v>
      </c>
      <c r="H533" s="194" t="s">
        <v>1</v>
      </c>
      <c r="I533" s="196"/>
      <c r="L533" s="192"/>
      <c r="M533" s="197"/>
      <c r="N533" s="198"/>
      <c r="O533" s="198"/>
      <c r="P533" s="198"/>
      <c r="Q533" s="198"/>
      <c r="R533" s="198"/>
      <c r="S533" s="198"/>
      <c r="T533" s="199"/>
      <c r="AT533" s="194" t="s">
        <v>132</v>
      </c>
      <c r="AU533" s="194" t="s">
        <v>83</v>
      </c>
      <c r="AV533" s="12" t="s">
        <v>81</v>
      </c>
      <c r="AW533" s="12" t="s">
        <v>30</v>
      </c>
      <c r="AX533" s="12" t="s">
        <v>73</v>
      </c>
      <c r="AY533" s="194" t="s">
        <v>123</v>
      </c>
    </row>
    <row r="534" s="12" customFormat="1">
      <c r="B534" s="192"/>
      <c r="D534" s="193" t="s">
        <v>132</v>
      </c>
      <c r="E534" s="194" t="s">
        <v>1</v>
      </c>
      <c r="F534" s="195" t="s">
        <v>774</v>
      </c>
      <c r="H534" s="194" t="s">
        <v>1</v>
      </c>
      <c r="I534" s="196"/>
      <c r="L534" s="192"/>
      <c r="M534" s="197"/>
      <c r="N534" s="198"/>
      <c r="O534" s="198"/>
      <c r="P534" s="198"/>
      <c r="Q534" s="198"/>
      <c r="R534" s="198"/>
      <c r="S534" s="198"/>
      <c r="T534" s="199"/>
      <c r="AT534" s="194" t="s">
        <v>132</v>
      </c>
      <c r="AU534" s="194" t="s">
        <v>83</v>
      </c>
      <c r="AV534" s="12" t="s">
        <v>81</v>
      </c>
      <c r="AW534" s="12" t="s">
        <v>30</v>
      </c>
      <c r="AX534" s="12" t="s">
        <v>73</v>
      </c>
      <c r="AY534" s="194" t="s">
        <v>123</v>
      </c>
    </row>
    <row r="535" s="1" customFormat="1" ht="14.4" customHeight="1">
      <c r="B535" s="178"/>
      <c r="C535" s="179" t="s">
        <v>775</v>
      </c>
      <c r="D535" s="179" t="s">
        <v>125</v>
      </c>
      <c r="E535" s="180" t="s">
        <v>776</v>
      </c>
      <c r="F535" s="181" t="s">
        <v>777</v>
      </c>
      <c r="G535" s="182" t="s">
        <v>435</v>
      </c>
      <c r="H535" s="183">
        <v>18</v>
      </c>
      <c r="I535" s="184"/>
      <c r="J535" s="185">
        <f>ROUND(I535*H535,2)</f>
        <v>0</v>
      </c>
      <c r="K535" s="181" t="s">
        <v>1</v>
      </c>
      <c r="L535" s="37"/>
      <c r="M535" s="186" t="s">
        <v>1</v>
      </c>
      <c r="N535" s="187" t="s">
        <v>38</v>
      </c>
      <c r="O535" s="73"/>
      <c r="P535" s="188">
        <f>O535*H535</f>
        <v>0</v>
      </c>
      <c r="Q535" s="188">
        <v>0</v>
      </c>
      <c r="R535" s="188">
        <f>Q535*H535</f>
        <v>0</v>
      </c>
      <c r="S535" s="188">
        <v>0</v>
      </c>
      <c r="T535" s="189">
        <f>S535*H535</f>
        <v>0</v>
      </c>
      <c r="AR535" s="190" t="s">
        <v>130</v>
      </c>
      <c r="AT535" s="190" t="s">
        <v>125</v>
      </c>
      <c r="AU535" s="190" t="s">
        <v>83</v>
      </c>
      <c r="AY535" s="18" t="s">
        <v>123</v>
      </c>
      <c r="BE535" s="191">
        <f>IF(N535="základní",J535,0)</f>
        <v>0</v>
      </c>
      <c r="BF535" s="191">
        <f>IF(N535="snížená",J535,0)</f>
        <v>0</v>
      </c>
      <c r="BG535" s="191">
        <f>IF(N535="zákl. přenesená",J535,0)</f>
        <v>0</v>
      </c>
      <c r="BH535" s="191">
        <f>IF(N535="sníž. přenesená",J535,0)</f>
        <v>0</v>
      </c>
      <c r="BI535" s="191">
        <f>IF(N535="nulová",J535,0)</f>
        <v>0</v>
      </c>
      <c r="BJ535" s="18" t="s">
        <v>81</v>
      </c>
      <c r="BK535" s="191">
        <f>ROUND(I535*H535,2)</f>
        <v>0</v>
      </c>
      <c r="BL535" s="18" t="s">
        <v>130</v>
      </c>
      <c r="BM535" s="190" t="s">
        <v>778</v>
      </c>
    </row>
    <row r="536" s="12" customFormat="1">
      <c r="B536" s="192"/>
      <c r="D536" s="193" t="s">
        <v>132</v>
      </c>
      <c r="E536" s="194" t="s">
        <v>1</v>
      </c>
      <c r="F536" s="195" t="s">
        <v>133</v>
      </c>
      <c r="H536" s="194" t="s">
        <v>1</v>
      </c>
      <c r="I536" s="196"/>
      <c r="L536" s="192"/>
      <c r="M536" s="197"/>
      <c r="N536" s="198"/>
      <c r="O536" s="198"/>
      <c r="P536" s="198"/>
      <c r="Q536" s="198"/>
      <c r="R536" s="198"/>
      <c r="S536" s="198"/>
      <c r="T536" s="199"/>
      <c r="AT536" s="194" t="s">
        <v>132</v>
      </c>
      <c r="AU536" s="194" t="s">
        <v>83</v>
      </c>
      <c r="AV536" s="12" t="s">
        <v>81</v>
      </c>
      <c r="AW536" s="12" t="s">
        <v>30</v>
      </c>
      <c r="AX536" s="12" t="s">
        <v>73</v>
      </c>
      <c r="AY536" s="194" t="s">
        <v>123</v>
      </c>
    </row>
    <row r="537" s="12" customFormat="1">
      <c r="B537" s="192"/>
      <c r="D537" s="193" t="s">
        <v>132</v>
      </c>
      <c r="E537" s="194" t="s">
        <v>1</v>
      </c>
      <c r="F537" s="195" t="s">
        <v>213</v>
      </c>
      <c r="H537" s="194" t="s">
        <v>1</v>
      </c>
      <c r="I537" s="196"/>
      <c r="L537" s="192"/>
      <c r="M537" s="197"/>
      <c r="N537" s="198"/>
      <c r="O537" s="198"/>
      <c r="P537" s="198"/>
      <c r="Q537" s="198"/>
      <c r="R537" s="198"/>
      <c r="S537" s="198"/>
      <c r="T537" s="199"/>
      <c r="AT537" s="194" t="s">
        <v>132</v>
      </c>
      <c r="AU537" s="194" t="s">
        <v>83</v>
      </c>
      <c r="AV537" s="12" t="s">
        <v>81</v>
      </c>
      <c r="AW537" s="12" t="s">
        <v>30</v>
      </c>
      <c r="AX537" s="12" t="s">
        <v>73</v>
      </c>
      <c r="AY537" s="194" t="s">
        <v>123</v>
      </c>
    </row>
    <row r="538" s="12" customFormat="1">
      <c r="B538" s="192"/>
      <c r="D538" s="193" t="s">
        <v>132</v>
      </c>
      <c r="E538" s="194" t="s">
        <v>1</v>
      </c>
      <c r="F538" s="195" t="s">
        <v>214</v>
      </c>
      <c r="H538" s="194" t="s">
        <v>1</v>
      </c>
      <c r="I538" s="196"/>
      <c r="L538" s="192"/>
      <c r="M538" s="197"/>
      <c r="N538" s="198"/>
      <c r="O538" s="198"/>
      <c r="P538" s="198"/>
      <c r="Q538" s="198"/>
      <c r="R538" s="198"/>
      <c r="S538" s="198"/>
      <c r="T538" s="199"/>
      <c r="AT538" s="194" t="s">
        <v>132</v>
      </c>
      <c r="AU538" s="194" t="s">
        <v>83</v>
      </c>
      <c r="AV538" s="12" t="s">
        <v>81</v>
      </c>
      <c r="AW538" s="12" t="s">
        <v>30</v>
      </c>
      <c r="AX538" s="12" t="s">
        <v>73</v>
      </c>
      <c r="AY538" s="194" t="s">
        <v>123</v>
      </c>
    </row>
    <row r="539" s="13" customFormat="1">
      <c r="B539" s="200"/>
      <c r="D539" s="193" t="s">
        <v>132</v>
      </c>
      <c r="E539" s="201" t="s">
        <v>1</v>
      </c>
      <c r="F539" s="202" t="s">
        <v>224</v>
      </c>
      <c r="H539" s="203">
        <v>18</v>
      </c>
      <c r="I539" s="204"/>
      <c r="L539" s="200"/>
      <c r="M539" s="205"/>
      <c r="N539" s="206"/>
      <c r="O539" s="206"/>
      <c r="P539" s="206"/>
      <c r="Q539" s="206"/>
      <c r="R539" s="206"/>
      <c r="S539" s="206"/>
      <c r="T539" s="207"/>
      <c r="AT539" s="201" t="s">
        <v>132</v>
      </c>
      <c r="AU539" s="201" t="s">
        <v>83</v>
      </c>
      <c r="AV539" s="13" t="s">
        <v>83</v>
      </c>
      <c r="AW539" s="13" t="s">
        <v>30</v>
      </c>
      <c r="AX539" s="13" t="s">
        <v>81</v>
      </c>
      <c r="AY539" s="201" t="s">
        <v>123</v>
      </c>
    </row>
    <row r="540" s="11" customFormat="1" ht="22.8" customHeight="1">
      <c r="B540" s="165"/>
      <c r="D540" s="166" t="s">
        <v>72</v>
      </c>
      <c r="E540" s="176" t="s">
        <v>779</v>
      </c>
      <c r="F540" s="176" t="s">
        <v>780</v>
      </c>
      <c r="I540" s="168"/>
      <c r="J540" s="177">
        <f>BK540</f>
        <v>0</v>
      </c>
      <c r="L540" s="165"/>
      <c r="M540" s="170"/>
      <c r="N540" s="171"/>
      <c r="O540" s="171"/>
      <c r="P540" s="172">
        <f>SUM(P541:P548)</f>
        <v>0</v>
      </c>
      <c r="Q540" s="171"/>
      <c r="R540" s="172">
        <f>SUM(R541:R548)</f>
        <v>0</v>
      </c>
      <c r="S540" s="171"/>
      <c r="T540" s="173">
        <f>SUM(T541:T548)</f>
        <v>0</v>
      </c>
      <c r="AR540" s="166" t="s">
        <v>81</v>
      </c>
      <c r="AT540" s="174" t="s">
        <v>72</v>
      </c>
      <c r="AU540" s="174" t="s">
        <v>81</v>
      </c>
      <c r="AY540" s="166" t="s">
        <v>123</v>
      </c>
      <c r="BK540" s="175">
        <f>SUM(BK541:BK548)</f>
        <v>0</v>
      </c>
    </row>
    <row r="541" s="1" customFormat="1" ht="21.6" customHeight="1">
      <c r="B541" s="178"/>
      <c r="C541" s="179" t="s">
        <v>781</v>
      </c>
      <c r="D541" s="179" t="s">
        <v>125</v>
      </c>
      <c r="E541" s="180" t="s">
        <v>782</v>
      </c>
      <c r="F541" s="181" t="s">
        <v>783</v>
      </c>
      <c r="G541" s="182" t="s">
        <v>349</v>
      </c>
      <c r="H541" s="183">
        <v>1175.759</v>
      </c>
      <c r="I541" s="184"/>
      <c r="J541" s="185">
        <f>ROUND(I541*H541,2)</f>
        <v>0</v>
      </c>
      <c r="K541" s="181" t="s">
        <v>129</v>
      </c>
      <c r="L541" s="37"/>
      <c r="M541" s="186" t="s">
        <v>1</v>
      </c>
      <c r="N541" s="187" t="s">
        <v>38</v>
      </c>
      <c r="O541" s="73"/>
      <c r="P541" s="188">
        <f>O541*H541</f>
        <v>0</v>
      </c>
      <c r="Q541" s="188">
        <v>0</v>
      </c>
      <c r="R541" s="188">
        <f>Q541*H541</f>
        <v>0</v>
      </c>
      <c r="S541" s="188">
        <v>0</v>
      </c>
      <c r="T541" s="189">
        <f>S541*H541</f>
        <v>0</v>
      </c>
      <c r="AR541" s="190" t="s">
        <v>130</v>
      </c>
      <c r="AT541" s="190" t="s">
        <v>125</v>
      </c>
      <c r="AU541" s="190" t="s">
        <v>83</v>
      </c>
      <c r="AY541" s="18" t="s">
        <v>123</v>
      </c>
      <c r="BE541" s="191">
        <f>IF(N541="základní",J541,0)</f>
        <v>0</v>
      </c>
      <c r="BF541" s="191">
        <f>IF(N541="snížená",J541,0)</f>
        <v>0</v>
      </c>
      <c r="BG541" s="191">
        <f>IF(N541="zákl. přenesená",J541,0)</f>
        <v>0</v>
      </c>
      <c r="BH541" s="191">
        <f>IF(N541="sníž. přenesená",J541,0)</f>
        <v>0</v>
      </c>
      <c r="BI541" s="191">
        <f>IF(N541="nulová",J541,0)</f>
        <v>0</v>
      </c>
      <c r="BJ541" s="18" t="s">
        <v>81</v>
      </c>
      <c r="BK541" s="191">
        <f>ROUND(I541*H541,2)</f>
        <v>0</v>
      </c>
      <c r="BL541" s="18" t="s">
        <v>130</v>
      </c>
      <c r="BM541" s="190" t="s">
        <v>784</v>
      </c>
    </row>
    <row r="542" s="1" customFormat="1" ht="21.6" customHeight="1">
      <c r="B542" s="178"/>
      <c r="C542" s="179" t="s">
        <v>785</v>
      </c>
      <c r="D542" s="179" t="s">
        <v>125</v>
      </c>
      <c r="E542" s="180" t="s">
        <v>786</v>
      </c>
      <c r="F542" s="181" t="s">
        <v>787</v>
      </c>
      <c r="G542" s="182" t="s">
        <v>349</v>
      </c>
      <c r="H542" s="183">
        <v>10581.831</v>
      </c>
      <c r="I542" s="184"/>
      <c r="J542" s="185">
        <f>ROUND(I542*H542,2)</f>
        <v>0</v>
      </c>
      <c r="K542" s="181" t="s">
        <v>129</v>
      </c>
      <c r="L542" s="37"/>
      <c r="M542" s="186" t="s">
        <v>1</v>
      </c>
      <c r="N542" s="187" t="s">
        <v>38</v>
      </c>
      <c r="O542" s="73"/>
      <c r="P542" s="188">
        <f>O542*H542</f>
        <v>0</v>
      </c>
      <c r="Q542" s="188">
        <v>0</v>
      </c>
      <c r="R542" s="188">
        <f>Q542*H542</f>
        <v>0</v>
      </c>
      <c r="S542" s="188">
        <v>0</v>
      </c>
      <c r="T542" s="189">
        <f>S542*H542</f>
        <v>0</v>
      </c>
      <c r="AR542" s="190" t="s">
        <v>130</v>
      </c>
      <c r="AT542" s="190" t="s">
        <v>125</v>
      </c>
      <c r="AU542" s="190" t="s">
        <v>83</v>
      </c>
      <c r="AY542" s="18" t="s">
        <v>123</v>
      </c>
      <c r="BE542" s="191">
        <f>IF(N542="základní",J542,0)</f>
        <v>0</v>
      </c>
      <c r="BF542" s="191">
        <f>IF(N542="snížená",J542,0)</f>
        <v>0</v>
      </c>
      <c r="BG542" s="191">
        <f>IF(N542="zákl. přenesená",J542,0)</f>
        <v>0</v>
      </c>
      <c r="BH542" s="191">
        <f>IF(N542="sníž. přenesená",J542,0)</f>
        <v>0</v>
      </c>
      <c r="BI542" s="191">
        <f>IF(N542="nulová",J542,0)</f>
        <v>0</v>
      </c>
      <c r="BJ542" s="18" t="s">
        <v>81</v>
      </c>
      <c r="BK542" s="191">
        <f>ROUND(I542*H542,2)</f>
        <v>0</v>
      </c>
      <c r="BL542" s="18" t="s">
        <v>130</v>
      </c>
      <c r="BM542" s="190" t="s">
        <v>788</v>
      </c>
    </row>
    <row r="543" s="13" customFormat="1">
      <c r="B543" s="200"/>
      <c r="D543" s="193" t="s">
        <v>132</v>
      </c>
      <c r="F543" s="202" t="s">
        <v>789</v>
      </c>
      <c r="H543" s="203">
        <v>10581.831</v>
      </c>
      <c r="I543" s="204"/>
      <c r="L543" s="200"/>
      <c r="M543" s="205"/>
      <c r="N543" s="206"/>
      <c r="O543" s="206"/>
      <c r="P543" s="206"/>
      <c r="Q543" s="206"/>
      <c r="R543" s="206"/>
      <c r="S543" s="206"/>
      <c r="T543" s="207"/>
      <c r="AT543" s="201" t="s">
        <v>132</v>
      </c>
      <c r="AU543" s="201" t="s">
        <v>83</v>
      </c>
      <c r="AV543" s="13" t="s">
        <v>83</v>
      </c>
      <c r="AW543" s="13" t="s">
        <v>3</v>
      </c>
      <c r="AX543" s="13" t="s">
        <v>81</v>
      </c>
      <c r="AY543" s="201" t="s">
        <v>123</v>
      </c>
    </row>
    <row r="544" s="1" customFormat="1" ht="21.6" customHeight="1">
      <c r="B544" s="178"/>
      <c r="C544" s="179" t="s">
        <v>422</v>
      </c>
      <c r="D544" s="179" t="s">
        <v>125</v>
      </c>
      <c r="E544" s="180" t="s">
        <v>790</v>
      </c>
      <c r="F544" s="181" t="s">
        <v>791</v>
      </c>
      <c r="G544" s="182" t="s">
        <v>349</v>
      </c>
      <c r="H544" s="183">
        <v>1175.759</v>
      </c>
      <c r="I544" s="184"/>
      <c r="J544" s="185">
        <f>ROUND(I544*H544,2)</f>
        <v>0</v>
      </c>
      <c r="K544" s="181" t="s">
        <v>129</v>
      </c>
      <c r="L544" s="37"/>
      <c r="M544" s="186" t="s">
        <v>1</v>
      </c>
      <c r="N544" s="187" t="s">
        <v>38</v>
      </c>
      <c r="O544" s="73"/>
      <c r="P544" s="188">
        <f>O544*H544</f>
        <v>0</v>
      </c>
      <c r="Q544" s="188">
        <v>0</v>
      </c>
      <c r="R544" s="188">
        <f>Q544*H544</f>
        <v>0</v>
      </c>
      <c r="S544" s="188">
        <v>0</v>
      </c>
      <c r="T544" s="189">
        <f>S544*H544</f>
        <v>0</v>
      </c>
      <c r="AR544" s="190" t="s">
        <v>130</v>
      </c>
      <c r="AT544" s="190" t="s">
        <v>125</v>
      </c>
      <c r="AU544" s="190" t="s">
        <v>83</v>
      </c>
      <c r="AY544" s="18" t="s">
        <v>123</v>
      </c>
      <c r="BE544" s="191">
        <f>IF(N544="základní",J544,0)</f>
        <v>0</v>
      </c>
      <c r="BF544" s="191">
        <f>IF(N544="snížená",J544,0)</f>
        <v>0</v>
      </c>
      <c r="BG544" s="191">
        <f>IF(N544="zákl. přenesená",J544,0)</f>
        <v>0</v>
      </c>
      <c r="BH544" s="191">
        <f>IF(N544="sníž. přenesená",J544,0)</f>
        <v>0</v>
      </c>
      <c r="BI544" s="191">
        <f>IF(N544="nulová",J544,0)</f>
        <v>0</v>
      </c>
      <c r="BJ544" s="18" t="s">
        <v>81</v>
      </c>
      <c r="BK544" s="191">
        <f>ROUND(I544*H544,2)</f>
        <v>0</v>
      </c>
      <c r="BL544" s="18" t="s">
        <v>130</v>
      </c>
      <c r="BM544" s="190" t="s">
        <v>792</v>
      </c>
    </row>
    <row r="545" s="1" customFormat="1" ht="32.4" customHeight="1">
      <c r="B545" s="178"/>
      <c r="C545" s="179" t="s">
        <v>793</v>
      </c>
      <c r="D545" s="179" t="s">
        <v>125</v>
      </c>
      <c r="E545" s="180" t="s">
        <v>794</v>
      </c>
      <c r="F545" s="181" t="s">
        <v>795</v>
      </c>
      <c r="G545" s="182" t="s">
        <v>349</v>
      </c>
      <c r="H545" s="183">
        <v>283.42500000000001</v>
      </c>
      <c r="I545" s="184"/>
      <c r="J545" s="185">
        <f>ROUND(I545*H545,2)</f>
        <v>0</v>
      </c>
      <c r="K545" s="181" t="s">
        <v>129</v>
      </c>
      <c r="L545" s="37"/>
      <c r="M545" s="186" t="s">
        <v>1</v>
      </c>
      <c r="N545" s="187" t="s">
        <v>38</v>
      </c>
      <c r="O545" s="73"/>
      <c r="P545" s="188">
        <f>O545*H545</f>
        <v>0</v>
      </c>
      <c r="Q545" s="188">
        <v>0</v>
      </c>
      <c r="R545" s="188">
        <f>Q545*H545</f>
        <v>0</v>
      </c>
      <c r="S545" s="188">
        <v>0</v>
      </c>
      <c r="T545" s="189">
        <f>S545*H545</f>
        <v>0</v>
      </c>
      <c r="AR545" s="190" t="s">
        <v>130</v>
      </c>
      <c r="AT545" s="190" t="s">
        <v>125</v>
      </c>
      <c r="AU545" s="190" t="s">
        <v>83</v>
      </c>
      <c r="AY545" s="18" t="s">
        <v>123</v>
      </c>
      <c r="BE545" s="191">
        <f>IF(N545="základní",J545,0)</f>
        <v>0</v>
      </c>
      <c r="BF545" s="191">
        <f>IF(N545="snížená",J545,0)</f>
        <v>0</v>
      </c>
      <c r="BG545" s="191">
        <f>IF(N545="zákl. přenesená",J545,0)</f>
        <v>0</v>
      </c>
      <c r="BH545" s="191">
        <f>IF(N545="sníž. přenesená",J545,0)</f>
        <v>0</v>
      </c>
      <c r="BI545" s="191">
        <f>IF(N545="nulová",J545,0)</f>
        <v>0</v>
      </c>
      <c r="BJ545" s="18" t="s">
        <v>81</v>
      </c>
      <c r="BK545" s="191">
        <f>ROUND(I545*H545,2)</f>
        <v>0</v>
      </c>
      <c r="BL545" s="18" t="s">
        <v>130</v>
      </c>
      <c r="BM545" s="190" t="s">
        <v>796</v>
      </c>
    </row>
    <row r="546" s="1" customFormat="1" ht="32.4" customHeight="1">
      <c r="B546" s="178"/>
      <c r="C546" s="179" t="s">
        <v>797</v>
      </c>
      <c r="D546" s="179" t="s">
        <v>125</v>
      </c>
      <c r="E546" s="180" t="s">
        <v>798</v>
      </c>
      <c r="F546" s="181" t="s">
        <v>799</v>
      </c>
      <c r="G546" s="182" t="s">
        <v>349</v>
      </c>
      <c r="H546" s="183">
        <v>862.08299999999997</v>
      </c>
      <c r="I546" s="184"/>
      <c r="J546" s="185">
        <f>ROUND(I546*H546,2)</f>
        <v>0</v>
      </c>
      <c r="K546" s="181" t="s">
        <v>129</v>
      </c>
      <c r="L546" s="37"/>
      <c r="M546" s="186" t="s">
        <v>1</v>
      </c>
      <c r="N546" s="187" t="s">
        <v>38</v>
      </c>
      <c r="O546" s="73"/>
      <c r="P546" s="188">
        <f>O546*H546</f>
        <v>0</v>
      </c>
      <c r="Q546" s="188">
        <v>0</v>
      </c>
      <c r="R546" s="188">
        <f>Q546*H546</f>
        <v>0</v>
      </c>
      <c r="S546" s="188">
        <v>0</v>
      </c>
      <c r="T546" s="189">
        <f>S546*H546</f>
        <v>0</v>
      </c>
      <c r="AR546" s="190" t="s">
        <v>130</v>
      </c>
      <c r="AT546" s="190" t="s">
        <v>125</v>
      </c>
      <c r="AU546" s="190" t="s">
        <v>83</v>
      </c>
      <c r="AY546" s="18" t="s">
        <v>123</v>
      </c>
      <c r="BE546" s="191">
        <f>IF(N546="základní",J546,0)</f>
        <v>0</v>
      </c>
      <c r="BF546" s="191">
        <f>IF(N546="snížená",J546,0)</f>
        <v>0</v>
      </c>
      <c r="BG546" s="191">
        <f>IF(N546="zákl. přenesená",J546,0)</f>
        <v>0</v>
      </c>
      <c r="BH546" s="191">
        <f>IF(N546="sníž. přenesená",J546,0)</f>
        <v>0</v>
      </c>
      <c r="BI546" s="191">
        <f>IF(N546="nulová",J546,0)</f>
        <v>0</v>
      </c>
      <c r="BJ546" s="18" t="s">
        <v>81</v>
      </c>
      <c r="BK546" s="191">
        <f>ROUND(I546*H546,2)</f>
        <v>0</v>
      </c>
      <c r="BL546" s="18" t="s">
        <v>130</v>
      </c>
      <c r="BM546" s="190" t="s">
        <v>800</v>
      </c>
    </row>
    <row r="547" s="1" customFormat="1" ht="32.4" customHeight="1">
      <c r="B547" s="178"/>
      <c r="C547" s="179" t="s">
        <v>801</v>
      </c>
      <c r="D547" s="179" t="s">
        <v>125</v>
      </c>
      <c r="E547" s="180" t="s">
        <v>802</v>
      </c>
      <c r="F547" s="181" t="s">
        <v>803</v>
      </c>
      <c r="G547" s="182" t="s">
        <v>349</v>
      </c>
      <c r="H547" s="183">
        <v>27.751000000000001</v>
      </c>
      <c r="I547" s="184"/>
      <c r="J547" s="185">
        <f>ROUND(I547*H547,2)</f>
        <v>0</v>
      </c>
      <c r="K547" s="181" t="s">
        <v>129</v>
      </c>
      <c r="L547" s="37"/>
      <c r="M547" s="186" t="s">
        <v>1</v>
      </c>
      <c r="N547" s="187" t="s">
        <v>38</v>
      </c>
      <c r="O547" s="73"/>
      <c r="P547" s="188">
        <f>O547*H547</f>
        <v>0</v>
      </c>
      <c r="Q547" s="188">
        <v>0</v>
      </c>
      <c r="R547" s="188">
        <f>Q547*H547</f>
        <v>0</v>
      </c>
      <c r="S547" s="188">
        <v>0</v>
      </c>
      <c r="T547" s="189">
        <f>S547*H547</f>
        <v>0</v>
      </c>
      <c r="AR547" s="190" t="s">
        <v>130</v>
      </c>
      <c r="AT547" s="190" t="s">
        <v>125</v>
      </c>
      <c r="AU547" s="190" t="s">
        <v>83</v>
      </c>
      <c r="AY547" s="18" t="s">
        <v>123</v>
      </c>
      <c r="BE547" s="191">
        <f>IF(N547="základní",J547,0)</f>
        <v>0</v>
      </c>
      <c r="BF547" s="191">
        <f>IF(N547="snížená",J547,0)</f>
        <v>0</v>
      </c>
      <c r="BG547" s="191">
        <f>IF(N547="zákl. přenesená",J547,0)</f>
        <v>0</v>
      </c>
      <c r="BH547" s="191">
        <f>IF(N547="sníž. přenesená",J547,0)</f>
        <v>0</v>
      </c>
      <c r="BI547" s="191">
        <f>IF(N547="nulová",J547,0)</f>
        <v>0</v>
      </c>
      <c r="BJ547" s="18" t="s">
        <v>81</v>
      </c>
      <c r="BK547" s="191">
        <f>ROUND(I547*H547,2)</f>
        <v>0</v>
      </c>
      <c r="BL547" s="18" t="s">
        <v>130</v>
      </c>
      <c r="BM547" s="190" t="s">
        <v>804</v>
      </c>
    </row>
    <row r="548" s="1" customFormat="1" ht="32.4" customHeight="1">
      <c r="B548" s="178"/>
      <c r="C548" s="179" t="s">
        <v>805</v>
      </c>
      <c r="D548" s="179" t="s">
        <v>125</v>
      </c>
      <c r="E548" s="180" t="s">
        <v>806</v>
      </c>
      <c r="F548" s="181" t="s">
        <v>807</v>
      </c>
      <c r="G548" s="182" t="s">
        <v>349</v>
      </c>
      <c r="H548" s="183">
        <v>2.5</v>
      </c>
      <c r="I548" s="184"/>
      <c r="J548" s="185">
        <f>ROUND(I548*H548,2)</f>
        <v>0</v>
      </c>
      <c r="K548" s="181" t="s">
        <v>129</v>
      </c>
      <c r="L548" s="37"/>
      <c r="M548" s="186" t="s">
        <v>1</v>
      </c>
      <c r="N548" s="187" t="s">
        <v>38</v>
      </c>
      <c r="O548" s="73"/>
      <c r="P548" s="188">
        <f>O548*H548</f>
        <v>0</v>
      </c>
      <c r="Q548" s="188">
        <v>0</v>
      </c>
      <c r="R548" s="188">
        <f>Q548*H548</f>
        <v>0</v>
      </c>
      <c r="S548" s="188">
        <v>0</v>
      </c>
      <c r="T548" s="189">
        <f>S548*H548</f>
        <v>0</v>
      </c>
      <c r="AR548" s="190" t="s">
        <v>130</v>
      </c>
      <c r="AT548" s="190" t="s">
        <v>125</v>
      </c>
      <c r="AU548" s="190" t="s">
        <v>83</v>
      </c>
      <c r="AY548" s="18" t="s">
        <v>123</v>
      </c>
      <c r="BE548" s="191">
        <f>IF(N548="základní",J548,0)</f>
        <v>0</v>
      </c>
      <c r="BF548" s="191">
        <f>IF(N548="snížená",J548,0)</f>
        <v>0</v>
      </c>
      <c r="BG548" s="191">
        <f>IF(N548="zákl. přenesená",J548,0)</f>
        <v>0</v>
      </c>
      <c r="BH548" s="191">
        <f>IF(N548="sníž. přenesená",J548,0)</f>
        <v>0</v>
      </c>
      <c r="BI548" s="191">
        <f>IF(N548="nulová",J548,0)</f>
        <v>0</v>
      </c>
      <c r="BJ548" s="18" t="s">
        <v>81</v>
      </c>
      <c r="BK548" s="191">
        <f>ROUND(I548*H548,2)</f>
        <v>0</v>
      </c>
      <c r="BL548" s="18" t="s">
        <v>130</v>
      </c>
      <c r="BM548" s="190" t="s">
        <v>808</v>
      </c>
    </row>
    <row r="549" s="11" customFormat="1" ht="22.8" customHeight="1">
      <c r="B549" s="165"/>
      <c r="D549" s="166" t="s">
        <v>72</v>
      </c>
      <c r="E549" s="176" t="s">
        <v>809</v>
      </c>
      <c r="F549" s="176" t="s">
        <v>810</v>
      </c>
      <c r="I549" s="168"/>
      <c r="J549" s="177">
        <f>BK549</f>
        <v>0</v>
      </c>
      <c r="L549" s="165"/>
      <c r="M549" s="170"/>
      <c r="N549" s="171"/>
      <c r="O549" s="171"/>
      <c r="P549" s="172">
        <f>P550</f>
        <v>0</v>
      </c>
      <c r="Q549" s="171"/>
      <c r="R549" s="172">
        <f>R550</f>
        <v>0</v>
      </c>
      <c r="S549" s="171"/>
      <c r="T549" s="173">
        <f>T550</f>
        <v>0</v>
      </c>
      <c r="AR549" s="166" t="s">
        <v>81</v>
      </c>
      <c r="AT549" s="174" t="s">
        <v>72</v>
      </c>
      <c r="AU549" s="174" t="s">
        <v>81</v>
      </c>
      <c r="AY549" s="166" t="s">
        <v>123</v>
      </c>
      <c r="BK549" s="175">
        <f>BK550</f>
        <v>0</v>
      </c>
    </row>
    <row r="550" s="1" customFormat="1" ht="21.6" customHeight="1">
      <c r="B550" s="178"/>
      <c r="C550" s="179" t="s">
        <v>811</v>
      </c>
      <c r="D550" s="179" t="s">
        <v>125</v>
      </c>
      <c r="E550" s="180" t="s">
        <v>812</v>
      </c>
      <c r="F550" s="181" t="s">
        <v>813</v>
      </c>
      <c r="G550" s="182" t="s">
        <v>349</v>
      </c>
      <c r="H550" s="183">
        <v>513.73599999999999</v>
      </c>
      <c r="I550" s="184"/>
      <c r="J550" s="185">
        <f>ROUND(I550*H550,2)</f>
        <v>0</v>
      </c>
      <c r="K550" s="181" t="s">
        <v>129</v>
      </c>
      <c r="L550" s="37"/>
      <c r="M550" s="186" t="s">
        <v>1</v>
      </c>
      <c r="N550" s="187" t="s">
        <v>38</v>
      </c>
      <c r="O550" s="73"/>
      <c r="P550" s="188">
        <f>O550*H550</f>
        <v>0</v>
      </c>
      <c r="Q550" s="188">
        <v>0</v>
      </c>
      <c r="R550" s="188">
        <f>Q550*H550</f>
        <v>0</v>
      </c>
      <c r="S550" s="188">
        <v>0</v>
      </c>
      <c r="T550" s="189">
        <f>S550*H550</f>
        <v>0</v>
      </c>
      <c r="AR550" s="190" t="s">
        <v>130</v>
      </c>
      <c r="AT550" s="190" t="s">
        <v>125</v>
      </c>
      <c r="AU550" s="190" t="s">
        <v>83</v>
      </c>
      <c r="AY550" s="18" t="s">
        <v>123</v>
      </c>
      <c r="BE550" s="191">
        <f>IF(N550="základní",J550,0)</f>
        <v>0</v>
      </c>
      <c r="BF550" s="191">
        <f>IF(N550="snížená",J550,0)</f>
        <v>0</v>
      </c>
      <c r="BG550" s="191">
        <f>IF(N550="zákl. přenesená",J550,0)</f>
        <v>0</v>
      </c>
      <c r="BH550" s="191">
        <f>IF(N550="sníž. přenesená",J550,0)</f>
        <v>0</v>
      </c>
      <c r="BI550" s="191">
        <f>IF(N550="nulová",J550,0)</f>
        <v>0</v>
      </c>
      <c r="BJ550" s="18" t="s">
        <v>81</v>
      </c>
      <c r="BK550" s="191">
        <f>ROUND(I550*H550,2)</f>
        <v>0</v>
      </c>
      <c r="BL550" s="18" t="s">
        <v>130</v>
      </c>
      <c r="BM550" s="190" t="s">
        <v>814</v>
      </c>
    </row>
    <row r="551" s="11" customFormat="1" ht="25.92" customHeight="1">
      <c r="B551" s="165"/>
      <c r="D551" s="166" t="s">
        <v>72</v>
      </c>
      <c r="E551" s="167" t="s">
        <v>366</v>
      </c>
      <c r="F551" s="167" t="s">
        <v>815</v>
      </c>
      <c r="I551" s="168"/>
      <c r="J551" s="169">
        <f>BK551</f>
        <v>0</v>
      </c>
      <c r="L551" s="165"/>
      <c r="M551" s="170"/>
      <c r="N551" s="171"/>
      <c r="O551" s="171"/>
      <c r="P551" s="172">
        <f>P552+P563</f>
        <v>0</v>
      </c>
      <c r="Q551" s="171"/>
      <c r="R551" s="172">
        <f>R552+R563</f>
        <v>8.8869100000000003</v>
      </c>
      <c r="S551" s="171"/>
      <c r="T551" s="173">
        <f>T552+T563</f>
        <v>0</v>
      </c>
      <c r="AR551" s="166" t="s">
        <v>140</v>
      </c>
      <c r="AT551" s="174" t="s">
        <v>72</v>
      </c>
      <c r="AU551" s="174" t="s">
        <v>73</v>
      </c>
      <c r="AY551" s="166" t="s">
        <v>123</v>
      </c>
      <c r="BK551" s="175">
        <f>BK552+BK563</f>
        <v>0</v>
      </c>
    </row>
    <row r="552" s="11" customFormat="1" ht="22.8" customHeight="1">
      <c r="B552" s="165"/>
      <c r="D552" s="166" t="s">
        <v>72</v>
      </c>
      <c r="E552" s="176" t="s">
        <v>816</v>
      </c>
      <c r="F552" s="176" t="s">
        <v>817</v>
      </c>
      <c r="I552" s="168"/>
      <c r="J552" s="177">
        <f>BK552</f>
        <v>0</v>
      </c>
      <c r="L552" s="165"/>
      <c r="M552" s="170"/>
      <c r="N552" s="171"/>
      <c r="O552" s="171"/>
      <c r="P552" s="172">
        <f>SUM(P553:P562)</f>
        <v>0</v>
      </c>
      <c r="Q552" s="171"/>
      <c r="R552" s="172">
        <f>SUM(R553:R562)</f>
        <v>0.13522999999999999</v>
      </c>
      <c r="S552" s="171"/>
      <c r="T552" s="173">
        <f>SUM(T553:T562)</f>
        <v>0</v>
      </c>
      <c r="AR552" s="166" t="s">
        <v>140</v>
      </c>
      <c r="AT552" s="174" t="s">
        <v>72</v>
      </c>
      <c r="AU552" s="174" t="s">
        <v>81</v>
      </c>
      <c r="AY552" s="166" t="s">
        <v>123</v>
      </c>
      <c r="BK552" s="175">
        <f>SUM(BK553:BK562)</f>
        <v>0</v>
      </c>
    </row>
    <row r="553" s="1" customFormat="1" ht="14.4" customHeight="1">
      <c r="B553" s="178"/>
      <c r="C553" s="179" t="s">
        <v>818</v>
      </c>
      <c r="D553" s="179" t="s">
        <v>125</v>
      </c>
      <c r="E553" s="180" t="s">
        <v>819</v>
      </c>
      <c r="F553" s="181" t="s">
        <v>820</v>
      </c>
      <c r="G553" s="182" t="s">
        <v>170</v>
      </c>
      <c r="H553" s="183">
        <v>56</v>
      </c>
      <c r="I553" s="184"/>
      <c r="J553" s="185">
        <f>ROUND(I553*H553,2)</f>
        <v>0</v>
      </c>
      <c r="K553" s="181" t="s">
        <v>129</v>
      </c>
      <c r="L553" s="37"/>
      <c r="M553" s="186" t="s">
        <v>1</v>
      </c>
      <c r="N553" s="187" t="s">
        <v>38</v>
      </c>
      <c r="O553" s="73"/>
      <c r="P553" s="188">
        <f>O553*H553</f>
        <v>0</v>
      </c>
      <c r="Q553" s="188">
        <v>0</v>
      </c>
      <c r="R553" s="188">
        <f>Q553*H553</f>
        <v>0</v>
      </c>
      <c r="S553" s="188">
        <v>0</v>
      </c>
      <c r="T553" s="189">
        <f>S553*H553</f>
        <v>0</v>
      </c>
      <c r="AR553" s="190" t="s">
        <v>465</v>
      </c>
      <c r="AT553" s="190" t="s">
        <v>125</v>
      </c>
      <c r="AU553" s="190" t="s">
        <v>83</v>
      </c>
      <c r="AY553" s="18" t="s">
        <v>123</v>
      </c>
      <c r="BE553" s="191">
        <f>IF(N553="základní",J553,0)</f>
        <v>0</v>
      </c>
      <c r="BF553" s="191">
        <f>IF(N553="snížená",J553,0)</f>
        <v>0</v>
      </c>
      <c r="BG553" s="191">
        <f>IF(N553="zákl. přenesená",J553,0)</f>
        <v>0</v>
      </c>
      <c r="BH553" s="191">
        <f>IF(N553="sníž. přenesená",J553,0)</f>
        <v>0</v>
      </c>
      <c r="BI553" s="191">
        <f>IF(N553="nulová",J553,0)</f>
        <v>0</v>
      </c>
      <c r="BJ553" s="18" t="s">
        <v>81</v>
      </c>
      <c r="BK553" s="191">
        <f>ROUND(I553*H553,2)</f>
        <v>0</v>
      </c>
      <c r="BL553" s="18" t="s">
        <v>465</v>
      </c>
      <c r="BM553" s="190" t="s">
        <v>821</v>
      </c>
    </row>
    <row r="554" s="13" customFormat="1">
      <c r="B554" s="200"/>
      <c r="D554" s="193" t="s">
        <v>132</v>
      </c>
      <c r="E554" s="201" t="s">
        <v>1</v>
      </c>
      <c r="F554" s="202" t="s">
        <v>822</v>
      </c>
      <c r="H554" s="203">
        <v>56</v>
      </c>
      <c r="I554" s="204"/>
      <c r="L554" s="200"/>
      <c r="M554" s="205"/>
      <c r="N554" s="206"/>
      <c r="O554" s="206"/>
      <c r="P554" s="206"/>
      <c r="Q554" s="206"/>
      <c r="R554" s="206"/>
      <c r="S554" s="206"/>
      <c r="T554" s="207"/>
      <c r="AT554" s="201" t="s">
        <v>132</v>
      </c>
      <c r="AU554" s="201" t="s">
        <v>83</v>
      </c>
      <c r="AV554" s="13" t="s">
        <v>83</v>
      </c>
      <c r="AW554" s="13" t="s">
        <v>30</v>
      </c>
      <c r="AX554" s="13" t="s">
        <v>81</v>
      </c>
      <c r="AY554" s="201" t="s">
        <v>123</v>
      </c>
    </row>
    <row r="555" s="1" customFormat="1" ht="21.6" customHeight="1">
      <c r="B555" s="178"/>
      <c r="C555" s="224" t="s">
        <v>823</v>
      </c>
      <c r="D555" s="224" t="s">
        <v>366</v>
      </c>
      <c r="E555" s="225" t="s">
        <v>824</v>
      </c>
      <c r="F555" s="226" t="s">
        <v>825</v>
      </c>
      <c r="G555" s="227" t="s">
        <v>170</v>
      </c>
      <c r="H555" s="228">
        <v>25</v>
      </c>
      <c r="I555" s="229"/>
      <c r="J555" s="230">
        <f>ROUND(I555*H555,2)</f>
        <v>0</v>
      </c>
      <c r="K555" s="226" t="s">
        <v>129</v>
      </c>
      <c r="L555" s="231"/>
      <c r="M555" s="232" t="s">
        <v>1</v>
      </c>
      <c r="N555" s="233" t="s">
        <v>38</v>
      </c>
      <c r="O555" s="73"/>
      <c r="P555" s="188">
        <f>O555*H555</f>
        <v>0</v>
      </c>
      <c r="Q555" s="188">
        <v>0.00075000000000000002</v>
      </c>
      <c r="R555" s="188">
        <f>Q555*H555</f>
        <v>0.018749999999999999</v>
      </c>
      <c r="S555" s="188">
        <v>0</v>
      </c>
      <c r="T555" s="189">
        <f>S555*H555</f>
        <v>0</v>
      </c>
      <c r="AR555" s="190" t="s">
        <v>422</v>
      </c>
      <c r="AT555" s="190" t="s">
        <v>366</v>
      </c>
      <c r="AU555" s="190" t="s">
        <v>83</v>
      </c>
      <c r="AY555" s="18" t="s">
        <v>123</v>
      </c>
      <c r="BE555" s="191">
        <f>IF(N555="základní",J555,0)</f>
        <v>0</v>
      </c>
      <c r="BF555" s="191">
        <f>IF(N555="snížená",J555,0)</f>
        <v>0</v>
      </c>
      <c r="BG555" s="191">
        <f>IF(N555="zákl. přenesená",J555,0)</f>
        <v>0</v>
      </c>
      <c r="BH555" s="191">
        <f>IF(N555="sníž. přenesená",J555,0)</f>
        <v>0</v>
      </c>
      <c r="BI555" s="191">
        <f>IF(N555="nulová",J555,0)</f>
        <v>0</v>
      </c>
      <c r="BJ555" s="18" t="s">
        <v>81</v>
      </c>
      <c r="BK555" s="191">
        <f>ROUND(I555*H555,2)</f>
        <v>0</v>
      </c>
      <c r="BL555" s="18" t="s">
        <v>422</v>
      </c>
      <c r="BM555" s="190" t="s">
        <v>826</v>
      </c>
    </row>
    <row r="556" s="1" customFormat="1" ht="21.6" customHeight="1">
      <c r="B556" s="178"/>
      <c r="C556" s="179" t="s">
        <v>827</v>
      </c>
      <c r="D556" s="179" t="s">
        <v>125</v>
      </c>
      <c r="E556" s="180" t="s">
        <v>828</v>
      </c>
      <c r="F556" s="181" t="s">
        <v>829</v>
      </c>
      <c r="G556" s="182" t="s">
        <v>170</v>
      </c>
      <c r="H556" s="183">
        <v>56</v>
      </c>
      <c r="I556" s="184"/>
      <c r="J556" s="185">
        <f>ROUND(I556*H556,2)</f>
        <v>0</v>
      </c>
      <c r="K556" s="181" t="s">
        <v>1</v>
      </c>
      <c r="L556" s="37"/>
      <c r="M556" s="186" t="s">
        <v>1</v>
      </c>
      <c r="N556" s="187" t="s">
        <v>38</v>
      </c>
      <c r="O556" s="73"/>
      <c r="P556" s="188">
        <f>O556*H556</f>
        <v>0</v>
      </c>
      <c r="Q556" s="188">
        <v>0</v>
      </c>
      <c r="R556" s="188">
        <f>Q556*H556</f>
        <v>0</v>
      </c>
      <c r="S556" s="188">
        <v>0</v>
      </c>
      <c r="T556" s="189">
        <f>S556*H556</f>
        <v>0</v>
      </c>
      <c r="AR556" s="190" t="s">
        <v>465</v>
      </c>
      <c r="AT556" s="190" t="s">
        <v>125</v>
      </c>
      <c r="AU556" s="190" t="s">
        <v>83</v>
      </c>
      <c r="AY556" s="18" t="s">
        <v>123</v>
      </c>
      <c r="BE556" s="191">
        <f>IF(N556="základní",J556,0)</f>
        <v>0</v>
      </c>
      <c r="BF556" s="191">
        <f>IF(N556="snížená",J556,0)</f>
        <v>0</v>
      </c>
      <c r="BG556" s="191">
        <f>IF(N556="zákl. přenesená",J556,0)</f>
        <v>0</v>
      </c>
      <c r="BH556" s="191">
        <f>IF(N556="sníž. přenesená",J556,0)</f>
        <v>0</v>
      </c>
      <c r="BI556" s="191">
        <f>IF(N556="nulová",J556,0)</f>
        <v>0</v>
      </c>
      <c r="BJ556" s="18" t="s">
        <v>81</v>
      </c>
      <c r="BK556" s="191">
        <f>ROUND(I556*H556,2)</f>
        <v>0</v>
      </c>
      <c r="BL556" s="18" t="s">
        <v>465</v>
      </c>
      <c r="BM556" s="190" t="s">
        <v>830</v>
      </c>
    </row>
    <row r="557" s="13" customFormat="1">
      <c r="B557" s="200"/>
      <c r="D557" s="193" t="s">
        <v>132</v>
      </c>
      <c r="E557" s="201" t="s">
        <v>1</v>
      </c>
      <c r="F557" s="202" t="s">
        <v>831</v>
      </c>
      <c r="H557" s="203">
        <v>31</v>
      </c>
      <c r="I557" s="204"/>
      <c r="L557" s="200"/>
      <c r="M557" s="205"/>
      <c r="N557" s="206"/>
      <c r="O557" s="206"/>
      <c r="P557" s="206"/>
      <c r="Q557" s="206"/>
      <c r="R557" s="206"/>
      <c r="S557" s="206"/>
      <c r="T557" s="207"/>
      <c r="AT557" s="201" t="s">
        <v>132</v>
      </c>
      <c r="AU557" s="201" t="s">
        <v>83</v>
      </c>
      <c r="AV557" s="13" t="s">
        <v>83</v>
      </c>
      <c r="AW557" s="13" t="s">
        <v>30</v>
      </c>
      <c r="AX557" s="13" t="s">
        <v>73</v>
      </c>
      <c r="AY557" s="201" t="s">
        <v>123</v>
      </c>
    </row>
    <row r="558" s="13" customFormat="1">
      <c r="B558" s="200"/>
      <c r="D558" s="193" t="s">
        <v>132</v>
      </c>
      <c r="E558" s="201" t="s">
        <v>1</v>
      </c>
      <c r="F558" s="202" t="s">
        <v>832</v>
      </c>
      <c r="H558" s="203">
        <v>25</v>
      </c>
      <c r="I558" s="204"/>
      <c r="L558" s="200"/>
      <c r="M558" s="205"/>
      <c r="N558" s="206"/>
      <c r="O558" s="206"/>
      <c r="P558" s="206"/>
      <c r="Q558" s="206"/>
      <c r="R558" s="206"/>
      <c r="S558" s="206"/>
      <c r="T558" s="207"/>
      <c r="AT558" s="201" t="s">
        <v>132</v>
      </c>
      <c r="AU558" s="201" t="s">
        <v>83</v>
      </c>
      <c r="AV558" s="13" t="s">
        <v>83</v>
      </c>
      <c r="AW558" s="13" t="s">
        <v>30</v>
      </c>
      <c r="AX558" s="13" t="s">
        <v>73</v>
      </c>
      <c r="AY558" s="201" t="s">
        <v>123</v>
      </c>
    </row>
    <row r="559" s="14" customFormat="1">
      <c r="B559" s="208"/>
      <c r="D559" s="193" t="s">
        <v>132</v>
      </c>
      <c r="E559" s="209" t="s">
        <v>1</v>
      </c>
      <c r="F559" s="210" t="s">
        <v>155</v>
      </c>
      <c r="H559" s="211">
        <v>56</v>
      </c>
      <c r="I559" s="212"/>
      <c r="L559" s="208"/>
      <c r="M559" s="213"/>
      <c r="N559" s="214"/>
      <c r="O559" s="214"/>
      <c r="P559" s="214"/>
      <c r="Q559" s="214"/>
      <c r="R559" s="214"/>
      <c r="S559" s="214"/>
      <c r="T559" s="215"/>
      <c r="AT559" s="209" t="s">
        <v>132</v>
      </c>
      <c r="AU559" s="209" t="s">
        <v>83</v>
      </c>
      <c r="AV559" s="14" t="s">
        <v>130</v>
      </c>
      <c r="AW559" s="14" t="s">
        <v>30</v>
      </c>
      <c r="AX559" s="14" t="s">
        <v>81</v>
      </c>
      <c r="AY559" s="209" t="s">
        <v>123</v>
      </c>
    </row>
    <row r="560" s="1" customFormat="1" ht="14.4" customHeight="1">
      <c r="B560" s="178"/>
      <c r="C560" s="224" t="s">
        <v>833</v>
      </c>
      <c r="D560" s="224" t="s">
        <v>366</v>
      </c>
      <c r="E560" s="225" t="s">
        <v>834</v>
      </c>
      <c r="F560" s="226" t="s">
        <v>835</v>
      </c>
      <c r="G560" s="227" t="s">
        <v>170</v>
      </c>
      <c r="H560" s="228">
        <v>56</v>
      </c>
      <c r="I560" s="229"/>
      <c r="J560" s="230">
        <f>ROUND(I560*H560,2)</f>
        <v>0</v>
      </c>
      <c r="K560" s="226" t="s">
        <v>1</v>
      </c>
      <c r="L560" s="231"/>
      <c r="M560" s="232" t="s">
        <v>1</v>
      </c>
      <c r="N560" s="233" t="s">
        <v>38</v>
      </c>
      <c r="O560" s="73"/>
      <c r="P560" s="188">
        <f>O560*H560</f>
        <v>0</v>
      </c>
      <c r="Q560" s="188">
        <v>0.0020799999999999998</v>
      </c>
      <c r="R560" s="188">
        <f>Q560*H560</f>
        <v>0.11647999999999999</v>
      </c>
      <c r="S560" s="188">
        <v>0</v>
      </c>
      <c r="T560" s="189">
        <f>S560*H560</f>
        <v>0</v>
      </c>
      <c r="AR560" s="190" t="s">
        <v>422</v>
      </c>
      <c r="AT560" s="190" t="s">
        <v>366</v>
      </c>
      <c r="AU560" s="190" t="s">
        <v>83</v>
      </c>
      <c r="AY560" s="18" t="s">
        <v>123</v>
      </c>
      <c r="BE560" s="191">
        <f>IF(N560="základní",J560,0)</f>
        <v>0</v>
      </c>
      <c r="BF560" s="191">
        <f>IF(N560="snížená",J560,0)</f>
        <v>0</v>
      </c>
      <c r="BG560" s="191">
        <f>IF(N560="zákl. přenesená",J560,0)</f>
        <v>0</v>
      </c>
      <c r="BH560" s="191">
        <f>IF(N560="sníž. přenesená",J560,0)</f>
        <v>0</v>
      </c>
      <c r="BI560" s="191">
        <f>IF(N560="nulová",J560,0)</f>
        <v>0</v>
      </c>
      <c r="BJ560" s="18" t="s">
        <v>81</v>
      </c>
      <c r="BK560" s="191">
        <f>ROUND(I560*H560,2)</f>
        <v>0</v>
      </c>
      <c r="BL560" s="18" t="s">
        <v>422</v>
      </c>
      <c r="BM560" s="190" t="s">
        <v>836</v>
      </c>
    </row>
    <row r="561" s="1" customFormat="1" ht="14.4" customHeight="1">
      <c r="B561" s="178"/>
      <c r="C561" s="179" t="s">
        <v>837</v>
      </c>
      <c r="D561" s="179" t="s">
        <v>125</v>
      </c>
      <c r="E561" s="180" t="s">
        <v>838</v>
      </c>
      <c r="F561" s="181" t="s">
        <v>839</v>
      </c>
      <c r="G561" s="182" t="s">
        <v>435</v>
      </c>
      <c r="H561" s="183">
        <v>14</v>
      </c>
      <c r="I561" s="184"/>
      <c r="J561" s="185">
        <f>ROUND(I561*H561,2)</f>
        <v>0</v>
      </c>
      <c r="K561" s="181" t="s">
        <v>1</v>
      </c>
      <c r="L561" s="37"/>
      <c r="M561" s="186" t="s">
        <v>1</v>
      </c>
      <c r="N561" s="187" t="s">
        <v>38</v>
      </c>
      <c r="O561" s="73"/>
      <c r="P561" s="188">
        <f>O561*H561</f>
        <v>0</v>
      </c>
      <c r="Q561" s="188">
        <v>0</v>
      </c>
      <c r="R561" s="188">
        <f>Q561*H561</f>
        <v>0</v>
      </c>
      <c r="S561" s="188">
        <v>0</v>
      </c>
      <c r="T561" s="189">
        <f>S561*H561</f>
        <v>0</v>
      </c>
      <c r="AR561" s="190" t="s">
        <v>465</v>
      </c>
      <c r="AT561" s="190" t="s">
        <v>125</v>
      </c>
      <c r="AU561" s="190" t="s">
        <v>83</v>
      </c>
      <c r="AY561" s="18" t="s">
        <v>123</v>
      </c>
      <c r="BE561" s="191">
        <f>IF(N561="základní",J561,0)</f>
        <v>0</v>
      </c>
      <c r="BF561" s="191">
        <f>IF(N561="snížená",J561,0)</f>
        <v>0</v>
      </c>
      <c r="BG561" s="191">
        <f>IF(N561="zákl. přenesená",J561,0)</f>
        <v>0</v>
      </c>
      <c r="BH561" s="191">
        <f>IF(N561="sníž. přenesená",J561,0)</f>
        <v>0</v>
      </c>
      <c r="BI561" s="191">
        <f>IF(N561="nulová",J561,0)</f>
        <v>0</v>
      </c>
      <c r="BJ561" s="18" t="s">
        <v>81</v>
      </c>
      <c r="BK561" s="191">
        <f>ROUND(I561*H561,2)</f>
        <v>0</v>
      </c>
      <c r="BL561" s="18" t="s">
        <v>465</v>
      </c>
      <c r="BM561" s="190" t="s">
        <v>840</v>
      </c>
    </row>
    <row r="562" s="13" customFormat="1">
      <c r="B562" s="200"/>
      <c r="D562" s="193" t="s">
        <v>132</v>
      </c>
      <c r="E562" s="201" t="s">
        <v>1</v>
      </c>
      <c r="F562" s="202" t="s">
        <v>841</v>
      </c>
      <c r="H562" s="203">
        <v>14</v>
      </c>
      <c r="I562" s="204"/>
      <c r="L562" s="200"/>
      <c r="M562" s="205"/>
      <c r="N562" s="206"/>
      <c r="O562" s="206"/>
      <c r="P562" s="206"/>
      <c r="Q562" s="206"/>
      <c r="R562" s="206"/>
      <c r="S562" s="206"/>
      <c r="T562" s="207"/>
      <c r="AT562" s="201" t="s">
        <v>132</v>
      </c>
      <c r="AU562" s="201" t="s">
        <v>83</v>
      </c>
      <c r="AV562" s="13" t="s">
        <v>83</v>
      </c>
      <c r="AW562" s="13" t="s">
        <v>30</v>
      </c>
      <c r="AX562" s="13" t="s">
        <v>81</v>
      </c>
      <c r="AY562" s="201" t="s">
        <v>123</v>
      </c>
    </row>
    <row r="563" s="11" customFormat="1" ht="22.8" customHeight="1">
      <c r="B563" s="165"/>
      <c r="D563" s="166" t="s">
        <v>72</v>
      </c>
      <c r="E563" s="176" t="s">
        <v>842</v>
      </c>
      <c r="F563" s="176" t="s">
        <v>843</v>
      </c>
      <c r="I563" s="168"/>
      <c r="J563" s="177">
        <f>BK563</f>
        <v>0</v>
      </c>
      <c r="L563" s="165"/>
      <c r="M563" s="170"/>
      <c r="N563" s="171"/>
      <c r="O563" s="171"/>
      <c r="P563" s="172">
        <f>SUM(P564:P567)</f>
        <v>0</v>
      </c>
      <c r="Q563" s="171"/>
      <c r="R563" s="172">
        <f>SUM(R564:R567)</f>
        <v>8.7516800000000003</v>
      </c>
      <c r="S563" s="171"/>
      <c r="T563" s="173">
        <f>SUM(T564:T567)</f>
        <v>0</v>
      </c>
      <c r="AR563" s="166" t="s">
        <v>140</v>
      </c>
      <c r="AT563" s="174" t="s">
        <v>72</v>
      </c>
      <c r="AU563" s="174" t="s">
        <v>81</v>
      </c>
      <c r="AY563" s="166" t="s">
        <v>123</v>
      </c>
      <c r="BK563" s="175">
        <f>SUM(BK564:BK567)</f>
        <v>0</v>
      </c>
    </row>
    <row r="564" s="1" customFormat="1" ht="32.4" customHeight="1">
      <c r="B564" s="178"/>
      <c r="C564" s="179" t="s">
        <v>844</v>
      </c>
      <c r="D564" s="179" t="s">
        <v>125</v>
      </c>
      <c r="E564" s="180" t="s">
        <v>845</v>
      </c>
      <c r="F564" s="181" t="s">
        <v>846</v>
      </c>
      <c r="G564" s="182" t="s">
        <v>170</v>
      </c>
      <c r="H564" s="183">
        <v>56</v>
      </c>
      <c r="I564" s="184"/>
      <c r="J564" s="185">
        <f>ROUND(I564*H564,2)</f>
        <v>0</v>
      </c>
      <c r="K564" s="181" t="s">
        <v>129</v>
      </c>
      <c r="L564" s="37"/>
      <c r="M564" s="186" t="s">
        <v>1</v>
      </c>
      <c r="N564" s="187" t="s">
        <v>38</v>
      </c>
      <c r="O564" s="73"/>
      <c r="P564" s="188">
        <f>O564*H564</f>
        <v>0</v>
      </c>
      <c r="Q564" s="188">
        <v>0.15614</v>
      </c>
      <c r="R564" s="188">
        <f>Q564*H564</f>
        <v>8.7438400000000005</v>
      </c>
      <c r="S564" s="188">
        <v>0</v>
      </c>
      <c r="T564" s="189">
        <f>S564*H564</f>
        <v>0</v>
      </c>
      <c r="AR564" s="190" t="s">
        <v>465</v>
      </c>
      <c r="AT564" s="190" t="s">
        <v>125</v>
      </c>
      <c r="AU564" s="190" t="s">
        <v>83</v>
      </c>
      <c r="AY564" s="18" t="s">
        <v>123</v>
      </c>
      <c r="BE564" s="191">
        <f>IF(N564="základní",J564,0)</f>
        <v>0</v>
      </c>
      <c r="BF564" s="191">
        <f>IF(N564="snížená",J564,0)</f>
        <v>0</v>
      </c>
      <c r="BG564" s="191">
        <f>IF(N564="zákl. přenesená",J564,0)</f>
        <v>0</v>
      </c>
      <c r="BH564" s="191">
        <f>IF(N564="sníž. přenesená",J564,0)</f>
        <v>0</v>
      </c>
      <c r="BI564" s="191">
        <f>IF(N564="nulová",J564,0)</f>
        <v>0</v>
      </c>
      <c r="BJ564" s="18" t="s">
        <v>81</v>
      </c>
      <c r="BK564" s="191">
        <f>ROUND(I564*H564,2)</f>
        <v>0</v>
      </c>
      <c r="BL564" s="18" t="s">
        <v>465</v>
      </c>
      <c r="BM564" s="190" t="s">
        <v>847</v>
      </c>
    </row>
    <row r="565" s="13" customFormat="1">
      <c r="B565" s="200"/>
      <c r="D565" s="193" t="s">
        <v>132</v>
      </c>
      <c r="E565" s="201" t="s">
        <v>1</v>
      </c>
      <c r="F565" s="202" t="s">
        <v>187</v>
      </c>
      <c r="H565" s="203">
        <v>56</v>
      </c>
      <c r="I565" s="204"/>
      <c r="L565" s="200"/>
      <c r="M565" s="205"/>
      <c r="N565" s="206"/>
      <c r="O565" s="206"/>
      <c r="P565" s="206"/>
      <c r="Q565" s="206"/>
      <c r="R565" s="206"/>
      <c r="S565" s="206"/>
      <c r="T565" s="207"/>
      <c r="AT565" s="201" t="s">
        <v>132</v>
      </c>
      <c r="AU565" s="201" t="s">
        <v>83</v>
      </c>
      <c r="AV565" s="13" t="s">
        <v>83</v>
      </c>
      <c r="AW565" s="13" t="s">
        <v>30</v>
      </c>
      <c r="AX565" s="13" t="s">
        <v>81</v>
      </c>
      <c r="AY565" s="201" t="s">
        <v>123</v>
      </c>
    </row>
    <row r="566" s="1" customFormat="1" ht="14.4" customHeight="1">
      <c r="B566" s="178"/>
      <c r="C566" s="179" t="s">
        <v>848</v>
      </c>
      <c r="D566" s="179" t="s">
        <v>125</v>
      </c>
      <c r="E566" s="180" t="s">
        <v>849</v>
      </c>
      <c r="F566" s="181" t="s">
        <v>850</v>
      </c>
      <c r="G566" s="182" t="s">
        <v>170</v>
      </c>
      <c r="H566" s="183">
        <v>112</v>
      </c>
      <c r="I566" s="184"/>
      <c r="J566" s="185">
        <f>ROUND(I566*H566,2)</f>
        <v>0</v>
      </c>
      <c r="K566" s="181" t="s">
        <v>129</v>
      </c>
      <c r="L566" s="37"/>
      <c r="M566" s="186" t="s">
        <v>1</v>
      </c>
      <c r="N566" s="187" t="s">
        <v>38</v>
      </c>
      <c r="O566" s="73"/>
      <c r="P566" s="188">
        <f>O566*H566</f>
        <v>0</v>
      </c>
      <c r="Q566" s="188">
        <v>6.9999999999999994E-05</v>
      </c>
      <c r="R566" s="188">
        <f>Q566*H566</f>
        <v>0.0078399999999999997</v>
      </c>
      <c r="S566" s="188">
        <v>0</v>
      </c>
      <c r="T566" s="189">
        <f>S566*H566</f>
        <v>0</v>
      </c>
      <c r="AR566" s="190" t="s">
        <v>465</v>
      </c>
      <c r="AT566" s="190" t="s">
        <v>125</v>
      </c>
      <c r="AU566" s="190" t="s">
        <v>83</v>
      </c>
      <c r="AY566" s="18" t="s">
        <v>123</v>
      </c>
      <c r="BE566" s="191">
        <f>IF(N566="základní",J566,0)</f>
        <v>0</v>
      </c>
      <c r="BF566" s="191">
        <f>IF(N566="snížená",J566,0)</f>
        <v>0</v>
      </c>
      <c r="BG566" s="191">
        <f>IF(N566="zákl. přenesená",J566,0)</f>
        <v>0</v>
      </c>
      <c r="BH566" s="191">
        <f>IF(N566="sníž. přenesená",J566,0)</f>
        <v>0</v>
      </c>
      <c r="BI566" s="191">
        <f>IF(N566="nulová",J566,0)</f>
        <v>0</v>
      </c>
      <c r="BJ566" s="18" t="s">
        <v>81</v>
      </c>
      <c r="BK566" s="191">
        <f>ROUND(I566*H566,2)</f>
        <v>0</v>
      </c>
      <c r="BL566" s="18" t="s">
        <v>465</v>
      </c>
      <c r="BM566" s="190" t="s">
        <v>851</v>
      </c>
    </row>
    <row r="567" s="13" customFormat="1">
      <c r="B567" s="200"/>
      <c r="D567" s="193" t="s">
        <v>132</v>
      </c>
      <c r="E567" s="201" t="s">
        <v>1</v>
      </c>
      <c r="F567" s="202" t="s">
        <v>852</v>
      </c>
      <c r="H567" s="203">
        <v>112</v>
      </c>
      <c r="I567" s="204"/>
      <c r="L567" s="200"/>
      <c r="M567" s="234"/>
      <c r="N567" s="235"/>
      <c r="O567" s="235"/>
      <c r="P567" s="235"/>
      <c r="Q567" s="235"/>
      <c r="R567" s="235"/>
      <c r="S567" s="235"/>
      <c r="T567" s="236"/>
      <c r="AT567" s="201" t="s">
        <v>132</v>
      </c>
      <c r="AU567" s="201" t="s">
        <v>83</v>
      </c>
      <c r="AV567" s="13" t="s">
        <v>83</v>
      </c>
      <c r="AW567" s="13" t="s">
        <v>30</v>
      </c>
      <c r="AX567" s="13" t="s">
        <v>81</v>
      </c>
      <c r="AY567" s="201" t="s">
        <v>123</v>
      </c>
    </row>
    <row r="568" s="1" customFormat="1" ht="6.96" customHeight="1">
      <c r="B568" s="56"/>
      <c r="C568" s="57"/>
      <c r="D568" s="57"/>
      <c r="E568" s="57"/>
      <c r="F568" s="57"/>
      <c r="G568" s="57"/>
      <c r="H568" s="57"/>
      <c r="I568" s="139"/>
      <c r="J568" s="57"/>
      <c r="K568" s="57"/>
      <c r="L568" s="37"/>
    </row>
  </sheetData>
  <autoFilter ref="C128:K56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14" customWidth="1"/>
    <col min="10" max="10" width="17.29" customWidth="1"/>
    <col min="11" max="11" width="17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7" t="s">
        <v>5</v>
      </c>
      <c r="AT2" s="18" t="s">
        <v>86</v>
      </c>
    </row>
    <row r="3" hidden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83</v>
      </c>
    </row>
    <row r="4" hidden="1" ht="24.96" customHeight="1">
      <c r="B4" s="21"/>
      <c r="D4" s="22" t="s">
        <v>87</v>
      </c>
      <c r="L4" s="21"/>
      <c r="M4" s="116" t="s">
        <v>10</v>
      </c>
      <c r="AT4" s="18" t="s">
        <v>3</v>
      </c>
    </row>
    <row r="5" hidden="1" ht="6.96" customHeight="1">
      <c r="B5" s="21"/>
      <c r="L5" s="21"/>
    </row>
    <row r="6" hidden="1" ht="12" customHeight="1">
      <c r="B6" s="21"/>
      <c r="D6" s="31" t="s">
        <v>16</v>
      </c>
      <c r="L6" s="21"/>
    </row>
    <row r="7" hidden="1" ht="14.4" customHeight="1">
      <c r="B7" s="21"/>
      <c r="E7" s="117" t="str">
        <f>'Rekapitulace stavby'!K6</f>
        <v>Regenerace sídliště Mírová osada - 1. etapa</v>
      </c>
      <c r="F7" s="31"/>
      <c r="G7" s="31"/>
      <c r="H7" s="31"/>
      <c r="L7" s="21"/>
    </row>
    <row r="8" hidden="1" s="1" customFormat="1" ht="12" customHeight="1">
      <c r="B8" s="37"/>
      <c r="D8" s="31" t="s">
        <v>88</v>
      </c>
      <c r="I8" s="118"/>
      <c r="L8" s="37"/>
    </row>
    <row r="9" hidden="1" s="1" customFormat="1" ht="36.96" customHeight="1">
      <c r="B9" s="37"/>
      <c r="E9" s="63" t="s">
        <v>853</v>
      </c>
      <c r="F9" s="1"/>
      <c r="G9" s="1"/>
      <c r="H9" s="1"/>
      <c r="I9" s="118"/>
      <c r="L9" s="37"/>
    </row>
    <row r="10" hidden="1" s="1" customFormat="1">
      <c r="B10" s="37"/>
      <c r="I10" s="118"/>
      <c r="L10" s="37"/>
    </row>
    <row r="11" hidden="1" s="1" customFormat="1" ht="12" customHeight="1">
      <c r="B11" s="37"/>
      <c r="D11" s="31" t="s">
        <v>18</v>
      </c>
      <c r="F11" s="26" t="s">
        <v>1</v>
      </c>
      <c r="I11" s="119" t="s">
        <v>19</v>
      </c>
      <c r="J11" s="26" t="s">
        <v>1</v>
      </c>
      <c r="L11" s="37"/>
    </row>
    <row r="12" hidden="1" s="1" customFormat="1" ht="12" customHeight="1">
      <c r="B12" s="37"/>
      <c r="D12" s="31" t="s">
        <v>20</v>
      </c>
      <c r="F12" s="26" t="s">
        <v>21</v>
      </c>
      <c r="I12" s="119" t="s">
        <v>22</v>
      </c>
      <c r="J12" s="65" t="str">
        <f>'Rekapitulace stavby'!AN8</f>
        <v>17. 11. 2019</v>
      </c>
      <c r="L12" s="37"/>
    </row>
    <row r="13" hidden="1" s="1" customFormat="1" ht="10.8" customHeight="1">
      <c r="B13" s="37"/>
      <c r="I13" s="118"/>
      <c r="L13" s="37"/>
    </row>
    <row r="14" hidden="1" s="1" customFormat="1" ht="12" customHeight="1">
      <c r="B14" s="37"/>
      <c r="D14" s="31" t="s">
        <v>24</v>
      </c>
      <c r="I14" s="119" t="s">
        <v>25</v>
      </c>
      <c r="J14" s="26" t="str">
        <f>IF('Rekapitulace stavby'!AN10="","",'Rekapitulace stavby'!AN10)</f>
        <v/>
      </c>
      <c r="L14" s="37"/>
    </row>
    <row r="15" hidden="1" s="1" customFormat="1" ht="18" customHeight="1">
      <c r="B15" s="37"/>
      <c r="E15" s="26" t="str">
        <f>IF('Rekapitulace stavby'!E11="","",'Rekapitulace stavby'!E11)</f>
        <v xml:space="preserve"> </v>
      </c>
      <c r="I15" s="119" t="s">
        <v>26</v>
      </c>
      <c r="J15" s="26" t="str">
        <f>IF('Rekapitulace stavby'!AN11="","",'Rekapitulace stavby'!AN11)</f>
        <v/>
      </c>
      <c r="L15" s="37"/>
    </row>
    <row r="16" hidden="1" s="1" customFormat="1" ht="6.96" customHeight="1">
      <c r="B16" s="37"/>
      <c r="I16" s="118"/>
      <c r="L16" s="37"/>
    </row>
    <row r="17" hidden="1" s="1" customFormat="1" ht="12" customHeight="1">
      <c r="B17" s="37"/>
      <c r="D17" s="31" t="s">
        <v>27</v>
      </c>
      <c r="I17" s="119" t="s">
        <v>25</v>
      </c>
      <c r="J17" s="32" t="str">
        <f>'Rekapitulace stavby'!AN13</f>
        <v>Vyplň údaj</v>
      </c>
      <c r="L17" s="37"/>
    </row>
    <row r="18" hidden="1" s="1" customFormat="1" ht="18" customHeight="1">
      <c r="B18" s="37"/>
      <c r="E18" s="32" t="str">
        <f>'Rekapitulace stavby'!E14</f>
        <v>Vyplň údaj</v>
      </c>
      <c r="F18" s="26"/>
      <c r="G18" s="26"/>
      <c r="H18" s="26"/>
      <c r="I18" s="119" t="s">
        <v>26</v>
      </c>
      <c r="J18" s="32" t="str">
        <f>'Rekapitulace stavby'!AN14</f>
        <v>Vyplň údaj</v>
      </c>
      <c r="L18" s="37"/>
    </row>
    <row r="19" hidden="1" s="1" customFormat="1" ht="6.96" customHeight="1">
      <c r="B19" s="37"/>
      <c r="I19" s="118"/>
      <c r="L19" s="37"/>
    </row>
    <row r="20" hidden="1" s="1" customFormat="1" ht="12" customHeight="1">
      <c r="B20" s="37"/>
      <c r="D20" s="31" t="s">
        <v>29</v>
      </c>
      <c r="I20" s="119" t="s">
        <v>25</v>
      </c>
      <c r="J20" s="26" t="str">
        <f>IF('Rekapitulace stavby'!AN16="","",'Rekapitulace stavby'!AN16)</f>
        <v/>
      </c>
      <c r="L20" s="37"/>
    </row>
    <row r="21" hidden="1" s="1" customFormat="1" ht="18" customHeight="1">
      <c r="B21" s="37"/>
      <c r="E21" s="26" t="str">
        <f>IF('Rekapitulace stavby'!E17="","",'Rekapitulace stavby'!E17)</f>
        <v xml:space="preserve"> </v>
      </c>
      <c r="I21" s="119" t="s">
        <v>26</v>
      </c>
      <c r="J21" s="26" t="str">
        <f>IF('Rekapitulace stavby'!AN17="","",'Rekapitulace stavby'!AN17)</f>
        <v/>
      </c>
      <c r="L21" s="37"/>
    </row>
    <row r="22" hidden="1" s="1" customFormat="1" ht="6.96" customHeight="1">
      <c r="B22" s="37"/>
      <c r="I22" s="118"/>
      <c r="L22" s="37"/>
    </row>
    <row r="23" hidden="1" s="1" customFormat="1" ht="12" customHeight="1">
      <c r="B23" s="37"/>
      <c r="D23" s="31" t="s">
        <v>31</v>
      </c>
      <c r="I23" s="119" t="s">
        <v>25</v>
      </c>
      <c r="J23" s="26" t="str">
        <f>IF('Rekapitulace stavby'!AN19="","",'Rekapitulace stavby'!AN19)</f>
        <v/>
      </c>
      <c r="L23" s="37"/>
    </row>
    <row r="24" hidden="1" s="1" customFormat="1" ht="18" customHeight="1">
      <c r="B24" s="37"/>
      <c r="E24" s="26" t="str">
        <f>IF('Rekapitulace stavby'!E20="","",'Rekapitulace stavby'!E20)</f>
        <v xml:space="preserve"> </v>
      </c>
      <c r="I24" s="119" t="s">
        <v>26</v>
      </c>
      <c r="J24" s="26" t="str">
        <f>IF('Rekapitulace stavby'!AN20="","",'Rekapitulace stavby'!AN20)</f>
        <v/>
      </c>
      <c r="L24" s="37"/>
    </row>
    <row r="25" hidden="1" s="1" customFormat="1" ht="6.96" customHeight="1">
      <c r="B25" s="37"/>
      <c r="I25" s="118"/>
      <c r="L25" s="37"/>
    </row>
    <row r="26" hidden="1" s="1" customFormat="1" ht="12" customHeight="1">
      <c r="B26" s="37"/>
      <c r="D26" s="31" t="s">
        <v>32</v>
      </c>
      <c r="I26" s="118"/>
      <c r="L26" s="37"/>
    </row>
    <row r="27" hidden="1" s="7" customFormat="1" ht="14.4" customHeight="1">
      <c r="B27" s="120"/>
      <c r="E27" s="35" t="s">
        <v>1</v>
      </c>
      <c r="F27" s="35"/>
      <c r="G27" s="35"/>
      <c r="H27" s="35"/>
      <c r="I27" s="121"/>
      <c r="L27" s="120"/>
    </row>
    <row r="28" hidden="1" s="1" customFormat="1" ht="6.96" customHeight="1">
      <c r="B28" s="37"/>
      <c r="I28" s="118"/>
      <c r="L28" s="37"/>
    </row>
    <row r="29" hidden="1" s="1" customFormat="1" ht="6.96" customHeight="1">
      <c r="B29" s="37"/>
      <c r="D29" s="69"/>
      <c r="E29" s="69"/>
      <c r="F29" s="69"/>
      <c r="G29" s="69"/>
      <c r="H29" s="69"/>
      <c r="I29" s="122"/>
      <c r="J29" s="69"/>
      <c r="K29" s="69"/>
      <c r="L29" s="37"/>
    </row>
    <row r="30" hidden="1" s="1" customFormat="1" ht="25.44" customHeight="1">
      <c r="B30" s="37"/>
      <c r="D30" s="123" t="s">
        <v>33</v>
      </c>
      <c r="I30" s="118"/>
      <c r="J30" s="90">
        <f>ROUND(J122, 2)</f>
        <v>0</v>
      </c>
      <c r="L30" s="37"/>
    </row>
    <row r="31" hidden="1" s="1" customFormat="1" ht="6.96" customHeight="1">
      <c r="B31" s="37"/>
      <c r="D31" s="69"/>
      <c r="E31" s="69"/>
      <c r="F31" s="69"/>
      <c r="G31" s="69"/>
      <c r="H31" s="69"/>
      <c r="I31" s="122"/>
      <c r="J31" s="69"/>
      <c r="K31" s="69"/>
      <c r="L31" s="37"/>
    </row>
    <row r="32" hidden="1" s="1" customFormat="1" ht="14.4" customHeight="1">
      <c r="B32" s="37"/>
      <c r="F32" s="41" t="s">
        <v>35</v>
      </c>
      <c r="I32" s="124" t="s">
        <v>34</v>
      </c>
      <c r="J32" s="41" t="s">
        <v>36</v>
      </c>
      <c r="L32" s="37"/>
    </row>
    <row r="33" hidden="1" s="1" customFormat="1" ht="14.4" customHeight="1">
      <c r="B33" s="37"/>
      <c r="D33" s="125" t="s">
        <v>37</v>
      </c>
      <c r="E33" s="31" t="s">
        <v>38</v>
      </c>
      <c r="F33" s="126">
        <f>ROUND((SUM(BE122:BE303)),  2)</f>
        <v>0</v>
      </c>
      <c r="I33" s="127">
        <v>0.20999999999999999</v>
      </c>
      <c r="J33" s="126">
        <f>ROUND(((SUM(BE122:BE303))*I33),  2)</f>
        <v>0</v>
      </c>
      <c r="L33" s="37"/>
    </row>
    <row r="34" hidden="1" s="1" customFormat="1" ht="14.4" customHeight="1">
      <c r="B34" s="37"/>
      <c r="E34" s="31" t="s">
        <v>39</v>
      </c>
      <c r="F34" s="126">
        <f>ROUND((SUM(BF122:BF303)),  2)</f>
        <v>0</v>
      </c>
      <c r="I34" s="127">
        <v>0.14999999999999999</v>
      </c>
      <c r="J34" s="126">
        <f>ROUND(((SUM(BF122:BF303))*I34),  2)</f>
        <v>0</v>
      </c>
      <c r="L34" s="37"/>
    </row>
    <row r="35" hidden="1" s="1" customFormat="1" ht="14.4" customHeight="1">
      <c r="B35" s="37"/>
      <c r="E35" s="31" t="s">
        <v>40</v>
      </c>
      <c r="F35" s="126">
        <f>ROUND((SUM(BG122:BG303)),  2)</f>
        <v>0</v>
      </c>
      <c r="I35" s="127">
        <v>0.20999999999999999</v>
      </c>
      <c r="J35" s="126">
        <f>0</f>
        <v>0</v>
      </c>
      <c r="L35" s="37"/>
    </row>
    <row r="36" hidden="1" s="1" customFormat="1" ht="14.4" customHeight="1">
      <c r="B36" s="37"/>
      <c r="E36" s="31" t="s">
        <v>41</v>
      </c>
      <c r="F36" s="126">
        <f>ROUND((SUM(BH122:BH303)),  2)</f>
        <v>0</v>
      </c>
      <c r="I36" s="127">
        <v>0.14999999999999999</v>
      </c>
      <c r="J36" s="126">
        <f>0</f>
        <v>0</v>
      </c>
      <c r="L36" s="37"/>
    </row>
    <row r="37" hidden="1" s="1" customFormat="1" ht="14.4" customHeight="1">
      <c r="B37" s="37"/>
      <c r="E37" s="31" t="s">
        <v>42</v>
      </c>
      <c r="F37" s="126">
        <f>ROUND((SUM(BI122:BI303)),  2)</f>
        <v>0</v>
      </c>
      <c r="I37" s="127">
        <v>0</v>
      </c>
      <c r="J37" s="126">
        <f>0</f>
        <v>0</v>
      </c>
      <c r="L37" s="37"/>
    </row>
    <row r="38" hidden="1" s="1" customFormat="1" ht="6.96" customHeight="1">
      <c r="B38" s="37"/>
      <c r="I38" s="118"/>
      <c r="L38" s="37"/>
    </row>
    <row r="39" hidden="1" s="1" customFormat="1" ht="25.44" customHeight="1">
      <c r="B39" s="37"/>
      <c r="C39" s="128"/>
      <c r="D39" s="129" t="s">
        <v>43</v>
      </c>
      <c r="E39" s="77"/>
      <c r="F39" s="77"/>
      <c r="G39" s="130" t="s">
        <v>44</v>
      </c>
      <c r="H39" s="131" t="s">
        <v>45</v>
      </c>
      <c r="I39" s="132"/>
      <c r="J39" s="133">
        <f>SUM(J30:J37)</f>
        <v>0</v>
      </c>
      <c r="K39" s="134"/>
      <c r="L39" s="37"/>
    </row>
    <row r="40" hidden="1" s="1" customFormat="1" ht="14.4" customHeight="1">
      <c r="B40" s="37"/>
      <c r="I40" s="118"/>
      <c r="L40" s="37"/>
    </row>
    <row r="41" hidden="1" ht="14.4" customHeight="1">
      <c r="B41" s="21"/>
      <c r="L41" s="21"/>
    </row>
    <row r="42" hidden="1" ht="14.4" customHeight="1">
      <c r="B42" s="21"/>
      <c r="L42" s="21"/>
    </row>
    <row r="43" hidden="1" ht="14.4" customHeight="1">
      <c r="B43" s="21"/>
      <c r="L43" s="21"/>
    </row>
    <row r="44" hidden="1" ht="14.4" customHeight="1">
      <c r="B44" s="21"/>
      <c r="L44" s="21"/>
    </row>
    <row r="45" hidden="1" ht="14.4" customHeight="1">
      <c r="B45" s="21"/>
      <c r="L45" s="21"/>
    </row>
    <row r="46" hidden="1" ht="14.4" customHeight="1">
      <c r="B46" s="21"/>
      <c r="L46" s="21"/>
    </row>
    <row r="47" hidden="1" ht="14.4" customHeight="1">
      <c r="B47" s="21"/>
      <c r="L47" s="21"/>
    </row>
    <row r="48" hidden="1" ht="14.4" customHeight="1">
      <c r="B48" s="21"/>
      <c r="L48" s="21"/>
    </row>
    <row r="49" hidden="1" ht="14.4" customHeight="1">
      <c r="B49" s="21"/>
      <c r="L49" s="21"/>
    </row>
    <row r="50" hidden="1" s="1" customFormat="1" ht="14.4" customHeight="1">
      <c r="B50" s="37"/>
      <c r="D50" s="53" t="s">
        <v>46</v>
      </c>
      <c r="E50" s="54"/>
      <c r="F50" s="54"/>
      <c r="G50" s="53" t="s">
        <v>47</v>
      </c>
      <c r="H50" s="54"/>
      <c r="I50" s="135"/>
      <c r="J50" s="54"/>
      <c r="K50" s="54"/>
      <c r="L50" s="3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1" customFormat="1">
      <c r="B61" s="37"/>
      <c r="D61" s="55" t="s">
        <v>48</v>
      </c>
      <c r="E61" s="39"/>
      <c r="F61" s="136" t="s">
        <v>49</v>
      </c>
      <c r="G61" s="55" t="s">
        <v>48</v>
      </c>
      <c r="H61" s="39"/>
      <c r="I61" s="137"/>
      <c r="J61" s="138" t="s">
        <v>49</v>
      </c>
      <c r="K61" s="39"/>
      <c r="L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1" customFormat="1">
      <c r="B65" s="37"/>
      <c r="D65" s="53" t="s">
        <v>50</v>
      </c>
      <c r="E65" s="54"/>
      <c r="F65" s="54"/>
      <c r="G65" s="53" t="s">
        <v>51</v>
      </c>
      <c r="H65" s="54"/>
      <c r="I65" s="135"/>
      <c r="J65" s="54"/>
      <c r="K65" s="54"/>
      <c r="L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1" customFormat="1">
      <c r="B76" s="37"/>
      <c r="D76" s="55" t="s">
        <v>48</v>
      </c>
      <c r="E76" s="39"/>
      <c r="F76" s="136" t="s">
        <v>49</v>
      </c>
      <c r="G76" s="55" t="s">
        <v>48</v>
      </c>
      <c r="H76" s="39"/>
      <c r="I76" s="137"/>
      <c r="J76" s="138" t="s">
        <v>49</v>
      </c>
      <c r="K76" s="39"/>
      <c r="L76" s="37"/>
    </row>
    <row r="77" hidden="1" s="1" customFormat="1" ht="14.4" customHeight="1">
      <c r="B77" s="56"/>
      <c r="C77" s="57"/>
      <c r="D77" s="57"/>
      <c r="E77" s="57"/>
      <c r="F77" s="57"/>
      <c r="G77" s="57"/>
      <c r="H77" s="57"/>
      <c r="I77" s="139"/>
      <c r="J77" s="57"/>
      <c r="K77" s="57"/>
      <c r="L77" s="37"/>
    </row>
    <row r="78" hidden="1"/>
    <row r="79" hidden="1"/>
    <row r="80" hidden="1"/>
    <row r="81" s="1" customFormat="1" ht="6.96" customHeight="1">
      <c r="B81" s="58"/>
      <c r="C81" s="59"/>
      <c r="D81" s="59"/>
      <c r="E81" s="59"/>
      <c r="F81" s="59"/>
      <c r="G81" s="59"/>
      <c r="H81" s="59"/>
      <c r="I81" s="140"/>
      <c r="J81" s="59"/>
      <c r="K81" s="59"/>
      <c r="L81" s="37"/>
    </row>
    <row r="82" s="1" customFormat="1" ht="24.96" customHeight="1">
      <c r="B82" s="37"/>
      <c r="C82" s="22" t="s">
        <v>90</v>
      </c>
      <c r="I82" s="118"/>
      <c r="L82" s="37"/>
    </row>
    <row r="83" s="1" customFormat="1" ht="6.96" customHeight="1">
      <c r="B83" s="37"/>
      <c r="I83" s="118"/>
      <c r="L83" s="37"/>
    </row>
    <row r="84" s="1" customFormat="1" ht="12" customHeight="1">
      <c r="B84" s="37"/>
      <c r="C84" s="31" t="s">
        <v>16</v>
      </c>
      <c r="I84" s="118"/>
      <c r="L84" s="37"/>
    </row>
    <row r="85" s="1" customFormat="1" ht="14.4" customHeight="1">
      <c r="B85" s="37"/>
      <c r="E85" s="117" t="str">
        <f>E7</f>
        <v>Regenerace sídliště Mírová osada - 1. etapa</v>
      </c>
      <c r="F85" s="31"/>
      <c r="G85" s="31"/>
      <c r="H85" s="31"/>
      <c r="I85" s="118"/>
      <c r="L85" s="37"/>
    </row>
    <row r="86" s="1" customFormat="1" ht="12" customHeight="1">
      <c r="B86" s="37"/>
      <c r="C86" s="31" t="s">
        <v>88</v>
      </c>
      <c r="I86" s="118"/>
      <c r="L86" s="37"/>
    </row>
    <row r="87" s="1" customFormat="1" ht="14.4" customHeight="1">
      <c r="B87" s="37"/>
      <c r="E87" s="63" t="str">
        <f>E9</f>
        <v>SO 02 - Chodníky</v>
      </c>
      <c r="F87" s="1"/>
      <c r="G87" s="1"/>
      <c r="H87" s="1"/>
      <c r="I87" s="118"/>
      <c r="L87" s="37"/>
    </row>
    <row r="88" s="1" customFormat="1" ht="6.96" customHeight="1">
      <c r="B88" s="37"/>
      <c r="I88" s="118"/>
      <c r="L88" s="37"/>
    </row>
    <row r="89" s="1" customFormat="1" ht="12" customHeight="1">
      <c r="B89" s="37"/>
      <c r="C89" s="31" t="s">
        <v>20</v>
      </c>
      <c r="F89" s="26" t="str">
        <f>F12</f>
        <v xml:space="preserve"> </v>
      </c>
      <c r="I89" s="119" t="s">
        <v>22</v>
      </c>
      <c r="J89" s="65" t="str">
        <f>IF(J12="","",J12)</f>
        <v>17. 11. 2019</v>
      </c>
      <c r="L89" s="37"/>
    </row>
    <row r="90" s="1" customFormat="1" ht="6.96" customHeight="1">
      <c r="B90" s="37"/>
      <c r="I90" s="118"/>
      <c r="L90" s="37"/>
    </row>
    <row r="91" s="1" customFormat="1" ht="15.6" customHeight="1">
      <c r="B91" s="37"/>
      <c r="C91" s="31" t="s">
        <v>24</v>
      </c>
      <c r="F91" s="26" t="str">
        <f>E15</f>
        <v xml:space="preserve"> </v>
      </c>
      <c r="I91" s="119" t="s">
        <v>29</v>
      </c>
      <c r="J91" s="35" t="str">
        <f>E21</f>
        <v xml:space="preserve"> </v>
      </c>
      <c r="L91" s="37"/>
    </row>
    <row r="92" s="1" customFormat="1" ht="15.6" customHeight="1">
      <c r="B92" s="37"/>
      <c r="C92" s="31" t="s">
        <v>27</v>
      </c>
      <c r="F92" s="26" t="str">
        <f>IF(E18="","",E18)</f>
        <v>Vyplň údaj</v>
      </c>
      <c r="I92" s="119" t="s">
        <v>31</v>
      </c>
      <c r="J92" s="35" t="str">
        <f>E24</f>
        <v xml:space="preserve"> </v>
      </c>
      <c r="L92" s="37"/>
    </row>
    <row r="93" s="1" customFormat="1" ht="10.32" customHeight="1">
      <c r="B93" s="37"/>
      <c r="I93" s="118"/>
      <c r="L93" s="37"/>
    </row>
    <row r="94" s="1" customFormat="1" ht="29.28" customHeight="1">
      <c r="B94" s="37"/>
      <c r="C94" s="141" t="s">
        <v>91</v>
      </c>
      <c r="D94" s="128"/>
      <c r="E94" s="128"/>
      <c r="F94" s="128"/>
      <c r="G94" s="128"/>
      <c r="H94" s="128"/>
      <c r="I94" s="142"/>
      <c r="J94" s="143" t="s">
        <v>92</v>
      </c>
      <c r="K94" s="128"/>
      <c r="L94" s="37"/>
    </row>
    <row r="95" s="1" customFormat="1" ht="10.32" customHeight="1">
      <c r="B95" s="37"/>
      <c r="I95" s="118"/>
      <c r="L95" s="37"/>
    </row>
    <row r="96" s="1" customFormat="1" ht="22.8" customHeight="1">
      <c r="B96" s="37"/>
      <c r="C96" s="144" t="s">
        <v>93</v>
      </c>
      <c r="I96" s="118"/>
      <c r="J96" s="90">
        <f>J122</f>
        <v>0</v>
      </c>
      <c r="L96" s="37"/>
      <c r="AU96" s="18" t="s">
        <v>94</v>
      </c>
    </row>
    <row r="97" s="8" customFormat="1" ht="24.96" customHeight="1">
      <c r="B97" s="145"/>
      <c r="D97" s="146" t="s">
        <v>95</v>
      </c>
      <c r="E97" s="147"/>
      <c r="F97" s="147"/>
      <c r="G97" s="147"/>
      <c r="H97" s="147"/>
      <c r="I97" s="148"/>
      <c r="J97" s="149">
        <f>J123</f>
        <v>0</v>
      </c>
      <c r="L97" s="145"/>
    </row>
    <row r="98" s="9" customFormat="1" ht="19.92" customHeight="1">
      <c r="B98" s="150"/>
      <c r="D98" s="151" t="s">
        <v>96</v>
      </c>
      <c r="E98" s="152"/>
      <c r="F98" s="152"/>
      <c r="G98" s="152"/>
      <c r="H98" s="152"/>
      <c r="I98" s="153"/>
      <c r="J98" s="154">
        <f>J124</f>
        <v>0</v>
      </c>
      <c r="L98" s="150"/>
    </row>
    <row r="99" s="9" customFormat="1" ht="19.92" customHeight="1">
      <c r="B99" s="150"/>
      <c r="D99" s="151" t="s">
        <v>100</v>
      </c>
      <c r="E99" s="152"/>
      <c r="F99" s="152"/>
      <c r="G99" s="152"/>
      <c r="H99" s="152"/>
      <c r="I99" s="153"/>
      <c r="J99" s="154">
        <f>J185</f>
        <v>0</v>
      </c>
      <c r="L99" s="150"/>
    </row>
    <row r="100" s="9" customFormat="1" ht="19.92" customHeight="1">
      <c r="B100" s="150"/>
      <c r="D100" s="151" t="s">
        <v>101</v>
      </c>
      <c r="E100" s="152"/>
      <c r="F100" s="152"/>
      <c r="G100" s="152"/>
      <c r="H100" s="152"/>
      <c r="I100" s="153"/>
      <c r="J100" s="154">
        <f>J266</f>
        <v>0</v>
      </c>
      <c r="L100" s="150"/>
    </row>
    <row r="101" s="9" customFormat="1" ht="19.92" customHeight="1">
      <c r="B101" s="150"/>
      <c r="D101" s="151" t="s">
        <v>102</v>
      </c>
      <c r="E101" s="152"/>
      <c r="F101" s="152"/>
      <c r="G101" s="152"/>
      <c r="H101" s="152"/>
      <c r="I101" s="153"/>
      <c r="J101" s="154">
        <f>J279</f>
        <v>0</v>
      </c>
      <c r="L101" s="150"/>
    </row>
    <row r="102" s="9" customFormat="1" ht="19.92" customHeight="1">
      <c r="B102" s="150"/>
      <c r="D102" s="151" t="s">
        <v>104</v>
      </c>
      <c r="E102" s="152"/>
      <c r="F102" s="152"/>
      <c r="G102" s="152"/>
      <c r="H102" s="152"/>
      <c r="I102" s="153"/>
      <c r="J102" s="154">
        <f>J302</f>
        <v>0</v>
      </c>
      <c r="L102" s="150"/>
    </row>
    <row r="103" s="1" customFormat="1" ht="21.84" customHeight="1">
      <c r="B103" s="37"/>
      <c r="I103" s="118"/>
      <c r="L103" s="37"/>
    </row>
    <row r="104" s="1" customFormat="1" ht="6.96" customHeight="1">
      <c r="B104" s="56"/>
      <c r="C104" s="57"/>
      <c r="D104" s="57"/>
      <c r="E104" s="57"/>
      <c r="F104" s="57"/>
      <c r="G104" s="57"/>
      <c r="H104" s="57"/>
      <c r="I104" s="139"/>
      <c r="J104" s="57"/>
      <c r="K104" s="57"/>
      <c r="L104" s="37"/>
    </row>
    <row r="108" s="1" customFormat="1" ht="6.96" customHeight="1">
      <c r="B108" s="58"/>
      <c r="C108" s="59"/>
      <c r="D108" s="59"/>
      <c r="E108" s="59"/>
      <c r="F108" s="59"/>
      <c r="G108" s="59"/>
      <c r="H108" s="59"/>
      <c r="I108" s="140"/>
      <c r="J108" s="59"/>
      <c r="K108" s="59"/>
      <c r="L108" s="37"/>
    </row>
    <row r="109" s="1" customFormat="1" ht="24.96" customHeight="1">
      <c r="B109" s="37"/>
      <c r="C109" s="22" t="s">
        <v>108</v>
      </c>
      <c r="I109" s="118"/>
      <c r="L109" s="37"/>
    </row>
    <row r="110" s="1" customFormat="1" ht="6.96" customHeight="1">
      <c r="B110" s="37"/>
      <c r="I110" s="118"/>
      <c r="L110" s="37"/>
    </row>
    <row r="111" s="1" customFormat="1" ht="12" customHeight="1">
      <c r="B111" s="37"/>
      <c r="C111" s="31" t="s">
        <v>16</v>
      </c>
      <c r="I111" s="118"/>
      <c r="L111" s="37"/>
    </row>
    <row r="112" s="1" customFormat="1" ht="14.4" customHeight="1">
      <c r="B112" s="37"/>
      <c r="E112" s="117" t="str">
        <f>E7</f>
        <v>Regenerace sídliště Mírová osada - 1. etapa</v>
      </c>
      <c r="F112" s="31"/>
      <c r="G112" s="31"/>
      <c r="H112" s="31"/>
      <c r="I112" s="118"/>
      <c r="L112" s="37"/>
    </row>
    <row r="113" s="1" customFormat="1" ht="12" customHeight="1">
      <c r="B113" s="37"/>
      <c r="C113" s="31" t="s">
        <v>88</v>
      </c>
      <c r="I113" s="118"/>
      <c r="L113" s="37"/>
    </row>
    <row r="114" s="1" customFormat="1" ht="14.4" customHeight="1">
      <c r="B114" s="37"/>
      <c r="E114" s="63" t="str">
        <f>E9</f>
        <v>SO 02 - Chodníky</v>
      </c>
      <c r="F114" s="1"/>
      <c r="G114" s="1"/>
      <c r="H114" s="1"/>
      <c r="I114" s="118"/>
      <c r="L114" s="37"/>
    </row>
    <row r="115" s="1" customFormat="1" ht="6.96" customHeight="1">
      <c r="B115" s="37"/>
      <c r="I115" s="118"/>
      <c r="L115" s="37"/>
    </row>
    <row r="116" s="1" customFormat="1" ht="12" customHeight="1">
      <c r="B116" s="37"/>
      <c r="C116" s="31" t="s">
        <v>20</v>
      </c>
      <c r="F116" s="26" t="str">
        <f>F12</f>
        <v xml:space="preserve"> </v>
      </c>
      <c r="I116" s="119" t="s">
        <v>22</v>
      </c>
      <c r="J116" s="65" t="str">
        <f>IF(J12="","",J12)</f>
        <v>17. 11. 2019</v>
      </c>
      <c r="L116" s="37"/>
    </row>
    <row r="117" s="1" customFormat="1" ht="6.96" customHeight="1">
      <c r="B117" s="37"/>
      <c r="I117" s="118"/>
      <c r="L117" s="37"/>
    </row>
    <row r="118" s="1" customFormat="1" ht="15.6" customHeight="1">
      <c r="B118" s="37"/>
      <c r="C118" s="31" t="s">
        <v>24</v>
      </c>
      <c r="F118" s="26" t="str">
        <f>E15</f>
        <v xml:space="preserve"> </v>
      </c>
      <c r="I118" s="119" t="s">
        <v>29</v>
      </c>
      <c r="J118" s="35" t="str">
        <f>E21</f>
        <v xml:space="preserve"> </v>
      </c>
      <c r="L118" s="37"/>
    </row>
    <row r="119" s="1" customFormat="1" ht="15.6" customHeight="1">
      <c r="B119" s="37"/>
      <c r="C119" s="31" t="s">
        <v>27</v>
      </c>
      <c r="F119" s="26" t="str">
        <f>IF(E18="","",E18)</f>
        <v>Vyplň údaj</v>
      </c>
      <c r="I119" s="119" t="s">
        <v>31</v>
      </c>
      <c r="J119" s="35" t="str">
        <f>E24</f>
        <v xml:space="preserve"> </v>
      </c>
      <c r="L119" s="37"/>
    </row>
    <row r="120" s="1" customFormat="1" ht="10.32" customHeight="1">
      <c r="B120" s="37"/>
      <c r="I120" s="118"/>
      <c r="L120" s="37"/>
    </row>
    <row r="121" s="10" customFormat="1" ht="29.28" customHeight="1">
      <c r="B121" s="155"/>
      <c r="C121" s="156" t="s">
        <v>109</v>
      </c>
      <c r="D121" s="157" t="s">
        <v>58</v>
      </c>
      <c r="E121" s="157" t="s">
        <v>54</v>
      </c>
      <c r="F121" s="157" t="s">
        <v>55</v>
      </c>
      <c r="G121" s="157" t="s">
        <v>110</v>
      </c>
      <c r="H121" s="157" t="s">
        <v>111</v>
      </c>
      <c r="I121" s="158" t="s">
        <v>112</v>
      </c>
      <c r="J121" s="159" t="s">
        <v>92</v>
      </c>
      <c r="K121" s="160" t="s">
        <v>113</v>
      </c>
      <c r="L121" s="155"/>
      <c r="M121" s="82" t="s">
        <v>1</v>
      </c>
      <c r="N121" s="83" t="s">
        <v>37</v>
      </c>
      <c r="O121" s="83" t="s">
        <v>114</v>
      </c>
      <c r="P121" s="83" t="s">
        <v>115</v>
      </c>
      <c r="Q121" s="83" t="s">
        <v>116</v>
      </c>
      <c r="R121" s="83" t="s">
        <v>117</v>
      </c>
      <c r="S121" s="83" t="s">
        <v>118</v>
      </c>
      <c r="T121" s="84" t="s">
        <v>119</v>
      </c>
    </row>
    <row r="122" s="1" customFormat="1" ht="22.8" customHeight="1">
      <c r="B122" s="37"/>
      <c r="C122" s="87" t="s">
        <v>120</v>
      </c>
      <c r="I122" s="118"/>
      <c r="J122" s="161">
        <f>BK122</f>
        <v>0</v>
      </c>
      <c r="L122" s="37"/>
      <c r="M122" s="85"/>
      <c r="N122" s="69"/>
      <c r="O122" s="69"/>
      <c r="P122" s="162">
        <f>P123</f>
        <v>0</v>
      </c>
      <c r="Q122" s="69"/>
      <c r="R122" s="162">
        <f>R123</f>
        <v>520.9606483</v>
      </c>
      <c r="S122" s="69"/>
      <c r="T122" s="163">
        <f>T123</f>
        <v>0</v>
      </c>
      <c r="AT122" s="18" t="s">
        <v>72</v>
      </c>
      <c r="AU122" s="18" t="s">
        <v>94</v>
      </c>
      <c r="BK122" s="164">
        <f>BK123</f>
        <v>0</v>
      </c>
    </row>
    <row r="123" s="11" customFormat="1" ht="25.92" customHeight="1">
      <c r="B123" s="165"/>
      <c r="D123" s="166" t="s">
        <v>72</v>
      </c>
      <c r="E123" s="167" t="s">
        <v>121</v>
      </c>
      <c r="F123" s="167" t="s">
        <v>122</v>
      </c>
      <c r="I123" s="168"/>
      <c r="J123" s="169">
        <f>BK123</f>
        <v>0</v>
      </c>
      <c r="L123" s="165"/>
      <c r="M123" s="170"/>
      <c r="N123" s="171"/>
      <c r="O123" s="171"/>
      <c r="P123" s="172">
        <f>P124+P185+P266+P279+P302</f>
        <v>0</v>
      </c>
      <c r="Q123" s="171"/>
      <c r="R123" s="172">
        <f>R124+R185+R266+R279+R302</f>
        <v>520.9606483</v>
      </c>
      <c r="S123" s="171"/>
      <c r="T123" s="173">
        <f>T124+T185+T266+T279+T302</f>
        <v>0</v>
      </c>
      <c r="AR123" s="166" t="s">
        <v>81</v>
      </c>
      <c r="AT123" s="174" t="s">
        <v>72</v>
      </c>
      <c r="AU123" s="174" t="s">
        <v>73</v>
      </c>
      <c r="AY123" s="166" t="s">
        <v>123</v>
      </c>
      <c r="BK123" s="175">
        <f>BK124+BK185+BK266+BK279+BK302</f>
        <v>0</v>
      </c>
    </row>
    <row r="124" s="11" customFormat="1" ht="22.8" customHeight="1">
      <c r="B124" s="165"/>
      <c r="D124" s="166" t="s">
        <v>72</v>
      </c>
      <c r="E124" s="176" t="s">
        <v>81</v>
      </c>
      <c r="F124" s="176" t="s">
        <v>124</v>
      </c>
      <c r="I124" s="168"/>
      <c r="J124" s="177">
        <f>BK124</f>
        <v>0</v>
      </c>
      <c r="L124" s="165"/>
      <c r="M124" s="170"/>
      <c r="N124" s="171"/>
      <c r="O124" s="171"/>
      <c r="P124" s="172">
        <f>SUM(P125:P184)</f>
        <v>0</v>
      </c>
      <c r="Q124" s="171"/>
      <c r="R124" s="172">
        <f>SUM(R125:R184)</f>
        <v>0</v>
      </c>
      <c r="S124" s="171"/>
      <c r="T124" s="173">
        <f>SUM(T125:T184)</f>
        <v>0</v>
      </c>
      <c r="AR124" s="166" t="s">
        <v>81</v>
      </c>
      <c r="AT124" s="174" t="s">
        <v>72</v>
      </c>
      <c r="AU124" s="174" t="s">
        <v>81</v>
      </c>
      <c r="AY124" s="166" t="s">
        <v>123</v>
      </c>
      <c r="BK124" s="175">
        <f>SUM(BK125:BK184)</f>
        <v>0</v>
      </c>
    </row>
    <row r="125" s="1" customFormat="1" ht="21.6" customHeight="1">
      <c r="B125" s="178"/>
      <c r="C125" s="179" t="s">
        <v>81</v>
      </c>
      <c r="D125" s="179" t="s">
        <v>125</v>
      </c>
      <c r="E125" s="180" t="s">
        <v>189</v>
      </c>
      <c r="F125" s="181" t="s">
        <v>190</v>
      </c>
      <c r="G125" s="182" t="s">
        <v>191</v>
      </c>
      <c r="H125" s="183">
        <v>41</v>
      </c>
      <c r="I125" s="184"/>
      <c r="J125" s="185">
        <f>ROUND(I125*H125,2)</f>
        <v>0</v>
      </c>
      <c r="K125" s="181" t="s">
        <v>129</v>
      </c>
      <c r="L125" s="37"/>
      <c r="M125" s="186" t="s">
        <v>1</v>
      </c>
      <c r="N125" s="187" t="s">
        <v>38</v>
      </c>
      <c r="O125" s="73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90" t="s">
        <v>130</v>
      </c>
      <c r="AT125" s="190" t="s">
        <v>125</v>
      </c>
      <c r="AU125" s="190" t="s">
        <v>83</v>
      </c>
      <c r="AY125" s="18" t="s">
        <v>123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81</v>
      </c>
      <c r="BK125" s="191">
        <f>ROUND(I125*H125,2)</f>
        <v>0</v>
      </c>
      <c r="BL125" s="18" t="s">
        <v>130</v>
      </c>
      <c r="BM125" s="190" t="s">
        <v>854</v>
      </c>
    </row>
    <row r="126" s="13" customFormat="1">
      <c r="B126" s="200"/>
      <c r="D126" s="193" t="s">
        <v>132</v>
      </c>
      <c r="E126" s="201" t="s">
        <v>1</v>
      </c>
      <c r="F126" s="202" t="s">
        <v>855</v>
      </c>
      <c r="H126" s="203">
        <v>20.5</v>
      </c>
      <c r="I126" s="204"/>
      <c r="L126" s="200"/>
      <c r="M126" s="205"/>
      <c r="N126" s="206"/>
      <c r="O126" s="206"/>
      <c r="P126" s="206"/>
      <c r="Q126" s="206"/>
      <c r="R126" s="206"/>
      <c r="S126" s="206"/>
      <c r="T126" s="207"/>
      <c r="AT126" s="201" t="s">
        <v>132</v>
      </c>
      <c r="AU126" s="201" t="s">
        <v>83</v>
      </c>
      <c r="AV126" s="13" t="s">
        <v>83</v>
      </c>
      <c r="AW126" s="13" t="s">
        <v>30</v>
      </c>
      <c r="AX126" s="13" t="s">
        <v>73</v>
      </c>
      <c r="AY126" s="201" t="s">
        <v>123</v>
      </c>
    </row>
    <row r="127" s="13" customFormat="1">
      <c r="B127" s="200"/>
      <c r="D127" s="193" t="s">
        <v>132</v>
      </c>
      <c r="E127" s="201" t="s">
        <v>1</v>
      </c>
      <c r="F127" s="202" t="s">
        <v>856</v>
      </c>
      <c r="H127" s="203">
        <v>20.5</v>
      </c>
      <c r="I127" s="204"/>
      <c r="L127" s="200"/>
      <c r="M127" s="205"/>
      <c r="N127" s="206"/>
      <c r="O127" s="206"/>
      <c r="P127" s="206"/>
      <c r="Q127" s="206"/>
      <c r="R127" s="206"/>
      <c r="S127" s="206"/>
      <c r="T127" s="207"/>
      <c r="AT127" s="201" t="s">
        <v>132</v>
      </c>
      <c r="AU127" s="201" t="s">
        <v>83</v>
      </c>
      <c r="AV127" s="13" t="s">
        <v>83</v>
      </c>
      <c r="AW127" s="13" t="s">
        <v>30</v>
      </c>
      <c r="AX127" s="13" t="s">
        <v>73</v>
      </c>
      <c r="AY127" s="201" t="s">
        <v>123</v>
      </c>
    </row>
    <row r="128" s="14" customFormat="1">
      <c r="B128" s="208"/>
      <c r="D128" s="193" t="s">
        <v>132</v>
      </c>
      <c r="E128" s="209" t="s">
        <v>1</v>
      </c>
      <c r="F128" s="210" t="s">
        <v>155</v>
      </c>
      <c r="H128" s="211">
        <v>41</v>
      </c>
      <c r="I128" s="212"/>
      <c r="L128" s="208"/>
      <c r="M128" s="213"/>
      <c r="N128" s="214"/>
      <c r="O128" s="214"/>
      <c r="P128" s="214"/>
      <c r="Q128" s="214"/>
      <c r="R128" s="214"/>
      <c r="S128" s="214"/>
      <c r="T128" s="215"/>
      <c r="AT128" s="209" t="s">
        <v>132</v>
      </c>
      <c r="AU128" s="209" t="s">
        <v>83</v>
      </c>
      <c r="AV128" s="14" t="s">
        <v>130</v>
      </c>
      <c r="AW128" s="14" t="s">
        <v>30</v>
      </c>
      <c r="AX128" s="14" t="s">
        <v>81</v>
      </c>
      <c r="AY128" s="209" t="s">
        <v>123</v>
      </c>
    </row>
    <row r="129" s="1" customFormat="1" ht="32.4" customHeight="1">
      <c r="B129" s="178"/>
      <c r="C129" s="179" t="s">
        <v>83</v>
      </c>
      <c r="D129" s="179" t="s">
        <v>125</v>
      </c>
      <c r="E129" s="180" t="s">
        <v>196</v>
      </c>
      <c r="F129" s="181" t="s">
        <v>197</v>
      </c>
      <c r="G129" s="182" t="s">
        <v>191</v>
      </c>
      <c r="H129" s="183">
        <v>28.161999999999999</v>
      </c>
      <c r="I129" s="184"/>
      <c r="J129" s="185">
        <f>ROUND(I129*H129,2)</f>
        <v>0</v>
      </c>
      <c r="K129" s="181" t="s">
        <v>1</v>
      </c>
      <c r="L129" s="37"/>
      <c r="M129" s="186" t="s">
        <v>1</v>
      </c>
      <c r="N129" s="187" t="s">
        <v>38</v>
      </c>
      <c r="O129" s="73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AR129" s="190" t="s">
        <v>130</v>
      </c>
      <c r="AT129" s="190" t="s">
        <v>125</v>
      </c>
      <c r="AU129" s="190" t="s">
        <v>83</v>
      </c>
      <c r="AY129" s="18" t="s">
        <v>123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81</v>
      </c>
      <c r="BK129" s="191">
        <f>ROUND(I129*H129,2)</f>
        <v>0</v>
      </c>
      <c r="BL129" s="18" t="s">
        <v>130</v>
      </c>
      <c r="BM129" s="190" t="s">
        <v>857</v>
      </c>
    </row>
    <row r="130" s="13" customFormat="1">
      <c r="B130" s="200"/>
      <c r="D130" s="193" t="s">
        <v>132</v>
      </c>
      <c r="E130" s="201" t="s">
        <v>1</v>
      </c>
      <c r="F130" s="202" t="s">
        <v>858</v>
      </c>
      <c r="H130" s="203">
        <v>14.081</v>
      </c>
      <c r="I130" s="204"/>
      <c r="L130" s="200"/>
      <c r="M130" s="205"/>
      <c r="N130" s="206"/>
      <c r="O130" s="206"/>
      <c r="P130" s="206"/>
      <c r="Q130" s="206"/>
      <c r="R130" s="206"/>
      <c r="S130" s="206"/>
      <c r="T130" s="207"/>
      <c r="AT130" s="201" t="s">
        <v>132</v>
      </c>
      <c r="AU130" s="201" t="s">
        <v>83</v>
      </c>
      <c r="AV130" s="13" t="s">
        <v>83</v>
      </c>
      <c r="AW130" s="13" t="s">
        <v>30</v>
      </c>
      <c r="AX130" s="13" t="s">
        <v>73</v>
      </c>
      <c r="AY130" s="201" t="s">
        <v>123</v>
      </c>
    </row>
    <row r="131" s="13" customFormat="1">
      <c r="B131" s="200"/>
      <c r="D131" s="193" t="s">
        <v>132</v>
      </c>
      <c r="E131" s="201" t="s">
        <v>1</v>
      </c>
      <c r="F131" s="202" t="s">
        <v>859</v>
      </c>
      <c r="H131" s="203">
        <v>14.081</v>
      </c>
      <c r="I131" s="204"/>
      <c r="L131" s="200"/>
      <c r="M131" s="205"/>
      <c r="N131" s="206"/>
      <c r="O131" s="206"/>
      <c r="P131" s="206"/>
      <c r="Q131" s="206"/>
      <c r="R131" s="206"/>
      <c r="S131" s="206"/>
      <c r="T131" s="207"/>
      <c r="AT131" s="201" t="s">
        <v>132</v>
      </c>
      <c r="AU131" s="201" t="s">
        <v>83</v>
      </c>
      <c r="AV131" s="13" t="s">
        <v>83</v>
      </c>
      <c r="AW131" s="13" t="s">
        <v>30</v>
      </c>
      <c r="AX131" s="13" t="s">
        <v>73</v>
      </c>
      <c r="AY131" s="201" t="s">
        <v>123</v>
      </c>
    </row>
    <row r="132" s="14" customFormat="1">
      <c r="B132" s="208"/>
      <c r="D132" s="193" t="s">
        <v>132</v>
      </c>
      <c r="E132" s="209" t="s">
        <v>1</v>
      </c>
      <c r="F132" s="210" t="s">
        <v>155</v>
      </c>
      <c r="H132" s="211">
        <v>28.161999999999999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132</v>
      </c>
      <c r="AU132" s="209" t="s">
        <v>83</v>
      </c>
      <c r="AV132" s="14" t="s">
        <v>130</v>
      </c>
      <c r="AW132" s="14" t="s">
        <v>30</v>
      </c>
      <c r="AX132" s="14" t="s">
        <v>81</v>
      </c>
      <c r="AY132" s="209" t="s">
        <v>123</v>
      </c>
    </row>
    <row r="133" s="1" customFormat="1" ht="21.6" customHeight="1">
      <c r="B133" s="178"/>
      <c r="C133" s="179" t="s">
        <v>140</v>
      </c>
      <c r="D133" s="179" t="s">
        <v>125</v>
      </c>
      <c r="E133" s="180" t="s">
        <v>210</v>
      </c>
      <c r="F133" s="181" t="s">
        <v>211</v>
      </c>
      <c r="G133" s="182" t="s">
        <v>191</v>
      </c>
      <c r="H133" s="183">
        <v>200.5</v>
      </c>
      <c r="I133" s="184"/>
      <c r="J133" s="185">
        <f>ROUND(I133*H133,2)</f>
        <v>0</v>
      </c>
      <c r="K133" s="181" t="s">
        <v>129</v>
      </c>
      <c r="L133" s="37"/>
      <c r="M133" s="186" t="s">
        <v>1</v>
      </c>
      <c r="N133" s="187" t="s">
        <v>38</v>
      </c>
      <c r="O133" s="73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AR133" s="190" t="s">
        <v>130</v>
      </c>
      <c r="AT133" s="190" t="s">
        <v>125</v>
      </c>
      <c r="AU133" s="190" t="s">
        <v>83</v>
      </c>
      <c r="AY133" s="18" t="s">
        <v>123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81</v>
      </c>
      <c r="BK133" s="191">
        <f>ROUND(I133*H133,2)</f>
        <v>0</v>
      </c>
      <c r="BL133" s="18" t="s">
        <v>130</v>
      </c>
      <c r="BM133" s="190" t="s">
        <v>860</v>
      </c>
    </row>
    <row r="134" s="12" customFormat="1">
      <c r="B134" s="192"/>
      <c r="D134" s="193" t="s">
        <v>132</v>
      </c>
      <c r="E134" s="194" t="s">
        <v>1</v>
      </c>
      <c r="F134" s="195" t="s">
        <v>133</v>
      </c>
      <c r="H134" s="194" t="s">
        <v>1</v>
      </c>
      <c r="I134" s="196"/>
      <c r="L134" s="192"/>
      <c r="M134" s="197"/>
      <c r="N134" s="198"/>
      <c r="O134" s="198"/>
      <c r="P134" s="198"/>
      <c r="Q134" s="198"/>
      <c r="R134" s="198"/>
      <c r="S134" s="198"/>
      <c r="T134" s="199"/>
      <c r="AT134" s="194" t="s">
        <v>132</v>
      </c>
      <c r="AU134" s="194" t="s">
        <v>83</v>
      </c>
      <c r="AV134" s="12" t="s">
        <v>81</v>
      </c>
      <c r="AW134" s="12" t="s">
        <v>30</v>
      </c>
      <c r="AX134" s="12" t="s">
        <v>73</v>
      </c>
      <c r="AY134" s="194" t="s">
        <v>123</v>
      </c>
    </row>
    <row r="135" s="12" customFormat="1">
      <c r="B135" s="192"/>
      <c r="D135" s="193" t="s">
        <v>132</v>
      </c>
      <c r="E135" s="194" t="s">
        <v>1</v>
      </c>
      <c r="F135" s="195" t="s">
        <v>213</v>
      </c>
      <c r="H135" s="194" t="s">
        <v>1</v>
      </c>
      <c r="I135" s="196"/>
      <c r="L135" s="192"/>
      <c r="M135" s="197"/>
      <c r="N135" s="198"/>
      <c r="O135" s="198"/>
      <c r="P135" s="198"/>
      <c r="Q135" s="198"/>
      <c r="R135" s="198"/>
      <c r="S135" s="198"/>
      <c r="T135" s="199"/>
      <c r="AT135" s="194" t="s">
        <v>132</v>
      </c>
      <c r="AU135" s="194" t="s">
        <v>83</v>
      </c>
      <c r="AV135" s="12" t="s">
        <v>81</v>
      </c>
      <c r="AW135" s="12" t="s">
        <v>30</v>
      </c>
      <c r="AX135" s="12" t="s">
        <v>73</v>
      </c>
      <c r="AY135" s="194" t="s">
        <v>123</v>
      </c>
    </row>
    <row r="136" s="12" customFormat="1">
      <c r="B136" s="192"/>
      <c r="D136" s="193" t="s">
        <v>132</v>
      </c>
      <c r="E136" s="194" t="s">
        <v>1</v>
      </c>
      <c r="F136" s="195" t="s">
        <v>214</v>
      </c>
      <c r="H136" s="194" t="s">
        <v>1</v>
      </c>
      <c r="I136" s="196"/>
      <c r="L136" s="192"/>
      <c r="M136" s="197"/>
      <c r="N136" s="198"/>
      <c r="O136" s="198"/>
      <c r="P136" s="198"/>
      <c r="Q136" s="198"/>
      <c r="R136" s="198"/>
      <c r="S136" s="198"/>
      <c r="T136" s="199"/>
      <c r="AT136" s="194" t="s">
        <v>132</v>
      </c>
      <c r="AU136" s="194" t="s">
        <v>83</v>
      </c>
      <c r="AV136" s="12" t="s">
        <v>81</v>
      </c>
      <c r="AW136" s="12" t="s">
        <v>30</v>
      </c>
      <c r="AX136" s="12" t="s">
        <v>73</v>
      </c>
      <c r="AY136" s="194" t="s">
        <v>123</v>
      </c>
    </row>
    <row r="137" s="13" customFormat="1">
      <c r="B137" s="200"/>
      <c r="D137" s="193" t="s">
        <v>132</v>
      </c>
      <c r="E137" s="201" t="s">
        <v>1</v>
      </c>
      <c r="F137" s="202" t="s">
        <v>861</v>
      </c>
      <c r="H137" s="203">
        <v>401.00400000000002</v>
      </c>
      <c r="I137" s="204"/>
      <c r="L137" s="200"/>
      <c r="M137" s="205"/>
      <c r="N137" s="206"/>
      <c r="O137" s="206"/>
      <c r="P137" s="206"/>
      <c r="Q137" s="206"/>
      <c r="R137" s="206"/>
      <c r="S137" s="206"/>
      <c r="T137" s="207"/>
      <c r="AT137" s="201" t="s">
        <v>132</v>
      </c>
      <c r="AU137" s="201" t="s">
        <v>83</v>
      </c>
      <c r="AV137" s="13" t="s">
        <v>83</v>
      </c>
      <c r="AW137" s="13" t="s">
        <v>30</v>
      </c>
      <c r="AX137" s="13" t="s">
        <v>73</v>
      </c>
      <c r="AY137" s="201" t="s">
        <v>123</v>
      </c>
    </row>
    <row r="138" s="15" customFormat="1">
      <c r="B138" s="216"/>
      <c r="D138" s="193" t="s">
        <v>132</v>
      </c>
      <c r="E138" s="217" t="s">
        <v>1</v>
      </c>
      <c r="F138" s="218" t="s">
        <v>216</v>
      </c>
      <c r="H138" s="219">
        <v>401.00400000000002</v>
      </c>
      <c r="I138" s="220"/>
      <c r="L138" s="216"/>
      <c r="M138" s="221"/>
      <c r="N138" s="222"/>
      <c r="O138" s="222"/>
      <c r="P138" s="222"/>
      <c r="Q138" s="222"/>
      <c r="R138" s="222"/>
      <c r="S138" s="222"/>
      <c r="T138" s="223"/>
      <c r="AT138" s="217" t="s">
        <v>132</v>
      </c>
      <c r="AU138" s="217" t="s">
        <v>83</v>
      </c>
      <c r="AV138" s="15" t="s">
        <v>140</v>
      </c>
      <c r="AW138" s="15" t="s">
        <v>30</v>
      </c>
      <c r="AX138" s="15" t="s">
        <v>73</v>
      </c>
      <c r="AY138" s="217" t="s">
        <v>123</v>
      </c>
    </row>
    <row r="139" s="13" customFormat="1">
      <c r="B139" s="200"/>
      <c r="D139" s="193" t="s">
        <v>132</v>
      </c>
      <c r="E139" s="201" t="s">
        <v>1</v>
      </c>
      <c r="F139" s="202" t="s">
        <v>862</v>
      </c>
      <c r="H139" s="203">
        <v>200.5</v>
      </c>
      <c r="I139" s="204"/>
      <c r="L139" s="200"/>
      <c r="M139" s="205"/>
      <c r="N139" s="206"/>
      <c r="O139" s="206"/>
      <c r="P139" s="206"/>
      <c r="Q139" s="206"/>
      <c r="R139" s="206"/>
      <c r="S139" s="206"/>
      <c r="T139" s="207"/>
      <c r="AT139" s="201" t="s">
        <v>132</v>
      </c>
      <c r="AU139" s="201" t="s">
        <v>83</v>
      </c>
      <c r="AV139" s="13" t="s">
        <v>83</v>
      </c>
      <c r="AW139" s="13" t="s">
        <v>30</v>
      </c>
      <c r="AX139" s="13" t="s">
        <v>81</v>
      </c>
      <c r="AY139" s="201" t="s">
        <v>123</v>
      </c>
    </row>
    <row r="140" s="1" customFormat="1" ht="32.4" customHeight="1">
      <c r="B140" s="178"/>
      <c r="C140" s="179" t="s">
        <v>130</v>
      </c>
      <c r="D140" s="179" t="s">
        <v>125</v>
      </c>
      <c r="E140" s="180" t="s">
        <v>219</v>
      </c>
      <c r="F140" s="181" t="s">
        <v>220</v>
      </c>
      <c r="G140" s="182" t="s">
        <v>191</v>
      </c>
      <c r="H140" s="183">
        <v>140.80500000000001</v>
      </c>
      <c r="I140" s="184"/>
      <c r="J140" s="185">
        <f>ROUND(I140*H140,2)</f>
        <v>0</v>
      </c>
      <c r="K140" s="181" t="s">
        <v>1</v>
      </c>
      <c r="L140" s="37"/>
      <c r="M140" s="186" t="s">
        <v>1</v>
      </c>
      <c r="N140" s="187" t="s">
        <v>38</v>
      </c>
      <c r="O140" s="73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AR140" s="190" t="s">
        <v>130</v>
      </c>
      <c r="AT140" s="190" t="s">
        <v>125</v>
      </c>
      <c r="AU140" s="190" t="s">
        <v>83</v>
      </c>
      <c r="AY140" s="18" t="s">
        <v>123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81</v>
      </c>
      <c r="BK140" s="191">
        <f>ROUND(I140*H140,2)</f>
        <v>0</v>
      </c>
      <c r="BL140" s="18" t="s">
        <v>130</v>
      </c>
      <c r="BM140" s="190" t="s">
        <v>863</v>
      </c>
    </row>
    <row r="141" s="12" customFormat="1">
      <c r="B141" s="192"/>
      <c r="D141" s="193" t="s">
        <v>132</v>
      </c>
      <c r="E141" s="194" t="s">
        <v>1</v>
      </c>
      <c r="F141" s="195" t="s">
        <v>133</v>
      </c>
      <c r="H141" s="194" t="s">
        <v>1</v>
      </c>
      <c r="I141" s="196"/>
      <c r="L141" s="192"/>
      <c r="M141" s="197"/>
      <c r="N141" s="198"/>
      <c r="O141" s="198"/>
      <c r="P141" s="198"/>
      <c r="Q141" s="198"/>
      <c r="R141" s="198"/>
      <c r="S141" s="198"/>
      <c r="T141" s="199"/>
      <c r="AT141" s="194" t="s">
        <v>132</v>
      </c>
      <c r="AU141" s="194" t="s">
        <v>83</v>
      </c>
      <c r="AV141" s="12" t="s">
        <v>81</v>
      </c>
      <c r="AW141" s="12" t="s">
        <v>30</v>
      </c>
      <c r="AX141" s="12" t="s">
        <v>73</v>
      </c>
      <c r="AY141" s="194" t="s">
        <v>123</v>
      </c>
    </row>
    <row r="142" s="12" customFormat="1">
      <c r="B142" s="192"/>
      <c r="D142" s="193" t="s">
        <v>132</v>
      </c>
      <c r="E142" s="194" t="s">
        <v>1</v>
      </c>
      <c r="F142" s="195" t="s">
        <v>213</v>
      </c>
      <c r="H142" s="194" t="s">
        <v>1</v>
      </c>
      <c r="I142" s="196"/>
      <c r="L142" s="192"/>
      <c r="M142" s="197"/>
      <c r="N142" s="198"/>
      <c r="O142" s="198"/>
      <c r="P142" s="198"/>
      <c r="Q142" s="198"/>
      <c r="R142" s="198"/>
      <c r="S142" s="198"/>
      <c r="T142" s="199"/>
      <c r="AT142" s="194" t="s">
        <v>132</v>
      </c>
      <c r="AU142" s="194" t="s">
        <v>83</v>
      </c>
      <c r="AV142" s="12" t="s">
        <v>81</v>
      </c>
      <c r="AW142" s="12" t="s">
        <v>30</v>
      </c>
      <c r="AX142" s="12" t="s">
        <v>73</v>
      </c>
      <c r="AY142" s="194" t="s">
        <v>123</v>
      </c>
    </row>
    <row r="143" s="12" customFormat="1">
      <c r="B143" s="192"/>
      <c r="D143" s="193" t="s">
        <v>132</v>
      </c>
      <c r="E143" s="194" t="s">
        <v>1</v>
      </c>
      <c r="F143" s="195" t="s">
        <v>214</v>
      </c>
      <c r="H143" s="194" t="s">
        <v>1</v>
      </c>
      <c r="I143" s="196"/>
      <c r="L143" s="192"/>
      <c r="M143" s="197"/>
      <c r="N143" s="198"/>
      <c r="O143" s="198"/>
      <c r="P143" s="198"/>
      <c r="Q143" s="198"/>
      <c r="R143" s="198"/>
      <c r="S143" s="198"/>
      <c r="T143" s="199"/>
      <c r="AT143" s="194" t="s">
        <v>132</v>
      </c>
      <c r="AU143" s="194" t="s">
        <v>83</v>
      </c>
      <c r="AV143" s="12" t="s">
        <v>81</v>
      </c>
      <c r="AW143" s="12" t="s">
        <v>30</v>
      </c>
      <c r="AX143" s="12" t="s">
        <v>73</v>
      </c>
      <c r="AY143" s="194" t="s">
        <v>123</v>
      </c>
    </row>
    <row r="144" s="13" customFormat="1">
      <c r="B144" s="200"/>
      <c r="D144" s="193" t="s">
        <v>132</v>
      </c>
      <c r="E144" s="201" t="s">
        <v>1</v>
      </c>
      <c r="F144" s="202" t="s">
        <v>864</v>
      </c>
      <c r="H144" s="203">
        <v>281.61000000000001</v>
      </c>
      <c r="I144" s="204"/>
      <c r="L144" s="200"/>
      <c r="M144" s="205"/>
      <c r="N144" s="206"/>
      <c r="O144" s="206"/>
      <c r="P144" s="206"/>
      <c r="Q144" s="206"/>
      <c r="R144" s="206"/>
      <c r="S144" s="206"/>
      <c r="T144" s="207"/>
      <c r="AT144" s="201" t="s">
        <v>132</v>
      </c>
      <c r="AU144" s="201" t="s">
        <v>83</v>
      </c>
      <c r="AV144" s="13" t="s">
        <v>83</v>
      </c>
      <c r="AW144" s="13" t="s">
        <v>30</v>
      </c>
      <c r="AX144" s="13" t="s">
        <v>73</v>
      </c>
      <c r="AY144" s="201" t="s">
        <v>123</v>
      </c>
    </row>
    <row r="145" s="15" customFormat="1">
      <c r="B145" s="216"/>
      <c r="D145" s="193" t="s">
        <v>132</v>
      </c>
      <c r="E145" s="217" t="s">
        <v>1</v>
      </c>
      <c r="F145" s="218" t="s">
        <v>216</v>
      </c>
      <c r="H145" s="219">
        <v>281.61000000000001</v>
      </c>
      <c r="I145" s="220"/>
      <c r="L145" s="216"/>
      <c r="M145" s="221"/>
      <c r="N145" s="222"/>
      <c r="O145" s="222"/>
      <c r="P145" s="222"/>
      <c r="Q145" s="222"/>
      <c r="R145" s="222"/>
      <c r="S145" s="222"/>
      <c r="T145" s="223"/>
      <c r="AT145" s="217" t="s">
        <v>132</v>
      </c>
      <c r="AU145" s="217" t="s">
        <v>83</v>
      </c>
      <c r="AV145" s="15" t="s">
        <v>140</v>
      </c>
      <c r="AW145" s="15" t="s">
        <v>30</v>
      </c>
      <c r="AX145" s="15" t="s">
        <v>73</v>
      </c>
      <c r="AY145" s="217" t="s">
        <v>123</v>
      </c>
    </row>
    <row r="146" s="13" customFormat="1">
      <c r="B146" s="200"/>
      <c r="D146" s="193" t="s">
        <v>132</v>
      </c>
      <c r="E146" s="201" t="s">
        <v>1</v>
      </c>
      <c r="F146" s="202" t="s">
        <v>865</v>
      </c>
      <c r="H146" s="203">
        <v>140.80500000000001</v>
      </c>
      <c r="I146" s="204"/>
      <c r="L146" s="200"/>
      <c r="M146" s="205"/>
      <c r="N146" s="206"/>
      <c r="O146" s="206"/>
      <c r="P146" s="206"/>
      <c r="Q146" s="206"/>
      <c r="R146" s="206"/>
      <c r="S146" s="206"/>
      <c r="T146" s="207"/>
      <c r="AT146" s="201" t="s">
        <v>132</v>
      </c>
      <c r="AU146" s="201" t="s">
        <v>83</v>
      </c>
      <c r="AV146" s="13" t="s">
        <v>83</v>
      </c>
      <c r="AW146" s="13" t="s">
        <v>30</v>
      </c>
      <c r="AX146" s="13" t="s">
        <v>81</v>
      </c>
      <c r="AY146" s="201" t="s">
        <v>123</v>
      </c>
    </row>
    <row r="147" s="1" customFormat="1" ht="21.6" customHeight="1">
      <c r="B147" s="178"/>
      <c r="C147" s="179" t="s">
        <v>149</v>
      </c>
      <c r="D147" s="179" t="s">
        <v>125</v>
      </c>
      <c r="E147" s="180" t="s">
        <v>225</v>
      </c>
      <c r="F147" s="181" t="s">
        <v>226</v>
      </c>
      <c r="G147" s="182" t="s">
        <v>191</v>
      </c>
      <c r="H147" s="183">
        <v>102.5</v>
      </c>
      <c r="I147" s="184"/>
      <c r="J147" s="185">
        <f>ROUND(I147*H147,2)</f>
        <v>0</v>
      </c>
      <c r="K147" s="181" t="s">
        <v>129</v>
      </c>
      <c r="L147" s="37"/>
      <c r="M147" s="186" t="s">
        <v>1</v>
      </c>
      <c r="N147" s="187" t="s">
        <v>38</v>
      </c>
      <c r="O147" s="73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AR147" s="190" t="s">
        <v>130</v>
      </c>
      <c r="AT147" s="190" t="s">
        <v>125</v>
      </c>
      <c r="AU147" s="190" t="s">
        <v>83</v>
      </c>
      <c r="AY147" s="18" t="s">
        <v>123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130</v>
      </c>
      <c r="BM147" s="190" t="s">
        <v>866</v>
      </c>
    </row>
    <row r="148" s="13" customFormat="1">
      <c r="B148" s="200"/>
      <c r="D148" s="193" t="s">
        <v>132</v>
      </c>
      <c r="E148" s="201" t="s">
        <v>1</v>
      </c>
      <c r="F148" s="202" t="s">
        <v>867</v>
      </c>
      <c r="H148" s="203">
        <v>102.5</v>
      </c>
      <c r="I148" s="204"/>
      <c r="L148" s="200"/>
      <c r="M148" s="205"/>
      <c r="N148" s="206"/>
      <c r="O148" s="206"/>
      <c r="P148" s="206"/>
      <c r="Q148" s="206"/>
      <c r="R148" s="206"/>
      <c r="S148" s="206"/>
      <c r="T148" s="207"/>
      <c r="AT148" s="201" t="s">
        <v>132</v>
      </c>
      <c r="AU148" s="201" t="s">
        <v>83</v>
      </c>
      <c r="AV148" s="13" t="s">
        <v>83</v>
      </c>
      <c r="AW148" s="13" t="s">
        <v>30</v>
      </c>
      <c r="AX148" s="13" t="s">
        <v>81</v>
      </c>
      <c r="AY148" s="201" t="s">
        <v>123</v>
      </c>
    </row>
    <row r="149" s="1" customFormat="1" ht="21.6" customHeight="1">
      <c r="B149" s="178"/>
      <c r="C149" s="179" t="s">
        <v>156</v>
      </c>
      <c r="D149" s="179" t="s">
        <v>125</v>
      </c>
      <c r="E149" s="180" t="s">
        <v>230</v>
      </c>
      <c r="F149" s="181" t="s">
        <v>231</v>
      </c>
      <c r="G149" s="182" t="s">
        <v>191</v>
      </c>
      <c r="H149" s="183">
        <v>70.403000000000006</v>
      </c>
      <c r="I149" s="184"/>
      <c r="J149" s="185">
        <f>ROUND(I149*H149,2)</f>
        <v>0</v>
      </c>
      <c r="K149" s="181" t="s">
        <v>1</v>
      </c>
      <c r="L149" s="37"/>
      <c r="M149" s="186" t="s">
        <v>1</v>
      </c>
      <c r="N149" s="187" t="s">
        <v>38</v>
      </c>
      <c r="O149" s="73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AR149" s="190" t="s">
        <v>130</v>
      </c>
      <c r="AT149" s="190" t="s">
        <v>125</v>
      </c>
      <c r="AU149" s="190" t="s">
        <v>83</v>
      </c>
      <c r="AY149" s="18" t="s">
        <v>123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81</v>
      </c>
      <c r="BK149" s="191">
        <f>ROUND(I149*H149,2)</f>
        <v>0</v>
      </c>
      <c r="BL149" s="18" t="s">
        <v>130</v>
      </c>
      <c r="BM149" s="190" t="s">
        <v>868</v>
      </c>
    </row>
    <row r="150" s="13" customFormat="1">
      <c r="B150" s="200"/>
      <c r="D150" s="193" t="s">
        <v>132</v>
      </c>
      <c r="E150" s="201" t="s">
        <v>1</v>
      </c>
      <c r="F150" s="202" t="s">
        <v>869</v>
      </c>
      <c r="H150" s="203">
        <v>70.403000000000006</v>
      </c>
      <c r="I150" s="204"/>
      <c r="L150" s="200"/>
      <c r="M150" s="205"/>
      <c r="N150" s="206"/>
      <c r="O150" s="206"/>
      <c r="P150" s="206"/>
      <c r="Q150" s="206"/>
      <c r="R150" s="206"/>
      <c r="S150" s="206"/>
      <c r="T150" s="207"/>
      <c r="AT150" s="201" t="s">
        <v>132</v>
      </c>
      <c r="AU150" s="201" t="s">
        <v>83</v>
      </c>
      <c r="AV150" s="13" t="s">
        <v>83</v>
      </c>
      <c r="AW150" s="13" t="s">
        <v>30</v>
      </c>
      <c r="AX150" s="13" t="s">
        <v>81</v>
      </c>
      <c r="AY150" s="201" t="s">
        <v>123</v>
      </c>
    </row>
    <row r="151" s="1" customFormat="1" ht="21.6" customHeight="1">
      <c r="B151" s="178"/>
      <c r="C151" s="179" t="s">
        <v>162</v>
      </c>
      <c r="D151" s="179" t="s">
        <v>125</v>
      </c>
      <c r="E151" s="180" t="s">
        <v>235</v>
      </c>
      <c r="F151" s="181" t="s">
        <v>236</v>
      </c>
      <c r="G151" s="182" t="s">
        <v>191</v>
      </c>
      <c r="H151" s="183">
        <v>200.5</v>
      </c>
      <c r="I151" s="184"/>
      <c r="J151" s="185">
        <f>ROUND(I151*H151,2)</f>
        <v>0</v>
      </c>
      <c r="K151" s="181" t="s">
        <v>129</v>
      </c>
      <c r="L151" s="37"/>
      <c r="M151" s="186" t="s">
        <v>1</v>
      </c>
      <c r="N151" s="187" t="s">
        <v>38</v>
      </c>
      <c r="O151" s="73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AR151" s="190" t="s">
        <v>130</v>
      </c>
      <c r="AT151" s="190" t="s">
        <v>125</v>
      </c>
      <c r="AU151" s="190" t="s">
        <v>83</v>
      </c>
      <c r="AY151" s="18" t="s">
        <v>123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81</v>
      </c>
      <c r="BK151" s="191">
        <f>ROUND(I151*H151,2)</f>
        <v>0</v>
      </c>
      <c r="BL151" s="18" t="s">
        <v>130</v>
      </c>
      <c r="BM151" s="190" t="s">
        <v>870</v>
      </c>
    </row>
    <row r="152" s="12" customFormat="1">
      <c r="B152" s="192"/>
      <c r="D152" s="193" t="s">
        <v>132</v>
      </c>
      <c r="E152" s="194" t="s">
        <v>1</v>
      </c>
      <c r="F152" s="195" t="s">
        <v>133</v>
      </c>
      <c r="H152" s="194" t="s">
        <v>1</v>
      </c>
      <c r="I152" s="196"/>
      <c r="L152" s="192"/>
      <c r="M152" s="197"/>
      <c r="N152" s="198"/>
      <c r="O152" s="198"/>
      <c r="P152" s="198"/>
      <c r="Q152" s="198"/>
      <c r="R152" s="198"/>
      <c r="S152" s="198"/>
      <c r="T152" s="199"/>
      <c r="AT152" s="194" t="s">
        <v>132</v>
      </c>
      <c r="AU152" s="194" t="s">
        <v>83</v>
      </c>
      <c r="AV152" s="12" t="s">
        <v>81</v>
      </c>
      <c r="AW152" s="12" t="s">
        <v>30</v>
      </c>
      <c r="AX152" s="12" t="s">
        <v>73</v>
      </c>
      <c r="AY152" s="194" t="s">
        <v>123</v>
      </c>
    </row>
    <row r="153" s="12" customFormat="1">
      <c r="B153" s="192"/>
      <c r="D153" s="193" t="s">
        <v>132</v>
      </c>
      <c r="E153" s="194" t="s">
        <v>1</v>
      </c>
      <c r="F153" s="195" t="s">
        <v>213</v>
      </c>
      <c r="H153" s="194" t="s">
        <v>1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4" t="s">
        <v>132</v>
      </c>
      <c r="AU153" s="194" t="s">
        <v>83</v>
      </c>
      <c r="AV153" s="12" t="s">
        <v>81</v>
      </c>
      <c r="AW153" s="12" t="s">
        <v>30</v>
      </c>
      <c r="AX153" s="12" t="s">
        <v>73</v>
      </c>
      <c r="AY153" s="194" t="s">
        <v>123</v>
      </c>
    </row>
    <row r="154" s="12" customFormat="1">
      <c r="B154" s="192"/>
      <c r="D154" s="193" t="s">
        <v>132</v>
      </c>
      <c r="E154" s="194" t="s">
        <v>1</v>
      </c>
      <c r="F154" s="195" t="s">
        <v>214</v>
      </c>
      <c r="H154" s="194" t="s">
        <v>1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4" t="s">
        <v>132</v>
      </c>
      <c r="AU154" s="194" t="s">
        <v>83</v>
      </c>
      <c r="AV154" s="12" t="s">
        <v>81</v>
      </c>
      <c r="AW154" s="12" t="s">
        <v>30</v>
      </c>
      <c r="AX154" s="12" t="s">
        <v>73</v>
      </c>
      <c r="AY154" s="194" t="s">
        <v>123</v>
      </c>
    </row>
    <row r="155" s="13" customFormat="1">
      <c r="B155" s="200"/>
      <c r="D155" s="193" t="s">
        <v>132</v>
      </c>
      <c r="E155" s="201" t="s">
        <v>1</v>
      </c>
      <c r="F155" s="202" t="s">
        <v>861</v>
      </c>
      <c r="H155" s="203">
        <v>401.00400000000002</v>
      </c>
      <c r="I155" s="204"/>
      <c r="L155" s="200"/>
      <c r="M155" s="205"/>
      <c r="N155" s="206"/>
      <c r="O155" s="206"/>
      <c r="P155" s="206"/>
      <c r="Q155" s="206"/>
      <c r="R155" s="206"/>
      <c r="S155" s="206"/>
      <c r="T155" s="207"/>
      <c r="AT155" s="201" t="s">
        <v>132</v>
      </c>
      <c r="AU155" s="201" t="s">
        <v>83</v>
      </c>
      <c r="AV155" s="13" t="s">
        <v>83</v>
      </c>
      <c r="AW155" s="13" t="s">
        <v>30</v>
      </c>
      <c r="AX155" s="13" t="s">
        <v>73</v>
      </c>
      <c r="AY155" s="201" t="s">
        <v>123</v>
      </c>
    </row>
    <row r="156" s="15" customFormat="1">
      <c r="B156" s="216"/>
      <c r="D156" s="193" t="s">
        <v>132</v>
      </c>
      <c r="E156" s="217" t="s">
        <v>1</v>
      </c>
      <c r="F156" s="218" t="s">
        <v>216</v>
      </c>
      <c r="H156" s="219">
        <v>401.00400000000002</v>
      </c>
      <c r="I156" s="220"/>
      <c r="L156" s="216"/>
      <c r="M156" s="221"/>
      <c r="N156" s="222"/>
      <c r="O156" s="222"/>
      <c r="P156" s="222"/>
      <c r="Q156" s="222"/>
      <c r="R156" s="222"/>
      <c r="S156" s="222"/>
      <c r="T156" s="223"/>
      <c r="AT156" s="217" t="s">
        <v>132</v>
      </c>
      <c r="AU156" s="217" t="s">
        <v>83</v>
      </c>
      <c r="AV156" s="15" t="s">
        <v>140</v>
      </c>
      <c r="AW156" s="15" t="s">
        <v>30</v>
      </c>
      <c r="AX156" s="15" t="s">
        <v>73</v>
      </c>
      <c r="AY156" s="217" t="s">
        <v>123</v>
      </c>
    </row>
    <row r="157" s="13" customFormat="1">
      <c r="B157" s="200"/>
      <c r="D157" s="193" t="s">
        <v>132</v>
      </c>
      <c r="E157" s="201" t="s">
        <v>1</v>
      </c>
      <c r="F157" s="202" t="s">
        <v>862</v>
      </c>
      <c r="H157" s="203">
        <v>200.5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132</v>
      </c>
      <c r="AU157" s="201" t="s">
        <v>83</v>
      </c>
      <c r="AV157" s="13" t="s">
        <v>83</v>
      </c>
      <c r="AW157" s="13" t="s">
        <v>30</v>
      </c>
      <c r="AX157" s="13" t="s">
        <v>81</v>
      </c>
      <c r="AY157" s="201" t="s">
        <v>123</v>
      </c>
    </row>
    <row r="158" s="1" customFormat="1" ht="32.4" customHeight="1">
      <c r="B158" s="178"/>
      <c r="C158" s="179" t="s">
        <v>167</v>
      </c>
      <c r="D158" s="179" t="s">
        <v>125</v>
      </c>
      <c r="E158" s="180" t="s">
        <v>239</v>
      </c>
      <c r="F158" s="181" t="s">
        <v>240</v>
      </c>
      <c r="G158" s="182" t="s">
        <v>191</v>
      </c>
      <c r="H158" s="183">
        <v>140.80500000000001</v>
      </c>
      <c r="I158" s="184"/>
      <c r="J158" s="185">
        <f>ROUND(I158*H158,2)</f>
        <v>0</v>
      </c>
      <c r="K158" s="181" t="s">
        <v>1</v>
      </c>
      <c r="L158" s="37"/>
      <c r="M158" s="186" t="s">
        <v>1</v>
      </c>
      <c r="N158" s="187" t="s">
        <v>38</v>
      </c>
      <c r="O158" s="73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AR158" s="190" t="s">
        <v>130</v>
      </c>
      <c r="AT158" s="190" t="s">
        <v>125</v>
      </c>
      <c r="AU158" s="190" t="s">
        <v>83</v>
      </c>
      <c r="AY158" s="18" t="s">
        <v>123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81</v>
      </c>
      <c r="BK158" s="191">
        <f>ROUND(I158*H158,2)</f>
        <v>0</v>
      </c>
      <c r="BL158" s="18" t="s">
        <v>130</v>
      </c>
      <c r="BM158" s="190" t="s">
        <v>871</v>
      </c>
    </row>
    <row r="159" s="12" customFormat="1">
      <c r="B159" s="192"/>
      <c r="D159" s="193" t="s">
        <v>132</v>
      </c>
      <c r="E159" s="194" t="s">
        <v>1</v>
      </c>
      <c r="F159" s="195" t="s">
        <v>133</v>
      </c>
      <c r="H159" s="194" t="s">
        <v>1</v>
      </c>
      <c r="I159" s="196"/>
      <c r="L159" s="192"/>
      <c r="M159" s="197"/>
      <c r="N159" s="198"/>
      <c r="O159" s="198"/>
      <c r="P159" s="198"/>
      <c r="Q159" s="198"/>
      <c r="R159" s="198"/>
      <c r="S159" s="198"/>
      <c r="T159" s="199"/>
      <c r="AT159" s="194" t="s">
        <v>132</v>
      </c>
      <c r="AU159" s="194" t="s">
        <v>83</v>
      </c>
      <c r="AV159" s="12" t="s">
        <v>81</v>
      </c>
      <c r="AW159" s="12" t="s">
        <v>30</v>
      </c>
      <c r="AX159" s="12" t="s">
        <v>73</v>
      </c>
      <c r="AY159" s="194" t="s">
        <v>123</v>
      </c>
    </row>
    <row r="160" s="12" customFormat="1">
      <c r="B160" s="192"/>
      <c r="D160" s="193" t="s">
        <v>132</v>
      </c>
      <c r="E160" s="194" t="s">
        <v>1</v>
      </c>
      <c r="F160" s="195" t="s">
        <v>213</v>
      </c>
      <c r="H160" s="194" t="s">
        <v>1</v>
      </c>
      <c r="I160" s="196"/>
      <c r="L160" s="192"/>
      <c r="M160" s="197"/>
      <c r="N160" s="198"/>
      <c r="O160" s="198"/>
      <c r="P160" s="198"/>
      <c r="Q160" s="198"/>
      <c r="R160" s="198"/>
      <c r="S160" s="198"/>
      <c r="T160" s="199"/>
      <c r="AT160" s="194" t="s">
        <v>132</v>
      </c>
      <c r="AU160" s="194" t="s">
        <v>83</v>
      </c>
      <c r="AV160" s="12" t="s">
        <v>81</v>
      </c>
      <c r="AW160" s="12" t="s">
        <v>30</v>
      </c>
      <c r="AX160" s="12" t="s">
        <v>73</v>
      </c>
      <c r="AY160" s="194" t="s">
        <v>123</v>
      </c>
    </row>
    <row r="161" s="12" customFormat="1">
      <c r="B161" s="192"/>
      <c r="D161" s="193" t="s">
        <v>132</v>
      </c>
      <c r="E161" s="194" t="s">
        <v>1</v>
      </c>
      <c r="F161" s="195" t="s">
        <v>214</v>
      </c>
      <c r="H161" s="194" t="s">
        <v>1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4" t="s">
        <v>132</v>
      </c>
      <c r="AU161" s="194" t="s">
        <v>83</v>
      </c>
      <c r="AV161" s="12" t="s">
        <v>81</v>
      </c>
      <c r="AW161" s="12" t="s">
        <v>30</v>
      </c>
      <c r="AX161" s="12" t="s">
        <v>73</v>
      </c>
      <c r="AY161" s="194" t="s">
        <v>123</v>
      </c>
    </row>
    <row r="162" s="13" customFormat="1">
      <c r="B162" s="200"/>
      <c r="D162" s="193" t="s">
        <v>132</v>
      </c>
      <c r="E162" s="201" t="s">
        <v>1</v>
      </c>
      <c r="F162" s="202" t="s">
        <v>864</v>
      </c>
      <c r="H162" s="203">
        <v>281.61000000000001</v>
      </c>
      <c r="I162" s="204"/>
      <c r="L162" s="200"/>
      <c r="M162" s="205"/>
      <c r="N162" s="206"/>
      <c r="O162" s="206"/>
      <c r="P162" s="206"/>
      <c r="Q162" s="206"/>
      <c r="R162" s="206"/>
      <c r="S162" s="206"/>
      <c r="T162" s="207"/>
      <c r="AT162" s="201" t="s">
        <v>132</v>
      </c>
      <c r="AU162" s="201" t="s">
        <v>83</v>
      </c>
      <c r="AV162" s="13" t="s">
        <v>83</v>
      </c>
      <c r="AW162" s="13" t="s">
        <v>30</v>
      </c>
      <c r="AX162" s="13" t="s">
        <v>73</v>
      </c>
      <c r="AY162" s="201" t="s">
        <v>123</v>
      </c>
    </row>
    <row r="163" s="15" customFormat="1">
      <c r="B163" s="216"/>
      <c r="D163" s="193" t="s">
        <v>132</v>
      </c>
      <c r="E163" s="217" t="s">
        <v>1</v>
      </c>
      <c r="F163" s="218" t="s">
        <v>216</v>
      </c>
      <c r="H163" s="219">
        <v>281.61000000000001</v>
      </c>
      <c r="I163" s="220"/>
      <c r="L163" s="216"/>
      <c r="M163" s="221"/>
      <c r="N163" s="222"/>
      <c r="O163" s="222"/>
      <c r="P163" s="222"/>
      <c r="Q163" s="222"/>
      <c r="R163" s="222"/>
      <c r="S163" s="222"/>
      <c r="T163" s="223"/>
      <c r="AT163" s="217" t="s">
        <v>132</v>
      </c>
      <c r="AU163" s="217" t="s">
        <v>83</v>
      </c>
      <c r="AV163" s="15" t="s">
        <v>140</v>
      </c>
      <c r="AW163" s="15" t="s">
        <v>30</v>
      </c>
      <c r="AX163" s="15" t="s">
        <v>73</v>
      </c>
      <c r="AY163" s="217" t="s">
        <v>123</v>
      </c>
    </row>
    <row r="164" s="13" customFormat="1">
      <c r="B164" s="200"/>
      <c r="D164" s="193" t="s">
        <v>132</v>
      </c>
      <c r="E164" s="201" t="s">
        <v>1</v>
      </c>
      <c r="F164" s="202" t="s">
        <v>872</v>
      </c>
      <c r="H164" s="203">
        <v>140.80500000000001</v>
      </c>
      <c r="I164" s="204"/>
      <c r="L164" s="200"/>
      <c r="M164" s="205"/>
      <c r="N164" s="206"/>
      <c r="O164" s="206"/>
      <c r="P164" s="206"/>
      <c r="Q164" s="206"/>
      <c r="R164" s="206"/>
      <c r="S164" s="206"/>
      <c r="T164" s="207"/>
      <c r="AT164" s="201" t="s">
        <v>132</v>
      </c>
      <c r="AU164" s="201" t="s">
        <v>83</v>
      </c>
      <c r="AV164" s="13" t="s">
        <v>83</v>
      </c>
      <c r="AW164" s="13" t="s">
        <v>30</v>
      </c>
      <c r="AX164" s="13" t="s">
        <v>81</v>
      </c>
      <c r="AY164" s="201" t="s">
        <v>123</v>
      </c>
    </row>
    <row r="165" s="1" customFormat="1" ht="21.6" customHeight="1">
      <c r="B165" s="178"/>
      <c r="C165" s="179" t="s">
        <v>173</v>
      </c>
      <c r="D165" s="179" t="s">
        <v>125</v>
      </c>
      <c r="E165" s="180" t="s">
        <v>244</v>
      </c>
      <c r="F165" s="181" t="s">
        <v>245</v>
      </c>
      <c r="G165" s="182" t="s">
        <v>191</v>
      </c>
      <c r="H165" s="183">
        <v>102.5</v>
      </c>
      <c r="I165" s="184"/>
      <c r="J165" s="185">
        <f>ROUND(I165*H165,2)</f>
        <v>0</v>
      </c>
      <c r="K165" s="181" t="s">
        <v>129</v>
      </c>
      <c r="L165" s="37"/>
      <c r="M165" s="186" t="s">
        <v>1</v>
      </c>
      <c r="N165" s="187" t="s">
        <v>38</v>
      </c>
      <c r="O165" s="73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AR165" s="190" t="s">
        <v>130</v>
      </c>
      <c r="AT165" s="190" t="s">
        <v>125</v>
      </c>
      <c r="AU165" s="190" t="s">
        <v>83</v>
      </c>
      <c r="AY165" s="18" t="s">
        <v>123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81</v>
      </c>
      <c r="BK165" s="191">
        <f>ROUND(I165*H165,2)</f>
        <v>0</v>
      </c>
      <c r="BL165" s="18" t="s">
        <v>130</v>
      </c>
      <c r="BM165" s="190" t="s">
        <v>873</v>
      </c>
    </row>
    <row r="166" s="13" customFormat="1">
      <c r="B166" s="200"/>
      <c r="D166" s="193" t="s">
        <v>132</v>
      </c>
      <c r="E166" s="201" t="s">
        <v>1</v>
      </c>
      <c r="F166" s="202" t="s">
        <v>867</v>
      </c>
      <c r="H166" s="203">
        <v>102.5</v>
      </c>
      <c r="I166" s="204"/>
      <c r="L166" s="200"/>
      <c r="M166" s="205"/>
      <c r="N166" s="206"/>
      <c r="O166" s="206"/>
      <c r="P166" s="206"/>
      <c r="Q166" s="206"/>
      <c r="R166" s="206"/>
      <c r="S166" s="206"/>
      <c r="T166" s="207"/>
      <c r="AT166" s="201" t="s">
        <v>132</v>
      </c>
      <c r="AU166" s="201" t="s">
        <v>83</v>
      </c>
      <c r="AV166" s="13" t="s">
        <v>83</v>
      </c>
      <c r="AW166" s="13" t="s">
        <v>30</v>
      </c>
      <c r="AX166" s="13" t="s">
        <v>81</v>
      </c>
      <c r="AY166" s="201" t="s">
        <v>123</v>
      </c>
    </row>
    <row r="167" s="1" customFormat="1" ht="32.4" customHeight="1">
      <c r="B167" s="178"/>
      <c r="C167" s="179" t="s">
        <v>178</v>
      </c>
      <c r="D167" s="179" t="s">
        <v>125</v>
      </c>
      <c r="E167" s="180" t="s">
        <v>249</v>
      </c>
      <c r="F167" s="181" t="s">
        <v>250</v>
      </c>
      <c r="G167" s="182" t="s">
        <v>191</v>
      </c>
      <c r="H167" s="183">
        <v>70.403000000000006</v>
      </c>
      <c r="I167" s="184"/>
      <c r="J167" s="185">
        <f>ROUND(I167*H167,2)</f>
        <v>0</v>
      </c>
      <c r="K167" s="181" t="s">
        <v>1</v>
      </c>
      <c r="L167" s="37"/>
      <c r="M167" s="186" t="s">
        <v>1</v>
      </c>
      <c r="N167" s="187" t="s">
        <v>38</v>
      </c>
      <c r="O167" s="73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AR167" s="190" t="s">
        <v>130</v>
      </c>
      <c r="AT167" s="190" t="s">
        <v>125</v>
      </c>
      <c r="AU167" s="190" t="s">
        <v>83</v>
      </c>
      <c r="AY167" s="18" t="s">
        <v>123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81</v>
      </c>
      <c r="BK167" s="191">
        <f>ROUND(I167*H167,2)</f>
        <v>0</v>
      </c>
      <c r="BL167" s="18" t="s">
        <v>130</v>
      </c>
      <c r="BM167" s="190" t="s">
        <v>874</v>
      </c>
    </row>
    <row r="168" s="13" customFormat="1">
      <c r="B168" s="200"/>
      <c r="D168" s="193" t="s">
        <v>132</v>
      </c>
      <c r="E168" s="201" t="s">
        <v>1</v>
      </c>
      <c r="F168" s="202" t="s">
        <v>869</v>
      </c>
      <c r="H168" s="203">
        <v>70.403000000000006</v>
      </c>
      <c r="I168" s="204"/>
      <c r="L168" s="200"/>
      <c r="M168" s="205"/>
      <c r="N168" s="206"/>
      <c r="O168" s="206"/>
      <c r="P168" s="206"/>
      <c r="Q168" s="206"/>
      <c r="R168" s="206"/>
      <c r="S168" s="206"/>
      <c r="T168" s="207"/>
      <c r="AT168" s="201" t="s">
        <v>132</v>
      </c>
      <c r="AU168" s="201" t="s">
        <v>83</v>
      </c>
      <c r="AV168" s="13" t="s">
        <v>83</v>
      </c>
      <c r="AW168" s="13" t="s">
        <v>30</v>
      </c>
      <c r="AX168" s="13" t="s">
        <v>81</v>
      </c>
      <c r="AY168" s="201" t="s">
        <v>123</v>
      </c>
    </row>
    <row r="169" s="1" customFormat="1" ht="21.6" customHeight="1">
      <c r="B169" s="178"/>
      <c r="C169" s="179" t="s">
        <v>183</v>
      </c>
      <c r="D169" s="179" t="s">
        <v>125</v>
      </c>
      <c r="E169" s="180" t="s">
        <v>328</v>
      </c>
      <c r="F169" s="181" t="s">
        <v>329</v>
      </c>
      <c r="G169" s="182" t="s">
        <v>191</v>
      </c>
      <c r="H169" s="183">
        <v>521.29999999999995</v>
      </c>
      <c r="I169" s="184"/>
      <c r="J169" s="185">
        <f>ROUND(I169*H169,2)</f>
        <v>0</v>
      </c>
      <c r="K169" s="181" t="s">
        <v>129</v>
      </c>
      <c r="L169" s="37"/>
      <c r="M169" s="186" t="s">
        <v>1</v>
      </c>
      <c r="N169" s="187" t="s">
        <v>38</v>
      </c>
      <c r="O169" s="73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AR169" s="190" t="s">
        <v>130</v>
      </c>
      <c r="AT169" s="190" t="s">
        <v>125</v>
      </c>
      <c r="AU169" s="190" t="s">
        <v>83</v>
      </c>
      <c r="AY169" s="18" t="s">
        <v>123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81</v>
      </c>
      <c r="BK169" s="191">
        <f>ROUND(I169*H169,2)</f>
        <v>0</v>
      </c>
      <c r="BL169" s="18" t="s">
        <v>130</v>
      </c>
      <c r="BM169" s="190" t="s">
        <v>875</v>
      </c>
    </row>
    <row r="170" s="13" customFormat="1">
      <c r="B170" s="200"/>
      <c r="D170" s="193" t="s">
        <v>132</v>
      </c>
      <c r="E170" s="201" t="s">
        <v>1</v>
      </c>
      <c r="F170" s="202" t="s">
        <v>876</v>
      </c>
      <c r="H170" s="203">
        <v>521.29999999999995</v>
      </c>
      <c r="I170" s="204"/>
      <c r="L170" s="200"/>
      <c r="M170" s="205"/>
      <c r="N170" s="206"/>
      <c r="O170" s="206"/>
      <c r="P170" s="206"/>
      <c r="Q170" s="206"/>
      <c r="R170" s="206"/>
      <c r="S170" s="206"/>
      <c r="T170" s="207"/>
      <c r="AT170" s="201" t="s">
        <v>132</v>
      </c>
      <c r="AU170" s="201" t="s">
        <v>83</v>
      </c>
      <c r="AV170" s="13" t="s">
        <v>83</v>
      </c>
      <c r="AW170" s="13" t="s">
        <v>30</v>
      </c>
      <c r="AX170" s="13" t="s">
        <v>81</v>
      </c>
      <c r="AY170" s="201" t="s">
        <v>123</v>
      </c>
    </row>
    <row r="171" s="1" customFormat="1" ht="32.4" customHeight="1">
      <c r="B171" s="178"/>
      <c r="C171" s="179" t="s">
        <v>188</v>
      </c>
      <c r="D171" s="179" t="s">
        <v>125</v>
      </c>
      <c r="E171" s="180" t="s">
        <v>334</v>
      </c>
      <c r="F171" s="181" t="s">
        <v>335</v>
      </c>
      <c r="G171" s="182" t="s">
        <v>191</v>
      </c>
      <c r="H171" s="183">
        <v>366.09300000000002</v>
      </c>
      <c r="I171" s="184"/>
      <c r="J171" s="185">
        <f>ROUND(I171*H171,2)</f>
        <v>0</v>
      </c>
      <c r="K171" s="181" t="s">
        <v>1</v>
      </c>
      <c r="L171" s="37"/>
      <c r="M171" s="186" t="s">
        <v>1</v>
      </c>
      <c r="N171" s="187" t="s">
        <v>38</v>
      </c>
      <c r="O171" s="73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AR171" s="190" t="s">
        <v>130</v>
      </c>
      <c r="AT171" s="190" t="s">
        <v>125</v>
      </c>
      <c r="AU171" s="190" t="s">
        <v>83</v>
      </c>
      <c r="AY171" s="18" t="s">
        <v>123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81</v>
      </c>
      <c r="BK171" s="191">
        <f>ROUND(I171*H171,2)</f>
        <v>0</v>
      </c>
      <c r="BL171" s="18" t="s">
        <v>130</v>
      </c>
      <c r="BM171" s="190" t="s">
        <v>877</v>
      </c>
    </row>
    <row r="172" s="13" customFormat="1">
      <c r="B172" s="200"/>
      <c r="D172" s="193" t="s">
        <v>132</v>
      </c>
      <c r="E172" s="201" t="s">
        <v>1</v>
      </c>
      <c r="F172" s="202" t="s">
        <v>878</v>
      </c>
      <c r="H172" s="203">
        <v>366.09300000000002</v>
      </c>
      <c r="I172" s="204"/>
      <c r="L172" s="200"/>
      <c r="M172" s="205"/>
      <c r="N172" s="206"/>
      <c r="O172" s="206"/>
      <c r="P172" s="206"/>
      <c r="Q172" s="206"/>
      <c r="R172" s="206"/>
      <c r="S172" s="206"/>
      <c r="T172" s="207"/>
      <c r="AT172" s="201" t="s">
        <v>132</v>
      </c>
      <c r="AU172" s="201" t="s">
        <v>83</v>
      </c>
      <c r="AV172" s="13" t="s">
        <v>83</v>
      </c>
      <c r="AW172" s="13" t="s">
        <v>30</v>
      </c>
      <c r="AX172" s="13" t="s">
        <v>81</v>
      </c>
      <c r="AY172" s="201" t="s">
        <v>123</v>
      </c>
    </row>
    <row r="173" s="1" customFormat="1" ht="14.4" customHeight="1">
      <c r="B173" s="178"/>
      <c r="C173" s="179" t="s">
        <v>195</v>
      </c>
      <c r="D173" s="179" t="s">
        <v>125</v>
      </c>
      <c r="E173" s="180" t="s">
        <v>339</v>
      </c>
      <c r="F173" s="181" t="s">
        <v>340</v>
      </c>
      <c r="G173" s="182" t="s">
        <v>191</v>
      </c>
      <c r="H173" s="183">
        <v>521.02999999999997</v>
      </c>
      <c r="I173" s="184"/>
      <c r="J173" s="185">
        <f>ROUND(I173*H173,2)</f>
        <v>0</v>
      </c>
      <c r="K173" s="181" t="s">
        <v>129</v>
      </c>
      <c r="L173" s="37"/>
      <c r="M173" s="186" t="s">
        <v>1</v>
      </c>
      <c r="N173" s="187" t="s">
        <v>38</v>
      </c>
      <c r="O173" s="73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AR173" s="190" t="s">
        <v>130</v>
      </c>
      <c r="AT173" s="190" t="s">
        <v>125</v>
      </c>
      <c r="AU173" s="190" t="s">
        <v>83</v>
      </c>
      <c r="AY173" s="18" t="s">
        <v>123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81</v>
      </c>
      <c r="BK173" s="191">
        <f>ROUND(I173*H173,2)</f>
        <v>0</v>
      </c>
      <c r="BL173" s="18" t="s">
        <v>130</v>
      </c>
      <c r="BM173" s="190" t="s">
        <v>879</v>
      </c>
    </row>
    <row r="174" s="1" customFormat="1" ht="14.4" customHeight="1">
      <c r="B174" s="178"/>
      <c r="C174" s="179" t="s">
        <v>201</v>
      </c>
      <c r="D174" s="179" t="s">
        <v>125</v>
      </c>
      <c r="E174" s="180" t="s">
        <v>343</v>
      </c>
      <c r="F174" s="181" t="s">
        <v>344</v>
      </c>
      <c r="G174" s="182" t="s">
        <v>191</v>
      </c>
      <c r="H174" s="183">
        <v>366.09300000000002</v>
      </c>
      <c r="I174" s="184"/>
      <c r="J174" s="185">
        <f>ROUND(I174*H174,2)</f>
        <v>0</v>
      </c>
      <c r="K174" s="181" t="s">
        <v>1</v>
      </c>
      <c r="L174" s="37"/>
      <c r="M174" s="186" t="s">
        <v>1</v>
      </c>
      <c r="N174" s="187" t="s">
        <v>38</v>
      </c>
      <c r="O174" s="73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AR174" s="190" t="s">
        <v>130</v>
      </c>
      <c r="AT174" s="190" t="s">
        <v>125</v>
      </c>
      <c r="AU174" s="190" t="s">
        <v>83</v>
      </c>
      <c r="AY174" s="18" t="s">
        <v>123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81</v>
      </c>
      <c r="BK174" s="191">
        <f>ROUND(I174*H174,2)</f>
        <v>0</v>
      </c>
      <c r="BL174" s="18" t="s">
        <v>130</v>
      </c>
      <c r="BM174" s="190" t="s">
        <v>880</v>
      </c>
    </row>
    <row r="175" s="1" customFormat="1" ht="21.6" customHeight="1">
      <c r="B175" s="178"/>
      <c r="C175" s="179" t="s">
        <v>8</v>
      </c>
      <c r="D175" s="179" t="s">
        <v>125</v>
      </c>
      <c r="E175" s="180" t="s">
        <v>347</v>
      </c>
      <c r="F175" s="181" t="s">
        <v>348</v>
      </c>
      <c r="G175" s="182" t="s">
        <v>349</v>
      </c>
      <c r="H175" s="183">
        <v>721.79999999999995</v>
      </c>
      <c r="I175" s="184"/>
      <c r="J175" s="185">
        <f>ROUND(I175*H175,2)</f>
        <v>0</v>
      </c>
      <c r="K175" s="181" t="s">
        <v>129</v>
      </c>
      <c r="L175" s="37"/>
      <c r="M175" s="186" t="s">
        <v>1</v>
      </c>
      <c r="N175" s="187" t="s">
        <v>38</v>
      </c>
      <c r="O175" s="73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AR175" s="190" t="s">
        <v>130</v>
      </c>
      <c r="AT175" s="190" t="s">
        <v>125</v>
      </c>
      <c r="AU175" s="190" t="s">
        <v>83</v>
      </c>
      <c r="AY175" s="18" t="s">
        <v>123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81</v>
      </c>
      <c r="BK175" s="191">
        <f>ROUND(I175*H175,2)</f>
        <v>0</v>
      </c>
      <c r="BL175" s="18" t="s">
        <v>130</v>
      </c>
      <c r="BM175" s="190" t="s">
        <v>881</v>
      </c>
    </row>
    <row r="176" s="13" customFormat="1">
      <c r="B176" s="200"/>
      <c r="D176" s="193" t="s">
        <v>132</v>
      </c>
      <c r="E176" s="201" t="s">
        <v>1</v>
      </c>
      <c r="F176" s="202" t="s">
        <v>882</v>
      </c>
      <c r="H176" s="203">
        <v>401</v>
      </c>
      <c r="I176" s="204"/>
      <c r="L176" s="200"/>
      <c r="M176" s="205"/>
      <c r="N176" s="206"/>
      <c r="O176" s="206"/>
      <c r="P176" s="206"/>
      <c r="Q176" s="206"/>
      <c r="R176" s="206"/>
      <c r="S176" s="206"/>
      <c r="T176" s="207"/>
      <c r="AT176" s="201" t="s">
        <v>132</v>
      </c>
      <c r="AU176" s="201" t="s">
        <v>83</v>
      </c>
      <c r="AV176" s="13" t="s">
        <v>83</v>
      </c>
      <c r="AW176" s="13" t="s">
        <v>30</v>
      </c>
      <c r="AX176" s="13" t="s">
        <v>81</v>
      </c>
      <c r="AY176" s="201" t="s">
        <v>123</v>
      </c>
    </row>
    <row r="177" s="13" customFormat="1">
      <c r="B177" s="200"/>
      <c r="D177" s="193" t="s">
        <v>132</v>
      </c>
      <c r="F177" s="202" t="s">
        <v>883</v>
      </c>
      <c r="H177" s="203">
        <v>721.79999999999995</v>
      </c>
      <c r="I177" s="204"/>
      <c r="L177" s="200"/>
      <c r="M177" s="205"/>
      <c r="N177" s="206"/>
      <c r="O177" s="206"/>
      <c r="P177" s="206"/>
      <c r="Q177" s="206"/>
      <c r="R177" s="206"/>
      <c r="S177" s="206"/>
      <c r="T177" s="207"/>
      <c r="AT177" s="201" t="s">
        <v>132</v>
      </c>
      <c r="AU177" s="201" t="s">
        <v>83</v>
      </c>
      <c r="AV177" s="13" t="s">
        <v>83</v>
      </c>
      <c r="AW177" s="13" t="s">
        <v>3</v>
      </c>
      <c r="AX177" s="13" t="s">
        <v>81</v>
      </c>
      <c r="AY177" s="201" t="s">
        <v>123</v>
      </c>
    </row>
    <row r="178" s="1" customFormat="1" ht="32.4" customHeight="1">
      <c r="B178" s="178"/>
      <c r="C178" s="179" t="s">
        <v>209</v>
      </c>
      <c r="D178" s="179" t="s">
        <v>125</v>
      </c>
      <c r="E178" s="180" t="s">
        <v>354</v>
      </c>
      <c r="F178" s="181" t="s">
        <v>355</v>
      </c>
      <c r="G178" s="182" t="s">
        <v>349</v>
      </c>
      <c r="H178" s="183">
        <v>506.89800000000002</v>
      </c>
      <c r="I178" s="184"/>
      <c r="J178" s="185">
        <f>ROUND(I178*H178,2)</f>
        <v>0</v>
      </c>
      <c r="K178" s="181" t="s">
        <v>1</v>
      </c>
      <c r="L178" s="37"/>
      <c r="M178" s="186" t="s">
        <v>1</v>
      </c>
      <c r="N178" s="187" t="s">
        <v>38</v>
      </c>
      <c r="O178" s="73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AR178" s="190" t="s">
        <v>130</v>
      </c>
      <c r="AT178" s="190" t="s">
        <v>125</v>
      </c>
      <c r="AU178" s="190" t="s">
        <v>83</v>
      </c>
      <c r="AY178" s="18" t="s">
        <v>123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81</v>
      </c>
      <c r="BK178" s="191">
        <f>ROUND(I178*H178,2)</f>
        <v>0</v>
      </c>
      <c r="BL178" s="18" t="s">
        <v>130</v>
      </c>
      <c r="BM178" s="190" t="s">
        <v>884</v>
      </c>
    </row>
    <row r="179" s="13" customFormat="1">
      <c r="B179" s="200"/>
      <c r="D179" s="193" t="s">
        <v>132</v>
      </c>
      <c r="E179" s="201" t="s">
        <v>1</v>
      </c>
      <c r="F179" s="202" t="s">
        <v>885</v>
      </c>
      <c r="H179" s="203">
        <v>281.61000000000001</v>
      </c>
      <c r="I179" s="204"/>
      <c r="L179" s="200"/>
      <c r="M179" s="205"/>
      <c r="N179" s="206"/>
      <c r="O179" s="206"/>
      <c r="P179" s="206"/>
      <c r="Q179" s="206"/>
      <c r="R179" s="206"/>
      <c r="S179" s="206"/>
      <c r="T179" s="207"/>
      <c r="AT179" s="201" t="s">
        <v>132</v>
      </c>
      <c r="AU179" s="201" t="s">
        <v>83</v>
      </c>
      <c r="AV179" s="13" t="s">
        <v>83</v>
      </c>
      <c r="AW179" s="13" t="s">
        <v>30</v>
      </c>
      <c r="AX179" s="13" t="s">
        <v>81</v>
      </c>
      <c r="AY179" s="201" t="s">
        <v>123</v>
      </c>
    </row>
    <row r="180" s="13" customFormat="1">
      <c r="B180" s="200"/>
      <c r="D180" s="193" t="s">
        <v>132</v>
      </c>
      <c r="F180" s="202" t="s">
        <v>886</v>
      </c>
      <c r="H180" s="203">
        <v>506.89800000000002</v>
      </c>
      <c r="I180" s="204"/>
      <c r="L180" s="200"/>
      <c r="M180" s="205"/>
      <c r="N180" s="206"/>
      <c r="O180" s="206"/>
      <c r="P180" s="206"/>
      <c r="Q180" s="206"/>
      <c r="R180" s="206"/>
      <c r="S180" s="206"/>
      <c r="T180" s="207"/>
      <c r="AT180" s="201" t="s">
        <v>132</v>
      </c>
      <c r="AU180" s="201" t="s">
        <v>83</v>
      </c>
      <c r="AV180" s="13" t="s">
        <v>83</v>
      </c>
      <c r="AW180" s="13" t="s">
        <v>3</v>
      </c>
      <c r="AX180" s="13" t="s">
        <v>81</v>
      </c>
      <c r="AY180" s="201" t="s">
        <v>123</v>
      </c>
    </row>
    <row r="181" s="1" customFormat="1" ht="14.4" customHeight="1">
      <c r="B181" s="178"/>
      <c r="C181" s="179" t="s">
        <v>218</v>
      </c>
      <c r="D181" s="179" t="s">
        <v>125</v>
      </c>
      <c r="E181" s="180" t="s">
        <v>382</v>
      </c>
      <c r="F181" s="181" t="s">
        <v>383</v>
      </c>
      <c r="G181" s="182" t="s">
        <v>128</v>
      </c>
      <c r="H181" s="183">
        <v>938.70000000000005</v>
      </c>
      <c r="I181" s="184"/>
      <c r="J181" s="185">
        <f>ROUND(I181*H181,2)</f>
        <v>0</v>
      </c>
      <c r="K181" s="181" t="s">
        <v>129</v>
      </c>
      <c r="L181" s="37"/>
      <c r="M181" s="186" t="s">
        <v>1</v>
      </c>
      <c r="N181" s="187" t="s">
        <v>38</v>
      </c>
      <c r="O181" s="73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AR181" s="190" t="s">
        <v>130</v>
      </c>
      <c r="AT181" s="190" t="s">
        <v>125</v>
      </c>
      <c r="AU181" s="190" t="s">
        <v>83</v>
      </c>
      <c r="AY181" s="18" t="s">
        <v>123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81</v>
      </c>
      <c r="BK181" s="191">
        <f>ROUND(I181*H181,2)</f>
        <v>0</v>
      </c>
      <c r="BL181" s="18" t="s">
        <v>130</v>
      </c>
      <c r="BM181" s="190" t="s">
        <v>887</v>
      </c>
    </row>
    <row r="182" s="12" customFormat="1">
      <c r="B182" s="192"/>
      <c r="D182" s="193" t="s">
        <v>132</v>
      </c>
      <c r="E182" s="194" t="s">
        <v>1</v>
      </c>
      <c r="F182" s="195" t="s">
        <v>133</v>
      </c>
      <c r="H182" s="194" t="s">
        <v>1</v>
      </c>
      <c r="I182" s="196"/>
      <c r="L182" s="192"/>
      <c r="M182" s="197"/>
      <c r="N182" s="198"/>
      <c r="O182" s="198"/>
      <c r="P182" s="198"/>
      <c r="Q182" s="198"/>
      <c r="R182" s="198"/>
      <c r="S182" s="198"/>
      <c r="T182" s="199"/>
      <c r="AT182" s="194" t="s">
        <v>132</v>
      </c>
      <c r="AU182" s="194" t="s">
        <v>83</v>
      </c>
      <c r="AV182" s="12" t="s">
        <v>81</v>
      </c>
      <c r="AW182" s="12" t="s">
        <v>30</v>
      </c>
      <c r="AX182" s="12" t="s">
        <v>73</v>
      </c>
      <c r="AY182" s="194" t="s">
        <v>123</v>
      </c>
    </row>
    <row r="183" s="12" customFormat="1">
      <c r="B183" s="192"/>
      <c r="D183" s="193" t="s">
        <v>132</v>
      </c>
      <c r="E183" s="194" t="s">
        <v>1</v>
      </c>
      <c r="F183" s="195" t="s">
        <v>213</v>
      </c>
      <c r="H183" s="194" t="s">
        <v>1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4" t="s">
        <v>132</v>
      </c>
      <c r="AU183" s="194" t="s">
        <v>83</v>
      </c>
      <c r="AV183" s="12" t="s">
        <v>81</v>
      </c>
      <c r="AW183" s="12" t="s">
        <v>30</v>
      </c>
      <c r="AX183" s="12" t="s">
        <v>73</v>
      </c>
      <c r="AY183" s="194" t="s">
        <v>123</v>
      </c>
    </row>
    <row r="184" s="13" customFormat="1">
      <c r="B184" s="200"/>
      <c r="D184" s="193" t="s">
        <v>132</v>
      </c>
      <c r="E184" s="201" t="s">
        <v>1</v>
      </c>
      <c r="F184" s="202" t="s">
        <v>888</v>
      </c>
      <c r="H184" s="203">
        <v>938.70000000000005</v>
      </c>
      <c r="I184" s="204"/>
      <c r="L184" s="200"/>
      <c r="M184" s="205"/>
      <c r="N184" s="206"/>
      <c r="O184" s="206"/>
      <c r="P184" s="206"/>
      <c r="Q184" s="206"/>
      <c r="R184" s="206"/>
      <c r="S184" s="206"/>
      <c r="T184" s="207"/>
      <c r="AT184" s="201" t="s">
        <v>132</v>
      </c>
      <c r="AU184" s="201" t="s">
        <v>83</v>
      </c>
      <c r="AV184" s="13" t="s">
        <v>83</v>
      </c>
      <c r="AW184" s="13" t="s">
        <v>30</v>
      </c>
      <c r="AX184" s="13" t="s">
        <v>81</v>
      </c>
      <c r="AY184" s="201" t="s">
        <v>123</v>
      </c>
    </row>
    <row r="185" s="11" customFormat="1" ht="22.8" customHeight="1">
      <c r="B185" s="165"/>
      <c r="D185" s="166" t="s">
        <v>72</v>
      </c>
      <c r="E185" s="176" t="s">
        <v>149</v>
      </c>
      <c r="F185" s="176" t="s">
        <v>464</v>
      </c>
      <c r="I185" s="168"/>
      <c r="J185" s="177">
        <f>BK185</f>
        <v>0</v>
      </c>
      <c r="L185" s="165"/>
      <c r="M185" s="170"/>
      <c r="N185" s="171"/>
      <c r="O185" s="171"/>
      <c r="P185" s="172">
        <f>SUM(P186:P265)</f>
        <v>0</v>
      </c>
      <c r="Q185" s="171"/>
      <c r="R185" s="172">
        <f>SUM(R186:R265)</f>
        <v>369.68895259999999</v>
      </c>
      <c r="S185" s="171"/>
      <c r="T185" s="173">
        <f>SUM(T186:T265)</f>
        <v>0</v>
      </c>
      <c r="AR185" s="166" t="s">
        <v>81</v>
      </c>
      <c r="AT185" s="174" t="s">
        <v>72</v>
      </c>
      <c r="AU185" s="174" t="s">
        <v>81</v>
      </c>
      <c r="AY185" s="166" t="s">
        <v>123</v>
      </c>
      <c r="BK185" s="175">
        <f>SUM(BK186:BK265)</f>
        <v>0</v>
      </c>
    </row>
    <row r="186" s="1" customFormat="1" ht="14.4" customHeight="1">
      <c r="B186" s="178"/>
      <c r="C186" s="179" t="s">
        <v>224</v>
      </c>
      <c r="D186" s="179" t="s">
        <v>125</v>
      </c>
      <c r="E186" s="180" t="s">
        <v>466</v>
      </c>
      <c r="F186" s="181" t="s">
        <v>467</v>
      </c>
      <c r="G186" s="182" t="s">
        <v>128</v>
      </c>
      <c r="H186" s="183">
        <v>914</v>
      </c>
      <c r="I186" s="184"/>
      <c r="J186" s="185">
        <f>ROUND(I186*H186,2)</f>
        <v>0</v>
      </c>
      <c r="K186" s="181" t="s">
        <v>129</v>
      </c>
      <c r="L186" s="37"/>
      <c r="M186" s="186" t="s">
        <v>1</v>
      </c>
      <c r="N186" s="187" t="s">
        <v>38</v>
      </c>
      <c r="O186" s="73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AR186" s="190" t="s">
        <v>130</v>
      </c>
      <c r="AT186" s="190" t="s">
        <v>125</v>
      </c>
      <c r="AU186" s="190" t="s">
        <v>83</v>
      </c>
      <c r="AY186" s="18" t="s">
        <v>123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81</v>
      </c>
      <c r="BK186" s="191">
        <f>ROUND(I186*H186,2)</f>
        <v>0</v>
      </c>
      <c r="BL186" s="18" t="s">
        <v>130</v>
      </c>
      <c r="BM186" s="190" t="s">
        <v>889</v>
      </c>
    </row>
    <row r="187" s="12" customFormat="1">
      <c r="B187" s="192"/>
      <c r="D187" s="193" t="s">
        <v>132</v>
      </c>
      <c r="E187" s="194" t="s">
        <v>1</v>
      </c>
      <c r="F187" s="195" t="s">
        <v>133</v>
      </c>
      <c r="H187" s="194" t="s">
        <v>1</v>
      </c>
      <c r="I187" s="196"/>
      <c r="L187" s="192"/>
      <c r="M187" s="197"/>
      <c r="N187" s="198"/>
      <c r="O187" s="198"/>
      <c r="P187" s="198"/>
      <c r="Q187" s="198"/>
      <c r="R187" s="198"/>
      <c r="S187" s="198"/>
      <c r="T187" s="199"/>
      <c r="AT187" s="194" t="s">
        <v>132</v>
      </c>
      <c r="AU187" s="194" t="s">
        <v>83</v>
      </c>
      <c r="AV187" s="12" t="s">
        <v>81</v>
      </c>
      <c r="AW187" s="12" t="s">
        <v>30</v>
      </c>
      <c r="AX187" s="12" t="s">
        <v>73</v>
      </c>
      <c r="AY187" s="194" t="s">
        <v>123</v>
      </c>
    </row>
    <row r="188" s="12" customFormat="1">
      <c r="B188" s="192"/>
      <c r="D188" s="193" t="s">
        <v>132</v>
      </c>
      <c r="E188" s="194" t="s">
        <v>1</v>
      </c>
      <c r="F188" s="195" t="s">
        <v>213</v>
      </c>
      <c r="H188" s="194" t="s">
        <v>1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4" t="s">
        <v>132</v>
      </c>
      <c r="AU188" s="194" t="s">
        <v>83</v>
      </c>
      <c r="AV188" s="12" t="s">
        <v>81</v>
      </c>
      <c r="AW188" s="12" t="s">
        <v>30</v>
      </c>
      <c r="AX188" s="12" t="s">
        <v>73</v>
      </c>
      <c r="AY188" s="194" t="s">
        <v>123</v>
      </c>
    </row>
    <row r="189" s="12" customFormat="1">
      <c r="B189" s="192"/>
      <c r="D189" s="193" t="s">
        <v>132</v>
      </c>
      <c r="E189" s="194" t="s">
        <v>1</v>
      </c>
      <c r="F189" s="195" t="s">
        <v>214</v>
      </c>
      <c r="H189" s="194" t="s">
        <v>1</v>
      </c>
      <c r="I189" s="196"/>
      <c r="L189" s="192"/>
      <c r="M189" s="197"/>
      <c r="N189" s="198"/>
      <c r="O189" s="198"/>
      <c r="P189" s="198"/>
      <c r="Q189" s="198"/>
      <c r="R189" s="198"/>
      <c r="S189" s="198"/>
      <c r="T189" s="199"/>
      <c r="AT189" s="194" t="s">
        <v>132</v>
      </c>
      <c r="AU189" s="194" t="s">
        <v>83</v>
      </c>
      <c r="AV189" s="12" t="s">
        <v>81</v>
      </c>
      <c r="AW189" s="12" t="s">
        <v>30</v>
      </c>
      <c r="AX189" s="12" t="s">
        <v>73</v>
      </c>
      <c r="AY189" s="194" t="s">
        <v>123</v>
      </c>
    </row>
    <row r="190" s="12" customFormat="1">
      <c r="B190" s="192"/>
      <c r="D190" s="193" t="s">
        <v>132</v>
      </c>
      <c r="E190" s="194" t="s">
        <v>1</v>
      </c>
      <c r="F190" s="195" t="s">
        <v>469</v>
      </c>
      <c r="H190" s="194" t="s">
        <v>1</v>
      </c>
      <c r="I190" s="196"/>
      <c r="L190" s="192"/>
      <c r="M190" s="197"/>
      <c r="N190" s="198"/>
      <c r="O190" s="198"/>
      <c r="P190" s="198"/>
      <c r="Q190" s="198"/>
      <c r="R190" s="198"/>
      <c r="S190" s="198"/>
      <c r="T190" s="199"/>
      <c r="AT190" s="194" t="s">
        <v>132</v>
      </c>
      <c r="AU190" s="194" t="s">
        <v>83</v>
      </c>
      <c r="AV190" s="12" t="s">
        <v>81</v>
      </c>
      <c r="AW190" s="12" t="s">
        <v>30</v>
      </c>
      <c r="AX190" s="12" t="s">
        <v>73</v>
      </c>
      <c r="AY190" s="194" t="s">
        <v>123</v>
      </c>
    </row>
    <row r="191" s="13" customFormat="1">
      <c r="B191" s="200"/>
      <c r="D191" s="193" t="s">
        <v>132</v>
      </c>
      <c r="E191" s="201" t="s">
        <v>1</v>
      </c>
      <c r="F191" s="202" t="s">
        <v>890</v>
      </c>
      <c r="H191" s="203">
        <v>914</v>
      </c>
      <c r="I191" s="204"/>
      <c r="L191" s="200"/>
      <c r="M191" s="205"/>
      <c r="N191" s="206"/>
      <c r="O191" s="206"/>
      <c r="P191" s="206"/>
      <c r="Q191" s="206"/>
      <c r="R191" s="206"/>
      <c r="S191" s="206"/>
      <c r="T191" s="207"/>
      <c r="AT191" s="201" t="s">
        <v>132</v>
      </c>
      <c r="AU191" s="201" t="s">
        <v>83</v>
      </c>
      <c r="AV191" s="13" t="s">
        <v>83</v>
      </c>
      <c r="AW191" s="13" t="s">
        <v>30</v>
      </c>
      <c r="AX191" s="13" t="s">
        <v>81</v>
      </c>
      <c r="AY191" s="201" t="s">
        <v>123</v>
      </c>
    </row>
    <row r="192" s="1" customFormat="1" ht="14.4" customHeight="1">
      <c r="B192" s="178"/>
      <c r="C192" s="179" t="s">
        <v>229</v>
      </c>
      <c r="D192" s="179" t="s">
        <v>125</v>
      </c>
      <c r="E192" s="180" t="s">
        <v>473</v>
      </c>
      <c r="F192" s="181" t="s">
        <v>474</v>
      </c>
      <c r="G192" s="182" t="s">
        <v>128</v>
      </c>
      <c r="H192" s="183">
        <v>1066.7000000000001</v>
      </c>
      <c r="I192" s="184"/>
      <c r="J192" s="185">
        <f>ROUND(I192*H192,2)</f>
        <v>0</v>
      </c>
      <c r="K192" s="181" t="s">
        <v>129</v>
      </c>
      <c r="L192" s="37"/>
      <c r="M192" s="186" t="s">
        <v>1</v>
      </c>
      <c r="N192" s="187" t="s">
        <v>38</v>
      </c>
      <c r="O192" s="73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AR192" s="190" t="s">
        <v>130</v>
      </c>
      <c r="AT192" s="190" t="s">
        <v>125</v>
      </c>
      <c r="AU192" s="190" t="s">
        <v>83</v>
      </c>
      <c r="AY192" s="18" t="s">
        <v>123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81</v>
      </c>
      <c r="BK192" s="191">
        <f>ROUND(I192*H192,2)</f>
        <v>0</v>
      </c>
      <c r="BL192" s="18" t="s">
        <v>130</v>
      </c>
      <c r="BM192" s="190" t="s">
        <v>891</v>
      </c>
    </row>
    <row r="193" s="12" customFormat="1">
      <c r="B193" s="192"/>
      <c r="D193" s="193" t="s">
        <v>132</v>
      </c>
      <c r="E193" s="194" t="s">
        <v>1</v>
      </c>
      <c r="F193" s="195" t="s">
        <v>133</v>
      </c>
      <c r="H193" s="194" t="s">
        <v>1</v>
      </c>
      <c r="I193" s="196"/>
      <c r="L193" s="192"/>
      <c r="M193" s="197"/>
      <c r="N193" s="198"/>
      <c r="O193" s="198"/>
      <c r="P193" s="198"/>
      <c r="Q193" s="198"/>
      <c r="R193" s="198"/>
      <c r="S193" s="198"/>
      <c r="T193" s="199"/>
      <c r="AT193" s="194" t="s">
        <v>132</v>
      </c>
      <c r="AU193" s="194" t="s">
        <v>83</v>
      </c>
      <c r="AV193" s="12" t="s">
        <v>81</v>
      </c>
      <c r="AW193" s="12" t="s">
        <v>30</v>
      </c>
      <c r="AX193" s="12" t="s">
        <v>73</v>
      </c>
      <c r="AY193" s="194" t="s">
        <v>123</v>
      </c>
    </row>
    <row r="194" s="12" customFormat="1">
      <c r="B194" s="192"/>
      <c r="D194" s="193" t="s">
        <v>132</v>
      </c>
      <c r="E194" s="194" t="s">
        <v>1</v>
      </c>
      <c r="F194" s="195" t="s">
        <v>213</v>
      </c>
      <c r="H194" s="194" t="s">
        <v>1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4" t="s">
        <v>132</v>
      </c>
      <c r="AU194" s="194" t="s">
        <v>83</v>
      </c>
      <c r="AV194" s="12" t="s">
        <v>81</v>
      </c>
      <c r="AW194" s="12" t="s">
        <v>30</v>
      </c>
      <c r="AX194" s="12" t="s">
        <v>73</v>
      </c>
      <c r="AY194" s="194" t="s">
        <v>123</v>
      </c>
    </row>
    <row r="195" s="12" customFormat="1">
      <c r="B195" s="192"/>
      <c r="D195" s="193" t="s">
        <v>132</v>
      </c>
      <c r="E195" s="194" t="s">
        <v>1</v>
      </c>
      <c r="F195" s="195" t="s">
        <v>214</v>
      </c>
      <c r="H195" s="194" t="s">
        <v>1</v>
      </c>
      <c r="I195" s="196"/>
      <c r="L195" s="192"/>
      <c r="M195" s="197"/>
      <c r="N195" s="198"/>
      <c r="O195" s="198"/>
      <c r="P195" s="198"/>
      <c r="Q195" s="198"/>
      <c r="R195" s="198"/>
      <c r="S195" s="198"/>
      <c r="T195" s="199"/>
      <c r="AT195" s="194" t="s">
        <v>132</v>
      </c>
      <c r="AU195" s="194" t="s">
        <v>83</v>
      </c>
      <c r="AV195" s="12" t="s">
        <v>81</v>
      </c>
      <c r="AW195" s="12" t="s">
        <v>30</v>
      </c>
      <c r="AX195" s="12" t="s">
        <v>73</v>
      </c>
      <c r="AY195" s="194" t="s">
        <v>123</v>
      </c>
    </row>
    <row r="196" s="12" customFormat="1">
      <c r="B196" s="192"/>
      <c r="D196" s="193" t="s">
        <v>132</v>
      </c>
      <c r="E196" s="194" t="s">
        <v>1</v>
      </c>
      <c r="F196" s="195" t="s">
        <v>892</v>
      </c>
      <c r="H196" s="194" t="s">
        <v>1</v>
      </c>
      <c r="I196" s="196"/>
      <c r="L196" s="192"/>
      <c r="M196" s="197"/>
      <c r="N196" s="198"/>
      <c r="O196" s="198"/>
      <c r="P196" s="198"/>
      <c r="Q196" s="198"/>
      <c r="R196" s="198"/>
      <c r="S196" s="198"/>
      <c r="T196" s="199"/>
      <c r="AT196" s="194" t="s">
        <v>132</v>
      </c>
      <c r="AU196" s="194" t="s">
        <v>83</v>
      </c>
      <c r="AV196" s="12" t="s">
        <v>81</v>
      </c>
      <c r="AW196" s="12" t="s">
        <v>30</v>
      </c>
      <c r="AX196" s="12" t="s">
        <v>73</v>
      </c>
      <c r="AY196" s="194" t="s">
        <v>123</v>
      </c>
    </row>
    <row r="197" s="13" customFormat="1">
      <c r="B197" s="200"/>
      <c r="D197" s="193" t="s">
        <v>132</v>
      </c>
      <c r="E197" s="201" t="s">
        <v>1</v>
      </c>
      <c r="F197" s="202" t="s">
        <v>893</v>
      </c>
      <c r="H197" s="203">
        <v>1066.7000000000001</v>
      </c>
      <c r="I197" s="204"/>
      <c r="L197" s="200"/>
      <c r="M197" s="205"/>
      <c r="N197" s="206"/>
      <c r="O197" s="206"/>
      <c r="P197" s="206"/>
      <c r="Q197" s="206"/>
      <c r="R197" s="206"/>
      <c r="S197" s="206"/>
      <c r="T197" s="207"/>
      <c r="AT197" s="201" t="s">
        <v>132</v>
      </c>
      <c r="AU197" s="201" t="s">
        <v>83</v>
      </c>
      <c r="AV197" s="13" t="s">
        <v>83</v>
      </c>
      <c r="AW197" s="13" t="s">
        <v>30</v>
      </c>
      <c r="AX197" s="13" t="s">
        <v>81</v>
      </c>
      <c r="AY197" s="201" t="s">
        <v>123</v>
      </c>
    </row>
    <row r="198" s="1" customFormat="1" ht="14.4" customHeight="1">
      <c r="B198" s="178"/>
      <c r="C198" s="179" t="s">
        <v>234</v>
      </c>
      <c r="D198" s="179" t="s">
        <v>125</v>
      </c>
      <c r="E198" s="180" t="s">
        <v>894</v>
      </c>
      <c r="F198" s="181" t="s">
        <v>895</v>
      </c>
      <c r="G198" s="182" t="s">
        <v>128</v>
      </c>
      <c r="H198" s="183">
        <v>509</v>
      </c>
      <c r="I198" s="184"/>
      <c r="J198" s="185">
        <f>ROUND(I198*H198,2)</f>
        <v>0</v>
      </c>
      <c r="K198" s="181" t="s">
        <v>129</v>
      </c>
      <c r="L198" s="37"/>
      <c r="M198" s="186" t="s">
        <v>1</v>
      </c>
      <c r="N198" s="187" t="s">
        <v>38</v>
      </c>
      <c r="O198" s="73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9">
        <f>S198*H198</f>
        <v>0</v>
      </c>
      <c r="AR198" s="190" t="s">
        <v>130</v>
      </c>
      <c r="AT198" s="190" t="s">
        <v>125</v>
      </c>
      <c r="AU198" s="190" t="s">
        <v>83</v>
      </c>
      <c r="AY198" s="18" t="s">
        <v>123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81</v>
      </c>
      <c r="BK198" s="191">
        <f>ROUND(I198*H198,2)</f>
        <v>0</v>
      </c>
      <c r="BL198" s="18" t="s">
        <v>130</v>
      </c>
      <c r="BM198" s="190" t="s">
        <v>896</v>
      </c>
    </row>
    <row r="199" s="12" customFormat="1">
      <c r="B199" s="192"/>
      <c r="D199" s="193" t="s">
        <v>132</v>
      </c>
      <c r="E199" s="194" t="s">
        <v>1</v>
      </c>
      <c r="F199" s="195" t="s">
        <v>133</v>
      </c>
      <c r="H199" s="194" t="s">
        <v>1</v>
      </c>
      <c r="I199" s="196"/>
      <c r="L199" s="192"/>
      <c r="M199" s="197"/>
      <c r="N199" s="198"/>
      <c r="O199" s="198"/>
      <c r="P199" s="198"/>
      <c r="Q199" s="198"/>
      <c r="R199" s="198"/>
      <c r="S199" s="198"/>
      <c r="T199" s="199"/>
      <c r="AT199" s="194" t="s">
        <v>132</v>
      </c>
      <c r="AU199" s="194" t="s">
        <v>83</v>
      </c>
      <c r="AV199" s="12" t="s">
        <v>81</v>
      </c>
      <c r="AW199" s="12" t="s">
        <v>30</v>
      </c>
      <c r="AX199" s="12" t="s">
        <v>73</v>
      </c>
      <c r="AY199" s="194" t="s">
        <v>123</v>
      </c>
    </row>
    <row r="200" s="12" customFormat="1">
      <c r="B200" s="192"/>
      <c r="D200" s="193" t="s">
        <v>132</v>
      </c>
      <c r="E200" s="194" t="s">
        <v>1</v>
      </c>
      <c r="F200" s="195" t="s">
        <v>213</v>
      </c>
      <c r="H200" s="194" t="s">
        <v>1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4" t="s">
        <v>132</v>
      </c>
      <c r="AU200" s="194" t="s">
        <v>83</v>
      </c>
      <c r="AV200" s="12" t="s">
        <v>81</v>
      </c>
      <c r="AW200" s="12" t="s">
        <v>30</v>
      </c>
      <c r="AX200" s="12" t="s">
        <v>73</v>
      </c>
      <c r="AY200" s="194" t="s">
        <v>123</v>
      </c>
    </row>
    <row r="201" s="12" customFormat="1">
      <c r="B201" s="192"/>
      <c r="D201" s="193" t="s">
        <v>132</v>
      </c>
      <c r="E201" s="194" t="s">
        <v>1</v>
      </c>
      <c r="F201" s="195" t="s">
        <v>214</v>
      </c>
      <c r="H201" s="194" t="s">
        <v>1</v>
      </c>
      <c r="I201" s="196"/>
      <c r="L201" s="192"/>
      <c r="M201" s="197"/>
      <c r="N201" s="198"/>
      <c r="O201" s="198"/>
      <c r="P201" s="198"/>
      <c r="Q201" s="198"/>
      <c r="R201" s="198"/>
      <c r="S201" s="198"/>
      <c r="T201" s="199"/>
      <c r="AT201" s="194" t="s">
        <v>132</v>
      </c>
      <c r="AU201" s="194" t="s">
        <v>83</v>
      </c>
      <c r="AV201" s="12" t="s">
        <v>81</v>
      </c>
      <c r="AW201" s="12" t="s">
        <v>30</v>
      </c>
      <c r="AX201" s="12" t="s">
        <v>73</v>
      </c>
      <c r="AY201" s="194" t="s">
        <v>123</v>
      </c>
    </row>
    <row r="202" s="12" customFormat="1">
      <c r="B202" s="192"/>
      <c r="D202" s="193" t="s">
        <v>132</v>
      </c>
      <c r="E202" s="194" t="s">
        <v>1</v>
      </c>
      <c r="F202" s="195" t="s">
        <v>469</v>
      </c>
      <c r="H202" s="194" t="s">
        <v>1</v>
      </c>
      <c r="I202" s="196"/>
      <c r="L202" s="192"/>
      <c r="M202" s="197"/>
      <c r="N202" s="198"/>
      <c r="O202" s="198"/>
      <c r="P202" s="198"/>
      <c r="Q202" s="198"/>
      <c r="R202" s="198"/>
      <c r="S202" s="198"/>
      <c r="T202" s="199"/>
      <c r="AT202" s="194" t="s">
        <v>132</v>
      </c>
      <c r="AU202" s="194" t="s">
        <v>83</v>
      </c>
      <c r="AV202" s="12" t="s">
        <v>81</v>
      </c>
      <c r="AW202" s="12" t="s">
        <v>30</v>
      </c>
      <c r="AX202" s="12" t="s">
        <v>73</v>
      </c>
      <c r="AY202" s="194" t="s">
        <v>123</v>
      </c>
    </row>
    <row r="203" s="13" customFormat="1">
      <c r="B203" s="200"/>
      <c r="D203" s="193" t="s">
        <v>132</v>
      </c>
      <c r="E203" s="201" t="s">
        <v>1</v>
      </c>
      <c r="F203" s="202" t="s">
        <v>897</v>
      </c>
      <c r="H203" s="203">
        <v>509</v>
      </c>
      <c r="I203" s="204"/>
      <c r="L203" s="200"/>
      <c r="M203" s="205"/>
      <c r="N203" s="206"/>
      <c r="O203" s="206"/>
      <c r="P203" s="206"/>
      <c r="Q203" s="206"/>
      <c r="R203" s="206"/>
      <c r="S203" s="206"/>
      <c r="T203" s="207"/>
      <c r="AT203" s="201" t="s">
        <v>132</v>
      </c>
      <c r="AU203" s="201" t="s">
        <v>83</v>
      </c>
      <c r="AV203" s="13" t="s">
        <v>83</v>
      </c>
      <c r="AW203" s="13" t="s">
        <v>30</v>
      </c>
      <c r="AX203" s="13" t="s">
        <v>81</v>
      </c>
      <c r="AY203" s="201" t="s">
        <v>123</v>
      </c>
    </row>
    <row r="204" s="1" customFormat="1" ht="21.6" customHeight="1">
      <c r="B204" s="178"/>
      <c r="C204" s="179" t="s">
        <v>7</v>
      </c>
      <c r="D204" s="179" t="s">
        <v>125</v>
      </c>
      <c r="E204" s="180" t="s">
        <v>898</v>
      </c>
      <c r="F204" s="181" t="s">
        <v>899</v>
      </c>
      <c r="G204" s="182" t="s">
        <v>128</v>
      </c>
      <c r="H204" s="183">
        <v>938.70000000000005</v>
      </c>
      <c r="I204" s="184"/>
      <c r="J204" s="185">
        <f>ROUND(I204*H204,2)</f>
        <v>0</v>
      </c>
      <c r="K204" s="181" t="s">
        <v>1</v>
      </c>
      <c r="L204" s="37"/>
      <c r="M204" s="186" t="s">
        <v>1</v>
      </c>
      <c r="N204" s="187" t="s">
        <v>38</v>
      </c>
      <c r="O204" s="73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AR204" s="190" t="s">
        <v>130</v>
      </c>
      <c r="AT204" s="190" t="s">
        <v>125</v>
      </c>
      <c r="AU204" s="190" t="s">
        <v>83</v>
      </c>
      <c r="AY204" s="18" t="s">
        <v>123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81</v>
      </c>
      <c r="BK204" s="191">
        <f>ROUND(I204*H204,2)</f>
        <v>0</v>
      </c>
      <c r="BL204" s="18" t="s">
        <v>130</v>
      </c>
      <c r="BM204" s="190" t="s">
        <v>900</v>
      </c>
    </row>
    <row r="205" s="12" customFormat="1">
      <c r="B205" s="192"/>
      <c r="D205" s="193" t="s">
        <v>132</v>
      </c>
      <c r="E205" s="194" t="s">
        <v>1</v>
      </c>
      <c r="F205" s="195" t="s">
        <v>133</v>
      </c>
      <c r="H205" s="194" t="s">
        <v>1</v>
      </c>
      <c r="I205" s="196"/>
      <c r="L205" s="192"/>
      <c r="M205" s="197"/>
      <c r="N205" s="198"/>
      <c r="O205" s="198"/>
      <c r="P205" s="198"/>
      <c r="Q205" s="198"/>
      <c r="R205" s="198"/>
      <c r="S205" s="198"/>
      <c r="T205" s="199"/>
      <c r="AT205" s="194" t="s">
        <v>132</v>
      </c>
      <c r="AU205" s="194" t="s">
        <v>83</v>
      </c>
      <c r="AV205" s="12" t="s">
        <v>81</v>
      </c>
      <c r="AW205" s="12" t="s">
        <v>30</v>
      </c>
      <c r="AX205" s="12" t="s">
        <v>73</v>
      </c>
      <c r="AY205" s="194" t="s">
        <v>123</v>
      </c>
    </row>
    <row r="206" s="12" customFormat="1">
      <c r="B206" s="192"/>
      <c r="D206" s="193" t="s">
        <v>132</v>
      </c>
      <c r="E206" s="194" t="s">
        <v>1</v>
      </c>
      <c r="F206" s="195" t="s">
        <v>214</v>
      </c>
      <c r="H206" s="194" t="s">
        <v>1</v>
      </c>
      <c r="I206" s="196"/>
      <c r="L206" s="192"/>
      <c r="M206" s="197"/>
      <c r="N206" s="198"/>
      <c r="O206" s="198"/>
      <c r="P206" s="198"/>
      <c r="Q206" s="198"/>
      <c r="R206" s="198"/>
      <c r="S206" s="198"/>
      <c r="T206" s="199"/>
      <c r="AT206" s="194" t="s">
        <v>132</v>
      </c>
      <c r="AU206" s="194" t="s">
        <v>83</v>
      </c>
      <c r="AV206" s="12" t="s">
        <v>81</v>
      </c>
      <c r="AW206" s="12" t="s">
        <v>30</v>
      </c>
      <c r="AX206" s="12" t="s">
        <v>73</v>
      </c>
      <c r="AY206" s="194" t="s">
        <v>123</v>
      </c>
    </row>
    <row r="207" s="13" customFormat="1">
      <c r="B207" s="200"/>
      <c r="D207" s="193" t="s">
        <v>132</v>
      </c>
      <c r="E207" s="201" t="s">
        <v>1</v>
      </c>
      <c r="F207" s="202" t="s">
        <v>888</v>
      </c>
      <c r="H207" s="203">
        <v>938.70000000000005</v>
      </c>
      <c r="I207" s="204"/>
      <c r="L207" s="200"/>
      <c r="M207" s="205"/>
      <c r="N207" s="206"/>
      <c r="O207" s="206"/>
      <c r="P207" s="206"/>
      <c r="Q207" s="206"/>
      <c r="R207" s="206"/>
      <c r="S207" s="206"/>
      <c r="T207" s="207"/>
      <c r="AT207" s="201" t="s">
        <v>132</v>
      </c>
      <c r="AU207" s="201" t="s">
        <v>83</v>
      </c>
      <c r="AV207" s="13" t="s">
        <v>83</v>
      </c>
      <c r="AW207" s="13" t="s">
        <v>30</v>
      </c>
      <c r="AX207" s="13" t="s">
        <v>81</v>
      </c>
      <c r="AY207" s="201" t="s">
        <v>123</v>
      </c>
    </row>
    <row r="208" s="1" customFormat="1" ht="21.6" customHeight="1">
      <c r="B208" s="178"/>
      <c r="C208" s="179" t="s">
        <v>243</v>
      </c>
      <c r="D208" s="179" t="s">
        <v>125</v>
      </c>
      <c r="E208" s="180" t="s">
        <v>901</v>
      </c>
      <c r="F208" s="181" t="s">
        <v>902</v>
      </c>
      <c r="G208" s="182" t="s">
        <v>128</v>
      </c>
      <c r="H208" s="183">
        <v>509</v>
      </c>
      <c r="I208" s="184"/>
      <c r="J208" s="185">
        <f>ROUND(I208*H208,2)</f>
        <v>0</v>
      </c>
      <c r="K208" s="181" t="s">
        <v>129</v>
      </c>
      <c r="L208" s="37"/>
      <c r="M208" s="186" t="s">
        <v>1</v>
      </c>
      <c r="N208" s="187" t="s">
        <v>38</v>
      </c>
      <c r="O208" s="73"/>
      <c r="P208" s="188">
        <f>O208*H208</f>
        <v>0</v>
      </c>
      <c r="Q208" s="188">
        <v>0.084250000000000005</v>
      </c>
      <c r="R208" s="188">
        <f>Q208*H208</f>
        <v>42.883250000000004</v>
      </c>
      <c r="S208" s="188">
        <v>0</v>
      </c>
      <c r="T208" s="189">
        <f>S208*H208</f>
        <v>0</v>
      </c>
      <c r="AR208" s="190" t="s">
        <v>130</v>
      </c>
      <c r="AT208" s="190" t="s">
        <v>125</v>
      </c>
      <c r="AU208" s="190" t="s">
        <v>83</v>
      </c>
      <c r="AY208" s="18" t="s">
        <v>123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81</v>
      </c>
      <c r="BK208" s="191">
        <f>ROUND(I208*H208,2)</f>
        <v>0</v>
      </c>
      <c r="BL208" s="18" t="s">
        <v>130</v>
      </c>
      <c r="BM208" s="190" t="s">
        <v>903</v>
      </c>
    </row>
    <row r="209" s="13" customFormat="1">
      <c r="B209" s="200"/>
      <c r="D209" s="193" t="s">
        <v>132</v>
      </c>
      <c r="E209" s="201" t="s">
        <v>1</v>
      </c>
      <c r="F209" s="202" t="s">
        <v>904</v>
      </c>
      <c r="H209" s="203">
        <v>509</v>
      </c>
      <c r="I209" s="204"/>
      <c r="L209" s="200"/>
      <c r="M209" s="205"/>
      <c r="N209" s="206"/>
      <c r="O209" s="206"/>
      <c r="P209" s="206"/>
      <c r="Q209" s="206"/>
      <c r="R209" s="206"/>
      <c r="S209" s="206"/>
      <c r="T209" s="207"/>
      <c r="AT209" s="201" t="s">
        <v>132</v>
      </c>
      <c r="AU209" s="201" t="s">
        <v>83</v>
      </c>
      <c r="AV209" s="13" t="s">
        <v>83</v>
      </c>
      <c r="AW209" s="13" t="s">
        <v>30</v>
      </c>
      <c r="AX209" s="13" t="s">
        <v>81</v>
      </c>
      <c r="AY209" s="201" t="s">
        <v>123</v>
      </c>
    </row>
    <row r="210" s="1" customFormat="1" ht="21.6" customHeight="1">
      <c r="B210" s="178"/>
      <c r="C210" s="224" t="s">
        <v>248</v>
      </c>
      <c r="D210" s="224" t="s">
        <v>366</v>
      </c>
      <c r="E210" s="225" t="s">
        <v>905</v>
      </c>
      <c r="F210" s="226" t="s">
        <v>906</v>
      </c>
      <c r="G210" s="227" t="s">
        <v>128</v>
      </c>
      <c r="H210" s="228">
        <v>471.185</v>
      </c>
      <c r="I210" s="229"/>
      <c r="J210" s="230">
        <f>ROUND(I210*H210,2)</f>
        <v>0</v>
      </c>
      <c r="K210" s="226" t="s">
        <v>129</v>
      </c>
      <c r="L210" s="231"/>
      <c r="M210" s="232" t="s">
        <v>1</v>
      </c>
      <c r="N210" s="233" t="s">
        <v>38</v>
      </c>
      <c r="O210" s="73"/>
      <c r="P210" s="188">
        <f>O210*H210</f>
        <v>0</v>
      </c>
      <c r="Q210" s="188">
        <v>0.13100000000000001</v>
      </c>
      <c r="R210" s="188">
        <f>Q210*H210</f>
        <v>61.725235000000005</v>
      </c>
      <c r="S210" s="188">
        <v>0</v>
      </c>
      <c r="T210" s="189">
        <f>S210*H210</f>
        <v>0</v>
      </c>
      <c r="AR210" s="190" t="s">
        <v>167</v>
      </c>
      <c r="AT210" s="190" t="s">
        <v>366</v>
      </c>
      <c r="AU210" s="190" t="s">
        <v>83</v>
      </c>
      <c r="AY210" s="18" t="s">
        <v>123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81</v>
      </c>
      <c r="BK210" s="191">
        <f>ROUND(I210*H210,2)</f>
        <v>0</v>
      </c>
      <c r="BL210" s="18" t="s">
        <v>130</v>
      </c>
      <c r="BM210" s="190" t="s">
        <v>907</v>
      </c>
    </row>
    <row r="211" s="12" customFormat="1">
      <c r="B211" s="192"/>
      <c r="D211" s="193" t="s">
        <v>132</v>
      </c>
      <c r="E211" s="194" t="s">
        <v>1</v>
      </c>
      <c r="F211" s="195" t="s">
        <v>133</v>
      </c>
      <c r="H211" s="194" t="s">
        <v>1</v>
      </c>
      <c r="I211" s="196"/>
      <c r="L211" s="192"/>
      <c r="M211" s="197"/>
      <c r="N211" s="198"/>
      <c r="O211" s="198"/>
      <c r="P211" s="198"/>
      <c r="Q211" s="198"/>
      <c r="R211" s="198"/>
      <c r="S211" s="198"/>
      <c r="T211" s="199"/>
      <c r="AT211" s="194" t="s">
        <v>132</v>
      </c>
      <c r="AU211" s="194" t="s">
        <v>83</v>
      </c>
      <c r="AV211" s="12" t="s">
        <v>81</v>
      </c>
      <c r="AW211" s="12" t="s">
        <v>30</v>
      </c>
      <c r="AX211" s="12" t="s">
        <v>73</v>
      </c>
      <c r="AY211" s="194" t="s">
        <v>123</v>
      </c>
    </row>
    <row r="212" s="12" customFormat="1">
      <c r="B212" s="192"/>
      <c r="D212" s="193" t="s">
        <v>132</v>
      </c>
      <c r="E212" s="194" t="s">
        <v>1</v>
      </c>
      <c r="F212" s="195" t="s">
        <v>213</v>
      </c>
      <c r="H212" s="194" t="s">
        <v>1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4" t="s">
        <v>132</v>
      </c>
      <c r="AU212" s="194" t="s">
        <v>83</v>
      </c>
      <c r="AV212" s="12" t="s">
        <v>81</v>
      </c>
      <c r="AW212" s="12" t="s">
        <v>30</v>
      </c>
      <c r="AX212" s="12" t="s">
        <v>73</v>
      </c>
      <c r="AY212" s="194" t="s">
        <v>123</v>
      </c>
    </row>
    <row r="213" s="12" customFormat="1">
      <c r="B213" s="192"/>
      <c r="D213" s="193" t="s">
        <v>132</v>
      </c>
      <c r="E213" s="194" t="s">
        <v>1</v>
      </c>
      <c r="F213" s="195" t="s">
        <v>214</v>
      </c>
      <c r="H213" s="194" t="s">
        <v>1</v>
      </c>
      <c r="I213" s="196"/>
      <c r="L213" s="192"/>
      <c r="M213" s="197"/>
      <c r="N213" s="198"/>
      <c r="O213" s="198"/>
      <c r="P213" s="198"/>
      <c r="Q213" s="198"/>
      <c r="R213" s="198"/>
      <c r="S213" s="198"/>
      <c r="T213" s="199"/>
      <c r="AT213" s="194" t="s">
        <v>132</v>
      </c>
      <c r="AU213" s="194" t="s">
        <v>83</v>
      </c>
      <c r="AV213" s="12" t="s">
        <v>81</v>
      </c>
      <c r="AW213" s="12" t="s">
        <v>30</v>
      </c>
      <c r="AX213" s="12" t="s">
        <v>73</v>
      </c>
      <c r="AY213" s="194" t="s">
        <v>123</v>
      </c>
    </row>
    <row r="214" s="13" customFormat="1">
      <c r="B214" s="200"/>
      <c r="D214" s="193" t="s">
        <v>132</v>
      </c>
      <c r="E214" s="201" t="s">
        <v>1</v>
      </c>
      <c r="F214" s="202" t="s">
        <v>908</v>
      </c>
      <c r="H214" s="203">
        <v>466.51999999999998</v>
      </c>
      <c r="I214" s="204"/>
      <c r="L214" s="200"/>
      <c r="M214" s="205"/>
      <c r="N214" s="206"/>
      <c r="O214" s="206"/>
      <c r="P214" s="206"/>
      <c r="Q214" s="206"/>
      <c r="R214" s="206"/>
      <c r="S214" s="206"/>
      <c r="T214" s="207"/>
      <c r="AT214" s="201" t="s">
        <v>132</v>
      </c>
      <c r="AU214" s="201" t="s">
        <v>83</v>
      </c>
      <c r="AV214" s="13" t="s">
        <v>83</v>
      </c>
      <c r="AW214" s="13" t="s">
        <v>30</v>
      </c>
      <c r="AX214" s="13" t="s">
        <v>81</v>
      </c>
      <c r="AY214" s="201" t="s">
        <v>123</v>
      </c>
    </row>
    <row r="215" s="13" customFormat="1">
      <c r="B215" s="200"/>
      <c r="D215" s="193" t="s">
        <v>132</v>
      </c>
      <c r="F215" s="202" t="s">
        <v>909</v>
      </c>
      <c r="H215" s="203">
        <v>471.185</v>
      </c>
      <c r="I215" s="204"/>
      <c r="L215" s="200"/>
      <c r="M215" s="205"/>
      <c r="N215" s="206"/>
      <c r="O215" s="206"/>
      <c r="P215" s="206"/>
      <c r="Q215" s="206"/>
      <c r="R215" s="206"/>
      <c r="S215" s="206"/>
      <c r="T215" s="207"/>
      <c r="AT215" s="201" t="s">
        <v>132</v>
      </c>
      <c r="AU215" s="201" t="s">
        <v>83</v>
      </c>
      <c r="AV215" s="13" t="s">
        <v>83</v>
      </c>
      <c r="AW215" s="13" t="s">
        <v>3</v>
      </c>
      <c r="AX215" s="13" t="s">
        <v>81</v>
      </c>
      <c r="AY215" s="201" t="s">
        <v>123</v>
      </c>
    </row>
    <row r="216" s="1" customFormat="1" ht="21.6" customHeight="1">
      <c r="B216" s="178"/>
      <c r="C216" s="224" t="s">
        <v>252</v>
      </c>
      <c r="D216" s="224" t="s">
        <v>366</v>
      </c>
      <c r="E216" s="225" t="s">
        <v>910</v>
      </c>
      <c r="F216" s="226" t="s">
        <v>911</v>
      </c>
      <c r="G216" s="227" t="s">
        <v>128</v>
      </c>
      <c r="H216" s="228">
        <v>39.427999999999997</v>
      </c>
      <c r="I216" s="229"/>
      <c r="J216" s="230">
        <f>ROUND(I216*H216,2)</f>
        <v>0</v>
      </c>
      <c r="K216" s="226" t="s">
        <v>129</v>
      </c>
      <c r="L216" s="231"/>
      <c r="M216" s="232" t="s">
        <v>1</v>
      </c>
      <c r="N216" s="233" t="s">
        <v>38</v>
      </c>
      <c r="O216" s="73"/>
      <c r="P216" s="188">
        <f>O216*H216</f>
        <v>0</v>
      </c>
      <c r="Q216" s="188">
        <v>0.13100000000000001</v>
      </c>
      <c r="R216" s="188">
        <f>Q216*H216</f>
        <v>5.1650679999999998</v>
      </c>
      <c r="S216" s="188">
        <v>0</v>
      </c>
      <c r="T216" s="189">
        <f>S216*H216</f>
        <v>0</v>
      </c>
      <c r="AR216" s="190" t="s">
        <v>167</v>
      </c>
      <c r="AT216" s="190" t="s">
        <v>366</v>
      </c>
      <c r="AU216" s="190" t="s">
        <v>83</v>
      </c>
      <c r="AY216" s="18" t="s">
        <v>123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81</v>
      </c>
      <c r="BK216" s="191">
        <f>ROUND(I216*H216,2)</f>
        <v>0</v>
      </c>
      <c r="BL216" s="18" t="s">
        <v>130</v>
      </c>
      <c r="BM216" s="190" t="s">
        <v>912</v>
      </c>
    </row>
    <row r="217" s="12" customFormat="1">
      <c r="B217" s="192"/>
      <c r="D217" s="193" t="s">
        <v>132</v>
      </c>
      <c r="E217" s="194" t="s">
        <v>1</v>
      </c>
      <c r="F217" s="195" t="s">
        <v>133</v>
      </c>
      <c r="H217" s="194" t="s">
        <v>1</v>
      </c>
      <c r="I217" s="196"/>
      <c r="L217" s="192"/>
      <c r="M217" s="197"/>
      <c r="N217" s="198"/>
      <c r="O217" s="198"/>
      <c r="P217" s="198"/>
      <c r="Q217" s="198"/>
      <c r="R217" s="198"/>
      <c r="S217" s="198"/>
      <c r="T217" s="199"/>
      <c r="AT217" s="194" t="s">
        <v>132</v>
      </c>
      <c r="AU217" s="194" t="s">
        <v>83</v>
      </c>
      <c r="AV217" s="12" t="s">
        <v>81</v>
      </c>
      <c r="AW217" s="12" t="s">
        <v>30</v>
      </c>
      <c r="AX217" s="12" t="s">
        <v>73</v>
      </c>
      <c r="AY217" s="194" t="s">
        <v>123</v>
      </c>
    </row>
    <row r="218" s="12" customFormat="1">
      <c r="B218" s="192"/>
      <c r="D218" s="193" t="s">
        <v>132</v>
      </c>
      <c r="E218" s="194" t="s">
        <v>1</v>
      </c>
      <c r="F218" s="195" t="s">
        <v>213</v>
      </c>
      <c r="H218" s="194" t="s">
        <v>1</v>
      </c>
      <c r="I218" s="196"/>
      <c r="L218" s="192"/>
      <c r="M218" s="197"/>
      <c r="N218" s="198"/>
      <c r="O218" s="198"/>
      <c r="P218" s="198"/>
      <c r="Q218" s="198"/>
      <c r="R218" s="198"/>
      <c r="S218" s="198"/>
      <c r="T218" s="199"/>
      <c r="AT218" s="194" t="s">
        <v>132</v>
      </c>
      <c r="AU218" s="194" t="s">
        <v>83</v>
      </c>
      <c r="AV218" s="12" t="s">
        <v>81</v>
      </c>
      <c r="AW218" s="12" t="s">
        <v>30</v>
      </c>
      <c r="AX218" s="12" t="s">
        <v>73</v>
      </c>
      <c r="AY218" s="194" t="s">
        <v>123</v>
      </c>
    </row>
    <row r="219" s="12" customFormat="1">
      <c r="B219" s="192"/>
      <c r="D219" s="193" t="s">
        <v>132</v>
      </c>
      <c r="E219" s="194" t="s">
        <v>1</v>
      </c>
      <c r="F219" s="195" t="s">
        <v>214</v>
      </c>
      <c r="H219" s="194" t="s">
        <v>1</v>
      </c>
      <c r="I219" s="196"/>
      <c r="L219" s="192"/>
      <c r="M219" s="197"/>
      <c r="N219" s="198"/>
      <c r="O219" s="198"/>
      <c r="P219" s="198"/>
      <c r="Q219" s="198"/>
      <c r="R219" s="198"/>
      <c r="S219" s="198"/>
      <c r="T219" s="199"/>
      <c r="AT219" s="194" t="s">
        <v>132</v>
      </c>
      <c r="AU219" s="194" t="s">
        <v>83</v>
      </c>
      <c r="AV219" s="12" t="s">
        <v>81</v>
      </c>
      <c r="AW219" s="12" t="s">
        <v>30</v>
      </c>
      <c r="AX219" s="12" t="s">
        <v>73</v>
      </c>
      <c r="AY219" s="194" t="s">
        <v>123</v>
      </c>
    </row>
    <row r="220" s="13" customFormat="1">
      <c r="B220" s="200"/>
      <c r="D220" s="193" t="s">
        <v>132</v>
      </c>
      <c r="E220" s="201" t="s">
        <v>1</v>
      </c>
      <c r="F220" s="202" t="s">
        <v>913</v>
      </c>
      <c r="H220" s="203">
        <v>38.280000000000001</v>
      </c>
      <c r="I220" s="204"/>
      <c r="L220" s="200"/>
      <c r="M220" s="205"/>
      <c r="N220" s="206"/>
      <c r="O220" s="206"/>
      <c r="P220" s="206"/>
      <c r="Q220" s="206"/>
      <c r="R220" s="206"/>
      <c r="S220" s="206"/>
      <c r="T220" s="207"/>
      <c r="AT220" s="201" t="s">
        <v>132</v>
      </c>
      <c r="AU220" s="201" t="s">
        <v>83</v>
      </c>
      <c r="AV220" s="13" t="s">
        <v>83</v>
      </c>
      <c r="AW220" s="13" t="s">
        <v>30</v>
      </c>
      <c r="AX220" s="13" t="s">
        <v>81</v>
      </c>
      <c r="AY220" s="201" t="s">
        <v>123</v>
      </c>
    </row>
    <row r="221" s="13" customFormat="1">
      <c r="B221" s="200"/>
      <c r="D221" s="193" t="s">
        <v>132</v>
      </c>
      <c r="F221" s="202" t="s">
        <v>914</v>
      </c>
      <c r="H221" s="203">
        <v>39.427999999999997</v>
      </c>
      <c r="I221" s="204"/>
      <c r="L221" s="200"/>
      <c r="M221" s="205"/>
      <c r="N221" s="206"/>
      <c r="O221" s="206"/>
      <c r="P221" s="206"/>
      <c r="Q221" s="206"/>
      <c r="R221" s="206"/>
      <c r="S221" s="206"/>
      <c r="T221" s="207"/>
      <c r="AT221" s="201" t="s">
        <v>132</v>
      </c>
      <c r="AU221" s="201" t="s">
        <v>83</v>
      </c>
      <c r="AV221" s="13" t="s">
        <v>83</v>
      </c>
      <c r="AW221" s="13" t="s">
        <v>3</v>
      </c>
      <c r="AX221" s="13" t="s">
        <v>81</v>
      </c>
      <c r="AY221" s="201" t="s">
        <v>123</v>
      </c>
    </row>
    <row r="222" s="1" customFormat="1" ht="21.6" customHeight="1">
      <c r="B222" s="178"/>
      <c r="C222" s="224" t="s">
        <v>262</v>
      </c>
      <c r="D222" s="224" t="s">
        <v>366</v>
      </c>
      <c r="E222" s="225" t="s">
        <v>915</v>
      </c>
      <c r="F222" s="226" t="s">
        <v>916</v>
      </c>
      <c r="G222" s="227" t="s">
        <v>128</v>
      </c>
      <c r="H222" s="228">
        <v>4.3259999999999996</v>
      </c>
      <c r="I222" s="229"/>
      <c r="J222" s="230">
        <f>ROUND(I222*H222,2)</f>
        <v>0</v>
      </c>
      <c r="K222" s="226" t="s">
        <v>1</v>
      </c>
      <c r="L222" s="231"/>
      <c r="M222" s="232" t="s">
        <v>1</v>
      </c>
      <c r="N222" s="233" t="s">
        <v>38</v>
      </c>
      <c r="O222" s="73"/>
      <c r="P222" s="188">
        <f>O222*H222</f>
        <v>0</v>
      </c>
      <c r="Q222" s="188">
        <v>0.13100000000000001</v>
      </c>
      <c r="R222" s="188">
        <f>Q222*H222</f>
        <v>0.56670599999999993</v>
      </c>
      <c r="S222" s="188">
        <v>0</v>
      </c>
      <c r="T222" s="189">
        <f>S222*H222</f>
        <v>0</v>
      </c>
      <c r="AR222" s="190" t="s">
        <v>167</v>
      </c>
      <c r="AT222" s="190" t="s">
        <v>366</v>
      </c>
      <c r="AU222" s="190" t="s">
        <v>83</v>
      </c>
      <c r="AY222" s="18" t="s">
        <v>123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81</v>
      </c>
      <c r="BK222" s="191">
        <f>ROUND(I222*H222,2)</f>
        <v>0</v>
      </c>
      <c r="BL222" s="18" t="s">
        <v>130</v>
      </c>
      <c r="BM222" s="190" t="s">
        <v>917</v>
      </c>
    </row>
    <row r="223" s="12" customFormat="1">
      <c r="B223" s="192"/>
      <c r="D223" s="193" t="s">
        <v>132</v>
      </c>
      <c r="E223" s="194" t="s">
        <v>1</v>
      </c>
      <c r="F223" s="195" t="s">
        <v>133</v>
      </c>
      <c r="H223" s="194" t="s">
        <v>1</v>
      </c>
      <c r="I223" s="196"/>
      <c r="L223" s="192"/>
      <c r="M223" s="197"/>
      <c r="N223" s="198"/>
      <c r="O223" s="198"/>
      <c r="P223" s="198"/>
      <c r="Q223" s="198"/>
      <c r="R223" s="198"/>
      <c r="S223" s="198"/>
      <c r="T223" s="199"/>
      <c r="AT223" s="194" t="s">
        <v>132</v>
      </c>
      <c r="AU223" s="194" t="s">
        <v>83</v>
      </c>
      <c r="AV223" s="12" t="s">
        <v>81</v>
      </c>
      <c r="AW223" s="12" t="s">
        <v>30</v>
      </c>
      <c r="AX223" s="12" t="s">
        <v>73</v>
      </c>
      <c r="AY223" s="194" t="s">
        <v>123</v>
      </c>
    </row>
    <row r="224" s="12" customFormat="1">
      <c r="B224" s="192"/>
      <c r="D224" s="193" t="s">
        <v>132</v>
      </c>
      <c r="E224" s="194" t="s">
        <v>1</v>
      </c>
      <c r="F224" s="195" t="s">
        <v>213</v>
      </c>
      <c r="H224" s="194" t="s">
        <v>1</v>
      </c>
      <c r="I224" s="196"/>
      <c r="L224" s="192"/>
      <c r="M224" s="197"/>
      <c r="N224" s="198"/>
      <c r="O224" s="198"/>
      <c r="P224" s="198"/>
      <c r="Q224" s="198"/>
      <c r="R224" s="198"/>
      <c r="S224" s="198"/>
      <c r="T224" s="199"/>
      <c r="AT224" s="194" t="s">
        <v>132</v>
      </c>
      <c r="AU224" s="194" t="s">
        <v>83</v>
      </c>
      <c r="AV224" s="12" t="s">
        <v>81</v>
      </c>
      <c r="AW224" s="12" t="s">
        <v>30</v>
      </c>
      <c r="AX224" s="12" t="s">
        <v>73</v>
      </c>
      <c r="AY224" s="194" t="s">
        <v>123</v>
      </c>
    </row>
    <row r="225" s="12" customFormat="1">
      <c r="B225" s="192"/>
      <c r="D225" s="193" t="s">
        <v>132</v>
      </c>
      <c r="E225" s="194" t="s">
        <v>1</v>
      </c>
      <c r="F225" s="195" t="s">
        <v>214</v>
      </c>
      <c r="H225" s="194" t="s">
        <v>1</v>
      </c>
      <c r="I225" s="196"/>
      <c r="L225" s="192"/>
      <c r="M225" s="197"/>
      <c r="N225" s="198"/>
      <c r="O225" s="198"/>
      <c r="P225" s="198"/>
      <c r="Q225" s="198"/>
      <c r="R225" s="198"/>
      <c r="S225" s="198"/>
      <c r="T225" s="199"/>
      <c r="AT225" s="194" t="s">
        <v>132</v>
      </c>
      <c r="AU225" s="194" t="s">
        <v>83</v>
      </c>
      <c r="AV225" s="12" t="s">
        <v>81</v>
      </c>
      <c r="AW225" s="12" t="s">
        <v>30</v>
      </c>
      <c r="AX225" s="12" t="s">
        <v>73</v>
      </c>
      <c r="AY225" s="194" t="s">
        <v>123</v>
      </c>
    </row>
    <row r="226" s="13" customFormat="1">
      <c r="B226" s="200"/>
      <c r="D226" s="193" t="s">
        <v>132</v>
      </c>
      <c r="E226" s="201" t="s">
        <v>1</v>
      </c>
      <c r="F226" s="202" t="s">
        <v>918</v>
      </c>
      <c r="H226" s="203">
        <v>4.2000000000000002</v>
      </c>
      <c r="I226" s="204"/>
      <c r="L226" s="200"/>
      <c r="M226" s="205"/>
      <c r="N226" s="206"/>
      <c r="O226" s="206"/>
      <c r="P226" s="206"/>
      <c r="Q226" s="206"/>
      <c r="R226" s="206"/>
      <c r="S226" s="206"/>
      <c r="T226" s="207"/>
      <c r="AT226" s="201" t="s">
        <v>132</v>
      </c>
      <c r="AU226" s="201" t="s">
        <v>83</v>
      </c>
      <c r="AV226" s="13" t="s">
        <v>83</v>
      </c>
      <c r="AW226" s="13" t="s">
        <v>30</v>
      </c>
      <c r="AX226" s="13" t="s">
        <v>81</v>
      </c>
      <c r="AY226" s="201" t="s">
        <v>123</v>
      </c>
    </row>
    <row r="227" s="13" customFormat="1">
      <c r="B227" s="200"/>
      <c r="D227" s="193" t="s">
        <v>132</v>
      </c>
      <c r="F227" s="202" t="s">
        <v>919</v>
      </c>
      <c r="H227" s="203">
        <v>4.3259999999999996</v>
      </c>
      <c r="I227" s="204"/>
      <c r="L227" s="200"/>
      <c r="M227" s="205"/>
      <c r="N227" s="206"/>
      <c r="O227" s="206"/>
      <c r="P227" s="206"/>
      <c r="Q227" s="206"/>
      <c r="R227" s="206"/>
      <c r="S227" s="206"/>
      <c r="T227" s="207"/>
      <c r="AT227" s="201" t="s">
        <v>132</v>
      </c>
      <c r="AU227" s="201" t="s">
        <v>83</v>
      </c>
      <c r="AV227" s="13" t="s">
        <v>83</v>
      </c>
      <c r="AW227" s="13" t="s">
        <v>3</v>
      </c>
      <c r="AX227" s="13" t="s">
        <v>81</v>
      </c>
      <c r="AY227" s="201" t="s">
        <v>123</v>
      </c>
    </row>
    <row r="228" s="1" customFormat="1" ht="32.4" customHeight="1">
      <c r="B228" s="178"/>
      <c r="C228" s="179" t="s">
        <v>267</v>
      </c>
      <c r="D228" s="179" t="s">
        <v>125</v>
      </c>
      <c r="E228" s="180" t="s">
        <v>920</v>
      </c>
      <c r="F228" s="181" t="s">
        <v>921</v>
      </c>
      <c r="G228" s="182" t="s">
        <v>128</v>
      </c>
      <c r="H228" s="183">
        <v>42.479999999999997</v>
      </c>
      <c r="I228" s="184"/>
      <c r="J228" s="185">
        <f>ROUND(I228*H228,2)</f>
        <v>0</v>
      </c>
      <c r="K228" s="181" t="s">
        <v>129</v>
      </c>
      <c r="L228" s="37"/>
      <c r="M228" s="186" t="s">
        <v>1</v>
      </c>
      <c r="N228" s="187" t="s">
        <v>38</v>
      </c>
      <c r="O228" s="73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AR228" s="190" t="s">
        <v>130</v>
      </c>
      <c r="AT228" s="190" t="s">
        <v>125</v>
      </c>
      <c r="AU228" s="190" t="s">
        <v>83</v>
      </c>
      <c r="AY228" s="18" t="s">
        <v>123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81</v>
      </c>
      <c r="BK228" s="191">
        <f>ROUND(I228*H228,2)</f>
        <v>0</v>
      </c>
      <c r="BL228" s="18" t="s">
        <v>130</v>
      </c>
      <c r="BM228" s="190" t="s">
        <v>922</v>
      </c>
    </row>
    <row r="229" s="13" customFormat="1">
      <c r="B229" s="200"/>
      <c r="D229" s="193" t="s">
        <v>132</v>
      </c>
      <c r="E229" s="201" t="s">
        <v>1</v>
      </c>
      <c r="F229" s="202" t="s">
        <v>923</v>
      </c>
      <c r="H229" s="203">
        <v>42.479999999999997</v>
      </c>
      <c r="I229" s="204"/>
      <c r="L229" s="200"/>
      <c r="M229" s="205"/>
      <c r="N229" s="206"/>
      <c r="O229" s="206"/>
      <c r="P229" s="206"/>
      <c r="Q229" s="206"/>
      <c r="R229" s="206"/>
      <c r="S229" s="206"/>
      <c r="T229" s="207"/>
      <c r="AT229" s="201" t="s">
        <v>132</v>
      </c>
      <c r="AU229" s="201" t="s">
        <v>83</v>
      </c>
      <c r="AV229" s="13" t="s">
        <v>83</v>
      </c>
      <c r="AW229" s="13" t="s">
        <v>30</v>
      </c>
      <c r="AX229" s="13" t="s">
        <v>81</v>
      </c>
      <c r="AY229" s="201" t="s">
        <v>123</v>
      </c>
    </row>
    <row r="230" s="1" customFormat="1" ht="32.4" customHeight="1">
      <c r="B230" s="178"/>
      <c r="C230" s="179" t="s">
        <v>272</v>
      </c>
      <c r="D230" s="179" t="s">
        <v>125</v>
      </c>
      <c r="E230" s="180" t="s">
        <v>498</v>
      </c>
      <c r="F230" s="181" t="s">
        <v>499</v>
      </c>
      <c r="G230" s="182" t="s">
        <v>128</v>
      </c>
      <c r="H230" s="183">
        <v>826.98000000000002</v>
      </c>
      <c r="I230" s="184"/>
      <c r="J230" s="185">
        <f>ROUND(I230*H230,2)</f>
        <v>0</v>
      </c>
      <c r="K230" s="181" t="s">
        <v>129</v>
      </c>
      <c r="L230" s="37"/>
      <c r="M230" s="186" t="s">
        <v>1</v>
      </c>
      <c r="N230" s="187" t="s">
        <v>38</v>
      </c>
      <c r="O230" s="73"/>
      <c r="P230" s="188">
        <f>O230*H230</f>
        <v>0</v>
      </c>
      <c r="Q230" s="188">
        <v>0.10362</v>
      </c>
      <c r="R230" s="188">
        <f>Q230*H230</f>
        <v>85.691667600000002</v>
      </c>
      <c r="S230" s="188">
        <v>0</v>
      </c>
      <c r="T230" s="189">
        <f>S230*H230</f>
        <v>0</v>
      </c>
      <c r="AR230" s="190" t="s">
        <v>130</v>
      </c>
      <c r="AT230" s="190" t="s">
        <v>125</v>
      </c>
      <c r="AU230" s="190" t="s">
        <v>83</v>
      </c>
      <c r="AY230" s="18" t="s">
        <v>123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81</v>
      </c>
      <c r="BK230" s="191">
        <f>ROUND(I230*H230,2)</f>
        <v>0</v>
      </c>
      <c r="BL230" s="18" t="s">
        <v>130</v>
      </c>
      <c r="BM230" s="190" t="s">
        <v>924</v>
      </c>
    </row>
    <row r="231" s="13" customFormat="1">
      <c r="B231" s="200"/>
      <c r="D231" s="193" t="s">
        <v>132</v>
      </c>
      <c r="E231" s="201" t="s">
        <v>1</v>
      </c>
      <c r="F231" s="202" t="s">
        <v>925</v>
      </c>
      <c r="H231" s="203">
        <v>826.98000000000002</v>
      </c>
      <c r="I231" s="204"/>
      <c r="L231" s="200"/>
      <c r="M231" s="205"/>
      <c r="N231" s="206"/>
      <c r="O231" s="206"/>
      <c r="P231" s="206"/>
      <c r="Q231" s="206"/>
      <c r="R231" s="206"/>
      <c r="S231" s="206"/>
      <c r="T231" s="207"/>
      <c r="AT231" s="201" t="s">
        <v>132</v>
      </c>
      <c r="AU231" s="201" t="s">
        <v>83</v>
      </c>
      <c r="AV231" s="13" t="s">
        <v>83</v>
      </c>
      <c r="AW231" s="13" t="s">
        <v>30</v>
      </c>
      <c r="AX231" s="13" t="s">
        <v>81</v>
      </c>
      <c r="AY231" s="201" t="s">
        <v>123</v>
      </c>
    </row>
    <row r="232" s="1" customFormat="1" ht="21.6" customHeight="1">
      <c r="B232" s="178"/>
      <c r="C232" s="224" t="s">
        <v>276</v>
      </c>
      <c r="D232" s="224" t="s">
        <v>366</v>
      </c>
      <c r="E232" s="225" t="s">
        <v>926</v>
      </c>
      <c r="F232" s="226" t="s">
        <v>927</v>
      </c>
      <c r="G232" s="227" t="s">
        <v>128</v>
      </c>
      <c r="H232" s="228">
        <v>807.899</v>
      </c>
      <c r="I232" s="229"/>
      <c r="J232" s="230">
        <f>ROUND(I232*H232,2)</f>
        <v>0</v>
      </c>
      <c r="K232" s="226" t="s">
        <v>129</v>
      </c>
      <c r="L232" s="231"/>
      <c r="M232" s="232" t="s">
        <v>1</v>
      </c>
      <c r="N232" s="233" t="s">
        <v>38</v>
      </c>
      <c r="O232" s="73"/>
      <c r="P232" s="188">
        <f>O232*H232</f>
        <v>0</v>
      </c>
      <c r="Q232" s="188">
        <v>0.17599999999999999</v>
      </c>
      <c r="R232" s="188">
        <f>Q232*H232</f>
        <v>142.190224</v>
      </c>
      <c r="S232" s="188">
        <v>0</v>
      </c>
      <c r="T232" s="189">
        <f>S232*H232</f>
        <v>0</v>
      </c>
      <c r="AR232" s="190" t="s">
        <v>167</v>
      </c>
      <c r="AT232" s="190" t="s">
        <v>366</v>
      </c>
      <c r="AU232" s="190" t="s">
        <v>83</v>
      </c>
      <c r="AY232" s="18" t="s">
        <v>123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81</v>
      </c>
      <c r="BK232" s="191">
        <f>ROUND(I232*H232,2)</f>
        <v>0</v>
      </c>
      <c r="BL232" s="18" t="s">
        <v>130</v>
      </c>
      <c r="BM232" s="190" t="s">
        <v>928</v>
      </c>
    </row>
    <row r="233" s="12" customFormat="1">
      <c r="B233" s="192"/>
      <c r="D233" s="193" t="s">
        <v>132</v>
      </c>
      <c r="E233" s="194" t="s">
        <v>1</v>
      </c>
      <c r="F233" s="195" t="s">
        <v>133</v>
      </c>
      <c r="H233" s="194" t="s">
        <v>1</v>
      </c>
      <c r="I233" s="196"/>
      <c r="L233" s="192"/>
      <c r="M233" s="197"/>
      <c r="N233" s="198"/>
      <c r="O233" s="198"/>
      <c r="P233" s="198"/>
      <c r="Q233" s="198"/>
      <c r="R233" s="198"/>
      <c r="S233" s="198"/>
      <c r="T233" s="199"/>
      <c r="AT233" s="194" t="s">
        <v>132</v>
      </c>
      <c r="AU233" s="194" t="s">
        <v>83</v>
      </c>
      <c r="AV233" s="12" t="s">
        <v>81</v>
      </c>
      <c r="AW233" s="12" t="s">
        <v>30</v>
      </c>
      <c r="AX233" s="12" t="s">
        <v>73</v>
      </c>
      <c r="AY233" s="194" t="s">
        <v>123</v>
      </c>
    </row>
    <row r="234" s="12" customFormat="1">
      <c r="B234" s="192"/>
      <c r="D234" s="193" t="s">
        <v>132</v>
      </c>
      <c r="E234" s="194" t="s">
        <v>1</v>
      </c>
      <c r="F234" s="195" t="s">
        <v>213</v>
      </c>
      <c r="H234" s="194" t="s">
        <v>1</v>
      </c>
      <c r="I234" s="196"/>
      <c r="L234" s="192"/>
      <c r="M234" s="197"/>
      <c r="N234" s="198"/>
      <c r="O234" s="198"/>
      <c r="P234" s="198"/>
      <c r="Q234" s="198"/>
      <c r="R234" s="198"/>
      <c r="S234" s="198"/>
      <c r="T234" s="199"/>
      <c r="AT234" s="194" t="s">
        <v>132</v>
      </c>
      <c r="AU234" s="194" t="s">
        <v>83</v>
      </c>
      <c r="AV234" s="12" t="s">
        <v>81</v>
      </c>
      <c r="AW234" s="12" t="s">
        <v>30</v>
      </c>
      <c r="AX234" s="12" t="s">
        <v>73</v>
      </c>
      <c r="AY234" s="194" t="s">
        <v>123</v>
      </c>
    </row>
    <row r="235" s="12" customFormat="1">
      <c r="B235" s="192"/>
      <c r="D235" s="193" t="s">
        <v>132</v>
      </c>
      <c r="E235" s="194" t="s">
        <v>1</v>
      </c>
      <c r="F235" s="195" t="s">
        <v>214</v>
      </c>
      <c r="H235" s="194" t="s">
        <v>1</v>
      </c>
      <c r="I235" s="196"/>
      <c r="L235" s="192"/>
      <c r="M235" s="197"/>
      <c r="N235" s="198"/>
      <c r="O235" s="198"/>
      <c r="P235" s="198"/>
      <c r="Q235" s="198"/>
      <c r="R235" s="198"/>
      <c r="S235" s="198"/>
      <c r="T235" s="199"/>
      <c r="AT235" s="194" t="s">
        <v>132</v>
      </c>
      <c r="AU235" s="194" t="s">
        <v>83</v>
      </c>
      <c r="AV235" s="12" t="s">
        <v>81</v>
      </c>
      <c r="AW235" s="12" t="s">
        <v>30</v>
      </c>
      <c r="AX235" s="12" t="s">
        <v>73</v>
      </c>
      <c r="AY235" s="194" t="s">
        <v>123</v>
      </c>
    </row>
    <row r="236" s="13" customFormat="1">
      <c r="B236" s="200"/>
      <c r="D236" s="193" t="s">
        <v>132</v>
      </c>
      <c r="E236" s="201" t="s">
        <v>1</v>
      </c>
      <c r="F236" s="202" t="s">
        <v>929</v>
      </c>
      <c r="H236" s="203">
        <v>799.89999999999998</v>
      </c>
      <c r="I236" s="204"/>
      <c r="L236" s="200"/>
      <c r="M236" s="205"/>
      <c r="N236" s="206"/>
      <c r="O236" s="206"/>
      <c r="P236" s="206"/>
      <c r="Q236" s="206"/>
      <c r="R236" s="206"/>
      <c r="S236" s="206"/>
      <c r="T236" s="207"/>
      <c r="AT236" s="201" t="s">
        <v>132</v>
      </c>
      <c r="AU236" s="201" t="s">
        <v>83</v>
      </c>
      <c r="AV236" s="13" t="s">
        <v>83</v>
      </c>
      <c r="AW236" s="13" t="s">
        <v>30</v>
      </c>
      <c r="AX236" s="13" t="s">
        <v>81</v>
      </c>
      <c r="AY236" s="201" t="s">
        <v>123</v>
      </c>
    </row>
    <row r="237" s="13" customFormat="1">
      <c r="B237" s="200"/>
      <c r="D237" s="193" t="s">
        <v>132</v>
      </c>
      <c r="F237" s="202" t="s">
        <v>930</v>
      </c>
      <c r="H237" s="203">
        <v>807.899</v>
      </c>
      <c r="I237" s="204"/>
      <c r="L237" s="200"/>
      <c r="M237" s="205"/>
      <c r="N237" s="206"/>
      <c r="O237" s="206"/>
      <c r="P237" s="206"/>
      <c r="Q237" s="206"/>
      <c r="R237" s="206"/>
      <c r="S237" s="206"/>
      <c r="T237" s="207"/>
      <c r="AT237" s="201" t="s">
        <v>132</v>
      </c>
      <c r="AU237" s="201" t="s">
        <v>83</v>
      </c>
      <c r="AV237" s="13" t="s">
        <v>83</v>
      </c>
      <c r="AW237" s="13" t="s">
        <v>3</v>
      </c>
      <c r="AX237" s="13" t="s">
        <v>81</v>
      </c>
      <c r="AY237" s="201" t="s">
        <v>123</v>
      </c>
    </row>
    <row r="238" s="1" customFormat="1" ht="21.6" customHeight="1">
      <c r="B238" s="178"/>
      <c r="C238" s="224" t="s">
        <v>280</v>
      </c>
      <c r="D238" s="224" t="s">
        <v>366</v>
      </c>
      <c r="E238" s="225" t="s">
        <v>931</v>
      </c>
      <c r="F238" s="226" t="s">
        <v>932</v>
      </c>
      <c r="G238" s="227" t="s">
        <v>128</v>
      </c>
      <c r="H238" s="228">
        <v>3.0899999999999999</v>
      </c>
      <c r="I238" s="229"/>
      <c r="J238" s="230">
        <f>ROUND(I238*H238,2)</f>
        <v>0</v>
      </c>
      <c r="K238" s="226" t="s">
        <v>129</v>
      </c>
      <c r="L238" s="231"/>
      <c r="M238" s="232" t="s">
        <v>1</v>
      </c>
      <c r="N238" s="233" t="s">
        <v>38</v>
      </c>
      <c r="O238" s="73"/>
      <c r="P238" s="188">
        <f>O238*H238</f>
        <v>0</v>
      </c>
      <c r="Q238" s="188">
        <v>0.17599999999999999</v>
      </c>
      <c r="R238" s="188">
        <f>Q238*H238</f>
        <v>0.54383999999999999</v>
      </c>
      <c r="S238" s="188">
        <v>0</v>
      </c>
      <c r="T238" s="189">
        <f>S238*H238</f>
        <v>0</v>
      </c>
      <c r="AR238" s="190" t="s">
        <v>167</v>
      </c>
      <c r="AT238" s="190" t="s">
        <v>366</v>
      </c>
      <c r="AU238" s="190" t="s">
        <v>83</v>
      </c>
      <c r="AY238" s="18" t="s">
        <v>123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81</v>
      </c>
      <c r="BK238" s="191">
        <f>ROUND(I238*H238,2)</f>
        <v>0</v>
      </c>
      <c r="BL238" s="18" t="s">
        <v>130</v>
      </c>
      <c r="BM238" s="190" t="s">
        <v>933</v>
      </c>
    </row>
    <row r="239" s="12" customFormat="1">
      <c r="B239" s="192"/>
      <c r="D239" s="193" t="s">
        <v>132</v>
      </c>
      <c r="E239" s="194" t="s">
        <v>1</v>
      </c>
      <c r="F239" s="195" t="s">
        <v>133</v>
      </c>
      <c r="H239" s="194" t="s">
        <v>1</v>
      </c>
      <c r="I239" s="196"/>
      <c r="L239" s="192"/>
      <c r="M239" s="197"/>
      <c r="N239" s="198"/>
      <c r="O239" s="198"/>
      <c r="P239" s="198"/>
      <c r="Q239" s="198"/>
      <c r="R239" s="198"/>
      <c r="S239" s="198"/>
      <c r="T239" s="199"/>
      <c r="AT239" s="194" t="s">
        <v>132</v>
      </c>
      <c r="AU239" s="194" t="s">
        <v>83</v>
      </c>
      <c r="AV239" s="12" t="s">
        <v>81</v>
      </c>
      <c r="AW239" s="12" t="s">
        <v>30</v>
      </c>
      <c r="AX239" s="12" t="s">
        <v>73</v>
      </c>
      <c r="AY239" s="194" t="s">
        <v>123</v>
      </c>
    </row>
    <row r="240" s="12" customFormat="1">
      <c r="B240" s="192"/>
      <c r="D240" s="193" t="s">
        <v>132</v>
      </c>
      <c r="E240" s="194" t="s">
        <v>1</v>
      </c>
      <c r="F240" s="195" t="s">
        <v>213</v>
      </c>
      <c r="H240" s="194" t="s">
        <v>1</v>
      </c>
      <c r="I240" s="196"/>
      <c r="L240" s="192"/>
      <c r="M240" s="197"/>
      <c r="N240" s="198"/>
      <c r="O240" s="198"/>
      <c r="P240" s="198"/>
      <c r="Q240" s="198"/>
      <c r="R240" s="198"/>
      <c r="S240" s="198"/>
      <c r="T240" s="199"/>
      <c r="AT240" s="194" t="s">
        <v>132</v>
      </c>
      <c r="AU240" s="194" t="s">
        <v>83</v>
      </c>
      <c r="AV240" s="12" t="s">
        <v>81</v>
      </c>
      <c r="AW240" s="12" t="s">
        <v>30</v>
      </c>
      <c r="AX240" s="12" t="s">
        <v>73</v>
      </c>
      <c r="AY240" s="194" t="s">
        <v>123</v>
      </c>
    </row>
    <row r="241" s="12" customFormat="1">
      <c r="B241" s="192"/>
      <c r="D241" s="193" t="s">
        <v>132</v>
      </c>
      <c r="E241" s="194" t="s">
        <v>1</v>
      </c>
      <c r="F241" s="195" t="s">
        <v>214</v>
      </c>
      <c r="H241" s="194" t="s">
        <v>1</v>
      </c>
      <c r="I241" s="196"/>
      <c r="L241" s="192"/>
      <c r="M241" s="197"/>
      <c r="N241" s="198"/>
      <c r="O241" s="198"/>
      <c r="P241" s="198"/>
      <c r="Q241" s="198"/>
      <c r="R241" s="198"/>
      <c r="S241" s="198"/>
      <c r="T241" s="199"/>
      <c r="AT241" s="194" t="s">
        <v>132</v>
      </c>
      <c r="AU241" s="194" t="s">
        <v>83</v>
      </c>
      <c r="AV241" s="12" t="s">
        <v>81</v>
      </c>
      <c r="AW241" s="12" t="s">
        <v>30</v>
      </c>
      <c r="AX241" s="12" t="s">
        <v>73</v>
      </c>
      <c r="AY241" s="194" t="s">
        <v>123</v>
      </c>
    </row>
    <row r="242" s="13" customFormat="1">
      <c r="B242" s="200"/>
      <c r="D242" s="193" t="s">
        <v>132</v>
      </c>
      <c r="E242" s="201" t="s">
        <v>1</v>
      </c>
      <c r="F242" s="202" t="s">
        <v>934</v>
      </c>
      <c r="H242" s="203">
        <v>2</v>
      </c>
      <c r="I242" s="204"/>
      <c r="L242" s="200"/>
      <c r="M242" s="205"/>
      <c r="N242" s="206"/>
      <c r="O242" s="206"/>
      <c r="P242" s="206"/>
      <c r="Q242" s="206"/>
      <c r="R242" s="206"/>
      <c r="S242" s="206"/>
      <c r="T242" s="207"/>
      <c r="AT242" s="201" t="s">
        <v>132</v>
      </c>
      <c r="AU242" s="201" t="s">
        <v>83</v>
      </c>
      <c r="AV242" s="13" t="s">
        <v>83</v>
      </c>
      <c r="AW242" s="13" t="s">
        <v>30</v>
      </c>
      <c r="AX242" s="13" t="s">
        <v>73</v>
      </c>
      <c r="AY242" s="201" t="s">
        <v>123</v>
      </c>
    </row>
    <row r="243" s="13" customFormat="1">
      <c r="B243" s="200"/>
      <c r="D243" s="193" t="s">
        <v>132</v>
      </c>
      <c r="E243" s="201" t="s">
        <v>1</v>
      </c>
      <c r="F243" s="202" t="s">
        <v>935</v>
      </c>
      <c r="H243" s="203">
        <v>1</v>
      </c>
      <c r="I243" s="204"/>
      <c r="L243" s="200"/>
      <c r="M243" s="205"/>
      <c r="N243" s="206"/>
      <c r="O243" s="206"/>
      <c r="P243" s="206"/>
      <c r="Q243" s="206"/>
      <c r="R243" s="206"/>
      <c r="S243" s="206"/>
      <c r="T243" s="207"/>
      <c r="AT243" s="201" t="s">
        <v>132</v>
      </c>
      <c r="AU243" s="201" t="s">
        <v>83</v>
      </c>
      <c r="AV243" s="13" t="s">
        <v>83</v>
      </c>
      <c r="AW243" s="13" t="s">
        <v>30</v>
      </c>
      <c r="AX243" s="13" t="s">
        <v>73</v>
      </c>
      <c r="AY243" s="201" t="s">
        <v>123</v>
      </c>
    </row>
    <row r="244" s="14" customFormat="1">
      <c r="B244" s="208"/>
      <c r="D244" s="193" t="s">
        <v>132</v>
      </c>
      <c r="E244" s="209" t="s">
        <v>1</v>
      </c>
      <c r="F244" s="210" t="s">
        <v>155</v>
      </c>
      <c r="H244" s="211">
        <v>3</v>
      </c>
      <c r="I244" s="212"/>
      <c r="L244" s="208"/>
      <c r="M244" s="213"/>
      <c r="N244" s="214"/>
      <c r="O244" s="214"/>
      <c r="P244" s="214"/>
      <c r="Q244" s="214"/>
      <c r="R244" s="214"/>
      <c r="S244" s="214"/>
      <c r="T244" s="215"/>
      <c r="AT244" s="209" t="s">
        <v>132</v>
      </c>
      <c r="AU244" s="209" t="s">
        <v>83</v>
      </c>
      <c r="AV244" s="14" t="s">
        <v>130</v>
      </c>
      <c r="AW244" s="14" t="s">
        <v>30</v>
      </c>
      <c r="AX244" s="14" t="s">
        <v>81</v>
      </c>
      <c r="AY244" s="209" t="s">
        <v>123</v>
      </c>
    </row>
    <row r="245" s="13" customFormat="1">
      <c r="B245" s="200"/>
      <c r="D245" s="193" t="s">
        <v>132</v>
      </c>
      <c r="F245" s="202" t="s">
        <v>936</v>
      </c>
      <c r="H245" s="203">
        <v>3.0899999999999999</v>
      </c>
      <c r="I245" s="204"/>
      <c r="L245" s="200"/>
      <c r="M245" s="205"/>
      <c r="N245" s="206"/>
      <c r="O245" s="206"/>
      <c r="P245" s="206"/>
      <c r="Q245" s="206"/>
      <c r="R245" s="206"/>
      <c r="S245" s="206"/>
      <c r="T245" s="207"/>
      <c r="AT245" s="201" t="s">
        <v>132</v>
      </c>
      <c r="AU245" s="201" t="s">
        <v>83</v>
      </c>
      <c r="AV245" s="13" t="s">
        <v>83</v>
      </c>
      <c r="AW245" s="13" t="s">
        <v>3</v>
      </c>
      <c r="AX245" s="13" t="s">
        <v>81</v>
      </c>
      <c r="AY245" s="201" t="s">
        <v>123</v>
      </c>
    </row>
    <row r="246" s="1" customFormat="1" ht="21.6" customHeight="1">
      <c r="B246" s="178"/>
      <c r="C246" s="224" t="s">
        <v>286</v>
      </c>
      <c r="D246" s="224" t="s">
        <v>366</v>
      </c>
      <c r="E246" s="225" t="s">
        <v>937</v>
      </c>
      <c r="F246" s="226" t="s">
        <v>938</v>
      </c>
      <c r="G246" s="227" t="s">
        <v>128</v>
      </c>
      <c r="H246" s="228">
        <v>11.536</v>
      </c>
      <c r="I246" s="229"/>
      <c r="J246" s="230">
        <f>ROUND(I246*H246,2)</f>
        <v>0</v>
      </c>
      <c r="K246" s="226" t="s">
        <v>1</v>
      </c>
      <c r="L246" s="231"/>
      <c r="M246" s="232" t="s">
        <v>1</v>
      </c>
      <c r="N246" s="233" t="s">
        <v>38</v>
      </c>
      <c r="O246" s="73"/>
      <c r="P246" s="188">
        <f>O246*H246</f>
        <v>0</v>
      </c>
      <c r="Q246" s="188">
        <v>0.14099999999999999</v>
      </c>
      <c r="R246" s="188">
        <f>Q246*H246</f>
        <v>1.6265759999999998</v>
      </c>
      <c r="S246" s="188">
        <v>0</v>
      </c>
      <c r="T246" s="189">
        <f>S246*H246</f>
        <v>0</v>
      </c>
      <c r="AR246" s="190" t="s">
        <v>167</v>
      </c>
      <c r="AT246" s="190" t="s">
        <v>366</v>
      </c>
      <c r="AU246" s="190" t="s">
        <v>83</v>
      </c>
      <c r="AY246" s="18" t="s">
        <v>123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81</v>
      </c>
      <c r="BK246" s="191">
        <f>ROUND(I246*H246,2)</f>
        <v>0</v>
      </c>
      <c r="BL246" s="18" t="s">
        <v>130</v>
      </c>
      <c r="BM246" s="190" t="s">
        <v>939</v>
      </c>
    </row>
    <row r="247" s="12" customFormat="1">
      <c r="B247" s="192"/>
      <c r="D247" s="193" t="s">
        <v>132</v>
      </c>
      <c r="E247" s="194" t="s">
        <v>1</v>
      </c>
      <c r="F247" s="195" t="s">
        <v>133</v>
      </c>
      <c r="H247" s="194" t="s">
        <v>1</v>
      </c>
      <c r="I247" s="196"/>
      <c r="L247" s="192"/>
      <c r="M247" s="197"/>
      <c r="N247" s="198"/>
      <c r="O247" s="198"/>
      <c r="P247" s="198"/>
      <c r="Q247" s="198"/>
      <c r="R247" s="198"/>
      <c r="S247" s="198"/>
      <c r="T247" s="199"/>
      <c r="AT247" s="194" t="s">
        <v>132</v>
      </c>
      <c r="AU247" s="194" t="s">
        <v>83</v>
      </c>
      <c r="AV247" s="12" t="s">
        <v>81</v>
      </c>
      <c r="AW247" s="12" t="s">
        <v>30</v>
      </c>
      <c r="AX247" s="12" t="s">
        <v>73</v>
      </c>
      <c r="AY247" s="194" t="s">
        <v>123</v>
      </c>
    </row>
    <row r="248" s="12" customFormat="1">
      <c r="B248" s="192"/>
      <c r="D248" s="193" t="s">
        <v>132</v>
      </c>
      <c r="E248" s="194" t="s">
        <v>1</v>
      </c>
      <c r="F248" s="195" t="s">
        <v>213</v>
      </c>
      <c r="H248" s="194" t="s">
        <v>1</v>
      </c>
      <c r="I248" s="196"/>
      <c r="L248" s="192"/>
      <c r="M248" s="197"/>
      <c r="N248" s="198"/>
      <c r="O248" s="198"/>
      <c r="P248" s="198"/>
      <c r="Q248" s="198"/>
      <c r="R248" s="198"/>
      <c r="S248" s="198"/>
      <c r="T248" s="199"/>
      <c r="AT248" s="194" t="s">
        <v>132</v>
      </c>
      <c r="AU248" s="194" t="s">
        <v>83</v>
      </c>
      <c r="AV248" s="12" t="s">
        <v>81</v>
      </c>
      <c r="AW248" s="12" t="s">
        <v>30</v>
      </c>
      <c r="AX248" s="12" t="s">
        <v>73</v>
      </c>
      <c r="AY248" s="194" t="s">
        <v>123</v>
      </c>
    </row>
    <row r="249" s="12" customFormat="1">
      <c r="B249" s="192"/>
      <c r="D249" s="193" t="s">
        <v>132</v>
      </c>
      <c r="E249" s="194" t="s">
        <v>1</v>
      </c>
      <c r="F249" s="195" t="s">
        <v>214</v>
      </c>
      <c r="H249" s="194" t="s">
        <v>1</v>
      </c>
      <c r="I249" s="196"/>
      <c r="L249" s="192"/>
      <c r="M249" s="197"/>
      <c r="N249" s="198"/>
      <c r="O249" s="198"/>
      <c r="P249" s="198"/>
      <c r="Q249" s="198"/>
      <c r="R249" s="198"/>
      <c r="S249" s="198"/>
      <c r="T249" s="199"/>
      <c r="AT249" s="194" t="s">
        <v>132</v>
      </c>
      <c r="AU249" s="194" t="s">
        <v>83</v>
      </c>
      <c r="AV249" s="12" t="s">
        <v>81</v>
      </c>
      <c r="AW249" s="12" t="s">
        <v>30</v>
      </c>
      <c r="AX249" s="12" t="s">
        <v>73</v>
      </c>
      <c r="AY249" s="194" t="s">
        <v>123</v>
      </c>
    </row>
    <row r="250" s="13" customFormat="1">
      <c r="B250" s="200"/>
      <c r="D250" s="193" t="s">
        <v>132</v>
      </c>
      <c r="E250" s="201" t="s">
        <v>1</v>
      </c>
      <c r="F250" s="202" t="s">
        <v>940</v>
      </c>
      <c r="H250" s="203">
        <v>11.199999999999999</v>
      </c>
      <c r="I250" s="204"/>
      <c r="L250" s="200"/>
      <c r="M250" s="205"/>
      <c r="N250" s="206"/>
      <c r="O250" s="206"/>
      <c r="P250" s="206"/>
      <c r="Q250" s="206"/>
      <c r="R250" s="206"/>
      <c r="S250" s="206"/>
      <c r="T250" s="207"/>
      <c r="AT250" s="201" t="s">
        <v>132</v>
      </c>
      <c r="AU250" s="201" t="s">
        <v>83</v>
      </c>
      <c r="AV250" s="13" t="s">
        <v>83</v>
      </c>
      <c r="AW250" s="13" t="s">
        <v>30</v>
      </c>
      <c r="AX250" s="13" t="s">
        <v>81</v>
      </c>
      <c r="AY250" s="201" t="s">
        <v>123</v>
      </c>
    </row>
    <row r="251" s="13" customFormat="1">
      <c r="B251" s="200"/>
      <c r="D251" s="193" t="s">
        <v>132</v>
      </c>
      <c r="F251" s="202" t="s">
        <v>941</v>
      </c>
      <c r="H251" s="203">
        <v>11.536</v>
      </c>
      <c r="I251" s="204"/>
      <c r="L251" s="200"/>
      <c r="M251" s="205"/>
      <c r="N251" s="206"/>
      <c r="O251" s="206"/>
      <c r="P251" s="206"/>
      <c r="Q251" s="206"/>
      <c r="R251" s="206"/>
      <c r="S251" s="206"/>
      <c r="T251" s="207"/>
      <c r="AT251" s="201" t="s">
        <v>132</v>
      </c>
      <c r="AU251" s="201" t="s">
        <v>83</v>
      </c>
      <c r="AV251" s="13" t="s">
        <v>83</v>
      </c>
      <c r="AW251" s="13" t="s">
        <v>3</v>
      </c>
      <c r="AX251" s="13" t="s">
        <v>81</v>
      </c>
      <c r="AY251" s="201" t="s">
        <v>123</v>
      </c>
    </row>
    <row r="252" s="1" customFormat="1" ht="21.6" customHeight="1">
      <c r="B252" s="178"/>
      <c r="C252" s="224" t="s">
        <v>291</v>
      </c>
      <c r="D252" s="224" t="s">
        <v>366</v>
      </c>
      <c r="E252" s="225" t="s">
        <v>942</v>
      </c>
      <c r="F252" s="226" t="s">
        <v>943</v>
      </c>
      <c r="G252" s="227" t="s">
        <v>128</v>
      </c>
      <c r="H252" s="228">
        <v>13.266</v>
      </c>
      <c r="I252" s="229"/>
      <c r="J252" s="230">
        <f>ROUND(I252*H252,2)</f>
        <v>0</v>
      </c>
      <c r="K252" s="226" t="s">
        <v>1</v>
      </c>
      <c r="L252" s="231"/>
      <c r="M252" s="232" t="s">
        <v>1</v>
      </c>
      <c r="N252" s="233" t="s">
        <v>38</v>
      </c>
      <c r="O252" s="73"/>
      <c r="P252" s="188">
        <f>O252*H252</f>
        <v>0</v>
      </c>
      <c r="Q252" s="188">
        <v>0.14099999999999999</v>
      </c>
      <c r="R252" s="188">
        <f>Q252*H252</f>
        <v>1.8705059999999998</v>
      </c>
      <c r="S252" s="188">
        <v>0</v>
      </c>
      <c r="T252" s="189">
        <f>S252*H252</f>
        <v>0</v>
      </c>
      <c r="AR252" s="190" t="s">
        <v>167</v>
      </c>
      <c r="AT252" s="190" t="s">
        <v>366</v>
      </c>
      <c r="AU252" s="190" t="s">
        <v>83</v>
      </c>
      <c r="AY252" s="18" t="s">
        <v>123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81</v>
      </c>
      <c r="BK252" s="191">
        <f>ROUND(I252*H252,2)</f>
        <v>0</v>
      </c>
      <c r="BL252" s="18" t="s">
        <v>130</v>
      </c>
      <c r="BM252" s="190" t="s">
        <v>944</v>
      </c>
    </row>
    <row r="253" s="12" customFormat="1">
      <c r="B253" s="192"/>
      <c r="D253" s="193" t="s">
        <v>132</v>
      </c>
      <c r="E253" s="194" t="s">
        <v>1</v>
      </c>
      <c r="F253" s="195" t="s">
        <v>133</v>
      </c>
      <c r="H253" s="194" t="s">
        <v>1</v>
      </c>
      <c r="I253" s="196"/>
      <c r="L253" s="192"/>
      <c r="M253" s="197"/>
      <c r="N253" s="198"/>
      <c r="O253" s="198"/>
      <c r="P253" s="198"/>
      <c r="Q253" s="198"/>
      <c r="R253" s="198"/>
      <c r="S253" s="198"/>
      <c r="T253" s="199"/>
      <c r="AT253" s="194" t="s">
        <v>132</v>
      </c>
      <c r="AU253" s="194" t="s">
        <v>83</v>
      </c>
      <c r="AV253" s="12" t="s">
        <v>81</v>
      </c>
      <c r="AW253" s="12" t="s">
        <v>30</v>
      </c>
      <c r="AX253" s="12" t="s">
        <v>73</v>
      </c>
      <c r="AY253" s="194" t="s">
        <v>123</v>
      </c>
    </row>
    <row r="254" s="12" customFormat="1">
      <c r="B254" s="192"/>
      <c r="D254" s="193" t="s">
        <v>132</v>
      </c>
      <c r="E254" s="194" t="s">
        <v>1</v>
      </c>
      <c r="F254" s="195" t="s">
        <v>213</v>
      </c>
      <c r="H254" s="194" t="s">
        <v>1</v>
      </c>
      <c r="I254" s="196"/>
      <c r="L254" s="192"/>
      <c r="M254" s="197"/>
      <c r="N254" s="198"/>
      <c r="O254" s="198"/>
      <c r="P254" s="198"/>
      <c r="Q254" s="198"/>
      <c r="R254" s="198"/>
      <c r="S254" s="198"/>
      <c r="T254" s="199"/>
      <c r="AT254" s="194" t="s">
        <v>132</v>
      </c>
      <c r="AU254" s="194" t="s">
        <v>83</v>
      </c>
      <c r="AV254" s="12" t="s">
        <v>81</v>
      </c>
      <c r="AW254" s="12" t="s">
        <v>30</v>
      </c>
      <c r="AX254" s="12" t="s">
        <v>73</v>
      </c>
      <c r="AY254" s="194" t="s">
        <v>123</v>
      </c>
    </row>
    <row r="255" s="12" customFormat="1">
      <c r="B255" s="192"/>
      <c r="D255" s="193" t="s">
        <v>132</v>
      </c>
      <c r="E255" s="194" t="s">
        <v>1</v>
      </c>
      <c r="F255" s="195" t="s">
        <v>214</v>
      </c>
      <c r="H255" s="194" t="s">
        <v>1</v>
      </c>
      <c r="I255" s="196"/>
      <c r="L255" s="192"/>
      <c r="M255" s="197"/>
      <c r="N255" s="198"/>
      <c r="O255" s="198"/>
      <c r="P255" s="198"/>
      <c r="Q255" s="198"/>
      <c r="R255" s="198"/>
      <c r="S255" s="198"/>
      <c r="T255" s="199"/>
      <c r="AT255" s="194" t="s">
        <v>132</v>
      </c>
      <c r="AU255" s="194" t="s">
        <v>83</v>
      </c>
      <c r="AV255" s="12" t="s">
        <v>81</v>
      </c>
      <c r="AW255" s="12" t="s">
        <v>30</v>
      </c>
      <c r="AX255" s="12" t="s">
        <v>73</v>
      </c>
      <c r="AY255" s="194" t="s">
        <v>123</v>
      </c>
    </row>
    <row r="256" s="13" customFormat="1">
      <c r="B256" s="200"/>
      <c r="D256" s="193" t="s">
        <v>132</v>
      </c>
      <c r="E256" s="201" t="s">
        <v>1</v>
      </c>
      <c r="F256" s="202" t="s">
        <v>945</v>
      </c>
      <c r="H256" s="203">
        <v>12.880000000000001</v>
      </c>
      <c r="I256" s="204"/>
      <c r="L256" s="200"/>
      <c r="M256" s="205"/>
      <c r="N256" s="206"/>
      <c r="O256" s="206"/>
      <c r="P256" s="206"/>
      <c r="Q256" s="206"/>
      <c r="R256" s="206"/>
      <c r="S256" s="206"/>
      <c r="T256" s="207"/>
      <c r="AT256" s="201" t="s">
        <v>132</v>
      </c>
      <c r="AU256" s="201" t="s">
        <v>83</v>
      </c>
      <c r="AV256" s="13" t="s">
        <v>83</v>
      </c>
      <c r="AW256" s="13" t="s">
        <v>30</v>
      </c>
      <c r="AX256" s="13" t="s">
        <v>81</v>
      </c>
      <c r="AY256" s="201" t="s">
        <v>123</v>
      </c>
    </row>
    <row r="257" s="13" customFormat="1">
      <c r="B257" s="200"/>
      <c r="D257" s="193" t="s">
        <v>132</v>
      </c>
      <c r="F257" s="202" t="s">
        <v>946</v>
      </c>
      <c r="H257" s="203">
        <v>13.266</v>
      </c>
      <c r="I257" s="204"/>
      <c r="L257" s="200"/>
      <c r="M257" s="205"/>
      <c r="N257" s="206"/>
      <c r="O257" s="206"/>
      <c r="P257" s="206"/>
      <c r="Q257" s="206"/>
      <c r="R257" s="206"/>
      <c r="S257" s="206"/>
      <c r="T257" s="207"/>
      <c r="AT257" s="201" t="s">
        <v>132</v>
      </c>
      <c r="AU257" s="201" t="s">
        <v>83</v>
      </c>
      <c r="AV257" s="13" t="s">
        <v>83</v>
      </c>
      <c r="AW257" s="13" t="s">
        <v>3</v>
      </c>
      <c r="AX257" s="13" t="s">
        <v>81</v>
      </c>
      <c r="AY257" s="201" t="s">
        <v>123</v>
      </c>
    </row>
    <row r="258" s="1" customFormat="1" ht="32.4" customHeight="1">
      <c r="B258" s="178"/>
      <c r="C258" s="179" t="s">
        <v>296</v>
      </c>
      <c r="D258" s="179" t="s">
        <v>125</v>
      </c>
      <c r="E258" s="180" t="s">
        <v>947</v>
      </c>
      <c r="F258" s="181" t="s">
        <v>948</v>
      </c>
      <c r="G258" s="182" t="s">
        <v>128</v>
      </c>
      <c r="H258" s="183">
        <v>27.079999999999998</v>
      </c>
      <c r="I258" s="184"/>
      <c r="J258" s="185">
        <f>ROUND(I258*H258,2)</f>
        <v>0</v>
      </c>
      <c r="K258" s="181" t="s">
        <v>129</v>
      </c>
      <c r="L258" s="37"/>
      <c r="M258" s="186" t="s">
        <v>1</v>
      </c>
      <c r="N258" s="187" t="s">
        <v>38</v>
      </c>
      <c r="O258" s="73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AR258" s="190" t="s">
        <v>130</v>
      </c>
      <c r="AT258" s="190" t="s">
        <v>125</v>
      </c>
      <c r="AU258" s="190" t="s">
        <v>83</v>
      </c>
      <c r="AY258" s="18" t="s">
        <v>123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81</v>
      </c>
      <c r="BK258" s="191">
        <f>ROUND(I258*H258,2)</f>
        <v>0</v>
      </c>
      <c r="BL258" s="18" t="s">
        <v>130</v>
      </c>
      <c r="BM258" s="190" t="s">
        <v>949</v>
      </c>
    </row>
    <row r="259" s="13" customFormat="1">
      <c r="B259" s="200"/>
      <c r="D259" s="193" t="s">
        <v>132</v>
      </c>
      <c r="E259" s="201" t="s">
        <v>1</v>
      </c>
      <c r="F259" s="202" t="s">
        <v>950</v>
      </c>
      <c r="H259" s="203">
        <v>27.079999999999998</v>
      </c>
      <c r="I259" s="204"/>
      <c r="L259" s="200"/>
      <c r="M259" s="205"/>
      <c r="N259" s="206"/>
      <c r="O259" s="206"/>
      <c r="P259" s="206"/>
      <c r="Q259" s="206"/>
      <c r="R259" s="206"/>
      <c r="S259" s="206"/>
      <c r="T259" s="207"/>
      <c r="AT259" s="201" t="s">
        <v>132</v>
      </c>
      <c r="AU259" s="201" t="s">
        <v>83</v>
      </c>
      <c r="AV259" s="13" t="s">
        <v>83</v>
      </c>
      <c r="AW259" s="13" t="s">
        <v>30</v>
      </c>
      <c r="AX259" s="13" t="s">
        <v>81</v>
      </c>
      <c r="AY259" s="201" t="s">
        <v>123</v>
      </c>
    </row>
    <row r="260" s="1" customFormat="1" ht="32.4" customHeight="1">
      <c r="B260" s="178"/>
      <c r="C260" s="179" t="s">
        <v>301</v>
      </c>
      <c r="D260" s="179" t="s">
        <v>125</v>
      </c>
      <c r="E260" s="180" t="s">
        <v>951</v>
      </c>
      <c r="F260" s="181" t="s">
        <v>952</v>
      </c>
      <c r="G260" s="182" t="s">
        <v>128</v>
      </c>
      <c r="H260" s="183">
        <v>87</v>
      </c>
      <c r="I260" s="184"/>
      <c r="J260" s="185">
        <f>ROUND(I260*H260,2)</f>
        <v>0</v>
      </c>
      <c r="K260" s="181" t="s">
        <v>129</v>
      </c>
      <c r="L260" s="37"/>
      <c r="M260" s="186" t="s">
        <v>1</v>
      </c>
      <c r="N260" s="187" t="s">
        <v>38</v>
      </c>
      <c r="O260" s="73"/>
      <c r="P260" s="188">
        <f>O260*H260</f>
        <v>0</v>
      </c>
      <c r="Q260" s="188">
        <v>0.10100000000000001</v>
      </c>
      <c r="R260" s="188">
        <f>Q260*H260</f>
        <v>8.7870000000000008</v>
      </c>
      <c r="S260" s="188">
        <v>0</v>
      </c>
      <c r="T260" s="189">
        <f>S260*H260</f>
        <v>0</v>
      </c>
      <c r="AR260" s="190" t="s">
        <v>130</v>
      </c>
      <c r="AT260" s="190" t="s">
        <v>125</v>
      </c>
      <c r="AU260" s="190" t="s">
        <v>83</v>
      </c>
      <c r="AY260" s="18" t="s">
        <v>123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81</v>
      </c>
      <c r="BK260" s="191">
        <f>ROUND(I260*H260,2)</f>
        <v>0</v>
      </c>
      <c r="BL260" s="18" t="s">
        <v>130</v>
      </c>
      <c r="BM260" s="190" t="s">
        <v>953</v>
      </c>
    </row>
    <row r="261" s="12" customFormat="1">
      <c r="B261" s="192"/>
      <c r="D261" s="193" t="s">
        <v>132</v>
      </c>
      <c r="E261" s="194" t="s">
        <v>1</v>
      </c>
      <c r="F261" s="195" t="s">
        <v>133</v>
      </c>
      <c r="H261" s="194" t="s">
        <v>1</v>
      </c>
      <c r="I261" s="196"/>
      <c r="L261" s="192"/>
      <c r="M261" s="197"/>
      <c r="N261" s="198"/>
      <c r="O261" s="198"/>
      <c r="P261" s="198"/>
      <c r="Q261" s="198"/>
      <c r="R261" s="198"/>
      <c r="S261" s="198"/>
      <c r="T261" s="199"/>
      <c r="AT261" s="194" t="s">
        <v>132</v>
      </c>
      <c r="AU261" s="194" t="s">
        <v>83</v>
      </c>
      <c r="AV261" s="12" t="s">
        <v>81</v>
      </c>
      <c r="AW261" s="12" t="s">
        <v>30</v>
      </c>
      <c r="AX261" s="12" t="s">
        <v>73</v>
      </c>
      <c r="AY261" s="194" t="s">
        <v>123</v>
      </c>
    </row>
    <row r="262" s="12" customFormat="1">
      <c r="B262" s="192"/>
      <c r="D262" s="193" t="s">
        <v>132</v>
      </c>
      <c r="E262" s="194" t="s">
        <v>1</v>
      </c>
      <c r="F262" s="195" t="s">
        <v>214</v>
      </c>
      <c r="H262" s="194" t="s">
        <v>1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4" t="s">
        <v>132</v>
      </c>
      <c r="AU262" s="194" t="s">
        <v>83</v>
      </c>
      <c r="AV262" s="12" t="s">
        <v>81</v>
      </c>
      <c r="AW262" s="12" t="s">
        <v>30</v>
      </c>
      <c r="AX262" s="12" t="s">
        <v>73</v>
      </c>
      <c r="AY262" s="194" t="s">
        <v>123</v>
      </c>
    </row>
    <row r="263" s="13" customFormat="1">
      <c r="B263" s="200"/>
      <c r="D263" s="193" t="s">
        <v>132</v>
      </c>
      <c r="E263" s="201" t="s">
        <v>1</v>
      </c>
      <c r="F263" s="202" t="s">
        <v>954</v>
      </c>
      <c r="H263" s="203">
        <v>87</v>
      </c>
      <c r="I263" s="204"/>
      <c r="L263" s="200"/>
      <c r="M263" s="205"/>
      <c r="N263" s="206"/>
      <c r="O263" s="206"/>
      <c r="P263" s="206"/>
      <c r="Q263" s="206"/>
      <c r="R263" s="206"/>
      <c r="S263" s="206"/>
      <c r="T263" s="207"/>
      <c r="AT263" s="201" t="s">
        <v>132</v>
      </c>
      <c r="AU263" s="201" t="s">
        <v>83</v>
      </c>
      <c r="AV263" s="13" t="s">
        <v>83</v>
      </c>
      <c r="AW263" s="13" t="s">
        <v>30</v>
      </c>
      <c r="AX263" s="13" t="s">
        <v>81</v>
      </c>
      <c r="AY263" s="201" t="s">
        <v>123</v>
      </c>
    </row>
    <row r="264" s="1" customFormat="1" ht="21.6" customHeight="1">
      <c r="B264" s="178"/>
      <c r="C264" s="224" t="s">
        <v>306</v>
      </c>
      <c r="D264" s="224" t="s">
        <v>366</v>
      </c>
      <c r="E264" s="225" t="s">
        <v>955</v>
      </c>
      <c r="F264" s="226" t="s">
        <v>956</v>
      </c>
      <c r="G264" s="227" t="s">
        <v>128</v>
      </c>
      <c r="H264" s="228">
        <v>89.609999999999999</v>
      </c>
      <c r="I264" s="229"/>
      <c r="J264" s="230">
        <f>ROUND(I264*H264,2)</f>
        <v>0</v>
      </c>
      <c r="K264" s="226" t="s">
        <v>1</v>
      </c>
      <c r="L264" s="231"/>
      <c r="M264" s="232" t="s">
        <v>1</v>
      </c>
      <c r="N264" s="233" t="s">
        <v>38</v>
      </c>
      <c r="O264" s="73"/>
      <c r="P264" s="188">
        <f>O264*H264</f>
        <v>0</v>
      </c>
      <c r="Q264" s="188">
        <v>0.20799999999999999</v>
      </c>
      <c r="R264" s="188">
        <f>Q264*H264</f>
        <v>18.63888</v>
      </c>
      <c r="S264" s="188">
        <v>0</v>
      </c>
      <c r="T264" s="189">
        <f>S264*H264</f>
        <v>0</v>
      </c>
      <c r="AR264" s="190" t="s">
        <v>167</v>
      </c>
      <c r="AT264" s="190" t="s">
        <v>366</v>
      </c>
      <c r="AU264" s="190" t="s">
        <v>83</v>
      </c>
      <c r="AY264" s="18" t="s">
        <v>123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81</v>
      </c>
      <c r="BK264" s="191">
        <f>ROUND(I264*H264,2)</f>
        <v>0</v>
      </c>
      <c r="BL264" s="18" t="s">
        <v>130</v>
      </c>
      <c r="BM264" s="190" t="s">
        <v>957</v>
      </c>
    </row>
    <row r="265" s="13" customFormat="1">
      <c r="B265" s="200"/>
      <c r="D265" s="193" t="s">
        <v>132</v>
      </c>
      <c r="F265" s="202" t="s">
        <v>958</v>
      </c>
      <c r="H265" s="203">
        <v>89.609999999999999</v>
      </c>
      <c r="I265" s="204"/>
      <c r="L265" s="200"/>
      <c r="M265" s="205"/>
      <c r="N265" s="206"/>
      <c r="O265" s="206"/>
      <c r="P265" s="206"/>
      <c r="Q265" s="206"/>
      <c r="R265" s="206"/>
      <c r="S265" s="206"/>
      <c r="T265" s="207"/>
      <c r="AT265" s="201" t="s">
        <v>132</v>
      </c>
      <c r="AU265" s="201" t="s">
        <v>83</v>
      </c>
      <c r="AV265" s="13" t="s">
        <v>83</v>
      </c>
      <c r="AW265" s="13" t="s">
        <v>3</v>
      </c>
      <c r="AX265" s="13" t="s">
        <v>81</v>
      </c>
      <c r="AY265" s="201" t="s">
        <v>123</v>
      </c>
    </row>
    <row r="266" s="11" customFormat="1" ht="22.8" customHeight="1">
      <c r="B266" s="165"/>
      <c r="D266" s="166" t="s">
        <v>72</v>
      </c>
      <c r="E266" s="176" t="s">
        <v>167</v>
      </c>
      <c r="F266" s="176" t="s">
        <v>519</v>
      </c>
      <c r="I266" s="168"/>
      <c r="J266" s="177">
        <f>BK266</f>
        <v>0</v>
      </c>
      <c r="L266" s="165"/>
      <c r="M266" s="170"/>
      <c r="N266" s="171"/>
      <c r="O266" s="171"/>
      <c r="P266" s="172">
        <f>SUM(P267:P278)</f>
        <v>0</v>
      </c>
      <c r="Q266" s="171"/>
      <c r="R266" s="172">
        <f>SUM(R267:R278)</f>
        <v>3.4093800000000001</v>
      </c>
      <c r="S266" s="171"/>
      <c r="T266" s="173">
        <f>SUM(T267:T278)</f>
        <v>0</v>
      </c>
      <c r="AR266" s="166" t="s">
        <v>81</v>
      </c>
      <c r="AT266" s="174" t="s">
        <v>72</v>
      </c>
      <c r="AU266" s="174" t="s">
        <v>81</v>
      </c>
      <c r="AY266" s="166" t="s">
        <v>123</v>
      </c>
      <c r="BK266" s="175">
        <f>SUM(BK267:BK278)</f>
        <v>0</v>
      </c>
    </row>
    <row r="267" s="1" customFormat="1" ht="21.6" customHeight="1">
      <c r="B267" s="178"/>
      <c r="C267" s="179" t="s">
        <v>311</v>
      </c>
      <c r="D267" s="179" t="s">
        <v>125</v>
      </c>
      <c r="E267" s="180" t="s">
        <v>959</v>
      </c>
      <c r="F267" s="181" t="s">
        <v>960</v>
      </c>
      <c r="G267" s="182" t="s">
        <v>435</v>
      </c>
      <c r="H267" s="183">
        <v>2</v>
      </c>
      <c r="I267" s="184"/>
      <c r="J267" s="185">
        <f>ROUND(I267*H267,2)</f>
        <v>0</v>
      </c>
      <c r="K267" s="181" t="s">
        <v>129</v>
      </c>
      <c r="L267" s="37"/>
      <c r="M267" s="186" t="s">
        <v>1</v>
      </c>
      <c r="N267" s="187" t="s">
        <v>38</v>
      </c>
      <c r="O267" s="73"/>
      <c r="P267" s="188">
        <f>O267*H267</f>
        <v>0</v>
      </c>
      <c r="Q267" s="188">
        <v>0.011469999999999999</v>
      </c>
      <c r="R267" s="188">
        <f>Q267*H267</f>
        <v>0.022939999999999999</v>
      </c>
      <c r="S267" s="188">
        <v>0</v>
      </c>
      <c r="T267" s="189">
        <f>S267*H267</f>
        <v>0</v>
      </c>
      <c r="AR267" s="190" t="s">
        <v>130</v>
      </c>
      <c r="AT267" s="190" t="s">
        <v>125</v>
      </c>
      <c r="AU267" s="190" t="s">
        <v>83</v>
      </c>
      <c r="AY267" s="18" t="s">
        <v>123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81</v>
      </c>
      <c r="BK267" s="191">
        <f>ROUND(I267*H267,2)</f>
        <v>0</v>
      </c>
      <c r="BL267" s="18" t="s">
        <v>130</v>
      </c>
      <c r="BM267" s="190" t="s">
        <v>961</v>
      </c>
    </row>
    <row r="268" s="1" customFormat="1" ht="21.6" customHeight="1">
      <c r="B268" s="178"/>
      <c r="C268" s="224" t="s">
        <v>315</v>
      </c>
      <c r="D268" s="224" t="s">
        <v>366</v>
      </c>
      <c r="E268" s="225" t="s">
        <v>962</v>
      </c>
      <c r="F268" s="226" t="s">
        <v>963</v>
      </c>
      <c r="G268" s="227" t="s">
        <v>435</v>
      </c>
      <c r="H268" s="228">
        <v>2</v>
      </c>
      <c r="I268" s="229"/>
      <c r="J268" s="230">
        <f>ROUND(I268*H268,2)</f>
        <v>0</v>
      </c>
      <c r="K268" s="226" t="s">
        <v>129</v>
      </c>
      <c r="L268" s="231"/>
      <c r="M268" s="232" t="s">
        <v>1</v>
      </c>
      <c r="N268" s="233" t="s">
        <v>38</v>
      </c>
      <c r="O268" s="73"/>
      <c r="P268" s="188">
        <f>O268*H268</f>
        <v>0</v>
      </c>
      <c r="Q268" s="188">
        <v>0.54800000000000004</v>
      </c>
      <c r="R268" s="188">
        <f>Q268*H268</f>
        <v>1.0960000000000001</v>
      </c>
      <c r="S268" s="188">
        <v>0</v>
      </c>
      <c r="T268" s="189">
        <f>S268*H268</f>
        <v>0</v>
      </c>
      <c r="AR268" s="190" t="s">
        <v>167</v>
      </c>
      <c r="AT268" s="190" t="s">
        <v>366</v>
      </c>
      <c r="AU268" s="190" t="s">
        <v>83</v>
      </c>
      <c r="AY268" s="18" t="s">
        <v>123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81</v>
      </c>
      <c r="BK268" s="191">
        <f>ROUND(I268*H268,2)</f>
        <v>0</v>
      </c>
      <c r="BL268" s="18" t="s">
        <v>130</v>
      </c>
      <c r="BM268" s="190" t="s">
        <v>964</v>
      </c>
    </row>
    <row r="269" s="1" customFormat="1" ht="21.6" customHeight="1">
      <c r="B269" s="178"/>
      <c r="C269" s="179" t="s">
        <v>319</v>
      </c>
      <c r="D269" s="179" t="s">
        <v>125</v>
      </c>
      <c r="E269" s="180" t="s">
        <v>965</v>
      </c>
      <c r="F269" s="181" t="s">
        <v>966</v>
      </c>
      <c r="G269" s="182" t="s">
        <v>435</v>
      </c>
      <c r="H269" s="183">
        <v>2</v>
      </c>
      <c r="I269" s="184"/>
      <c r="J269" s="185">
        <f>ROUND(I269*H269,2)</f>
        <v>0</v>
      </c>
      <c r="K269" s="181" t="s">
        <v>129</v>
      </c>
      <c r="L269" s="37"/>
      <c r="M269" s="186" t="s">
        <v>1</v>
      </c>
      <c r="N269" s="187" t="s">
        <v>38</v>
      </c>
      <c r="O269" s="73"/>
      <c r="P269" s="188">
        <f>O269*H269</f>
        <v>0</v>
      </c>
      <c r="Q269" s="188">
        <v>0.21734000000000001</v>
      </c>
      <c r="R269" s="188">
        <f>Q269*H269</f>
        <v>0.43468000000000001</v>
      </c>
      <c r="S269" s="188">
        <v>0</v>
      </c>
      <c r="T269" s="189">
        <f>S269*H269</f>
        <v>0</v>
      </c>
      <c r="AR269" s="190" t="s">
        <v>130</v>
      </c>
      <c r="AT269" s="190" t="s">
        <v>125</v>
      </c>
      <c r="AU269" s="190" t="s">
        <v>83</v>
      </c>
      <c r="AY269" s="18" t="s">
        <v>123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81</v>
      </c>
      <c r="BK269" s="191">
        <f>ROUND(I269*H269,2)</f>
        <v>0</v>
      </c>
      <c r="BL269" s="18" t="s">
        <v>130</v>
      </c>
      <c r="BM269" s="190" t="s">
        <v>967</v>
      </c>
    </row>
    <row r="270" s="1" customFormat="1" ht="21.6" customHeight="1">
      <c r="B270" s="178"/>
      <c r="C270" s="224" t="s">
        <v>323</v>
      </c>
      <c r="D270" s="224" t="s">
        <v>366</v>
      </c>
      <c r="E270" s="225" t="s">
        <v>968</v>
      </c>
      <c r="F270" s="226" t="s">
        <v>969</v>
      </c>
      <c r="G270" s="227" t="s">
        <v>435</v>
      </c>
      <c r="H270" s="228">
        <v>2</v>
      </c>
      <c r="I270" s="229"/>
      <c r="J270" s="230">
        <f>ROUND(I270*H270,2)</f>
        <v>0</v>
      </c>
      <c r="K270" s="226" t="s">
        <v>129</v>
      </c>
      <c r="L270" s="231"/>
      <c r="M270" s="232" t="s">
        <v>1</v>
      </c>
      <c r="N270" s="233" t="s">
        <v>38</v>
      </c>
      <c r="O270" s="73"/>
      <c r="P270" s="188">
        <f>O270*H270</f>
        <v>0</v>
      </c>
      <c r="Q270" s="188">
        <v>0.19600000000000001</v>
      </c>
      <c r="R270" s="188">
        <f>Q270*H270</f>
        <v>0.39200000000000002</v>
      </c>
      <c r="S270" s="188">
        <v>0</v>
      </c>
      <c r="T270" s="189">
        <f>S270*H270</f>
        <v>0</v>
      </c>
      <c r="AR270" s="190" t="s">
        <v>167</v>
      </c>
      <c r="AT270" s="190" t="s">
        <v>366</v>
      </c>
      <c r="AU270" s="190" t="s">
        <v>83</v>
      </c>
      <c r="AY270" s="18" t="s">
        <v>123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81</v>
      </c>
      <c r="BK270" s="191">
        <f>ROUND(I270*H270,2)</f>
        <v>0</v>
      </c>
      <c r="BL270" s="18" t="s">
        <v>130</v>
      </c>
      <c r="BM270" s="190" t="s">
        <v>970</v>
      </c>
    </row>
    <row r="271" s="1" customFormat="1" ht="21.6" customHeight="1">
      <c r="B271" s="178"/>
      <c r="C271" s="179" t="s">
        <v>327</v>
      </c>
      <c r="D271" s="179" t="s">
        <v>125</v>
      </c>
      <c r="E271" s="180" t="s">
        <v>601</v>
      </c>
      <c r="F271" s="181" t="s">
        <v>602</v>
      </c>
      <c r="G271" s="182" t="s">
        <v>435</v>
      </c>
      <c r="H271" s="183">
        <v>2</v>
      </c>
      <c r="I271" s="184"/>
      <c r="J271" s="185">
        <f>ROUND(I271*H271,2)</f>
        <v>0</v>
      </c>
      <c r="K271" s="181" t="s">
        <v>129</v>
      </c>
      <c r="L271" s="37"/>
      <c r="M271" s="186" t="s">
        <v>1</v>
      </c>
      <c r="N271" s="187" t="s">
        <v>38</v>
      </c>
      <c r="O271" s="73"/>
      <c r="P271" s="188">
        <f>O271*H271</f>
        <v>0</v>
      </c>
      <c r="Q271" s="188">
        <v>0.42080000000000001</v>
      </c>
      <c r="R271" s="188">
        <f>Q271*H271</f>
        <v>0.84160000000000001</v>
      </c>
      <c r="S271" s="188">
        <v>0</v>
      </c>
      <c r="T271" s="189">
        <f>S271*H271</f>
        <v>0</v>
      </c>
      <c r="AR271" s="190" t="s">
        <v>130</v>
      </c>
      <c r="AT271" s="190" t="s">
        <v>125</v>
      </c>
      <c r="AU271" s="190" t="s">
        <v>83</v>
      </c>
      <c r="AY271" s="18" t="s">
        <v>123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81</v>
      </c>
      <c r="BK271" s="191">
        <f>ROUND(I271*H271,2)</f>
        <v>0</v>
      </c>
      <c r="BL271" s="18" t="s">
        <v>130</v>
      </c>
      <c r="BM271" s="190" t="s">
        <v>971</v>
      </c>
    </row>
    <row r="272" s="12" customFormat="1">
      <c r="B272" s="192"/>
      <c r="D272" s="193" t="s">
        <v>132</v>
      </c>
      <c r="E272" s="194" t="s">
        <v>1</v>
      </c>
      <c r="F272" s="195" t="s">
        <v>133</v>
      </c>
      <c r="H272" s="194" t="s">
        <v>1</v>
      </c>
      <c r="I272" s="196"/>
      <c r="L272" s="192"/>
      <c r="M272" s="197"/>
      <c r="N272" s="198"/>
      <c r="O272" s="198"/>
      <c r="P272" s="198"/>
      <c r="Q272" s="198"/>
      <c r="R272" s="198"/>
      <c r="S272" s="198"/>
      <c r="T272" s="199"/>
      <c r="AT272" s="194" t="s">
        <v>132</v>
      </c>
      <c r="AU272" s="194" t="s">
        <v>83</v>
      </c>
      <c r="AV272" s="12" t="s">
        <v>81</v>
      </c>
      <c r="AW272" s="12" t="s">
        <v>30</v>
      </c>
      <c r="AX272" s="12" t="s">
        <v>73</v>
      </c>
      <c r="AY272" s="194" t="s">
        <v>123</v>
      </c>
    </row>
    <row r="273" s="12" customFormat="1">
      <c r="B273" s="192"/>
      <c r="D273" s="193" t="s">
        <v>132</v>
      </c>
      <c r="E273" s="194" t="s">
        <v>1</v>
      </c>
      <c r="F273" s="195" t="s">
        <v>213</v>
      </c>
      <c r="H273" s="194" t="s">
        <v>1</v>
      </c>
      <c r="I273" s="196"/>
      <c r="L273" s="192"/>
      <c r="M273" s="197"/>
      <c r="N273" s="198"/>
      <c r="O273" s="198"/>
      <c r="P273" s="198"/>
      <c r="Q273" s="198"/>
      <c r="R273" s="198"/>
      <c r="S273" s="198"/>
      <c r="T273" s="199"/>
      <c r="AT273" s="194" t="s">
        <v>132</v>
      </c>
      <c r="AU273" s="194" t="s">
        <v>83</v>
      </c>
      <c r="AV273" s="12" t="s">
        <v>81</v>
      </c>
      <c r="AW273" s="12" t="s">
        <v>30</v>
      </c>
      <c r="AX273" s="12" t="s">
        <v>73</v>
      </c>
      <c r="AY273" s="194" t="s">
        <v>123</v>
      </c>
    </row>
    <row r="274" s="13" customFormat="1">
      <c r="B274" s="200"/>
      <c r="D274" s="193" t="s">
        <v>132</v>
      </c>
      <c r="E274" s="201" t="s">
        <v>1</v>
      </c>
      <c r="F274" s="202" t="s">
        <v>972</v>
      </c>
      <c r="H274" s="203">
        <v>2</v>
      </c>
      <c r="I274" s="204"/>
      <c r="L274" s="200"/>
      <c r="M274" s="205"/>
      <c r="N274" s="206"/>
      <c r="O274" s="206"/>
      <c r="P274" s="206"/>
      <c r="Q274" s="206"/>
      <c r="R274" s="206"/>
      <c r="S274" s="206"/>
      <c r="T274" s="207"/>
      <c r="AT274" s="201" t="s">
        <v>132</v>
      </c>
      <c r="AU274" s="201" t="s">
        <v>83</v>
      </c>
      <c r="AV274" s="13" t="s">
        <v>83</v>
      </c>
      <c r="AW274" s="13" t="s">
        <v>30</v>
      </c>
      <c r="AX274" s="13" t="s">
        <v>81</v>
      </c>
      <c r="AY274" s="201" t="s">
        <v>123</v>
      </c>
    </row>
    <row r="275" s="1" customFormat="1" ht="32.4" customHeight="1">
      <c r="B275" s="178"/>
      <c r="C275" s="179" t="s">
        <v>333</v>
      </c>
      <c r="D275" s="179" t="s">
        <v>125</v>
      </c>
      <c r="E275" s="180" t="s">
        <v>973</v>
      </c>
      <c r="F275" s="181" t="s">
        <v>974</v>
      </c>
      <c r="G275" s="182" t="s">
        <v>435</v>
      </c>
      <c r="H275" s="183">
        <v>2</v>
      </c>
      <c r="I275" s="184"/>
      <c r="J275" s="185">
        <f>ROUND(I275*H275,2)</f>
        <v>0</v>
      </c>
      <c r="K275" s="181" t="s">
        <v>129</v>
      </c>
      <c r="L275" s="37"/>
      <c r="M275" s="186" t="s">
        <v>1</v>
      </c>
      <c r="N275" s="187" t="s">
        <v>38</v>
      </c>
      <c r="O275" s="73"/>
      <c r="P275" s="188">
        <f>O275*H275</f>
        <v>0</v>
      </c>
      <c r="Q275" s="188">
        <v>0.31108000000000002</v>
      </c>
      <c r="R275" s="188">
        <f>Q275*H275</f>
        <v>0.62216000000000005</v>
      </c>
      <c r="S275" s="188">
        <v>0</v>
      </c>
      <c r="T275" s="189">
        <f>S275*H275</f>
        <v>0</v>
      </c>
      <c r="AR275" s="190" t="s">
        <v>130</v>
      </c>
      <c r="AT275" s="190" t="s">
        <v>125</v>
      </c>
      <c r="AU275" s="190" t="s">
        <v>83</v>
      </c>
      <c r="AY275" s="18" t="s">
        <v>123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81</v>
      </c>
      <c r="BK275" s="191">
        <f>ROUND(I275*H275,2)</f>
        <v>0</v>
      </c>
      <c r="BL275" s="18" t="s">
        <v>130</v>
      </c>
      <c r="BM275" s="190" t="s">
        <v>975</v>
      </c>
    </row>
    <row r="276" s="12" customFormat="1">
      <c r="B276" s="192"/>
      <c r="D276" s="193" t="s">
        <v>132</v>
      </c>
      <c r="E276" s="194" t="s">
        <v>1</v>
      </c>
      <c r="F276" s="195" t="s">
        <v>133</v>
      </c>
      <c r="H276" s="194" t="s">
        <v>1</v>
      </c>
      <c r="I276" s="196"/>
      <c r="L276" s="192"/>
      <c r="M276" s="197"/>
      <c r="N276" s="198"/>
      <c r="O276" s="198"/>
      <c r="P276" s="198"/>
      <c r="Q276" s="198"/>
      <c r="R276" s="198"/>
      <c r="S276" s="198"/>
      <c r="T276" s="199"/>
      <c r="AT276" s="194" t="s">
        <v>132</v>
      </c>
      <c r="AU276" s="194" t="s">
        <v>83</v>
      </c>
      <c r="AV276" s="12" t="s">
        <v>81</v>
      </c>
      <c r="AW276" s="12" t="s">
        <v>30</v>
      </c>
      <c r="AX276" s="12" t="s">
        <v>73</v>
      </c>
      <c r="AY276" s="194" t="s">
        <v>123</v>
      </c>
    </row>
    <row r="277" s="12" customFormat="1">
      <c r="B277" s="192"/>
      <c r="D277" s="193" t="s">
        <v>132</v>
      </c>
      <c r="E277" s="194" t="s">
        <v>1</v>
      </c>
      <c r="F277" s="195" t="s">
        <v>213</v>
      </c>
      <c r="H277" s="194" t="s">
        <v>1</v>
      </c>
      <c r="I277" s="196"/>
      <c r="L277" s="192"/>
      <c r="M277" s="197"/>
      <c r="N277" s="198"/>
      <c r="O277" s="198"/>
      <c r="P277" s="198"/>
      <c r="Q277" s="198"/>
      <c r="R277" s="198"/>
      <c r="S277" s="198"/>
      <c r="T277" s="199"/>
      <c r="AT277" s="194" t="s">
        <v>132</v>
      </c>
      <c r="AU277" s="194" t="s">
        <v>83</v>
      </c>
      <c r="AV277" s="12" t="s">
        <v>81</v>
      </c>
      <c r="AW277" s="12" t="s">
        <v>30</v>
      </c>
      <c r="AX277" s="12" t="s">
        <v>73</v>
      </c>
      <c r="AY277" s="194" t="s">
        <v>123</v>
      </c>
    </row>
    <row r="278" s="13" customFormat="1">
      <c r="B278" s="200"/>
      <c r="D278" s="193" t="s">
        <v>132</v>
      </c>
      <c r="E278" s="201" t="s">
        <v>1</v>
      </c>
      <c r="F278" s="202" t="s">
        <v>83</v>
      </c>
      <c r="H278" s="203">
        <v>2</v>
      </c>
      <c r="I278" s="204"/>
      <c r="L278" s="200"/>
      <c r="M278" s="205"/>
      <c r="N278" s="206"/>
      <c r="O278" s="206"/>
      <c r="P278" s="206"/>
      <c r="Q278" s="206"/>
      <c r="R278" s="206"/>
      <c r="S278" s="206"/>
      <c r="T278" s="207"/>
      <c r="AT278" s="201" t="s">
        <v>132</v>
      </c>
      <c r="AU278" s="201" t="s">
        <v>83</v>
      </c>
      <c r="AV278" s="13" t="s">
        <v>83</v>
      </c>
      <c r="AW278" s="13" t="s">
        <v>30</v>
      </c>
      <c r="AX278" s="13" t="s">
        <v>81</v>
      </c>
      <c r="AY278" s="201" t="s">
        <v>123</v>
      </c>
    </row>
    <row r="279" s="11" customFormat="1" ht="22.8" customHeight="1">
      <c r="B279" s="165"/>
      <c r="D279" s="166" t="s">
        <v>72</v>
      </c>
      <c r="E279" s="176" t="s">
        <v>173</v>
      </c>
      <c r="F279" s="176" t="s">
        <v>620</v>
      </c>
      <c r="I279" s="168"/>
      <c r="J279" s="177">
        <f>BK279</f>
        <v>0</v>
      </c>
      <c r="L279" s="165"/>
      <c r="M279" s="170"/>
      <c r="N279" s="171"/>
      <c r="O279" s="171"/>
      <c r="P279" s="172">
        <f>SUM(P280:P301)</f>
        <v>0</v>
      </c>
      <c r="Q279" s="171"/>
      <c r="R279" s="172">
        <f>SUM(R280:R301)</f>
        <v>147.86231569999998</v>
      </c>
      <c r="S279" s="171"/>
      <c r="T279" s="173">
        <f>SUM(T280:T301)</f>
        <v>0</v>
      </c>
      <c r="AR279" s="166" t="s">
        <v>81</v>
      </c>
      <c r="AT279" s="174" t="s">
        <v>72</v>
      </c>
      <c r="AU279" s="174" t="s">
        <v>81</v>
      </c>
      <c r="AY279" s="166" t="s">
        <v>123</v>
      </c>
      <c r="BK279" s="175">
        <f>SUM(BK280:BK301)</f>
        <v>0</v>
      </c>
    </row>
    <row r="280" s="1" customFormat="1" ht="32.4" customHeight="1">
      <c r="B280" s="178"/>
      <c r="C280" s="179" t="s">
        <v>338</v>
      </c>
      <c r="D280" s="179" t="s">
        <v>125</v>
      </c>
      <c r="E280" s="180" t="s">
        <v>976</v>
      </c>
      <c r="F280" s="181" t="s">
        <v>977</v>
      </c>
      <c r="G280" s="182" t="s">
        <v>170</v>
      </c>
      <c r="H280" s="183">
        <v>609</v>
      </c>
      <c r="I280" s="184"/>
      <c r="J280" s="185">
        <f>ROUND(I280*H280,2)</f>
        <v>0</v>
      </c>
      <c r="K280" s="181" t="s">
        <v>129</v>
      </c>
      <c r="L280" s="37"/>
      <c r="M280" s="186" t="s">
        <v>1</v>
      </c>
      <c r="N280" s="187" t="s">
        <v>38</v>
      </c>
      <c r="O280" s="73"/>
      <c r="P280" s="188">
        <f>O280*H280</f>
        <v>0</v>
      </c>
      <c r="Q280" s="188">
        <v>0.1295</v>
      </c>
      <c r="R280" s="188">
        <f>Q280*H280</f>
        <v>78.865499999999997</v>
      </c>
      <c r="S280" s="188">
        <v>0</v>
      </c>
      <c r="T280" s="189">
        <f>S280*H280</f>
        <v>0</v>
      </c>
      <c r="AR280" s="190" t="s">
        <v>130</v>
      </c>
      <c r="AT280" s="190" t="s">
        <v>125</v>
      </c>
      <c r="AU280" s="190" t="s">
        <v>83</v>
      </c>
      <c r="AY280" s="18" t="s">
        <v>123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81</v>
      </c>
      <c r="BK280" s="191">
        <f>ROUND(I280*H280,2)</f>
        <v>0</v>
      </c>
      <c r="BL280" s="18" t="s">
        <v>130</v>
      </c>
      <c r="BM280" s="190" t="s">
        <v>978</v>
      </c>
    </row>
    <row r="281" s="12" customFormat="1">
      <c r="B281" s="192"/>
      <c r="D281" s="193" t="s">
        <v>132</v>
      </c>
      <c r="E281" s="194" t="s">
        <v>1</v>
      </c>
      <c r="F281" s="195" t="s">
        <v>133</v>
      </c>
      <c r="H281" s="194" t="s">
        <v>1</v>
      </c>
      <c r="I281" s="196"/>
      <c r="L281" s="192"/>
      <c r="M281" s="197"/>
      <c r="N281" s="198"/>
      <c r="O281" s="198"/>
      <c r="P281" s="198"/>
      <c r="Q281" s="198"/>
      <c r="R281" s="198"/>
      <c r="S281" s="198"/>
      <c r="T281" s="199"/>
      <c r="AT281" s="194" t="s">
        <v>132</v>
      </c>
      <c r="AU281" s="194" t="s">
        <v>83</v>
      </c>
      <c r="AV281" s="12" t="s">
        <v>81</v>
      </c>
      <c r="AW281" s="12" t="s">
        <v>30</v>
      </c>
      <c r="AX281" s="12" t="s">
        <v>73</v>
      </c>
      <c r="AY281" s="194" t="s">
        <v>123</v>
      </c>
    </row>
    <row r="282" s="12" customFormat="1">
      <c r="B282" s="192"/>
      <c r="D282" s="193" t="s">
        <v>132</v>
      </c>
      <c r="E282" s="194" t="s">
        <v>1</v>
      </c>
      <c r="F282" s="195" t="s">
        <v>213</v>
      </c>
      <c r="H282" s="194" t="s">
        <v>1</v>
      </c>
      <c r="I282" s="196"/>
      <c r="L282" s="192"/>
      <c r="M282" s="197"/>
      <c r="N282" s="198"/>
      <c r="O282" s="198"/>
      <c r="P282" s="198"/>
      <c r="Q282" s="198"/>
      <c r="R282" s="198"/>
      <c r="S282" s="198"/>
      <c r="T282" s="199"/>
      <c r="AT282" s="194" t="s">
        <v>132</v>
      </c>
      <c r="AU282" s="194" t="s">
        <v>83</v>
      </c>
      <c r="AV282" s="12" t="s">
        <v>81</v>
      </c>
      <c r="AW282" s="12" t="s">
        <v>30</v>
      </c>
      <c r="AX282" s="12" t="s">
        <v>73</v>
      </c>
      <c r="AY282" s="194" t="s">
        <v>123</v>
      </c>
    </row>
    <row r="283" s="12" customFormat="1">
      <c r="B283" s="192"/>
      <c r="D283" s="193" t="s">
        <v>132</v>
      </c>
      <c r="E283" s="194" t="s">
        <v>1</v>
      </c>
      <c r="F283" s="195" t="s">
        <v>214</v>
      </c>
      <c r="H283" s="194" t="s">
        <v>1</v>
      </c>
      <c r="I283" s="196"/>
      <c r="L283" s="192"/>
      <c r="M283" s="197"/>
      <c r="N283" s="198"/>
      <c r="O283" s="198"/>
      <c r="P283" s="198"/>
      <c r="Q283" s="198"/>
      <c r="R283" s="198"/>
      <c r="S283" s="198"/>
      <c r="T283" s="199"/>
      <c r="AT283" s="194" t="s">
        <v>132</v>
      </c>
      <c r="AU283" s="194" t="s">
        <v>83</v>
      </c>
      <c r="AV283" s="12" t="s">
        <v>81</v>
      </c>
      <c r="AW283" s="12" t="s">
        <v>30</v>
      </c>
      <c r="AX283" s="12" t="s">
        <v>73</v>
      </c>
      <c r="AY283" s="194" t="s">
        <v>123</v>
      </c>
    </row>
    <row r="284" s="12" customFormat="1">
      <c r="B284" s="192"/>
      <c r="D284" s="193" t="s">
        <v>132</v>
      </c>
      <c r="E284" s="194" t="s">
        <v>1</v>
      </c>
      <c r="F284" s="195" t="s">
        <v>979</v>
      </c>
      <c r="H284" s="194" t="s">
        <v>1</v>
      </c>
      <c r="I284" s="196"/>
      <c r="L284" s="192"/>
      <c r="M284" s="197"/>
      <c r="N284" s="198"/>
      <c r="O284" s="198"/>
      <c r="P284" s="198"/>
      <c r="Q284" s="198"/>
      <c r="R284" s="198"/>
      <c r="S284" s="198"/>
      <c r="T284" s="199"/>
      <c r="AT284" s="194" t="s">
        <v>132</v>
      </c>
      <c r="AU284" s="194" t="s">
        <v>83</v>
      </c>
      <c r="AV284" s="12" t="s">
        <v>81</v>
      </c>
      <c r="AW284" s="12" t="s">
        <v>30</v>
      </c>
      <c r="AX284" s="12" t="s">
        <v>73</v>
      </c>
      <c r="AY284" s="194" t="s">
        <v>123</v>
      </c>
    </row>
    <row r="285" s="13" customFormat="1">
      <c r="B285" s="200"/>
      <c r="D285" s="193" t="s">
        <v>132</v>
      </c>
      <c r="E285" s="201" t="s">
        <v>1</v>
      </c>
      <c r="F285" s="202" t="s">
        <v>980</v>
      </c>
      <c r="H285" s="203">
        <v>609</v>
      </c>
      <c r="I285" s="204"/>
      <c r="L285" s="200"/>
      <c r="M285" s="205"/>
      <c r="N285" s="206"/>
      <c r="O285" s="206"/>
      <c r="P285" s="206"/>
      <c r="Q285" s="206"/>
      <c r="R285" s="206"/>
      <c r="S285" s="206"/>
      <c r="T285" s="207"/>
      <c r="AT285" s="201" t="s">
        <v>132</v>
      </c>
      <c r="AU285" s="201" t="s">
        <v>83</v>
      </c>
      <c r="AV285" s="13" t="s">
        <v>83</v>
      </c>
      <c r="AW285" s="13" t="s">
        <v>30</v>
      </c>
      <c r="AX285" s="13" t="s">
        <v>81</v>
      </c>
      <c r="AY285" s="201" t="s">
        <v>123</v>
      </c>
    </row>
    <row r="286" s="1" customFormat="1" ht="21.6" customHeight="1">
      <c r="B286" s="178"/>
      <c r="C286" s="224" t="s">
        <v>342</v>
      </c>
      <c r="D286" s="224" t="s">
        <v>366</v>
      </c>
      <c r="E286" s="225" t="s">
        <v>981</v>
      </c>
      <c r="F286" s="226" t="s">
        <v>982</v>
      </c>
      <c r="G286" s="227" t="s">
        <v>170</v>
      </c>
      <c r="H286" s="228">
        <v>572.39999999999998</v>
      </c>
      <c r="I286" s="229"/>
      <c r="J286" s="230">
        <f>ROUND(I286*H286,2)</f>
        <v>0</v>
      </c>
      <c r="K286" s="226" t="s">
        <v>129</v>
      </c>
      <c r="L286" s="231"/>
      <c r="M286" s="232" t="s">
        <v>1</v>
      </c>
      <c r="N286" s="233" t="s">
        <v>38</v>
      </c>
      <c r="O286" s="73"/>
      <c r="P286" s="188">
        <f>O286*H286</f>
        <v>0</v>
      </c>
      <c r="Q286" s="188">
        <v>0.044999999999999998</v>
      </c>
      <c r="R286" s="188">
        <f>Q286*H286</f>
        <v>25.757999999999999</v>
      </c>
      <c r="S286" s="188">
        <v>0</v>
      </c>
      <c r="T286" s="189">
        <f>S286*H286</f>
        <v>0</v>
      </c>
      <c r="AR286" s="190" t="s">
        <v>167</v>
      </c>
      <c r="AT286" s="190" t="s">
        <v>366</v>
      </c>
      <c r="AU286" s="190" t="s">
        <v>83</v>
      </c>
      <c r="AY286" s="18" t="s">
        <v>123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8" t="s">
        <v>81</v>
      </c>
      <c r="BK286" s="191">
        <f>ROUND(I286*H286,2)</f>
        <v>0</v>
      </c>
      <c r="BL286" s="18" t="s">
        <v>130</v>
      </c>
      <c r="BM286" s="190" t="s">
        <v>983</v>
      </c>
    </row>
    <row r="287" s="1" customFormat="1" ht="21.6" customHeight="1">
      <c r="B287" s="178"/>
      <c r="C287" s="224" t="s">
        <v>346</v>
      </c>
      <c r="D287" s="224" t="s">
        <v>366</v>
      </c>
      <c r="E287" s="225" t="s">
        <v>984</v>
      </c>
      <c r="F287" s="226" t="s">
        <v>985</v>
      </c>
      <c r="G287" s="227" t="s">
        <v>170</v>
      </c>
      <c r="H287" s="228">
        <v>24.800000000000001</v>
      </c>
      <c r="I287" s="229"/>
      <c r="J287" s="230">
        <f>ROUND(I287*H287,2)</f>
        <v>0</v>
      </c>
      <c r="K287" s="226" t="s">
        <v>1</v>
      </c>
      <c r="L287" s="231"/>
      <c r="M287" s="232" t="s">
        <v>1</v>
      </c>
      <c r="N287" s="233" t="s">
        <v>38</v>
      </c>
      <c r="O287" s="73"/>
      <c r="P287" s="188">
        <f>O287*H287</f>
        <v>0</v>
      </c>
      <c r="Q287" s="188">
        <v>0.040000000000000001</v>
      </c>
      <c r="R287" s="188">
        <f>Q287*H287</f>
        <v>0.9920000000000001</v>
      </c>
      <c r="S287" s="188">
        <v>0</v>
      </c>
      <c r="T287" s="189">
        <f>S287*H287</f>
        <v>0</v>
      </c>
      <c r="AR287" s="190" t="s">
        <v>167</v>
      </c>
      <c r="AT287" s="190" t="s">
        <v>366</v>
      </c>
      <c r="AU287" s="190" t="s">
        <v>83</v>
      </c>
      <c r="AY287" s="18" t="s">
        <v>123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81</v>
      </c>
      <c r="BK287" s="191">
        <f>ROUND(I287*H287,2)</f>
        <v>0</v>
      </c>
      <c r="BL287" s="18" t="s">
        <v>130</v>
      </c>
      <c r="BM287" s="190" t="s">
        <v>986</v>
      </c>
    </row>
    <row r="288" s="13" customFormat="1">
      <c r="B288" s="200"/>
      <c r="D288" s="193" t="s">
        <v>132</v>
      </c>
      <c r="E288" s="201" t="s">
        <v>1</v>
      </c>
      <c r="F288" s="202" t="s">
        <v>987</v>
      </c>
      <c r="H288" s="203">
        <v>24.800000000000001</v>
      </c>
      <c r="I288" s="204"/>
      <c r="L288" s="200"/>
      <c r="M288" s="205"/>
      <c r="N288" s="206"/>
      <c r="O288" s="206"/>
      <c r="P288" s="206"/>
      <c r="Q288" s="206"/>
      <c r="R288" s="206"/>
      <c r="S288" s="206"/>
      <c r="T288" s="207"/>
      <c r="AT288" s="201" t="s">
        <v>132</v>
      </c>
      <c r="AU288" s="201" t="s">
        <v>83</v>
      </c>
      <c r="AV288" s="13" t="s">
        <v>83</v>
      </c>
      <c r="AW288" s="13" t="s">
        <v>30</v>
      </c>
      <c r="AX288" s="13" t="s">
        <v>81</v>
      </c>
      <c r="AY288" s="201" t="s">
        <v>123</v>
      </c>
    </row>
    <row r="289" s="1" customFormat="1" ht="21.6" customHeight="1">
      <c r="B289" s="178"/>
      <c r="C289" s="224" t="s">
        <v>353</v>
      </c>
      <c r="D289" s="224" t="s">
        <v>366</v>
      </c>
      <c r="E289" s="225" t="s">
        <v>988</v>
      </c>
      <c r="F289" s="226" t="s">
        <v>989</v>
      </c>
      <c r="G289" s="227" t="s">
        <v>170</v>
      </c>
      <c r="H289" s="228">
        <v>11.800000000000001</v>
      </c>
      <c r="I289" s="229"/>
      <c r="J289" s="230">
        <f>ROUND(I289*H289,2)</f>
        <v>0</v>
      </c>
      <c r="K289" s="226" t="s">
        <v>1</v>
      </c>
      <c r="L289" s="231"/>
      <c r="M289" s="232" t="s">
        <v>1</v>
      </c>
      <c r="N289" s="233" t="s">
        <v>38</v>
      </c>
      <c r="O289" s="73"/>
      <c r="P289" s="188">
        <f>O289*H289</f>
        <v>0</v>
      </c>
      <c r="Q289" s="188">
        <v>0.040000000000000001</v>
      </c>
      <c r="R289" s="188">
        <f>Q289*H289</f>
        <v>0.47200000000000003</v>
      </c>
      <c r="S289" s="188">
        <v>0</v>
      </c>
      <c r="T289" s="189">
        <f>S289*H289</f>
        <v>0</v>
      </c>
      <c r="AR289" s="190" t="s">
        <v>167</v>
      </c>
      <c r="AT289" s="190" t="s">
        <v>366</v>
      </c>
      <c r="AU289" s="190" t="s">
        <v>83</v>
      </c>
      <c r="AY289" s="18" t="s">
        <v>123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81</v>
      </c>
      <c r="BK289" s="191">
        <f>ROUND(I289*H289,2)</f>
        <v>0</v>
      </c>
      <c r="BL289" s="18" t="s">
        <v>130</v>
      </c>
      <c r="BM289" s="190" t="s">
        <v>990</v>
      </c>
    </row>
    <row r="290" s="13" customFormat="1">
      <c r="B290" s="200"/>
      <c r="D290" s="193" t="s">
        <v>132</v>
      </c>
      <c r="E290" s="201" t="s">
        <v>1</v>
      </c>
      <c r="F290" s="202" t="s">
        <v>991</v>
      </c>
      <c r="H290" s="203">
        <v>11.800000000000001</v>
      </c>
      <c r="I290" s="204"/>
      <c r="L290" s="200"/>
      <c r="M290" s="205"/>
      <c r="N290" s="206"/>
      <c r="O290" s="206"/>
      <c r="P290" s="206"/>
      <c r="Q290" s="206"/>
      <c r="R290" s="206"/>
      <c r="S290" s="206"/>
      <c r="T290" s="207"/>
      <c r="AT290" s="201" t="s">
        <v>132</v>
      </c>
      <c r="AU290" s="201" t="s">
        <v>83</v>
      </c>
      <c r="AV290" s="13" t="s">
        <v>83</v>
      </c>
      <c r="AW290" s="13" t="s">
        <v>30</v>
      </c>
      <c r="AX290" s="13" t="s">
        <v>81</v>
      </c>
      <c r="AY290" s="201" t="s">
        <v>123</v>
      </c>
    </row>
    <row r="291" s="1" customFormat="1" ht="21.6" customHeight="1">
      <c r="B291" s="178"/>
      <c r="C291" s="179" t="s">
        <v>359</v>
      </c>
      <c r="D291" s="179" t="s">
        <v>125</v>
      </c>
      <c r="E291" s="180" t="s">
        <v>715</v>
      </c>
      <c r="F291" s="181" t="s">
        <v>716</v>
      </c>
      <c r="G291" s="182" t="s">
        <v>191</v>
      </c>
      <c r="H291" s="183">
        <v>18.27</v>
      </c>
      <c r="I291" s="184"/>
      <c r="J291" s="185">
        <f>ROUND(I291*H291,2)</f>
        <v>0</v>
      </c>
      <c r="K291" s="181" t="s">
        <v>129</v>
      </c>
      <c r="L291" s="37"/>
      <c r="M291" s="186" t="s">
        <v>1</v>
      </c>
      <c r="N291" s="187" t="s">
        <v>38</v>
      </c>
      <c r="O291" s="73"/>
      <c r="P291" s="188">
        <f>O291*H291</f>
        <v>0</v>
      </c>
      <c r="Q291" s="188">
        <v>2.2563399999999998</v>
      </c>
      <c r="R291" s="188">
        <f>Q291*H291</f>
        <v>41.223331799999997</v>
      </c>
      <c r="S291" s="188">
        <v>0</v>
      </c>
      <c r="T291" s="189">
        <f>S291*H291</f>
        <v>0</v>
      </c>
      <c r="AR291" s="190" t="s">
        <v>130</v>
      </c>
      <c r="AT291" s="190" t="s">
        <v>125</v>
      </c>
      <c r="AU291" s="190" t="s">
        <v>83</v>
      </c>
      <c r="AY291" s="18" t="s">
        <v>123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81</v>
      </c>
      <c r="BK291" s="191">
        <f>ROUND(I291*H291,2)</f>
        <v>0</v>
      </c>
      <c r="BL291" s="18" t="s">
        <v>130</v>
      </c>
      <c r="BM291" s="190" t="s">
        <v>992</v>
      </c>
    </row>
    <row r="292" s="13" customFormat="1">
      <c r="B292" s="200"/>
      <c r="D292" s="193" t="s">
        <v>132</v>
      </c>
      <c r="E292" s="201" t="s">
        <v>1</v>
      </c>
      <c r="F292" s="202" t="s">
        <v>993</v>
      </c>
      <c r="H292" s="203">
        <v>18.27</v>
      </c>
      <c r="I292" s="204"/>
      <c r="L292" s="200"/>
      <c r="M292" s="205"/>
      <c r="N292" s="206"/>
      <c r="O292" s="206"/>
      <c r="P292" s="206"/>
      <c r="Q292" s="206"/>
      <c r="R292" s="206"/>
      <c r="S292" s="206"/>
      <c r="T292" s="207"/>
      <c r="AT292" s="201" t="s">
        <v>132</v>
      </c>
      <c r="AU292" s="201" t="s">
        <v>83</v>
      </c>
      <c r="AV292" s="13" t="s">
        <v>83</v>
      </c>
      <c r="AW292" s="13" t="s">
        <v>30</v>
      </c>
      <c r="AX292" s="13" t="s">
        <v>81</v>
      </c>
      <c r="AY292" s="201" t="s">
        <v>123</v>
      </c>
    </row>
    <row r="293" s="1" customFormat="1" ht="21.6" customHeight="1">
      <c r="B293" s="178"/>
      <c r="C293" s="179" t="s">
        <v>365</v>
      </c>
      <c r="D293" s="179" t="s">
        <v>125</v>
      </c>
      <c r="E293" s="180" t="s">
        <v>725</v>
      </c>
      <c r="F293" s="181" t="s">
        <v>726</v>
      </c>
      <c r="G293" s="182" t="s">
        <v>128</v>
      </c>
      <c r="H293" s="183">
        <v>1173.3699999999999</v>
      </c>
      <c r="I293" s="184"/>
      <c r="J293" s="185">
        <f>ROUND(I293*H293,2)</f>
        <v>0</v>
      </c>
      <c r="K293" s="181" t="s">
        <v>129</v>
      </c>
      <c r="L293" s="37"/>
      <c r="M293" s="186" t="s">
        <v>1</v>
      </c>
      <c r="N293" s="187" t="s">
        <v>38</v>
      </c>
      <c r="O293" s="73"/>
      <c r="P293" s="188">
        <f>O293*H293</f>
        <v>0</v>
      </c>
      <c r="Q293" s="188">
        <v>0.00046999999999999999</v>
      </c>
      <c r="R293" s="188">
        <f>Q293*H293</f>
        <v>0.55148389999999992</v>
      </c>
      <c r="S293" s="188">
        <v>0</v>
      </c>
      <c r="T293" s="189">
        <f>S293*H293</f>
        <v>0</v>
      </c>
      <c r="AR293" s="190" t="s">
        <v>130</v>
      </c>
      <c r="AT293" s="190" t="s">
        <v>125</v>
      </c>
      <c r="AU293" s="190" t="s">
        <v>83</v>
      </c>
      <c r="AY293" s="18" t="s">
        <v>123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81</v>
      </c>
      <c r="BK293" s="191">
        <f>ROUND(I293*H293,2)</f>
        <v>0</v>
      </c>
      <c r="BL293" s="18" t="s">
        <v>130</v>
      </c>
      <c r="BM293" s="190" t="s">
        <v>994</v>
      </c>
    </row>
    <row r="294" s="12" customFormat="1">
      <c r="B294" s="192"/>
      <c r="D294" s="193" t="s">
        <v>132</v>
      </c>
      <c r="E294" s="194" t="s">
        <v>1</v>
      </c>
      <c r="F294" s="195" t="s">
        <v>133</v>
      </c>
      <c r="H294" s="194" t="s">
        <v>1</v>
      </c>
      <c r="I294" s="196"/>
      <c r="L294" s="192"/>
      <c r="M294" s="197"/>
      <c r="N294" s="198"/>
      <c r="O294" s="198"/>
      <c r="P294" s="198"/>
      <c r="Q294" s="198"/>
      <c r="R294" s="198"/>
      <c r="S294" s="198"/>
      <c r="T294" s="199"/>
      <c r="AT294" s="194" t="s">
        <v>132</v>
      </c>
      <c r="AU294" s="194" t="s">
        <v>83</v>
      </c>
      <c r="AV294" s="12" t="s">
        <v>81</v>
      </c>
      <c r="AW294" s="12" t="s">
        <v>30</v>
      </c>
      <c r="AX294" s="12" t="s">
        <v>73</v>
      </c>
      <c r="AY294" s="194" t="s">
        <v>123</v>
      </c>
    </row>
    <row r="295" s="12" customFormat="1">
      <c r="B295" s="192"/>
      <c r="D295" s="193" t="s">
        <v>132</v>
      </c>
      <c r="E295" s="194" t="s">
        <v>1</v>
      </c>
      <c r="F295" s="195" t="s">
        <v>213</v>
      </c>
      <c r="H295" s="194" t="s">
        <v>1</v>
      </c>
      <c r="I295" s="196"/>
      <c r="L295" s="192"/>
      <c r="M295" s="197"/>
      <c r="N295" s="198"/>
      <c r="O295" s="198"/>
      <c r="P295" s="198"/>
      <c r="Q295" s="198"/>
      <c r="R295" s="198"/>
      <c r="S295" s="198"/>
      <c r="T295" s="199"/>
      <c r="AT295" s="194" t="s">
        <v>132</v>
      </c>
      <c r="AU295" s="194" t="s">
        <v>83</v>
      </c>
      <c r="AV295" s="12" t="s">
        <v>81</v>
      </c>
      <c r="AW295" s="12" t="s">
        <v>30</v>
      </c>
      <c r="AX295" s="12" t="s">
        <v>73</v>
      </c>
      <c r="AY295" s="194" t="s">
        <v>123</v>
      </c>
    </row>
    <row r="296" s="12" customFormat="1">
      <c r="B296" s="192"/>
      <c r="D296" s="193" t="s">
        <v>132</v>
      </c>
      <c r="E296" s="194" t="s">
        <v>1</v>
      </c>
      <c r="F296" s="195" t="s">
        <v>214</v>
      </c>
      <c r="H296" s="194" t="s">
        <v>1</v>
      </c>
      <c r="I296" s="196"/>
      <c r="L296" s="192"/>
      <c r="M296" s="197"/>
      <c r="N296" s="198"/>
      <c r="O296" s="198"/>
      <c r="P296" s="198"/>
      <c r="Q296" s="198"/>
      <c r="R296" s="198"/>
      <c r="S296" s="198"/>
      <c r="T296" s="199"/>
      <c r="AT296" s="194" t="s">
        <v>132</v>
      </c>
      <c r="AU296" s="194" t="s">
        <v>83</v>
      </c>
      <c r="AV296" s="12" t="s">
        <v>81</v>
      </c>
      <c r="AW296" s="12" t="s">
        <v>30</v>
      </c>
      <c r="AX296" s="12" t="s">
        <v>73</v>
      </c>
      <c r="AY296" s="194" t="s">
        <v>123</v>
      </c>
    </row>
    <row r="297" s="13" customFormat="1">
      <c r="B297" s="200"/>
      <c r="D297" s="193" t="s">
        <v>132</v>
      </c>
      <c r="E297" s="201" t="s">
        <v>1</v>
      </c>
      <c r="F297" s="202" t="s">
        <v>995</v>
      </c>
      <c r="H297" s="203">
        <v>1173.3699999999999</v>
      </c>
      <c r="I297" s="204"/>
      <c r="L297" s="200"/>
      <c r="M297" s="205"/>
      <c r="N297" s="206"/>
      <c r="O297" s="206"/>
      <c r="P297" s="206"/>
      <c r="Q297" s="206"/>
      <c r="R297" s="206"/>
      <c r="S297" s="206"/>
      <c r="T297" s="207"/>
      <c r="AT297" s="201" t="s">
        <v>132</v>
      </c>
      <c r="AU297" s="201" t="s">
        <v>83</v>
      </c>
      <c r="AV297" s="13" t="s">
        <v>83</v>
      </c>
      <c r="AW297" s="13" t="s">
        <v>30</v>
      </c>
      <c r="AX297" s="13" t="s">
        <v>81</v>
      </c>
      <c r="AY297" s="201" t="s">
        <v>123</v>
      </c>
    </row>
    <row r="298" s="1" customFormat="1" ht="14.4" customHeight="1">
      <c r="B298" s="178"/>
      <c r="C298" s="179" t="s">
        <v>371</v>
      </c>
      <c r="D298" s="179" t="s">
        <v>125</v>
      </c>
      <c r="E298" s="180" t="s">
        <v>776</v>
      </c>
      <c r="F298" s="181" t="s">
        <v>777</v>
      </c>
      <c r="G298" s="182" t="s">
        <v>435</v>
      </c>
      <c r="H298" s="183">
        <v>12</v>
      </c>
      <c r="I298" s="184"/>
      <c r="J298" s="185">
        <f>ROUND(I298*H298,2)</f>
        <v>0</v>
      </c>
      <c r="K298" s="181" t="s">
        <v>1</v>
      </c>
      <c r="L298" s="37"/>
      <c r="M298" s="186" t="s">
        <v>1</v>
      </c>
      <c r="N298" s="187" t="s">
        <v>38</v>
      </c>
      <c r="O298" s="73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AR298" s="190" t="s">
        <v>130</v>
      </c>
      <c r="AT298" s="190" t="s">
        <v>125</v>
      </c>
      <c r="AU298" s="190" t="s">
        <v>83</v>
      </c>
      <c r="AY298" s="18" t="s">
        <v>123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81</v>
      </c>
      <c r="BK298" s="191">
        <f>ROUND(I298*H298,2)</f>
        <v>0</v>
      </c>
      <c r="BL298" s="18" t="s">
        <v>130</v>
      </c>
      <c r="BM298" s="190" t="s">
        <v>996</v>
      </c>
    </row>
    <row r="299" s="12" customFormat="1">
      <c r="B299" s="192"/>
      <c r="D299" s="193" t="s">
        <v>132</v>
      </c>
      <c r="E299" s="194" t="s">
        <v>1</v>
      </c>
      <c r="F299" s="195" t="s">
        <v>133</v>
      </c>
      <c r="H299" s="194" t="s">
        <v>1</v>
      </c>
      <c r="I299" s="196"/>
      <c r="L299" s="192"/>
      <c r="M299" s="197"/>
      <c r="N299" s="198"/>
      <c r="O299" s="198"/>
      <c r="P299" s="198"/>
      <c r="Q299" s="198"/>
      <c r="R299" s="198"/>
      <c r="S299" s="198"/>
      <c r="T299" s="199"/>
      <c r="AT299" s="194" t="s">
        <v>132</v>
      </c>
      <c r="AU299" s="194" t="s">
        <v>83</v>
      </c>
      <c r="AV299" s="12" t="s">
        <v>81</v>
      </c>
      <c r="AW299" s="12" t="s">
        <v>30</v>
      </c>
      <c r="AX299" s="12" t="s">
        <v>73</v>
      </c>
      <c r="AY299" s="194" t="s">
        <v>123</v>
      </c>
    </row>
    <row r="300" s="12" customFormat="1">
      <c r="B300" s="192"/>
      <c r="D300" s="193" t="s">
        <v>132</v>
      </c>
      <c r="E300" s="194" t="s">
        <v>1</v>
      </c>
      <c r="F300" s="195" t="s">
        <v>213</v>
      </c>
      <c r="H300" s="194" t="s">
        <v>1</v>
      </c>
      <c r="I300" s="196"/>
      <c r="L300" s="192"/>
      <c r="M300" s="197"/>
      <c r="N300" s="198"/>
      <c r="O300" s="198"/>
      <c r="P300" s="198"/>
      <c r="Q300" s="198"/>
      <c r="R300" s="198"/>
      <c r="S300" s="198"/>
      <c r="T300" s="199"/>
      <c r="AT300" s="194" t="s">
        <v>132</v>
      </c>
      <c r="AU300" s="194" t="s">
        <v>83</v>
      </c>
      <c r="AV300" s="12" t="s">
        <v>81</v>
      </c>
      <c r="AW300" s="12" t="s">
        <v>30</v>
      </c>
      <c r="AX300" s="12" t="s">
        <v>73</v>
      </c>
      <c r="AY300" s="194" t="s">
        <v>123</v>
      </c>
    </row>
    <row r="301" s="13" customFormat="1">
      <c r="B301" s="200"/>
      <c r="D301" s="193" t="s">
        <v>132</v>
      </c>
      <c r="E301" s="201" t="s">
        <v>1</v>
      </c>
      <c r="F301" s="202" t="s">
        <v>188</v>
      </c>
      <c r="H301" s="203">
        <v>12</v>
      </c>
      <c r="I301" s="204"/>
      <c r="L301" s="200"/>
      <c r="M301" s="205"/>
      <c r="N301" s="206"/>
      <c r="O301" s="206"/>
      <c r="P301" s="206"/>
      <c r="Q301" s="206"/>
      <c r="R301" s="206"/>
      <c r="S301" s="206"/>
      <c r="T301" s="207"/>
      <c r="AT301" s="201" t="s">
        <v>132</v>
      </c>
      <c r="AU301" s="201" t="s">
        <v>83</v>
      </c>
      <c r="AV301" s="13" t="s">
        <v>83</v>
      </c>
      <c r="AW301" s="13" t="s">
        <v>30</v>
      </c>
      <c r="AX301" s="13" t="s">
        <v>81</v>
      </c>
      <c r="AY301" s="201" t="s">
        <v>123</v>
      </c>
    </row>
    <row r="302" s="11" customFormat="1" ht="22.8" customHeight="1">
      <c r="B302" s="165"/>
      <c r="D302" s="166" t="s">
        <v>72</v>
      </c>
      <c r="E302" s="176" t="s">
        <v>809</v>
      </c>
      <c r="F302" s="176" t="s">
        <v>810</v>
      </c>
      <c r="I302" s="168"/>
      <c r="J302" s="177">
        <f>BK302</f>
        <v>0</v>
      </c>
      <c r="L302" s="165"/>
      <c r="M302" s="170"/>
      <c r="N302" s="171"/>
      <c r="O302" s="171"/>
      <c r="P302" s="172">
        <f>P303</f>
        <v>0</v>
      </c>
      <c r="Q302" s="171"/>
      <c r="R302" s="172">
        <f>R303</f>
        <v>0</v>
      </c>
      <c r="S302" s="171"/>
      <c r="T302" s="173">
        <f>T303</f>
        <v>0</v>
      </c>
      <c r="AR302" s="166" t="s">
        <v>81</v>
      </c>
      <c r="AT302" s="174" t="s">
        <v>72</v>
      </c>
      <c r="AU302" s="174" t="s">
        <v>81</v>
      </c>
      <c r="AY302" s="166" t="s">
        <v>123</v>
      </c>
      <c r="BK302" s="175">
        <f>BK303</f>
        <v>0</v>
      </c>
    </row>
    <row r="303" s="1" customFormat="1" ht="21.6" customHeight="1">
      <c r="B303" s="178"/>
      <c r="C303" s="179" t="s">
        <v>376</v>
      </c>
      <c r="D303" s="179" t="s">
        <v>125</v>
      </c>
      <c r="E303" s="180" t="s">
        <v>812</v>
      </c>
      <c r="F303" s="181" t="s">
        <v>813</v>
      </c>
      <c r="G303" s="182" t="s">
        <v>349</v>
      </c>
      <c r="H303" s="183">
        <v>520.96100000000001</v>
      </c>
      <c r="I303" s="184"/>
      <c r="J303" s="185">
        <f>ROUND(I303*H303,2)</f>
        <v>0</v>
      </c>
      <c r="K303" s="181" t="s">
        <v>129</v>
      </c>
      <c r="L303" s="37"/>
      <c r="M303" s="237" t="s">
        <v>1</v>
      </c>
      <c r="N303" s="238" t="s">
        <v>38</v>
      </c>
      <c r="O303" s="239"/>
      <c r="P303" s="240">
        <f>O303*H303</f>
        <v>0</v>
      </c>
      <c r="Q303" s="240">
        <v>0</v>
      </c>
      <c r="R303" s="240">
        <f>Q303*H303</f>
        <v>0</v>
      </c>
      <c r="S303" s="240">
        <v>0</v>
      </c>
      <c r="T303" s="241">
        <f>S303*H303</f>
        <v>0</v>
      </c>
      <c r="AR303" s="190" t="s">
        <v>130</v>
      </c>
      <c r="AT303" s="190" t="s">
        <v>125</v>
      </c>
      <c r="AU303" s="190" t="s">
        <v>83</v>
      </c>
      <c r="AY303" s="18" t="s">
        <v>123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81</v>
      </c>
      <c r="BK303" s="191">
        <f>ROUND(I303*H303,2)</f>
        <v>0</v>
      </c>
      <c r="BL303" s="18" t="s">
        <v>130</v>
      </c>
      <c r="BM303" s="190" t="s">
        <v>997</v>
      </c>
    </row>
    <row r="304" s="1" customFormat="1" ht="6.96" customHeight="1">
      <c r="B304" s="56"/>
      <c r="C304" s="57"/>
      <c r="D304" s="57"/>
      <c r="E304" s="57"/>
      <c r="F304" s="57"/>
      <c r="G304" s="57"/>
      <c r="H304" s="57"/>
      <c r="I304" s="139"/>
      <c r="J304" s="57"/>
      <c r="K304" s="57"/>
      <c r="L304" s="37"/>
    </row>
  </sheetData>
  <autoFilter ref="C121:K3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Morská</dc:creator>
  <cp:lastModifiedBy>Miroslava Morská</cp:lastModifiedBy>
  <dcterms:created xsi:type="dcterms:W3CDTF">2019-11-19T14:51:40Z</dcterms:created>
  <dcterms:modified xsi:type="dcterms:W3CDTF">2019-11-19T14:51:43Z</dcterms:modified>
</cp:coreProperties>
</file>