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S:\SVJ_HUSOVA\1_ZADÁVACÍ DOKUMENTACE\"/>
    </mc:Choice>
  </mc:AlternateContent>
  <xr:revisionPtr revIDLastSave="0" documentId="13_ncr:1_{8D288767-5331-447F-BA3C-19098EB43168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Rekapitulace stavby" sheetId="1" r:id="rId1"/>
    <sheet name="101.1 - Stavební část-uzn..." sheetId="2" r:id="rId2"/>
    <sheet name="101.2 - ZTI - uznatelné" sheetId="3" r:id="rId3"/>
    <sheet name="101.3 - Silnoproud" sheetId="4" r:id="rId4"/>
    <sheet name="101.4 - Slaboproud" sheetId="5" r:id="rId5"/>
    <sheet name="101.5 - Bleskosvod" sheetId="6" r:id="rId6"/>
    <sheet name="101.9 - Vedlejší rozpočto..." sheetId="7" r:id="rId7"/>
    <sheet name="102.1 - Stavební část - n..." sheetId="8" r:id="rId8"/>
    <sheet name="102.2 - Lodžie" sheetId="9" r:id="rId9"/>
    <sheet name="102.3 - ZTI - neuznatelné" sheetId="10" r:id="rId10"/>
    <sheet name="102.4 - Vedlejší rozpočto..." sheetId="11" r:id="rId11"/>
  </sheets>
  <definedNames>
    <definedName name="_xlnm._FilterDatabase" localSheetId="1" hidden="1">'101.1 - Stavební část-uzn...'!$C$135:$K$884</definedName>
    <definedName name="_xlnm._FilterDatabase" localSheetId="2" hidden="1">'101.2 - ZTI - uznatelné'!$C$131:$K$344</definedName>
    <definedName name="_xlnm._FilterDatabase" localSheetId="3" hidden="1">'101.3 - Silnoproud'!$C$131:$K$196</definedName>
    <definedName name="_xlnm._FilterDatabase" localSheetId="4" hidden="1">'101.4 - Slaboproud'!$C$122:$K$163</definedName>
    <definedName name="_xlnm._FilterDatabase" localSheetId="5" hidden="1">'101.5 - Bleskosvod'!$C$122:$K$143</definedName>
    <definedName name="_xlnm._FilterDatabase" localSheetId="6" hidden="1">'101.9 - Vedlejší rozpočto...'!$C$123:$K$149</definedName>
    <definedName name="_xlnm._FilterDatabase" localSheetId="7" hidden="1">'102.1 - Stavební část - n...'!$C$139:$K$472</definedName>
    <definedName name="_xlnm._FilterDatabase" localSheetId="8" hidden="1">'102.2 - Lodžie'!$C$134:$K$280</definedName>
    <definedName name="_xlnm._FilterDatabase" localSheetId="9" hidden="1">'102.3 - ZTI - neuznatelné'!$C$124:$K$165</definedName>
    <definedName name="_xlnm._FilterDatabase" localSheetId="10" hidden="1">'102.4 - Vedlejší rozpočto...'!$C$123:$K$146</definedName>
    <definedName name="_xlnm.Print_Titles" localSheetId="1">'101.1 - Stavební část-uzn...'!$135:$135</definedName>
    <definedName name="_xlnm.Print_Titles" localSheetId="2">'101.2 - ZTI - uznatelné'!$131:$131</definedName>
    <definedName name="_xlnm.Print_Titles" localSheetId="3">'101.3 - Silnoproud'!$131:$131</definedName>
    <definedName name="_xlnm.Print_Titles" localSheetId="4">'101.4 - Slaboproud'!$122:$122</definedName>
    <definedName name="_xlnm.Print_Titles" localSheetId="5">'101.5 - Bleskosvod'!$122:$122</definedName>
    <definedName name="_xlnm.Print_Titles" localSheetId="6">'101.9 - Vedlejší rozpočto...'!$123:$123</definedName>
    <definedName name="_xlnm.Print_Titles" localSheetId="7">'102.1 - Stavební část - n...'!$139:$139</definedName>
    <definedName name="_xlnm.Print_Titles" localSheetId="8">'102.2 - Lodžie'!$134:$134</definedName>
    <definedName name="_xlnm.Print_Titles" localSheetId="9">'102.3 - ZTI - neuznatelné'!$124:$124</definedName>
    <definedName name="_xlnm.Print_Titles" localSheetId="10">'102.4 - Vedlejší rozpočto...'!$123:$123</definedName>
    <definedName name="_xlnm.Print_Titles" localSheetId="0">'Rekapitulace stavby'!$92:$92</definedName>
    <definedName name="_xlnm.Print_Area" localSheetId="1">'101.1 - Stavební část-uzn...'!$C$4:$J$76,'101.1 - Stavební část-uzn...'!$C$82:$J$115,'101.1 - Stavební část-uzn...'!$C$121:$K$884</definedName>
    <definedName name="_xlnm.Print_Area" localSheetId="2">'101.2 - ZTI - uznatelné'!$C$4:$J$76,'101.2 - ZTI - uznatelné'!$C$82:$J$111,'101.2 - ZTI - uznatelné'!$C$117:$K$344</definedName>
    <definedName name="_xlnm.Print_Area" localSheetId="3">'101.3 - Silnoproud'!$C$4:$J$76,'101.3 - Silnoproud'!$C$82:$J$111,'101.3 - Silnoproud'!$C$117:$K$196</definedName>
    <definedName name="_xlnm.Print_Area" localSheetId="4">'101.4 - Slaboproud'!$C$4:$J$76,'101.4 - Slaboproud'!$C$82:$J$102,'101.4 - Slaboproud'!$C$108:$K$163</definedName>
    <definedName name="_xlnm.Print_Area" localSheetId="5">'101.5 - Bleskosvod'!$C$4:$J$76,'101.5 - Bleskosvod'!$C$82:$J$102,'101.5 - Bleskosvod'!$C$108:$K$143</definedName>
    <definedName name="_xlnm.Print_Area" localSheetId="6">'101.9 - Vedlejší rozpočto...'!$C$4:$J$76,'101.9 - Vedlejší rozpočto...'!$C$82:$J$103,'101.9 - Vedlejší rozpočto...'!$C$109:$K$149</definedName>
    <definedName name="_xlnm.Print_Area" localSheetId="7">'102.1 - Stavební část - n...'!$C$4:$J$76,'102.1 - Stavební část - n...'!$C$82:$J$119,'102.1 - Stavební část - n...'!$C$125:$K$472</definedName>
    <definedName name="_xlnm.Print_Area" localSheetId="8">'102.2 - Lodžie'!$C$4:$J$76,'102.2 - Lodžie'!$C$82:$J$114,'102.2 - Lodžie'!$C$120:$K$280</definedName>
    <definedName name="_xlnm.Print_Area" localSheetId="9">'102.3 - ZTI - neuznatelné'!$C$4:$J$76,'102.3 - ZTI - neuznatelné'!$C$82:$J$104,'102.3 - ZTI - neuznatelné'!$C$110:$K$165</definedName>
    <definedName name="_xlnm.Print_Area" localSheetId="10">'102.4 - Vedlejší rozpočto...'!$C$4:$J$76,'102.4 - Vedlejší rozpočto...'!$C$82:$J$103,'102.4 - Vedlejší rozpočto...'!$C$109:$K$146</definedName>
    <definedName name="_xlnm.Print_Area" localSheetId="0">'Rekapitulace stavby'!$D$4:$AO$76,'Rekapitulace stavby'!$C$82:$AQ$107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1" l="1"/>
  <c r="J38" i="11"/>
  <c r="AY106" i="1"/>
  <c r="J37" i="11"/>
  <c r="AX106" i="1" s="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6" i="11"/>
  <c r="BH126" i="11"/>
  <c r="BG126" i="11"/>
  <c r="BE126" i="11"/>
  <c r="T126" i="11"/>
  <c r="R126" i="11"/>
  <c r="P126" i="11"/>
  <c r="F118" i="11"/>
  <c r="E116" i="11"/>
  <c r="F91" i="11"/>
  <c r="E89" i="11"/>
  <c r="J26" i="11"/>
  <c r="E26" i="11"/>
  <c r="J121" i="11" s="1"/>
  <c r="J25" i="11"/>
  <c r="J23" i="11"/>
  <c r="E23" i="11"/>
  <c r="J120" i="11"/>
  <c r="J22" i="11"/>
  <c r="J20" i="11"/>
  <c r="E20" i="11"/>
  <c r="F94" i="11" s="1"/>
  <c r="J19" i="11"/>
  <c r="J17" i="11"/>
  <c r="E17" i="11"/>
  <c r="F93" i="11"/>
  <c r="J16" i="11"/>
  <c r="J14" i="11"/>
  <c r="J118" i="11"/>
  <c r="E7" i="11"/>
  <c r="E85" i="11"/>
  <c r="J39" i="10"/>
  <c r="J38" i="10"/>
  <c r="AY105" i="1"/>
  <c r="J37" i="10"/>
  <c r="AX105" i="1"/>
  <c r="BI164" i="10"/>
  <c r="BH164" i="10"/>
  <c r="BG164" i="10"/>
  <c r="BE164" i="10"/>
  <c r="T164" i="10"/>
  <c r="R164" i="10"/>
  <c r="P164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7" i="10"/>
  <c r="BH147" i="10"/>
  <c r="BG147" i="10"/>
  <c r="BE147" i="10"/>
  <c r="T147" i="10"/>
  <c r="R147" i="10"/>
  <c r="P147" i="10"/>
  <c r="BI144" i="10"/>
  <c r="BH144" i="10"/>
  <c r="BG144" i="10"/>
  <c r="BE144" i="10"/>
  <c r="T144" i="10"/>
  <c r="R144" i="10"/>
  <c r="P144" i="10"/>
  <c r="BI141" i="10"/>
  <c r="BH141" i="10"/>
  <c r="BG141" i="10"/>
  <c r="BE141" i="10"/>
  <c r="T141" i="10"/>
  <c r="R141" i="10"/>
  <c r="P141" i="10"/>
  <c r="BI138" i="10"/>
  <c r="BH138" i="10"/>
  <c r="BG138" i="10"/>
  <c r="BE138" i="10"/>
  <c r="T138" i="10"/>
  <c r="R138" i="10"/>
  <c r="P138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1" i="10"/>
  <c r="BH131" i="10"/>
  <c r="BG131" i="10"/>
  <c r="BE131" i="10"/>
  <c r="T131" i="10"/>
  <c r="R131" i="10"/>
  <c r="P131" i="10"/>
  <c r="BI128" i="10"/>
  <c r="BH128" i="10"/>
  <c r="BG128" i="10"/>
  <c r="BE128" i="10"/>
  <c r="T128" i="10"/>
  <c r="R128" i="10"/>
  <c r="P128" i="10"/>
  <c r="F119" i="10"/>
  <c r="E117" i="10"/>
  <c r="F91" i="10"/>
  <c r="E89" i="10"/>
  <c r="J26" i="10"/>
  <c r="E26" i="10"/>
  <c r="J94" i="10" s="1"/>
  <c r="J25" i="10"/>
  <c r="J23" i="10"/>
  <c r="E23" i="10"/>
  <c r="J93" i="10"/>
  <c r="J22" i="10"/>
  <c r="J20" i="10"/>
  <c r="E20" i="10"/>
  <c r="F94" i="10" s="1"/>
  <c r="J19" i="10"/>
  <c r="J17" i="10"/>
  <c r="E17" i="10"/>
  <c r="F121" i="10"/>
  <c r="J16" i="10"/>
  <c r="J14" i="10"/>
  <c r="J91" i="10"/>
  <c r="E7" i="10"/>
  <c r="E113" i="10" s="1"/>
  <c r="J39" i="9"/>
  <c r="J38" i="9"/>
  <c r="AY104" i="1"/>
  <c r="J37" i="9"/>
  <c r="AX104" i="1" s="1"/>
  <c r="BI280" i="9"/>
  <c r="BH280" i="9"/>
  <c r="BG280" i="9"/>
  <c r="BE280" i="9"/>
  <c r="T280" i="9"/>
  <c r="R280" i="9"/>
  <c r="P280" i="9"/>
  <c r="BI277" i="9"/>
  <c r="BH277" i="9"/>
  <c r="BG277" i="9"/>
  <c r="BE277" i="9"/>
  <c r="T277" i="9"/>
  <c r="R277" i="9"/>
  <c r="P277" i="9"/>
  <c r="BI274" i="9"/>
  <c r="BH274" i="9"/>
  <c r="BG274" i="9"/>
  <c r="BE274" i="9"/>
  <c r="T274" i="9"/>
  <c r="R274" i="9"/>
  <c r="P274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69" i="9"/>
  <c r="BH269" i="9"/>
  <c r="BG269" i="9"/>
  <c r="BE269" i="9"/>
  <c r="T269" i="9"/>
  <c r="R269" i="9"/>
  <c r="P269" i="9"/>
  <c r="BI266" i="9"/>
  <c r="BH266" i="9"/>
  <c r="BG266" i="9"/>
  <c r="BE266" i="9"/>
  <c r="T266" i="9"/>
  <c r="R266" i="9"/>
  <c r="P266" i="9"/>
  <c r="BI263" i="9"/>
  <c r="BH263" i="9"/>
  <c r="BG263" i="9"/>
  <c r="BE263" i="9"/>
  <c r="T263" i="9"/>
  <c r="R263" i="9"/>
  <c r="P263" i="9"/>
  <c r="BI260" i="9"/>
  <c r="BH260" i="9"/>
  <c r="BG260" i="9"/>
  <c r="BE260" i="9"/>
  <c r="T260" i="9"/>
  <c r="T259" i="9"/>
  <c r="R260" i="9"/>
  <c r="R259" i="9" s="1"/>
  <c r="P260" i="9"/>
  <c r="P259" i="9" s="1"/>
  <c r="BI258" i="9"/>
  <c r="BH258" i="9"/>
  <c r="BG258" i="9"/>
  <c r="BE258" i="9"/>
  <c r="T258" i="9"/>
  <c r="R258" i="9"/>
  <c r="P258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47" i="9"/>
  <c r="BH247" i="9"/>
  <c r="BG247" i="9"/>
  <c r="BE247" i="9"/>
  <c r="T247" i="9"/>
  <c r="R247" i="9"/>
  <c r="P247" i="9"/>
  <c r="BI245" i="9"/>
  <c r="BH245" i="9"/>
  <c r="BG245" i="9"/>
  <c r="BE245" i="9"/>
  <c r="T245" i="9"/>
  <c r="R245" i="9"/>
  <c r="P245" i="9"/>
  <c r="BI243" i="9"/>
  <c r="BH243" i="9"/>
  <c r="BG243" i="9"/>
  <c r="BE243" i="9"/>
  <c r="T243" i="9"/>
  <c r="R243" i="9"/>
  <c r="P243" i="9"/>
  <c r="BI239" i="9"/>
  <c r="BH239" i="9"/>
  <c r="BG239" i="9"/>
  <c r="BE239" i="9"/>
  <c r="T239" i="9"/>
  <c r="R239" i="9"/>
  <c r="P239" i="9"/>
  <c r="BI235" i="9"/>
  <c r="BH235" i="9"/>
  <c r="BG235" i="9"/>
  <c r="BE235" i="9"/>
  <c r="T235" i="9"/>
  <c r="R235" i="9"/>
  <c r="P235" i="9"/>
  <c r="BI228" i="9"/>
  <c r="BH228" i="9"/>
  <c r="BG228" i="9"/>
  <c r="BE228" i="9"/>
  <c r="T228" i="9"/>
  <c r="R228" i="9"/>
  <c r="P228" i="9"/>
  <c r="BI225" i="9"/>
  <c r="BH225" i="9"/>
  <c r="BG225" i="9"/>
  <c r="BE225" i="9"/>
  <c r="T225" i="9"/>
  <c r="R225" i="9"/>
  <c r="P225" i="9"/>
  <c r="BI223" i="9"/>
  <c r="BH223" i="9"/>
  <c r="BG223" i="9"/>
  <c r="BE223" i="9"/>
  <c r="T223" i="9"/>
  <c r="R223" i="9"/>
  <c r="P223" i="9"/>
  <c r="BI221" i="9"/>
  <c r="BH221" i="9"/>
  <c r="BG221" i="9"/>
  <c r="BE221" i="9"/>
  <c r="T221" i="9"/>
  <c r="R221" i="9"/>
  <c r="P221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5" i="9"/>
  <c r="BH215" i="9"/>
  <c r="BG215" i="9"/>
  <c r="BE215" i="9"/>
  <c r="T215" i="9"/>
  <c r="R215" i="9"/>
  <c r="P215" i="9"/>
  <c r="BI212" i="9"/>
  <c r="BH212" i="9"/>
  <c r="BG212" i="9"/>
  <c r="BE212" i="9"/>
  <c r="T212" i="9"/>
  <c r="R212" i="9"/>
  <c r="P212" i="9"/>
  <c r="BI209" i="9"/>
  <c r="BH209" i="9"/>
  <c r="BG209" i="9"/>
  <c r="BE209" i="9"/>
  <c r="T209" i="9"/>
  <c r="R209" i="9"/>
  <c r="P209" i="9"/>
  <c r="BI207" i="9"/>
  <c r="BH207" i="9"/>
  <c r="BG207" i="9"/>
  <c r="BE207" i="9"/>
  <c r="T207" i="9"/>
  <c r="R207" i="9"/>
  <c r="P207" i="9"/>
  <c r="BI204" i="9"/>
  <c r="BH204" i="9"/>
  <c r="BG204" i="9"/>
  <c r="BE204" i="9"/>
  <c r="T204" i="9"/>
  <c r="R204" i="9"/>
  <c r="P204" i="9"/>
  <c r="BI201" i="9"/>
  <c r="BH201" i="9"/>
  <c r="BG201" i="9"/>
  <c r="BE201" i="9"/>
  <c r="T201" i="9"/>
  <c r="R201" i="9"/>
  <c r="P201" i="9"/>
  <c r="BI199" i="9"/>
  <c r="BH199" i="9"/>
  <c r="BG199" i="9"/>
  <c r="BE199" i="9"/>
  <c r="T199" i="9"/>
  <c r="R199" i="9"/>
  <c r="P199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4" i="9"/>
  <c r="BH194" i="9"/>
  <c r="BG194" i="9"/>
  <c r="BE194" i="9"/>
  <c r="T194" i="9"/>
  <c r="R194" i="9"/>
  <c r="P194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87" i="9"/>
  <c r="BH187" i="9"/>
  <c r="BG187" i="9"/>
  <c r="BE187" i="9"/>
  <c r="T187" i="9"/>
  <c r="T186" i="9" s="1"/>
  <c r="R187" i="9"/>
  <c r="R186" i="9"/>
  <c r="P187" i="9"/>
  <c r="P186" i="9"/>
  <c r="BI180" i="9"/>
  <c r="BH180" i="9"/>
  <c r="BG180" i="9"/>
  <c r="BE180" i="9"/>
  <c r="T180" i="9"/>
  <c r="T179" i="9"/>
  <c r="R180" i="9"/>
  <c r="R179" i="9"/>
  <c r="P180" i="9"/>
  <c r="P179" i="9"/>
  <c r="BI177" i="9"/>
  <c r="BH177" i="9"/>
  <c r="BG177" i="9"/>
  <c r="BE177" i="9"/>
  <c r="T177" i="9"/>
  <c r="R177" i="9"/>
  <c r="P177" i="9"/>
  <c r="BI173" i="9"/>
  <c r="BH173" i="9"/>
  <c r="BG173" i="9"/>
  <c r="BE173" i="9"/>
  <c r="T173" i="9"/>
  <c r="R173" i="9"/>
  <c r="P173" i="9"/>
  <c r="BI163" i="9"/>
  <c r="BH163" i="9"/>
  <c r="BG163" i="9"/>
  <c r="BE163" i="9"/>
  <c r="T163" i="9"/>
  <c r="R163" i="9"/>
  <c r="P163" i="9"/>
  <c r="BI161" i="9"/>
  <c r="BH161" i="9"/>
  <c r="BG161" i="9"/>
  <c r="BE161" i="9"/>
  <c r="T161" i="9"/>
  <c r="R161" i="9"/>
  <c r="P161" i="9"/>
  <c r="BI155" i="9"/>
  <c r="BH155" i="9"/>
  <c r="BG155" i="9"/>
  <c r="BE155" i="9"/>
  <c r="T155" i="9"/>
  <c r="R155" i="9"/>
  <c r="P155" i="9"/>
  <c r="BI149" i="9"/>
  <c r="BH149" i="9"/>
  <c r="BG149" i="9"/>
  <c r="BE149" i="9"/>
  <c r="T149" i="9"/>
  <c r="R149" i="9"/>
  <c r="P149" i="9"/>
  <c r="BI143" i="9"/>
  <c r="BH143" i="9"/>
  <c r="BG143" i="9"/>
  <c r="BE143" i="9"/>
  <c r="T143" i="9"/>
  <c r="R143" i="9"/>
  <c r="P143" i="9"/>
  <c r="BI138" i="9"/>
  <c r="BH138" i="9"/>
  <c r="BG138" i="9"/>
  <c r="BE138" i="9"/>
  <c r="T138" i="9"/>
  <c r="R138" i="9"/>
  <c r="P138" i="9"/>
  <c r="F129" i="9"/>
  <c r="E127" i="9"/>
  <c r="F91" i="9"/>
  <c r="E89" i="9"/>
  <c r="J26" i="9"/>
  <c r="E26" i="9"/>
  <c r="J132" i="9" s="1"/>
  <c r="J25" i="9"/>
  <c r="J23" i="9"/>
  <c r="E23" i="9"/>
  <c r="J93" i="9"/>
  <c r="J22" i="9"/>
  <c r="J20" i="9"/>
  <c r="E20" i="9"/>
  <c r="F94" i="9" s="1"/>
  <c r="J19" i="9"/>
  <c r="J17" i="9"/>
  <c r="E17" i="9"/>
  <c r="F131" i="9"/>
  <c r="J16" i="9"/>
  <c r="J14" i="9"/>
  <c r="J129" i="9"/>
  <c r="E7" i="9"/>
  <c r="E123" i="9"/>
  <c r="J39" i="8"/>
  <c r="J38" i="8"/>
  <c r="AY103" i="1"/>
  <c r="J37" i="8"/>
  <c r="AX103" i="1" s="1"/>
  <c r="BI452" i="8"/>
  <c r="BH452" i="8"/>
  <c r="BG452" i="8"/>
  <c r="BE452" i="8"/>
  <c r="T452" i="8"/>
  <c r="R452" i="8"/>
  <c r="P452" i="8"/>
  <c r="BI431" i="8"/>
  <c r="BH431" i="8"/>
  <c r="BG431" i="8"/>
  <c r="BE431" i="8"/>
  <c r="T431" i="8"/>
  <c r="R431" i="8"/>
  <c r="P431" i="8"/>
  <c r="BI420" i="8"/>
  <c r="BH420" i="8"/>
  <c r="BG420" i="8"/>
  <c r="BE420" i="8"/>
  <c r="T420" i="8"/>
  <c r="R420" i="8"/>
  <c r="P420" i="8"/>
  <c r="BI413" i="8"/>
  <c r="BH413" i="8"/>
  <c r="BG413" i="8"/>
  <c r="BE413" i="8"/>
  <c r="T413" i="8"/>
  <c r="R413" i="8"/>
  <c r="P413" i="8"/>
  <c r="BI407" i="8"/>
  <c r="BH407" i="8"/>
  <c r="BG407" i="8"/>
  <c r="BE407" i="8"/>
  <c r="T407" i="8"/>
  <c r="R407" i="8"/>
  <c r="P407" i="8"/>
  <c r="BI401" i="8"/>
  <c r="BH401" i="8"/>
  <c r="BG401" i="8"/>
  <c r="BE401" i="8"/>
  <c r="T401" i="8"/>
  <c r="R401" i="8"/>
  <c r="P401" i="8"/>
  <c r="BI395" i="8"/>
  <c r="BH395" i="8"/>
  <c r="BG395" i="8"/>
  <c r="BE395" i="8"/>
  <c r="T395" i="8"/>
  <c r="R395" i="8"/>
  <c r="P395" i="8"/>
  <c r="BI391" i="8"/>
  <c r="BH391" i="8"/>
  <c r="BG391" i="8"/>
  <c r="BE391" i="8"/>
  <c r="T391" i="8"/>
  <c r="R391" i="8"/>
  <c r="P391" i="8"/>
  <c r="BI388" i="8"/>
  <c r="BH388" i="8"/>
  <c r="BG388" i="8"/>
  <c r="BE388" i="8"/>
  <c r="T388" i="8"/>
  <c r="R388" i="8"/>
  <c r="P388" i="8"/>
  <c r="BI383" i="8"/>
  <c r="BH383" i="8"/>
  <c r="BG383" i="8"/>
  <c r="BE383" i="8"/>
  <c r="T383" i="8"/>
  <c r="T382" i="8" s="1"/>
  <c r="R383" i="8"/>
  <c r="R382" i="8"/>
  <c r="P383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7" i="8"/>
  <c r="BH377" i="8"/>
  <c r="BG377" i="8"/>
  <c r="BE377" i="8"/>
  <c r="T377" i="8"/>
  <c r="R377" i="8"/>
  <c r="P377" i="8"/>
  <c r="BI374" i="8"/>
  <c r="BH374" i="8"/>
  <c r="BG374" i="8"/>
  <c r="BE374" i="8"/>
  <c r="T374" i="8"/>
  <c r="R374" i="8"/>
  <c r="P374" i="8"/>
  <c r="BI362" i="8"/>
  <c r="BH362" i="8"/>
  <c r="BG362" i="8"/>
  <c r="BE362" i="8"/>
  <c r="T362" i="8"/>
  <c r="T361" i="8" s="1"/>
  <c r="R362" i="8"/>
  <c r="R361" i="8" s="1"/>
  <c r="P362" i="8"/>
  <c r="P361" i="8"/>
  <c r="BI358" i="8"/>
  <c r="BH358" i="8"/>
  <c r="BG358" i="8"/>
  <c r="BE358" i="8"/>
  <c r="T358" i="8"/>
  <c r="R358" i="8"/>
  <c r="P358" i="8"/>
  <c r="BI355" i="8"/>
  <c r="BH355" i="8"/>
  <c r="BG355" i="8"/>
  <c r="BE355" i="8"/>
  <c r="T355" i="8"/>
  <c r="R355" i="8"/>
  <c r="P355" i="8"/>
  <c r="BI352" i="8"/>
  <c r="BH352" i="8"/>
  <c r="BG352" i="8"/>
  <c r="BE352" i="8"/>
  <c r="T352" i="8"/>
  <c r="R352" i="8"/>
  <c r="P352" i="8"/>
  <c r="BI349" i="8"/>
  <c r="BH349" i="8"/>
  <c r="BG349" i="8"/>
  <c r="BE349" i="8"/>
  <c r="T349" i="8"/>
  <c r="R349" i="8"/>
  <c r="P349" i="8"/>
  <c r="BI346" i="8"/>
  <c r="BH346" i="8"/>
  <c r="BG346" i="8"/>
  <c r="BE346" i="8"/>
  <c r="T346" i="8"/>
  <c r="R346" i="8"/>
  <c r="P346" i="8"/>
  <c r="BI343" i="8"/>
  <c r="BH343" i="8"/>
  <c r="BG343" i="8"/>
  <c r="BE343" i="8"/>
  <c r="T343" i="8"/>
  <c r="R343" i="8"/>
  <c r="P343" i="8"/>
  <c r="BI340" i="8"/>
  <c r="BH340" i="8"/>
  <c r="BG340" i="8"/>
  <c r="BE340" i="8"/>
  <c r="T340" i="8"/>
  <c r="R340" i="8"/>
  <c r="P340" i="8"/>
  <c r="BI337" i="8"/>
  <c r="BH337" i="8"/>
  <c r="BG337" i="8"/>
  <c r="BE337" i="8"/>
  <c r="T337" i="8"/>
  <c r="R337" i="8"/>
  <c r="P337" i="8"/>
  <c r="BI334" i="8"/>
  <c r="BH334" i="8"/>
  <c r="BG334" i="8"/>
  <c r="BE334" i="8"/>
  <c r="T334" i="8"/>
  <c r="R334" i="8"/>
  <c r="P334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3" i="8"/>
  <c r="BH323" i="8"/>
  <c r="BG323" i="8"/>
  <c r="BE323" i="8"/>
  <c r="T323" i="8"/>
  <c r="R323" i="8"/>
  <c r="P323" i="8"/>
  <c r="BI320" i="8"/>
  <c r="BH320" i="8"/>
  <c r="BG320" i="8"/>
  <c r="BE320" i="8"/>
  <c r="T320" i="8"/>
  <c r="R320" i="8"/>
  <c r="P320" i="8"/>
  <c r="BI317" i="8"/>
  <c r="BH317" i="8"/>
  <c r="BG317" i="8"/>
  <c r="BE317" i="8"/>
  <c r="T317" i="8"/>
  <c r="R317" i="8"/>
  <c r="P317" i="8"/>
  <c r="BI314" i="8"/>
  <c r="BH314" i="8"/>
  <c r="BG314" i="8"/>
  <c r="BE314" i="8"/>
  <c r="T314" i="8"/>
  <c r="R314" i="8"/>
  <c r="P314" i="8"/>
  <c r="BI311" i="8"/>
  <c r="BH311" i="8"/>
  <c r="BG311" i="8"/>
  <c r="BE311" i="8"/>
  <c r="T311" i="8"/>
  <c r="R311" i="8"/>
  <c r="P311" i="8"/>
  <c r="BI308" i="8"/>
  <c r="BH308" i="8"/>
  <c r="BG308" i="8"/>
  <c r="BE308" i="8"/>
  <c r="T308" i="8"/>
  <c r="R308" i="8"/>
  <c r="P308" i="8"/>
  <c r="BI305" i="8"/>
  <c r="BH305" i="8"/>
  <c r="BG305" i="8"/>
  <c r="BE305" i="8"/>
  <c r="T305" i="8"/>
  <c r="R305" i="8"/>
  <c r="P305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300" i="8"/>
  <c r="BH300" i="8"/>
  <c r="BG300" i="8"/>
  <c r="BE300" i="8"/>
  <c r="T300" i="8"/>
  <c r="R300" i="8"/>
  <c r="P300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7" i="8"/>
  <c r="BH297" i="8"/>
  <c r="BG297" i="8"/>
  <c r="BE297" i="8"/>
  <c r="T297" i="8"/>
  <c r="R297" i="8"/>
  <c r="P297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89" i="8"/>
  <c r="BH289" i="8"/>
  <c r="BG289" i="8"/>
  <c r="BE289" i="8"/>
  <c r="T289" i="8"/>
  <c r="T288" i="8" s="1"/>
  <c r="R289" i="8"/>
  <c r="R288" i="8" s="1"/>
  <c r="P289" i="8"/>
  <c r="P288" i="8"/>
  <c r="BI287" i="8"/>
  <c r="BH287" i="8"/>
  <c r="BG287" i="8"/>
  <c r="BE287" i="8"/>
  <c r="T287" i="8"/>
  <c r="R287" i="8"/>
  <c r="P287" i="8"/>
  <c r="BI284" i="8"/>
  <c r="BH284" i="8"/>
  <c r="BG284" i="8"/>
  <c r="BE284" i="8"/>
  <c r="T284" i="8"/>
  <c r="R284" i="8"/>
  <c r="P284" i="8"/>
  <c r="BI281" i="8"/>
  <c r="BH281" i="8"/>
  <c r="BG281" i="8"/>
  <c r="BE281" i="8"/>
  <c r="T281" i="8"/>
  <c r="R281" i="8"/>
  <c r="P281" i="8"/>
  <c r="BI279" i="8"/>
  <c r="BH279" i="8"/>
  <c r="BG279" i="8"/>
  <c r="BE279" i="8"/>
  <c r="T279" i="8"/>
  <c r="R279" i="8"/>
  <c r="P279" i="8"/>
  <c r="BI276" i="8"/>
  <c r="BH276" i="8"/>
  <c r="BG276" i="8"/>
  <c r="BE276" i="8"/>
  <c r="T276" i="8"/>
  <c r="R276" i="8"/>
  <c r="P276" i="8"/>
  <c r="BI273" i="8"/>
  <c r="BH273" i="8"/>
  <c r="BG273" i="8"/>
  <c r="BE273" i="8"/>
  <c r="T273" i="8"/>
  <c r="R273" i="8"/>
  <c r="P273" i="8"/>
  <c r="BI271" i="8"/>
  <c r="BH271" i="8"/>
  <c r="BG271" i="8"/>
  <c r="BE271" i="8"/>
  <c r="T271" i="8"/>
  <c r="R271" i="8"/>
  <c r="P271" i="8"/>
  <c r="BI268" i="8"/>
  <c r="BH268" i="8"/>
  <c r="BG268" i="8"/>
  <c r="BE268" i="8"/>
  <c r="T268" i="8"/>
  <c r="R268" i="8"/>
  <c r="P268" i="8"/>
  <c r="BI265" i="8"/>
  <c r="BH265" i="8"/>
  <c r="BG265" i="8"/>
  <c r="BE265" i="8"/>
  <c r="T265" i="8"/>
  <c r="R265" i="8"/>
  <c r="P265" i="8"/>
  <c r="BI262" i="8"/>
  <c r="BH262" i="8"/>
  <c r="BG262" i="8"/>
  <c r="BE262" i="8"/>
  <c r="T262" i="8"/>
  <c r="R262" i="8"/>
  <c r="P262" i="8"/>
  <c r="BI259" i="8"/>
  <c r="BH259" i="8"/>
  <c r="BG259" i="8"/>
  <c r="BE259" i="8"/>
  <c r="T259" i="8"/>
  <c r="R259" i="8"/>
  <c r="P259" i="8"/>
  <c r="BI256" i="8"/>
  <c r="BH256" i="8"/>
  <c r="BG256" i="8"/>
  <c r="BE256" i="8"/>
  <c r="T256" i="8"/>
  <c r="R256" i="8"/>
  <c r="P256" i="8"/>
  <c r="BI253" i="8"/>
  <c r="BH253" i="8"/>
  <c r="BG253" i="8"/>
  <c r="BE253" i="8"/>
  <c r="T253" i="8"/>
  <c r="R253" i="8"/>
  <c r="P253" i="8"/>
  <c r="BI250" i="8"/>
  <c r="BH250" i="8"/>
  <c r="BG250" i="8"/>
  <c r="BE250" i="8"/>
  <c r="T250" i="8"/>
  <c r="R250" i="8"/>
  <c r="P250" i="8"/>
  <c r="BI247" i="8"/>
  <c r="BH247" i="8"/>
  <c r="BG247" i="8"/>
  <c r="BE247" i="8"/>
  <c r="T247" i="8"/>
  <c r="R247" i="8"/>
  <c r="P247" i="8"/>
  <c r="BI243" i="8"/>
  <c r="BH243" i="8"/>
  <c r="BG243" i="8"/>
  <c r="BE243" i="8"/>
  <c r="T243" i="8"/>
  <c r="R243" i="8"/>
  <c r="P243" i="8"/>
  <c r="BI240" i="8"/>
  <c r="BH240" i="8"/>
  <c r="BG240" i="8"/>
  <c r="BE240" i="8"/>
  <c r="T240" i="8"/>
  <c r="R240" i="8"/>
  <c r="P240" i="8"/>
  <c r="BI237" i="8"/>
  <c r="BH237" i="8"/>
  <c r="BG237" i="8"/>
  <c r="BE237" i="8"/>
  <c r="T237" i="8"/>
  <c r="T236" i="8"/>
  <c r="R237" i="8"/>
  <c r="R236" i="8"/>
  <c r="P237" i="8"/>
  <c r="P236" i="8" s="1"/>
  <c r="BI235" i="8"/>
  <c r="BH235" i="8"/>
  <c r="BG235" i="8"/>
  <c r="BE235" i="8"/>
  <c r="T235" i="8"/>
  <c r="R235" i="8"/>
  <c r="P235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12" i="8"/>
  <c r="BH212" i="8"/>
  <c r="BG212" i="8"/>
  <c r="BE212" i="8"/>
  <c r="T212" i="8"/>
  <c r="R212" i="8"/>
  <c r="P212" i="8"/>
  <c r="BI209" i="8"/>
  <c r="BH209" i="8"/>
  <c r="BG209" i="8"/>
  <c r="BE209" i="8"/>
  <c r="T209" i="8"/>
  <c r="R209" i="8"/>
  <c r="P209" i="8"/>
  <c r="BI206" i="8"/>
  <c r="BH206" i="8"/>
  <c r="BG206" i="8"/>
  <c r="BE206" i="8"/>
  <c r="T206" i="8"/>
  <c r="R206" i="8"/>
  <c r="P206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4" i="8"/>
  <c r="BH194" i="8"/>
  <c r="BG194" i="8"/>
  <c r="BE194" i="8"/>
  <c r="T194" i="8"/>
  <c r="R194" i="8"/>
  <c r="P194" i="8"/>
  <c r="BI189" i="8"/>
  <c r="BH189" i="8"/>
  <c r="BG189" i="8"/>
  <c r="BE189" i="8"/>
  <c r="T189" i="8"/>
  <c r="R189" i="8"/>
  <c r="P189" i="8"/>
  <c r="BI185" i="8"/>
  <c r="BH185" i="8"/>
  <c r="BG185" i="8"/>
  <c r="BE185" i="8"/>
  <c r="T185" i="8"/>
  <c r="R185" i="8"/>
  <c r="P185" i="8"/>
  <c r="BI182" i="8"/>
  <c r="BH182" i="8"/>
  <c r="BG182" i="8"/>
  <c r="BE182" i="8"/>
  <c r="T182" i="8"/>
  <c r="R182" i="8"/>
  <c r="P182" i="8"/>
  <c r="BI178" i="8"/>
  <c r="BH178" i="8"/>
  <c r="BG178" i="8"/>
  <c r="BE178" i="8"/>
  <c r="T178" i="8"/>
  <c r="R178" i="8"/>
  <c r="P178" i="8"/>
  <c r="BI175" i="8"/>
  <c r="BH175" i="8"/>
  <c r="BG175" i="8"/>
  <c r="BE175" i="8"/>
  <c r="T175" i="8"/>
  <c r="R175" i="8"/>
  <c r="P175" i="8"/>
  <c r="BI172" i="8"/>
  <c r="BH172" i="8"/>
  <c r="BG172" i="8"/>
  <c r="BE172" i="8"/>
  <c r="T172" i="8"/>
  <c r="R172" i="8"/>
  <c r="P172" i="8"/>
  <c r="BI168" i="8"/>
  <c r="BH168" i="8"/>
  <c r="BG168" i="8"/>
  <c r="BE168" i="8"/>
  <c r="T168" i="8"/>
  <c r="R168" i="8"/>
  <c r="P168" i="8"/>
  <c r="BI164" i="8"/>
  <c r="BH164" i="8"/>
  <c r="BG164" i="8"/>
  <c r="BE164" i="8"/>
  <c r="T164" i="8"/>
  <c r="T163" i="8" s="1"/>
  <c r="R164" i="8"/>
  <c r="R163" i="8"/>
  <c r="P164" i="8"/>
  <c r="P163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6" i="8"/>
  <c r="BH156" i="8"/>
  <c r="BG156" i="8"/>
  <c r="BE156" i="8"/>
  <c r="T156" i="8"/>
  <c r="R156" i="8"/>
  <c r="P156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49" i="8"/>
  <c r="BH149" i="8"/>
  <c r="BG149" i="8"/>
  <c r="BE149" i="8"/>
  <c r="T149" i="8"/>
  <c r="R149" i="8"/>
  <c r="P149" i="8"/>
  <c r="BI146" i="8"/>
  <c r="BH146" i="8"/>
  <c r="BG146" i="8"/>
  <c r="BE146" i="8"/>
  <c r="T146" i="8"/>
  <c r="R146" i="8"/>
  <c r="P146" i="8"/>
  <c r="BI143" i="8"/>
  <c r="BH143" i="8"/>
  <c r="BG143" i="8"/>
  <c r="BE143" i="8"/>
  <c r="T143" i="8"/>
  <c r="R143" i="8"/>
  <c r="P143" i="8"/>
  <c r="F134" i="8"/>
  <c r="E132" i="8"/>
  <c r="F91" i="8"/>
  <c r="E89" i="8"/>
  <c r="J26" i="8"/>
  <c r="E26" i="8"/>
  <c r="J137" i="8" s="1"/>
  <c r="J25" i="8"/>
  <c r="J23" i="8"/>
  <c r="E23" i="8"/>
  <c r="J136" i="8"/>
  <c r="J22" i="8"/>
  <c r="J20" i="8"/>
  <c r="E20" i="8"/>
  <c r="F137" i="8" s="1"/>
  <c r="J19" i="8"/>
  <c r="J17" i="8"/>
  <c r="E17" i="8"/>
  <c r="F136" i="8"/>
  <c r="J16" i="8"/>
  <c r="J14" i="8"/>
  <c r="J134" i="8"/>
  <c r="E7" i="8"/>
  <c r="E85" i="8"/>
  <c r="J39" i="7"/>
  <c r="J38" i="7"/>
  <c r="AY101" i="1"/>
  <c r="J37" i="7"/>
  <c r="AX101" i="1" s="1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F118" i="7"/>
  <c r="E116" i="7"/>
  <c r="F91" i="7"/>
  <c r="E89" i="7"/>
  <c r="J26" i="7"/>
  <c r="E26" i="7"/>
  <c r="J121" i="7" s="1"/>
  <c r="J25" i="7"/>
  <c r="J23" i="7"/>
  <c r="E23" i="7"/>
  <c r="J93" i="7"/>
  <c r="J22" i="7"/>
  <c r="J20" i="7"/>
  <c r="E20" i="7"/>
  <c r="F121" i="7" s="1"/>
  <c r="J19" i="7"/>
  <c r="J17" i="7"/>
  <c r="E17" i="7"/>
  <c r="F120" i="7"/>
  <c r="J16" i="7"/>
  <c r="J14" i="7"/>
  <c r="J118" i="7"/>
  <c r="E7" i="7"/>
  <c r="E112" i="7"/>
  <c r="J39" i="6"/>
  <c r="J38" i="6"/>
  <c r="AY100" i="1"/>
  <c r="J37" i="6"/>
  <c r="AX100" i="1" s="1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F117" i="6"/>
  <c r="E115" i="6"/>
  <c r="F91" i="6"/>
  <c r="E89" i="6"/>
  <c r="J26" i="6"/>
  <c r="E26" i="6"/>
  <c r="J120" i="6"/>
  <c r="J25" i="6"/>
  <c r="J23" i="6"/>
  <c r="E23" i="6"/>
  <c r="J119" i="6" s="1"/>
  <c r="J22" i="6"/>
  <c r="J20" i="6"/>
  <c r="E20" i="6"/>
  <c r="F94" i="6"/>
  <c r="J19" i="6"/>
  <c r="J17" i="6"/>
  <c r="E17" i="6"/>
  <c r="F93" i="6" s="1"/>
  <c r="J16" i="6"/>
  <c r="J14" i="6"/>
  <c r="J117" i="6"/>
  <c r="E7" i="6"/>
  <c r="E111" i="6" s="1"/>
  <c r="J39" i="5"/>
  <c r="J38" i="5"/>
  <c r="AY99" i="1" s="1"/>
  <c r="J37" i="5"/>
  <c r="AX99" i="1" s="1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F117" i="5"/>
  <c r="E115" i="5"/>
  <c r="F91" i="5"/>
  <c r="E89" i="5"/>
  <c r="J26" i="5"/>
  <c r="E26" i="5"/>
  <c r="J120" i="5"/>
  <c r="J25" i="5"/>
  <c r="J23" i="5"/>
  <c r="E23" i="5"/>
  <c r="J119" i="5" s="1"/>
  <c r="J22" i="5"/>
  <c r="J20" i="5"/>
  <c r="E20" i="5"/>
  <c r="F120" i="5"/>
  <c r="J19" i="5"/>
  <c r="J17" i="5"/>
  <c r="E17" i="5"/>
  <c r="F119" i="5" s="1"/>
  <c r="J16" i="5"/>
  <c r="J14" i="5"/>
  <c r="J91" i="5"/>
  <c r="E7" i="5"/>
  <c r="E111" i="5"/>
  <c r="J196" i="4"/>
  <c r="J39" i="4"/>
  <c r="J38" i="4"/>
  <c r="AY98" i="1"/>
  <c r="J37" i="4"/>
  <c r="AX98" i="1"/>
  <c r="J110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6" i="4"/>
  <c r="BH156" i="4"/>
  <c r="BG156" i="4"/>
  <c r="BE156" i="4"/>
  <c r="T156" i="4"/>
  <c r="T155" i="4" s="1"/>
  <c r="R156" i="4"/>
  <c r="R155" i="4" s="1"/>
  <c r="P156" i="4"/>
  <c r="P155" i="4" s="1"/>
  <c r="BI153" i="4"/>
  <c r="BH153" i="4"/>
  <c r="BG153" i="4"/>
  <c r="BE153" i="4"/>
  <c r="T153" i="4"/>
  <c r="T152" i="4" s="1"/>
  <c r="R153" i="4"/>
  <c r="R152" i="4" s="1"/>
  <c r="P153" i="4"/>
  <c r="P152" i="4"/>
  <c r="BI150" i="4"/>
  <c r="BH150" i="4"/>
  <c r="BG150" i="4"/>
  <c r="BE150" i="4"/>
  <c r="T150" i="4"/>
  <c r="T149" i="4" s="1"/>
  <c r="R150" i="4"/>
  <c r="R149" i="4"/>
  <c r="P150" i="4"/>
  <c r="P149" i="4" s="1"/>
  <c r="BI147" i="4"/>
  <c r="BH147" i="4"/>
  <c r="BG147" i="4"/>
  <c r="BE147" i="4"/>
  <c r="T147" i="4"/>
  <c r="T146" i="4"/>
  <c r="R147" i="4"/>
  <c r="R146" i="4" s="1"/>
  <c r="P147" i="4"/>
  <c r="P146" i="4" s="1"/>
  <c r="BI144" i="4"/>
  <c r="BH144" i="4"/>
  <c r="BG144" i="4"/>
  <c r="BE144" i="4"/>
  <c r="T144" i="4"/>
  <c r="T143" i="4" s="1"/>
  <c r="R144" i="4"/>
  <c r="R143" i="4" s="1"/>
  <c r="P144" i="4"/>
  <c r="P143" i="4" s="1"/>
  <c r="BI141" i="4"/>
  <c r="BH141" i="4"/>
  <c r="BG141" i="4"/>
  <c r="BE141" i="4"/>
  <c r="T141" i="4"/>
  <c r="T140" i="4" s="1"/>
  <c r="R141" i="4"/>
  <c r="R140" i="4" s="1"/>
  <c r="P141" i="4"/>
  <c r="P140" i="4"/>
  <c r="BI138" i="4"/>
  <c r="BH138" i="4"/>
  <c r="BG138" i="4"/>
  <c r="BE138" i="4"/>
  <c r="T138" i="4"/>
  <c r="T137" i="4" s="1"/>
  <c r="R138" i="4"/>
  <c r="R137" i="4"/>
  <c r="P138" i="4"/>
  <c r="P137" i="4" s="1"/>
  <c r="BI135" i="4"/>
  <c r="BH135" i="4"/>
  <c r="BG135" i="4"/>
  <c r="BE135" i="4"/>
  <c r="T135" i="4"/>
  <c r="T134" i="4"/>
  <c r="R135" i="4"/>
  <c r="R134" i="4" s="1"/>
  <c r="P135" i="4"/>
  <c r="P134" i="4" s="1"/>
  <c r="F126" i="4"/>
  <c r="E124" i="4"/>
  <c r="F91" i="4"/>
  <c r="E89" i="4"/>
  <c r="J26" i="4"/>
  <c r="E26" i="4"/>
  <c r="J129" i="4"/>
  <c r="J25" i="4"/>
  <c r="J23" i="4"/>
  <c r="E23" i="4"/>
  <c r="J128" i="4"/>
  <c r="J22" i="4"/>
  <c r="J20" i="4"/>
  <c r="E20" i="4"/>
  <c r="F129" i="4"/>
  <c r="J19" i="4"/>
  <c r="J17" i="4"/>
  <c r="E17" i="4"/>
  <c r="F128" i="4"/>
  <c r="J16" i="4"/>
  <c r="J14" i="4"/>
  <c r="J126" i="4" s="1"/>
  <c r="E7" i="4"/>
  <c r="E85" i="4" s="1"/>
  <c r="J39" i="3"/>
  <c r="J38" i="3"/>
  <c r="AY97" i="1"/>
  <c r="J37" i="3"/>
  <c r="AX97" i="1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39" i="3"/>
  <c r="BH339" i="3"/>
  <c r="BG339" i="3"/>
  <c r="BE339" i="3"/>
  <c r="T339" i="3"/>
  <c r="R339" i="3"/>
  <c r="P339" i="3"/>
  <c r="BI337" i="3"/>
  <c r="BH337" i="3"/>
  <c r="BG337" i="3"/>
  <c r="BE337" i="3"/>
  <c r="T337" i="3"/>
  <c r="R337" i="3"/>
  <c r="P337" i="3"/>
  <c r="BI335" i="3"/>
  <c r="BH335" i="3"/>
  <c r="BG335" i="3"/>
  <c r="BE335" i="3"/>
  <c r="T335" i="3"/>
  <c r="R335" i="3"/>
  <c r="P335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5" i="3"/>
  <c r="BH285" i="3"/>
  <c r="BG285" i="3"/>
  <c r="BE285" i="3"/>
  <c r="T285" i="3"/>
  <c r="R285" i="3"/>
  <c r="P285" i="3"/>
  <c r="BI282" i="3"/>
  <c r="BH282" i="3"/>
  <c r="BG282" i="3"/>
  <c r="BE282" i="3"/>
  <c r="T282" i="3"/>
  <c r="R282" i="3"/>
  <c r="P282" i="3"/>
  <c r="BI279" i="3"/>
  <c r="BH279" i="3"/>
  <c r="BG279" i="3"/>
  <c r="BE279" i="3"/>
  <c r="T279" i="3"/>
  <c r="R279" i="3"/>
  <c r="P279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4" i="3"/>
  <c r="BH264" i="3"/>
  <c r="BG264" i="3"/>
  <c r="BE264" i="3"/>
  <c r="T264" i="3"/>
  <c r="R264" i="3"/>
  <c r="P264" i="3"/>
  <c r="BI259" i="3"/>
  <c r="BH259" i="3"/>
  <c r="BG259" i="3"/>
  <c r="BE259" i="3"/>
  <c r="T259" i="3"/>
  <c r="R259" i="3"/>
  <c r="P259" i="3"/>
  <c r="BI255" i="3"/>
  <c r="BH255" i="3"/>
  <c r="BG255" i="3"/>
  <c r="BE255" i="3"/>
  <c r="T255" i="3"/>
  <c r="R255" i="3"/>
  <c r="P255" i="3"/>
  <c r="BI249" i="3"/>
  <c r="BH249" i="3"/>
  <c r="BG249" i="3"/>
  <c r="BE249" i="3"/>
  <c r="T249" i="3"/>
  <c r="R249" i="3"/>
  <c r="P249" i="3"/>
  <c r="BI246" i="3"/>
  <c r="BH246" i="3"/>
  <c r="BG246" i="3"/>
  <c r="BE246" i="3"/>
  <c r="T246" i="3"/>
  <c r="R246" i="3"/>
  <c r="P246" i="3"/>
  <c r="BI243" i="3"/>
  <c r="BH243" i="3"/>
  <c r="BG243" i="3"/>
  <c r="BE243" i="3"/>
  <c r="T243" i="3"/>
  <c r="R243" i="3"/>
  <c r="P243" i="3"/>
  <c r="BI240" i="3"/>
  <c r="BH240" i="3"/>
  <c r="BG240" i="3"/>
  <c r="BE240" i="3"/>
  <c r="T240" i="3"/>
  <c r="R240" i="3"/>
  <c r="P240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7" i="3"/>
  <c r="BH227" i="3"/>
  <c r="BG227" i="3"/>
  <c r="BE227" i="3"/>
  <c r="T227" i="3"/>
  <c r="R227" i="3"/>
  <c r="P227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7" i="3"/>
  <c r="BH177" i="3"/>
  <c r="BG177" i="3"/>
  <c r="BE177" i="3"/>
  <c r="T177" i="3"/>
  <c r="R177" i="3"/>
  <c r="P177" i="3"/>
  <c r="BI173" i="3"/>
  <c r="BH173" i="3"/>
  <c r="BG173" i="3"/>
  <c r="BE173" i="3"/>
  <c r="T173" i="3"/>
  <c r="R173" i="3"/>
  <c r="P173" i="3"/>
  <c r="BI170" i="3"/>
  <c r="BH170" i="3"/>
  <c r="BG170" i="3"/>
  <c r="BE170" i="3"/>
  <c r="T170" i="3"/>
  <c r="R170" i="3"/>
  <c r="P170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T149" i="3"/>
  <c r="R150" i="3"/>
  <c r="R149" i="3"/>
  <c r="P150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3" i="3"/>
  <c r="BH143" i="3"/>
  <c r="BG143" i="3"/>
  <c r="BE143" i="3"/>
  <c r="T143" i="3"/>
  <c r="R143" i="3"/>
  <c r="P143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F126" i="3"/>
  <c r="E124" i="3"/>
  <c r="F91" i="3"/>
  <c r="E89" i="3"/>
  <c r="J26" i="3"/>
  <c r="E26" i="3"/>
  <c r="J129" i="3" s="1"/>
  <c r="J25" i="3"/>
  <c r="J23" i="3"/>
  <c r="E23" i="3"/>
  <c r="J128" i="3" s="1"/>
  <c r="J22" i="3"/>
  <c r="J20" i="3"/>
  <c r="E20" i="3"/>
  <c r="F129" i="3" s="1"/>
  <c r="J19" i="3"/>
  <c r="J17" i="3"/>
  <c r="E17" i="3"/>
  <c r="F128" i="3" s="1"/>
  <c r="J16" i="3"/>
  <c r="J14" i="3"/>
  <c r="J126" i="3"/>
  <c r="E7" i="3"/>
  <c r="E85" i="3"/>
  <c r="J39" i="2"/>
  <c r="J38" i="2"/>
  <c r="AY96" i="1" s="1"/>
  <c r="J37" i="2"/>
  <c r="AX96" i="1" s="1"/>
  <c r="BI884" i="2"/>
  <c r="BH884" i="2"/>
  <c r="BG884" i="2"/>
  <c r="BE884" i="2"/>
  <c r="T884" i="2"/>
  <c r="R884" i="2"/>
  <c r="P884" i="2"/>
  <c r="BI883" i="2"/>
  <c r="BH883" i="2"/>
  <c r="BG883" i="2"/>
  <c r="BE883" i="2"/>
  <c r="T883" i="2"/>
  <c r="R883" i="2"/>
  <c r="P883" i="2"/>
  <c r="BI879" i="2"/>
  <c r="BH879" i="2"/>
  <c r="BG879" i="2"/>
  <c r="BE879" i="2"/>
  <c r="T879" i="2"/>
  <c r="R879" i="2"/>
  <c r="P879" i="2"/>
  <c r="BI877" i="2"/>
  <c r="BH877" i="2"/>
  <c r="BG877" i="2"/>
  <c r="BE877" i="2"/>
  <c r="T877" i="2"/>
  <c r="R877" i="2"/>
  <c r="P877" i="2"/>
  <c r="BI876" i="2"/>
  <c r="BH876" i="2"/>
  <c r="BG876" i="2"/>
  <c r="BE876" i="2"/>
  <c r="T876" i="2"/>
  <c r="R876" i="2"/>
  <c r="P876" i="2"/>
  <c r="BI875" i="2"/>
  <c r="BH875" i="2"/>
  <c r="BG875" i="2"/>
  <c r="BE875" i="2"/>
  <c r="T875" i="2"/>
  <c r="R875" i="2"/>
  <c r="P875" i="2"/>
  <c r="BI874" i="2"/>
  <c r="BH874" i="2"/>
  <c r="BG874" i="2"/>
  <c r="BE874" i="2"/>
  <c r="T874" i="2"/>
  <c r="R874" i="2"/>
  <c r="P874" i="2"/>
  <c r="BI873" i="2"/>
  <c r="BH873" i="2"/>
  <c r="BG873" i="2"/>
  <c r="BE873" i="2"/>
  <c r="T873" i="2"/>
  <c r="R873" i="2"/>
  <c r="P873" i="2"/>
  <c r="BI872" i="2"/>
  <c r="BH872" i="2"/>
  <c r="BG872" i="2"/>
  <c r="BE872" i="2"/>
  <c r="T872" i="2"/>
  <c r="R872" i="2"/>
  <c r="P872" i="2"/>
  <c r="BI871" i="2"/>
  <c r="BH871" i="2"/>
  <c r="BG871" i="2"/>
  <c r="BE871" i="2"/>
  <c r="T871" i="2"/>
  <c r="R871" i="2"/>
  <c r="P871" i="2"/>
  <c r="BI870" i="2"/>
  <c r="BH870" i="2"/>
  <c r="BG870" i="2"/>
  <c r="BE870" i="2"/>
  <c r="T870" i="2"/>
  <c r="R870" i="2"/>
  <c r="P870" i="2"/>
  <c r="BI869" i="2"/>
  <c r="BH869" i="2"/>
  <c r="BG869" i="2"/>
  <c r="BE869" i="2"/>
  <c r="T869" i="2"/>
  <c r="R869" i="2"/>
  <c r="P869" i="2"/>
  <c r="BI868" i="2"/>
  <c r="BH868" i="2"/>
  <c r="BG868" i="2"/>
  <c r="BE868" i="2"/>
  <c r="T868" i="2"/>
  <c r="R868" i="2"/>
  <c r="P868" i="2"/>
  <c r="BI867" i="2"/>
  <c r="BH867" i="2"/>
  <c r="BG867" i="2"/>
  <c r="BE867" i="2"/>
  <c r="T867" i="2"/>
  <c r="R867" i="2"/>
  <c r="P867" i="2"/>
  <c r="BI866" i="2"/>
  <c r="BH866" i="2"/>
  <c r="BG866" i="2"/>
  <c r="BE866" i="2"/>
  <c r="T866" i="2"/>
  <c r="R866" i="2"/>
  <c r="P866" i="2"/>
  <c r="BI865" i="2"/>
  <c r="BH865" i="2"/>
  <c r="BG865" i="2"/>
  <c r="BE865" i="2"/>
  <c r="T865" i="2"/>
  <c r="R865" i="2"/>
  <c r="P865" i="2"/>
  <c r="BI864" i="2"/>
  <c r="BH864" i="2"/>
  <c r="BG864" i="2"/>
  <c r="BE864" i="2"/>
  <c r="T864" i="2"/>
  <c r="R864" i="2"/>
  <c r="P864" i="2"/>
  <c r="BI863" i="2"/>
  <c r="BH863" i="2"/>
  <c r="BG863" i="2"/>
  <c r="BE863" i="2"/>
  <c r="T863" i="2"/>
  <c r="R863" i="2"/>
  <c r="P863" i="2"/>
  <c r="BI862" i="2"/>
  <c r="BH862" i="2"/>
  <c r="BG862" i="2"/>
  <c r="BE862" i="2"/>
  <c r="T862" i="2"/>
  <c r="R862" i="2"/>
  <c r="P862" i="2"/>
  <c r="BI861" i="2"/>
  <c r="BH861" i="2"/>
  <c r="BG861" i="2"/>
  <c r="BE861" i="2"/>
  <c r="T861" i="2"/>
  <c r="R861" i="2"/>
  <c r="P861" i="2"/>
  <c r="BI860" i="2"/>
  <c r="BH860" i="2"/>
  <c r="BG860" i="2"/>
  <c r="BE860" i="2"/>
  <c r="T860" i="2"/>
  <c r="R860" i="2"/>
  <c r="P860" i="2"/>
  <c r="BI859" i="2"/>
  <c r="BH859" i="2"/>
  <c r="BG859" i="2"/>
  <c r="BE859" i="2"/>
  <c r="T859" i="2"/>
  <c r="R859" i="2"/>
  <c r="P859" i="2"/>
  <c r="BI858" i="2"/>
  <c r="BH858" i="2"/>
  <c r="BG858" i="2"/>
  <c r="BE858" i="2"/>
  <c r="T858" i="2"/>
  <c r="R858" i="2"/>
  <c r="P858" i="2"/>
  <c r="BI857" i="2"/>
  <c r="BH857" i="2"/>
  <c r="BG857" i="2"/>
  <c r="BE857" i="2"/>
  <c r="T857" i="2"/>
  <c r="R857" i="2"/>
  <c r="P857" i="2"/>
  <c r="BI856" i="2"/>
  <c r="BH856" i="2"/>
  <c r="BG856" i="2"/>
  <c r="BE856" i="2"/>
  <c r="T856" i="2"/>
  <c r="R856" i="2"/>
  <c r="P856" i="2"/>
  <c r="BI855" i="2"/>
  <c r="BH855" i="2"/>
  <c r="BG855" i="2"/>
  <c r="BE855" i="2"/>
  <c r="T855" i="2"/>
  <c r="R855" i="2"/>
  <c r="P855" i="2"/>
  <c r="BI854" i="2"/>
  <c r="BH854" i="2"/>
  <c r="BG854" i="2"/>
  <c r="BE854" i="2"/>
  <c r="T854" i="2"/>
  <c r="R854" i="2"/>
  <c r="P854" i="2"/>
  <c r="BI853" i="2"/>
  <c r="BH853" i="2"/>
  <c r="BG853" i="2"/>
  <c r="BE853" i="2"/>
  <c r="T853" i="2"/>
  <c r="R853" i="2"/>
  <c r="P853" i="2"/>
  <c r="BI852" i="2"/>
  <c r="BH852" i="2"/>
  <c r="BG852" i="2"/>
  <c r="BE852" i="2"/>
  <c r="T852" i="2"/>
  <c r="R852" i="2"/>
  <c r="P852" i="2"/>
  <c r="BI851" i="2"/>
  <c r="BH851" i="2"/>
  <c r="BG851" i="2"/>
  <c r="BE851" i="2"/>
  <c r="T851" i="2"/>
  <c r="R851" i="2"/>
  <c r="P851" i="2"/>
  <c r="BI850" i="2"/>
  <c r="BH850" i="2"/>
  <c r="BG850" i="2"/>
  <c r="BE850" i="2"/>
  <c r="T850" i="2"/>
  <c r="R850" i="2"/>
  <c r="P850" i="2"/>
  <c r="BI849" i="2"/>
  <c r="BH849" i="2"/>
  <c r="BG849" i="2"/>
  <c r="BE849" i="2"/>
  <c r="T849" i="2"/>
  <c r="R849" i="2"/>
  <c r="P849" i="2"/>
  <c r="BI848" i="2"/>
  <c r="BH848" i="2"/>
  <c r="BG848" i="2"/>
  <c r="BE848" i="2"/>
  <c r="T848" i="2"/>
  <c r="R848" i="2"/>
  <c r="P848" i="2"/>
  <c r="BI847" i="2"/>
  <c r="BH847" i="2"/>
  <c r="BG847" i="2"/>
  <c r="BE847" i="2"/>
  <c r="T847" i="2"/>
  <c r="R847" i="2"/>
  <c r="P847" i="2"/>
  <c r="BI846" i="2"/>
  <c r="BH846" i="2"/>
  <c r="BG846" i="2"/>
  <c r="BE846" i="2"/>
  <c r="T846" i="2"/>
  <c r="R846" i="2"/>
  <c r="P846" i="2"/>
  <c r="BI845" i="2"/>
  <c r="BH845" i="2"/>
  <c r="BG845" i="2"/>
  <c r="BE845" i="2"/>
  <c r="T845" i="2"/>
  <c r="R845" i="2"/>
  <c r="P845" i="2"/>
  <c r="BI841" i="2"/>
  <c r="BH841" i="2"/>
  <c r="BG841" i="2"/>
  <c r="BE841" i="2"/>
  <c r="T841" i="2"/>
  <c r="R841" i="2"/>
  <c r="P841" i="2"/>
  <c r="BI838" i="2"/>
  <c r="BH838" i="2"/>
  <c r="BG838" i="2"/>
  <c r="BE838" i="2"/>
  <c r="T838" i="2"/>
  <c r="R838" i="2"/>
  <c r="P838" i="2"/>
  <c r="BI837" i="2"/>
  <c r="BH837" i="2"/>
  <c r="BG837" i="2"/>
  <c r="BE837" i="2"/>
  <c r="T837" i="2"/>
  <c r="R837" i="2"/>
  <c r="P837" i="2"/>
  <c r="BI834" i="2"/>
  <c r="BH834" i="2"/>
  <c r="BG834" i="2"/>
  <c r="BE834" i="2"/>
  <c r="T834" i="2"/>
  <c r="R834" i="2"/>
  <c r="P834" i="2"/>
  <c r="BI831" i="2"/>
  <c r="BH831" i="2"/>
  <c r="BG831" i="2"/>
  <c r="BE831" i="2"/>
  <c r="T831" i="2"/>
  <c r="R831" i="2"/>
  <c r="P831" i="2"/>
  <c r="BI828" i="2"/>
  <c r="BH828" i="2"/>
  <c r="BG828" i="2"/>
  <c r="BE828" i="2"/>
  <c r="T828" i="2"/>
  <c r="R828" i="2"/>
  <c r="P828" i="2"/>
  <c r="BI826" i="2"/>
  <c r="BH826" i="2"/>
  <c r="BG826" i="2"/>
  <c r="BE826" i="2"/>
  <c r="T826" i="2"/>
  <c r="R826" i="2"/>
  <c r="P826" i="2"/>
  <c r="BI825" i="2"/>
  <c r="BH825" i="2"/>
  <c r="BG825" i="2"/>
  <c r="BE825" i="2"/>
  <c r="T825" i="2"/>
  <c r="R825" i="2"/>
  <c r="P825" i="2"/>
  <c r="BI824" i="2"/>
  <c r="BH824" i="2"/>
  <c r="BG824" i="2"/>
  <c r="BE824" i="2"/>
  <c r="T824" i="2"/>
  <c r="R824" i="2"/>
  <c r="P824" i="2"/>
  <c r="BI823" i="2"/>
  <c r="BH823" i="2"/>
  <c r="BG823" i="2"/>
  <c r="BE823" i="2"/>
  <c r="T823" i="2"/>
  <c r="R823" i="2"/>
  <c r="P823" i="2"/>
  <c r="BI813" i="2"/>
  <c r="BH813" i="2"/>
  <c r="BG813" i="2"/>
  <c r="BE813" i="2"/>
  <c r="T813" i="2"/>
  <c r="R813" i="2"/>
  <c r="P813" i="2"/>
  <c r="BI811" i="2"/>
  <c r="BH811" i="2"/>
  <c r="BG811" i="2"/>
  <c r="BE811" i="2"/>
  <c r="T811" i="2"/>
  <c r="R811" i="2"/>
  <c r="P811" i="2"/>
  <c r="BI810" i="2"/>
  <c r="BH810" i="2"/>
  <c r="BG810" i="2"/>
  <c r="BE810" i="2"/>
  <c r="T810" i="2"/>
  <c r="R810" i="2"/>
  <c r="P810" i="2"/>
  <c r="BI809" i="2"/>
  <c r="BH809" i="2"/>
  <c r="BG809" i="2"/>
  <c r="BE809" i="2"/>
  <c r="T809" i="2"/>
  <c r="R809" i="2"/>
  <c r="P809" i="2"/>
  <c r="BI808" i="2"/>
  <c r="BH808" i="2"/>
  <c r="BG808" i="2"/>
  <c r="BE808" i="2"/>
  <c r="T808" i="2"/>
  <c r="R808" i="2"/>
  <c r="P808" i="2"/>
  <c r="BI807" i="2"/>
  <c r="BH807" i="2"/>
  <c r="BG807" i="2"/>
  <c r="BE807" i="2"/>
  <c r="T807" i="2"/>
  <c r="R807" i="2"/>
  <c r="P807" i="2"/>
  <c r="BI806" i="2"/>
  <c r="BH806" i="2"/>
  <c r="BG806" i="2"/>
  <c r="BE806" i="2"/>
  <c r="T806" i="2"/>
  <c r="R806" i="2"/>
  <c r="P806" i="2"/>
  <c r="BI803" i="2"/>
  <c r="BH803" i="2"/>
  <c r="BG803" i="2"/>
  <c r="BE803" i="2"/>
  <c r="T803" i="2"/>
  <c r="R803" i="2"/>
  <c r="P803" i="2"/>
  <c r="BI800" i="2"/>
  <c r="BH800" i="2"/>
  <c r="BG800" i="2"/>
  <c r="BE800" i="2"/>
  <c r="T800" i="2"/>
  <c r="R800" i="2"/>
  <c r="P800" i="2"/>
  <c r="BI797" i="2"/>
  <c r="BH797" i="2"/>
  <c r="BG797" i="2"/>
  <c r="BE797" i="2"/>
  <c r="T797" i="2"/>
  <c r="R797" i="2"/>
  <c r="P797" i="2"/>
  <c r="BI794" i="2"/>
  <c r="BH794" i="2"/>
  <c r="BG794" i="2"/>
  <c r="BE794" i="2"/>
  <c r="T794" i="2"/>
  <c r="R794" i="2"/>
  <c r="P794" i="2"/>
  <c r="BI792" i="2"/>
  <c r="BH792" i="2"/>
  <c r="BG792" i="2"/>
  <c r="BE792" i="2"/>
  <c r="T792" i="2"/>
  <c r="R792" i="2"/>
  <c r="P792" i="2"/>
  <c r="BI789" i="2"/>
  <c r="BH789" i="2"/>
  <c r="BG789" i="2"/>
  <c r="BE789" i="2"/>
  <c r="T789" i="2"/>
  <c r="R789" i="2"/>
  <c r="P789" i="2"/>
  <c r="BI786" i="2"/>
  <c r="BH786" i="2"/>
  <c r="BG786" i="2"/>
  <c r="BE786" i="2"/>
  <c r="T786" i="2"/>
  <c r="R786" i="2"/>
  <c r="P786" i="2"/>
  <c r="BI783" i="2"/>
  <c r="BH783" i="2"/>
  <c r="BG783" i="2"/>
  <c r="BE783" i="2"/>
  <c r="T783" i="2"/>
  <c r="R783" i="2"/>
  <c r="P783" i="2"/>
  <c r="BI780" i="2"/>
  <c r="BH780" i="2"/>
  <c r="BG780" i="2"/>
  <c r="BE780" i="2"/>
  <c r="T780" i="2"/>
  <c r="R780" i="2"/>
  <c r="P780" i="2"/>
  <c r="BI754" i="2"/>
  <c r="BH754" i="2"/>
  <c r="BG754" i="2"/>
  <c r="BE754" i="2"/>
  <c r="T754" i="2"/>
  <c r="R754" i="2"/>
  <c r="P754" i="2"/>
  <c r="BI750" i="2"/>
  <c r="BH750" i="2"/>
  <c r="BG750" i="2"/>
  <c r="BE750" i="2"/>
  <c r="T750" i="2"/>
  <c r="R750" i="2"/>
  <c r="P750" i="2"/>
  <c r="BI739" i="2"/>
  <c r="BH739" i="2"/>
  <c r="BG739" i="2"/>
  <c r="BE739" i="2"/>
  <c r="T739" i="2"/>
  <c r="R739" i="2"/>
  <c r="P739" i="2"/>
  <c r="BI735" i="2"/>
  <c r="BH735" i="2"/>
  <c r="BG735" i="2"/>
  <c r="BE735" i="2"/>
  <c r="T735" i="2"/>
  <c r="R735" i="2"/>
  <c r="P735" i="2"/>
  <c r="BI732" i="2"/>
  <c r="BH732" i="2"/>
  <c r="BG732" i="2"/>
  <c r="BE732" i="2"/>
  <c r="T732" i="2"/>
  <c r="R732" i="2"/>
  <c r="P732" i="2"/>
  <c r="BI731" i="2"/>
  <c r="BH731" i="2"/>
  <c r="BG731" i="2"/>
  <c r="BE731" i="2"/>
  <c r="T731" i="2"/>
  <c r="R731" i="2"/>
  <c r="P731" i="2"/>
  <c r="BI730" i="2"/>
  <c r="BH730" i="2"/>
  <c r="BG730" i="2"/>
  <c r="BE730" i="2"/>
  <c r="T730" i="2"/>
  <c r="R730" i="2"/>
  <c r="P730" i="2"/>
  <c r="BI727" i="2"/>
  <c r="BH727" i="2"/>
  <c r="BG727" i="2"/>
  <c r="BE727" i="2"/>
  <c r="T727" i="2"/>
  <c r="R727" i="2"/>
  <c r="P727" i="2"/>
  <c r="BI726" i="2"/>
  <c r="BH726" i="2"/>
  <c r="BG726" i="2"/>
  <c r="BE726" i="2"/>
  <c r="T726" i="2"/>
  <c r="R726" i="2"/>
  <c r="P726" i="2"/>
  <c r="BI725" i="2"/>
  <c r="BH725" i="2"/>
  <c r="BG725" i="2"/>
  <c r="BE725" i="2"/>
  <c r="T725" i="2"/>
  <c r="R725" i="2"/>
  <c r="P725" i="2"/>
  <c r="BI724" i="2"/>
  <c r="BH724" i="2"/>
  <c r="BG724" i="2"/>
  <c r="BE724" i="2"/>
  <c r="T724" i="2"/>
  <c r="R724" i="2"/>
  <c r="P724" i="2"/>
  <c r="BI723" i="2"/>
  <c r="BH723" i="2"/>
  <c r="BG723" i="2"/>
  <c r="BE723" i="2"/>
  <c r="T723" i="2"/>
  <c r="R723" i="2"/>
  <c r="P723" i="2"/>
  <c r="BI720" i="2"/>
  <c r="BH720" i="2"/>
  <c r="BG720" i="2"/>
  <c r="BE720" i="2"/>
  <c r="T720" i="2"/>
  <c r="R720" i="2"/>
  <c r="P720" i="2"/>
  <c r="BI707" i="2"/>
  <c r="BH707" i="2"/>
  <c r="BG707" i="2"/>
  <c r="BE707" i="2"/>
  <c r="T707" i="2"/>
  <c r="R707" i="2"/>
  <c r="P707" i="2"/>
  <c r="BI706" i="2"/>
  <c r="BH706" i="2"/>
  <c r="BG706" i="2"/>
  <c r="BE706" i="2"/>
  <c r="T706" i="2"/>
  <c r="R706" i="2"/>
  <c r="P706" i="2"/>
  <c r="BI703" i="2"/>
  <c r="BH703" i="2"/>
  <c r="BG703" i="2"/>
  <c r="BE703" i="2"/>
  <c r="T703" i="2"/>
  <c r="R703" i="2"/>
  <c r="P703" i="2"/>
  <c r="BI701" i="2"/>
  <c r="BH701" i="2"/>
  <c r="BG701" i="2"/>
  <c r="BE701" i="2"/>
  <c r="T701" i="2"/>
  <c r="R701" i="2"/>
  <c r="P701" i="2"/>
  <c r="BI697" i="2"/>
  <c r="BH697" i="2"/>
  <c r="BG697" i="2"/>
  <c r="BE697" i="2"/>
  <c r="T697" i="2"/>
  <c r="R697" i="2"/>
  <c r="P697" i="2"/>
  <c r="BI694" i="2"/>
  <c r="BH694" i="2"/>
  <c r="BG694" i="2"/>
  <c r="BE694" i="2"/>
  <c r="T694" i="2"/>
  <c r="R694" i="2"/>
  <c r="P694" i="2"/>
  <c r="BI693" i="2"/>
  <c r="BH693" i="2"/>
  <c r="BG693" i="2"/>
  <c r="BE693" i="2"/>
  <c r="T693" i="2"/>
  <c r="R693" i="2"/>
  <c r="P693" i="2"/>
  <c r="BI690" i="2"/>
  <c r="BH690" i="2"/>
  <c r="BG690" i="2"/>
  <c r="BE690" i="2"/>
  <c r="T690" i="2"/>
  <c r="R690" i="2"/>
  <c r="P690" i="2"/>
  <c r="BI687" i="2"/>
  <c r="BH687" i="2"/>
  <c r="BG687" i="2"/>
  <c r="BE687" i="2"/>
  <c r="T687" i="2"/>
  <c r="R687" i="2"/>
  <c r="P687" i="2"/>
  <c r="BI684" i="2"/>
  <c r="BH684" i="2"/>
  <c r="BG684" i="2"/>
  <c r="BE684" i="2"/>
  <c r="T684" i="2"/>
  <c r="R684" i="2"/>
  <c r="P684" i="2"/>
  <c r="BI681" i="2"/>
  <c r="BH681" i="2"/>
  <c r="BG681" i="2"/>
  <c r="BE681" i="2"/>
  <c r="T681" i="2"/>
  <c r="R681" i="2"/>
  <c r="P681" i="2"/>
  <c r="BI678" i="2"/>
  <c r="BH678" i="2"/>
  <c r="BG678" i="2"/>
  <c r="BE678" i="2"/>
  <c r="T678" i="2"/>
  <c r="R678" i="2"/>
  <c r="P678" i="2"/>
  <c r="BI674" i="2"/>
  <c r="BH674" i="2"/>
  <c r="BG674" i="2"/>
  <c r="BE674" i="2"/>
  <c r="T674" i="2"/>
  <c r="R674" i="2"/>
  <c r="P674" i="2"/>
  <c r="BI671" i="2"/>
  <c r="BH671" i="2"/>
  <c r="BG671" i="2"/>
  <c r="BE671" i="2"/>
  <c r="T671" i="2"/>
  <c r="R671" i="2"/>
  <c r="P671" i="2"/>
  <c r="BI667" i="2"/>
  <c r="BH667" i="2"/>
  <c r="BG667" i="2"/>
  <c r="BE667" i="2"/>
  <c r="T667" i="2"/>
  <c r="R667" i="2"/>
  <c r="P667" i="2"/>
  <c r="BI665" i="2"/>
  <c r="BH665" i="2"/>
  <c r="BG665" i="2"/>
  <c r="BE665" i="2"/>
  <c r="T665" i="2"/>
  <c r="R665" i="2"/>
  <c r="P665" i="2"/>
  <c r="BI662" i="2"/>
  <c r="BH662" i="2"/>
  <c r="BG662" i="2"/>
  <c r="BE662" i="2"/>
  <c r="T662" i="2"/>
  <c r="R662" i="2"/>
  <c r="P662" i="2"/>
  <c r="BI658" i="2"/>
  <c r="BH658" i="2"/>
  <c r="BG658" i="2"/>
  <c r="BE658" i="2"/>
  <c r="T658" i="2"/>
  <c r="R658" i="2"/>
  <c r="P658" i="2"/>
  <c r="BI651" i="2"/>
  <c r="BH651" i="2"/>
  <c r="BG651" i="2"/>
  <c r="BE651" i="2"/>
  <c r="T651" i="2"/>
  <c r="R651" i="2"/>
  <c r="P651" i="2"/>
  <c r="BI648" i="2"/>
  <c r="BH648" i="2"/>
  <c r="BG648" i="2"/>
  <c r="BE648" i="2"/>
  <c r="T648" i="2"/>
  <c r="R648" i="2"/>
  <c r="P648" i="2"/>
  <c r="BI645" i="2"/>
  <c r="BH645" i="2"/>
  <c r="BG645" i="2"/>
  <c r="BE645" i="2"/>
  <c r="T645" i="2"/>
  <c r="R645" i="2"/>
  <c r="P645" i="2"/>
  <c r="BI642" i="2"/>
  <c r="BH642" i="2"/>
  <c r="BG642" i="2"/>
  <c r="BE642" i="2"/>
  <c r="T642" i="2"/>
  <c r="R642" i="2"/>
  <c r="P642" i="2"/>
  <c r="BI638" i="2"/>
  <c r="BH638" i="2"/>
  <c r="BG638" i="2"/>
  <c r="BE638" i="2"/>
  <c r="T638" i="2"/>
  <c r="R638" i="2"/>
  <c r="P638" i="2"/>
  <c r="BI635" i="2"/>
  <c r="BH635" i="2"/>
  <c r="BG635" i="2"/>
  <c r="BE635" i="2"/>
  <c r="T635" i="2"/>
  <c r="R635" i="2"/>
  <c r="P635" i="2"/>
  <c r="BI632" i="2"/>
  <c r="BH632" i="2"/>
  <c r="BG632" i="2"/>
  <c r="BE632" i="2"/>
  <c r="T632" i="2"/>
  <c r="R632" i="2"/>
  <c r="P632" i="2"/>
  <c r="BI622" i="2"/>
  <c r="BH622" i="2"/>
  <c r="BG622" i="2"/>
  <c r="BE622" i="2"/>
  <c r="T622" i="2"/>
  <c r="R622" i="2"/>
  <c r="P622" i="2"/>
  <c r="BI619" i="2"/>
  <c r="BH619" i="2"/>
  <c r="BG619" i="2"/>
  <c r="BE619" i="2"/>
  <c r="T619" i="2"/>
  <c r="R619" i="2"/>
  <c r="P619" i="2"/>
  <c r="BI614" i="2"/>
  <c r="BH614" i="2"/>
  <c r="BG614" i="2"/>
  <c r="BE614" i="2"/>
  <c r="T614" i="2"/>
  <c r="R614" i="2"/>
  <c r="P614" i="2"/>
  <c r="BI612" i="2"/>
  <c r="BH612" i="2"/>
  <c r="BG612" i="2"/>
  <c r="BE612" i="2"/>
  <c r="T612" i="2"/>
  <c r="R612" i="2"/>
  <c r="P612" i="2"/>
  <c r="BI610" i="2"/>
  <c r="BH610" i="2"/>
  <c r="BG610" i="2"/>
  <c r="BE610" i="2"/>
  <c r="T610" i="2"/>
  <c r="R610" i="2"/>
  <c r="P610" i="2"/>
  <c r="BI605" i="2"/>
  <c r="BH605" i="2"/>
  <c r="BG605" i="2"/>
  <c r="BE605" i="2"/>
  <c r="T605" i="2"/>
  <c r="R605" i="2"/>
  <c r="P605" i="2"/>
  <c r="BI600" i="2"/>
  <c r="BH600" i="2"/>
  <c r="BG600" i="2"/>
  <c r="BE600" i="2"/>
  <c r="T600" i="2"/>
  <c r="R600" i="2"/>
  <c r="P600" i="2"/>
  <c r="BI597" i="2"/>
  <c r="BH597" i="2"/>
  <c r="BG597" i="2"/>
  <c r="BE597" i="2"/>
  <c r="T597" i="2"/>
  <c r="R597" i="2"/>
  <c r="P597" i="2"/>
  <c r="BI594" i="2"/>
  <c r="BH594" i="2"/>
  <c r="BG594" i="2"/>
  <c r="BE594" i="2"/>
  <c r="T594" i="2"/>
  <c r="R594" i="2"/>
  <c r="P594" i="2"/>
  <c r="BI591" i="2"/>
  <c r="BH591" i="2"/>
  <c r="BG591" i="2"/>
  <c r="BE591" i="2"/>
  <c r="T591" i="2"/>
  <c r="R591" i="2"/>
  <c r="P591" i="2"/>
  <c r="BI588" i="2"/>
  <c r="BH588" i="2"/>
  <c r="BG588" i="2"/>
  <c r="BE588" i="2"/>
  <c r="T588" i="2"/>
  <c r="R588" i="2"/>
  <c r="P588" i="2"/>
  <c r="BI585" i="2"/>
  <c r="BH585" i="2"/>
  <c r="BG585" i="2"/>
  <c r="BE585" i="2"/>
  <c r="T585" i="2"/>
  <c r="R585" i="2"/>
  <c r="P585" i="2"/>
  <c r="BI582" i="2"/>
  <c r="BH582" i="2"/>
  <c r="BG582" i="2"/>
  <c r="BE582" i="2"/>
  <c r="T582" i="2"/>
  <c r="R582" i="2"/>
  <c r="P582" i="2"/>
  <c r="BI580" i="2"/>
  <c r="BH580" i="2"/>
  <c r="BG580" i="2"/>
  <c r="BE580" i="2"/>
  <c r="T580" i="2"/>
  <c r="R580" i="2"/>
  <c r="P580" i="2"/>
  <c r="BI577" i="2"/>
  <c r="BH577" i="2"/>
  <c r="BG577" i="2"/>
  <c r="BE577" i="2"/>
  <c r="T577" i="2"/>
  <c r="R577" i="2"/>
  <c r="P577" i="2"/>
  <c r="BI574" i="2"/>
  <c r="BH574" i="2"/>
  <c r="BG574" i="2"/>
  <c r="BE574" i="2"/>
  <c r="T574" i="2"/>
  <c r="T573" i="2"/>
  <c r="R574" i="2"/>
  <c r="R573" i="2"/>
  <c r="P574" i="2"/>
  <c r="P573" i="2"/>
  <c r="BI572" i="2"/>
  <c r="BH572" i="2"/>
  <c r="BG572" i="2"/>
  <c r="BE572" i="2"/>
  <c r="T572" i="2"/>
  <c r="R572" i="2"/>
  <c r="P572" i="2"/>
  <c r="BI570" i="2"/>
  <c r="BH570" i="2"/>
  <c r="BG570" i="2"/>
  <c r="BE570" i="2"/>
  <c r="T570" i="2"/>
  <c r="R570" i="2"/>
  <c r="P570" i="2"/>
  <c r="BI569" i="2"/>
  <c r="BH569" i="2"/>
  <c r="BG569" i="2"/>
  <c r="BE569" i="2"/>
  <c r="T569" i="2"/>
  <c r="R569" i="2"/>
  <c r="P569" i="2"/>
  <c r="BI568" i="2"/>
  <c r="BH568" i="2"/>
  <c r="BG568" i="2"/>
  <c r="BE568" i="2"/>
  <c r="T568" i="2"/>
  <c r="R568" i="2"/>
  <c r="P568" i="2"/>
  <c r="BI563" i="2"/>
  <c r="BH563" i="2"/>
  <c r="BG563" i="2"/>
  <c r="BE563" i="2"/>
  <c r="T563" i="2"/>
  <c r="R563" i="2"/>
  <c r="P563" i="2"/>
  <c r="BI560" i="2"/>
  <c r="BH560" i="2"/>
  <c r="BG560" i="2"/>
  <c r="BE560" i="2"/>
  <c r="T560" i="2"/>
  <c r="R560" i="2"/>
  <c r="P560" i="2"/>
  <c r="BI557" i="2"/>
  <c r="BH557" i="2"/>
  <c r="BG557" i="2"/>
  <c r="BE557" i="2"/>
  <c r="T557" i="2"/>
  <c r="R557" i="2"/>
  <c r="P557" i="2"/>
  <c r="BI552" i="2"/>
  <c r="BH552" i="2"/>
  <c r="BG552" i="2"/>
  <c r="BE552" i="2"/>
  <c r="T552" i="2"/>
  <c r="R552" i="2"/>
  <c r="P552" i="2"/>
  <c r="BI547" i="2"/>
  <c r="BH547" i="2"/>
  <c r="BG547" i="2"/>
  <c r="BE547" i="2"/>
  <c r="T547" i="2"/>
  <c r="R547" i="2"/>
  <c r="P547" i="2"/>
  <c r="BI544" i="2"/>
  <c r="BH544" i="2"/>
  <c r="BG544" i="2"/>
  <c r="BE544" i="2"/>
  <c r="T544" i="2"/>
  <c r="R544" i="2"/>
  <c r="P544" i="2"/>
  <c r="BI541" i="2"/>
  <c r="BH541" i="2"/>
  <c r="BG541" i="2"/>
  <c r="BE541" i="2"/>
  <c r="T541" i="2"/>
  <c r="R541" i="2"/>
  <c r="P541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1" i="2"/>
  <c r="BH521" i="2"/>
  <c r="BG521" i="2"/>
  <c r="BE521" i="2"/>
  <c r="T521" i="2"/>
  <c r="R521" i="2"/>
  <c r="P521" i="2"/>
  <c r="BI520" i="2"/>
  <c r="BH520" i="2"/>
  <c r="BG520" i="2"/>
  <c r="BE520" i="2"/>
  <c r="T520" i="2"/>
  <c r="R520" i="2"/>
  <c r="P520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5" i="2"/>
  <c r="BH515" i="2"/>
  <c r="BG515" i="2"/>
  <c r="BE515" i="2"/>
  <c r="T515" i="2"/>
  <c r="R515" i="2"/>
  <c r="P515" i="2"/>
  <c r="BI512" i="2"/>
  <c r="BH512" i="2"/>
  <c r="BG512" i="2"/>
  <c r="BE512" i="2"/>
  <c r="T512" i="2"/>
  <c r="R512" i="2"/>
  <c r="P512" i="2"/>
  <c r="BI509" i="2"/>
  <c r="BH509" i="2"/>
  <c r="BG509" i="2"/>
  <c r="BE509" i="2"/>
  <c r="T509" i="2"/>
  <c r="R509" i="2"/>
  <c r="P509" i="2"/>
  <c r="BI506" i="2"/>
  <c r="BH506" i="2"/>
  <c r="BG506" i="2"/>
  <c r="BE506" i="2"/>
  <c r="T506" i="2"/>
  <c r="R506" i="2"/>
  <c r="P506" i="2"/>
  <c r="BI503" i="2"/>
  <c r="BH503" i="2"/>
  <c r="BG503" i="2"/>
  <c r="BE503" i="2"/>
  <c r="T503" i="2"/>
  <c r="R503" i="2"/>
  <c r="P503" i="2"/>
  <c r="BI499" i="2"/>
  <c r="BH499" i="2"/>
  <c r="BG499" i="2"/>
  <c r="BE499" i="2"/>
  <c r="T499" i="2"/>
  <c r="R499" i="2"/>
  <c r="P499" i="2"/>
  <c r="BI496" i="2"/>
  <c r="BH496" i="2"/>
  <c r="BG496" i="2"/>
  <c r="BE496" i="2"/>
  <c r="T496" i="2"/>
  <c r="R496" i="2"/>
  <c r="P496" i="2"/>
  <c r="BI492" i="2"/>
  <c r="BH492" i="2"/>
  <c r="BG492" i="2"/>
  <c r="BE492" i="2"/>
  <c r="T492" i="2"/>
  <c r="R492" i="2"/>
  <c r="P492" i="2"/>
  <c r="BI490" i="2"/>
  <c r="BH490" i="2"/>
  <c r="BG490" i="2"/>
  <c r="BE490" i="2"/>
  <c r="T490" i="2"/>
  <c r="R490" i="2"/>
  <c r="P490" i="2"/>
  <c r="BI487" i="2"/>
  <c r="BH487" i="2"/>
  <c r="BG487" i="2"/>
  <c r="BE487" i="2"/>
  <c r="T487" i="2"/>
  <c r="R487" i="2"/>
  <c r="P487" i="2"/>
  <c r="BI484" i="2"/>
  <c r="BH484" i="2"/>
  <c r="BG484" i="2"/>
  <c r="BE484" i="2"/>
  <c r="T484" i="2"/>
  <c r="R484" i="2"/>
  <c r="P484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7" i="2"/>
  <c r="BH477" i="2"/>
  <c r="BG477" i="2"/>
  <c r="BE477" i="2"/>
  <c r="T477" i="2"/>
  <c r="R477" i="2"/>
  <c r="P477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5" i="2"/>
  <c r="BH465" i="2"/>
  <c r="BG465" i="2"/>
  <c r="BE465" i="2"/>
  <c r="T465" i="2"/>
  <c r="R465" i="2"/>
  <c r="P465" i="2"/>
  <c r="BI457" i="2"/>
  <c r="BH457" i="2"/>
  <c r="BG457" i="2"/>
  <c r="BE457" i="2"/>
  <c r="T457" i="2"/>
  <c r="R457" i="2"/>
  <c r="P457" i="2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7" i="2"/>
  <c r="BH447" i="2"/>
  <c r="BG447" i="2"/>
  <c r="BE447" i="2"/>
  <c r="T447" i="2"/>
  <c r="R447" i="2"/>
  <c r="P447" i="2"/>
  <c r="BI439" i="2"/>
  <c r="BH439" i="2"/>
  <c r="BG439" i="2"/>
  <c r="BE439" i="2"/>
  <c r="T439" i="2"/>
  <c r="R439" i="2"/>
  <c r="P439" i="2"/>
  <c r="BI432" i="2"/>
  <c r="BH432" i="2"/>
  <c r="BG432" i="2"/>
  <c r="BE432" i="2"/>
  <c r="T432" i="2"/>
  <c r="R432" i="2"/>
  <c r="P432" i="2"/>
  <c r="BI427" i="2"/>
  <c r="BH427" i="2"/>
  <c r="BG427" i="2"/>
  <c r="BE427" i="2"/>
  <c r="T427" i="2"/>
  <c r="R427" i="2"/>
  <c r="P427" i="2"/>
  <c r="BI423" i="2"/>
  <c r="BH423" i="2"/>
  <c r="BG423" i="2"/>
  <c r="BE423" i="2"/>
  <c r="T423" i="2"/>
  <c r="R423" i="2"/>
  <c r="P423" i="2"/>
  <c r="BI420" i="2"/>
  <c r="BH420" i="2"/>
  <c r="BG420" i="2"/>
  <c r="BE420" i="2"/>
  <c r="T420" i="2"/>
  <c r="R420" i="2"/>
  <c r="P420" i="2"/>
  <c r="BI417" i="2"/>
  <c r="BH417" i="2"/>
  <c r="BG417" i="2"/>
  <c r="BE417" i="2"/>
  <c r="T417" i="2"/>
  <c r="R417" i="2"/>
  <c r="P417" i="2"/>
  <c r="BI414" i="2"/>
  <c r="BH414" i="2"/>
  <c r="BG414" i="2"/>
  <c r="BE414" i="2"/>
  <c r="T414" i="2"/>
  <c r="R414" i="2"/>
  <c r="P414" i="2"/>
  <c r="BI410" i="2"/>
  <c r="BH410" i="2"/>
  <c r="BG410" i="2"/>
  <c r="BE410" i="2"/>
  <c r="T410" i="2"/>
  <c r="R410" i="2"/>
  <c r="P410" i="2"/>
  <c r="BI403" i="2"/>
  <c r="BH403" i="2"/>
  <c r="BG403" i="2"/>
  <c r="BE403" i="2"/>
  <c r="T403" i="2"/>
  <c r="R403" i="2"/>
  <c r="P403" i="2"/>
  <c r="BI393" i="2"/>
  <c r="BH393" i="2"/>
  <c r="BG393" i="2"/>
  <c r="BE393" i="2"/>
  <c r="T393" i="2"/>
  <c r="R393" i="2"/>
  <c r="P393" i="2"/>
  <c r="BI390" i="2"/>
  <c r="BH390" i="2"/>
  <c r="BG390" i="2"/>
  <c r="BE390" i="2"/>
  <c r="T390" i="2"/>
  <c r="R390" i="2"/>
  <c r="P390" i="2"/>
  <c r="BI384" i="2"/>
  <c r="BH384" i="2"/>
  <c r="BG384" i="2"/>
  <c r="BE384" i="2"/>
  <c r="T384" i="2"/>
  <c r="R384" i="2"/>
  <c r="P384" i="2"/>
  <c r="BI382" i="2"/>
  <c r="BH382" i="2"/>
  <c r="BG382" i="2"/>
  <c r="BE382" i="2"/>
  <c r="T382" i="2"/>
  <c r="R382" i="2"/>
  <c r="P382" i="2"/>
  <c r="BI379" i="2"/>
  <c r="BH379" i="2"/>
  <c r="BG379" i="2"/>
  <c r="BE379" i="2"/>
  <c r="T379" i="2"/>
  <c r="R379" i="2"/>
  <c r="P379" i="2"/>
  <c r="BI373" i="2"/>
  <c r="BH373" i="2"/>
  <c r="BG373" i="2"/>
  <c r="BE373" i="2"/>
  <c r="T373" i="2"/>
  <c r="R373" i="2"/>
  <c r="P373" i="2"/>
  <c r="BI370" i="2"/>
  <c r="BH370" i="2"/>
  <c r="BG370" i="2"/>
  <c r="BE370" i="2"/>
  <c r="T370" i="2"/>
  <c r="R370" i="2"/>
  <c r="P370" i="2"/>
  <c r="BI366" i="2"/>
  <c r="BH366" i="2"/>
  <c r="BG366" i="2"/>
  <c r="BE366" i="2"/>
  <c r="T366" i="2"/>
  <c r="R366" i="2"/>
  <c r="P366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5" i="2"/>
  <c r="BH355" i="2"/>
  <c r="BG355" i="2"/>
  <c r="BE355" i="2"/>
  <c r="T355" i="2"/>
  <c r="R355" i="2"/>
  <c r="P355" i="2"/>
  <c r="BI351" i="2"/>
  <c r="BH351" i="2"/>
  <c r="BG351" i="2"/>
  <c r="BE351" i="2"/>
  <c r="T351" i="2"/>
  <c r="R351" i="2"/>
  <c r="P351" i="2"/>
  <c r="BI347" i="2"/>
  <c r="BH347" i="2"/>
  <c r="BG347" i="2"/>
  <c r="BE347" i="2"/>
  <c r="T347" i="2"/>
  <c r="R347" i="2"/>
  <c r="P347" i="2"/>
  <c r="BI343" i="2"/>
  <c r="BH343" i="2"/>
  <c r="BG343" i="2"/>
  <c r="BE343" i="2"/>
  <c r="T343" i="2"/>
  <c r="R343" i="2"/>
  <c r="P343" i="2"/>
  <c r="BI340" i="2"/>
  <c r="BH340" i="2"/>
  <c r="BG340" i="2"/>
  <c r="BE340" i="2"/>
  <c r="T340" i="2"/>
  <c r="R340" i="2"/>
  <c r="P340" i="2"/>
  <c r="BI337" i="2"/>
  <c r="BH337" i="2"/>
  <c r="BG337" i="2"/>
  <c r="BE337" i="2"/>
  <c r="T337" i="2"/>
  <c r="R337" i="2"/>
  <c r="P337" i="2"/>
  <c r="BI322" i="2"/>
  <c r="BH322" i="2"/>
  <c r="BG322" i="2"/>
  <c r="BE322" i="2"/>
  <c r="T322" i="2"/>
  <c r="R322" i="2"/>
  <c r="P322" i="2"/>
  <c r="BI319" i="2"/>
  <c r="BH319" i="2"/>
  <c r="BG319" i="2"/>
  <c r="BE319" i="2"/>
  <c r="T319" i="2"/>
  <c r="R319" i="2"/>
  <c r="P319" i="2"/>
  <c r="BI312" i="2"/>
  <c r="BH312" i="2"/>
  <c r="BG312" i="2"/>
  <c r="BE312" i="2"/>
  <c r="T312" i="2"/>
  <c r="R312" i="2"/>
  <c r="P312" i="2"/>
  <c r="BI309" i="2"/>
  <c r="BH309" i="2"/>
  <c r="BG309" i="2"/>
  <c r="BE309" i="2"/>
  <c r="T309" i="2"/>
  <c r="R309" i="2"/>
  <c r="P309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300" i="2"/>
  <c r="BH300" i="2"/>
  <c r="BG300" i="2"/>
  <c r="BE300" i="2"/>
  <c r="T300" i="2"/>
  <c r="R300" i="2"/>
  <c r="P300" i="2"/>
  <c r="BI295" i="2"/>
  <c r="BH295" i="2"/>
  <c r="BG295" i="2"/>
  <c r="BE295" i="2"/>
  <c r="T295" i="2"/>
  <c r="R295" i="2"/>
  <c r="P295" i="2"/>
  <c r="BI289" i="2"/>
  <c r="BH289" i="2"/>
  <c r="BG289" i="2"/>
  <c r="BE289" i="2"/>
  <c r="T289" i="2"/>
  <c r="R289" i="2"/>
  <c r="P289" i="2"/>
  <c r="BI282" i="2"/>
  <c r="BH282" i="2"/>
  <c r="BG282" i="2"/>
  <c r="BE282" i="2"/>
  <c r="T282" i="2"/>
  <c r="R282" i="2"/>
  <c r="P282" i="2"/>
  <c r="BI276" i="2"/>
  <c r="BH276" i="2"/>
  <c r="BG276" i="2"/>
  <c r="BE276" i="2"/>
  <c r="T276" i="2"/>
  <c r="R276" i="2"/>
  <c r="P276" i="2"/>
  <c r="BI272" i="2"/>
  <c r="BH272" i="2"/>
  <c r="BG272" i="2"/>
  <c r="BE272" i="2"/>
  <c r="T272" i="2"/>
  <c r="R272" i="2"/>
  <c r="P272" i="2"/>
  <c r="BI266" i="2"/>
  <c r="BH266" i="2"/>
  <c r="BG266" i="2"/>
  <c r="BE266" i="2"/>
  <c r="T266" i="2"/>
  <c r="R266" i="2"/>
  <c r="P266" i="2"/>
  <c r="BI261" i="2"/>
  <c r="BH261" i="2"/>
  <c r="BG261" i="2"/>
  <c r="BE261" i="2"/>
  <c r="T261" i="2"/>
  <c r="R261" i="2"/>
  <c r="P261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R255" i="2"/>
  <c r="P255" i="2"/>
  <c r="BI252" i="2"/>
  <c r="BH252" i="2"/>
  <c r="BG252" i="2"/>
  <c r="BE252" i="2"/>
  <c r="T252" i="2"/>
  <c r="R252" i="2"/>
  <c r="P252" i="2"/>
  <c r="BI247" i="2"/>
  <c r="BH247" i="2"/>
  <c r="BG247" i="2"/>
  <c r="BE247" i="2"/>
  <c r="T247" i="2"/>
  <c r="R247" i="2"/>
  <c r="P247" i="2"/>
  <c r="BI244" i="2"/>
  <c r="BH244" i="2"/>
  <c r="BG244" i="2"/>
  <c r="BE244" i="2"/>
  <c r="T244" i="2"/>
  <c r="R244" i="2"/>
  <c r="P244" i="2"/>
  <c r="BI239" i="2"/>
  <c r="BH239" i="2"/>
  <c r="BG239" i="2"/>
  <c r="BE239" i="2"/>
  <c r="T239" i="2"/>
  <c r="R239" i="2"/>
  <c r="P239" i="2"/>
  <c r="BI233" i="2"/>
  <c r="BH233" i="2"/>
  <c r="BG233" i="2"/>
  <c r="BE233" i="2"/>
  <c r="T233" i="2"/>
  <c r="R233" i="2"/>
  <c r="P233" i="2"/>
  <c r="BI228" i="2"/>
  <c r="BH228" i="2"/>
  <c r="BG228" i="2"/>
  <c r="BE228" i="2"/>
  <c r="T228" i="2"/>
  <c r="R228" i="2"/>
  <c r="P228" i="2"/>
  <c r="BI220" i="2"/>
  <c r="BH220" i="2"/>
  <c r="BG220" i="2"/>
  <c r="BE220" i="2"/>
  <c r="T220" i="2"/>
  <c r="R220" i="2"/>
  <c r="P220" i="2"/>
  <c r="BI216" i="2"/>
  <c r="BH216" i="2"/>
  <c r="BG216" i="2"/>
  <c r="BE216" i="2"/>
  <c r="T216" i="2"/>
  <c r="R216" i="2"/>
  <c r="P216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194" i="2"/>
  <c r="BH194" i="2"/>
  <c r="BG194" i="2"/>
  <c r="BE194" i="2"/>
  <c r="T194" i="2"/>
  <c r="R194" i="2"/>
  <c r="P194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67" i="2"/>
  <c r="BH167" i="2"/>
  <c r="BG167" i="2"/>
  <c r="BE167" i="2"/>
  <c r="T167" i="2"/>
  <c r="R167" i="2"/>
  <c r="P167" i="2"/>
  <c r="BI156" i="2"/>
  <c r="BH156" i="2"/>
  <c r="BG156" i="2"/>
  <c r="BE156" i="2"/>
  <c r="T156" i="2"/>
  <c r="R156" i="2"/>
  <c r="P156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39" i="2"/>
  <c r="BH139" i="2"/>
  <c r="BG139" i="2"/>
  <c r="BE139" i="2"/>
  <c r="T139" i="2"/>
  <c r="R139" i="2"/>
  <c r="P139" i="2"/>
  <c r="F130" i="2"/>
  <c r="E128" i="2"/>
  <c r="F91" i="2"/>
  <c r="E89" i="2"/>
  <c r="J26" i="2"/>
  <c r="E26" i="2"/>
  <c r="J94" i="2" s="1"/>
  <c r="J25" i="2"/>
  <c r="J23" i="2"/>
  <c r="E23" i="2"/>
  <c r="J93" i="2" s="1"/>
  <c r="J22" i="2"/>
  <c r="J20" i="2"/>
  <c r="E20" i="2"/>
  <c r="F133" i="2" s="1"/>
  <c r="J19" i="2"/>
  <c r="J17" i="2"/>
  <c r="E17" i="2"/>
  <c r="F132" i="2" s="1"/>
  <c r="J16" i="2"/>
  <c r="J14" i="2"/>
  <c r="J91" i="2"/>
  <c r="E7" i="2"/>
  <c r="E124" i="2"/>
  <c r="L90" i="1"/>
  <c r="AM90" i="1"/>
  <c r="AM89" i="1"/>
  <c r="L89" i="1"/>
  <c r="AM87" i="1"/>
  <c r="L87" i="1"/>
  <c r="L85" i="1"/>
  <c r="L84" i="1"/>
  <c r="BK873" i="2"/>
  <c r="J872" i="2"/>
  <c r="J864" i="2"/>
  <c r="BK852" i="2"/>
  <c r="BK837" i="2"/>
  <c r="BK823" i="2"/>
  <c r="J806" i="2"/>
  <c r="BK786" i="2"/>
  <c r="J732" i="2"/>
  <c r="BK724" i="2"/>
  <c r="BK697" i="2"/>
  <c r="BK674" i="2"/>
  <c r="J645" i="2"/>
  <c r="J600" i="2"/>
  <c r="BK574" i="2"/>
  <c r="BK557" i="2"/>
  <c r="J528" i="2"/>
  <c r="BK506" i="2"/>
  <c r="J457" i="2"/>
  <c r="BK447" i="2"/>
  <c r="BK410" i="2"/>
  <c r="J390" i="2"/>
  <c r="J351" i="2"/>
  <c r="J309" i="2"/>
  <c r="BK258" i="2"/>
  <c r="BK228" i="2"/>
  <c r="J156" i="2"/>
  <c r="BK872" i="2"/>
  <c r="J866" i="2"/>
  <c r="J858" i="2"/>
  <c r="BK854" i="2"/>
  <c r="J852" i="2"/>
  <c r="J837" i="2"/>
  <c r="J823" i="2"/>
  <c r="BK809" i="2"/>
  <c r="J794" i="2"/>
  <c r="BK732" i="2"/>
  <c r="J724" i="2"/>
  <c r="BK681" i="2"/>
  <c r="J658" i="2"/>
  <c r="BK635" i="2"/>
  <c r="J614" i="2"/>
  <c r="BK588" i="2"/>
  <c r="J557" i="2"/>
  <c r="J538" i="2"/>
  <c r="J529" i="2"/>
  <c r="BK515" i="2"/>
  <c r="J496" i="2"/>
  <c r="J480" i="2"/>
  <c r="BK469" i="2"/>
  <c r="BK427" i="2"/>
  <c r="BK403" i="2"/>
  <c r="J343" i="2"/>
  <c r="J337" i="2"/>
  <c r="J306" i="2"/>
  <c r="BK272" i="2"/>
  <c r="J239" i="2"/>
  <c r="BK220" i="2"/>
  <c r="J142" i="2"/>
  <c r="BK874" i="2"/>
  <c r="J867" i="2"/>
  <c r="J861" i="2"/>
  <c r="J849" i="2"/>
  <c r="J846" i="2"/>
  <c r="BK826" i="2"/>
  <c r="BK810" i="2"/>
  <c r="J789" i="2"/>
  <c r="BK739" i="2"/>
  <c r="J701" i="2"/>
  <c r="BK671" i="2"/>
  <c r="J648" i="2"/>
  <c r="J597" i="2"/>
  <c r="J577" i="2"/>
  <c r="J563" i="2"/>
  <c r="BK538" i="2"/>
  <c r="J532" i="2"/>
  <c r="BK528" i="2"/>
  <c r="J521" i="2"/>
  <c r="BK499" i="2"/>
  <c r="J477" i="2"/>
  <c r="J469" i="2"/>
  <c r="BK432" i="2"/>
  <c r="J379" i="2"/>
  <c r="J359" i="2"/>
  <c r="BK343" i="2"/>
  <c r="BK282" i="2"/>
  <c r="J255" i="2"/>
  <c r="BK194" i="2"/>
  <c r="BK148" i="2"/>
  <c r="J139" i="2"/>
  <c r="J883" i="2"/>
  <c r="BK876" i="2"/>
  <c r="BK845" i="2"/>
  <c r="J825" i="2"/>
  <c r="BK806" i="2"/>
  <c r="J750" i="2"/>
  <c r="BK727" i="2"/>
  <c r="BK703" i="2"/>
  <c r="J693" i="2"/>
  <c r="BK619" i="2"/>
  <c r="BK597" i="2"/>
  <c r="BK585" i="2"/>
  <c r="BK572" i="2"/>
  <c r="J541" i="2"/>
  <c r="BK526" i="2"/>
  <c r="J506" i="2"/>
  <c r="BK484" i="2"/>
  <c r="BK473" i="2"/>
  <c r="J454" i="2"/>
  <c r="BK423" i="2"/>
  <c r="BK379" i="2"/>
  <c r="BK319" i="2"/>
  <c r="BK289" i="2"/>
  <c r="BK247" i="2"/>
  <c r="J167" i="2"/>
  <c r="BK139" i="2"/>
  <c r="BK337" i="3"/>
  <c r="BK325" i="3"/>
  <c r="BK317" i="3"/>
  <c r="BK311" i="3"/>
  <c r="J297" i="3"/>
  <c r="J294" i="3"/>
  <c r="BK285" i="3"/>
  <c r="BK275" i="3"/>
  <c r="J243" i="3"/>
  <c r="J231" i="3"/>
  <c r="BK223" i="3"/>
  <c r="BK215" i="3"/>
  <c r="BK207" i="3"/>
  <c r="BK200" i="3"/>
  <c r="J186" i="3"/>
  <c r="BK180" i="3"/>
  <c r="BK164" i="3"/>
  <c r="J161" i="3"/>
  <c r="J150" i="3"/>
  <c r="J335" i="3"/>
  <c r="J320" i="3"/>
  <c r="J314" i="3"/>
  <c r="BK310" i="3"/>
  <c r="BK305" i="3"/>
  <c r="J293" i="3"/>
  <c r="J277" i="3"/>
  <c r="J259" i="3"/>
  <c r="BK240" i="3"/>
  <c r="BK224" i="3"/>
  <c r="J206" i="3"/>
  <c r="J194" i="3"/>
  <c r="J184" i="3"/>
  <c r="J162" i="3"/>
  <c r="BK152" i="3"/>
  <c r="BK135" i="3"/>
  <c r="BK335" i="3"/>
  <c r="J326" i="3"/>
  <c r="BK307" i="3"/>
  <c r="J298" i="3"/>
  <c r="J295" i="3"/>
  <c r="J291" i="3"/>
  <c r="J275" i="3"/>
  <c r="BK264" i="3"/>
  <c r="J236" i="3"/>
  <c r="J217" i="3"/>
  <c r="BK212" i="3"/>
  <c r="BK205" i="3"/>
  <c r="J199" i="3"/>
  <c r="J188" i="3"/>
  <c r="J180" i="3"/>
  <c r="J164" i="3"/>
  <c r="BK139" i="3"/>
  <c r="BK170" i="3"/>
  <c r="BK154" i="3"/>
  <c r="J184" i="4"/>
  <c r="BK172" i="4"/>
  <c r="BK167" i="4"/>
  <c r="BK150" i="4"/>
  <c r="J138" i="4"/>
  <c r="J192" i="4"/>
  <c r="BK187" i="4"/>
  <c r="J178" i="4"/>
  <c r="J171" i="4"/>
  <c r="BK164" i="4"/>
  <c r="BK159" i="4"/>
  <c r="BK138" i="4"/>
  <c r="J189" i="4"/>
  <c r="BK182" i="4"/>
  <c r="BK177" i="4"/>
  <c r="BK174" i="4"/>
  <c r="J168" i="4"/>
  <c r="J160" i="4"/>
  <c r="BK191" i="4"/>
  <c r="J182" i="4"/>
  <c r="J179" i="4"/>
  <c r="J173" i="4"/>
  <c r="BK170" i="4"/>
  <c r="J163" i="4"/>
  <c r="J153" i="4"/>
  <c r="BK144" i="4"/>
  <c r="J161" i="5"/>
  <c r="J156" i="5"/>
  <c r="J147" i="5"/>
  <c r="BK140" i="5"/>
  <c r="J132" i="5"/>
  <c r="BK129" i="5"/>
  <c r="J126" i="5"/>
  <c r="J158" i="5"/>
  <c r="J152" i="5"/>
  <c r="BK139" i="5"/>
  <c r="BK134" i="5"/>
  <c r="J128" i="5"/>
  <c r="J153" i="5"/>
  <c r="BK147" i="5"/>
  <c r="BK143" i="5"/>
  <c r="J136" i="5"/>
  <c r="BK127" i="5"/>
  <c r="BK152" i="5"/>
  <c r="J143" i="5"/>
  <c r="BK135" i="5"/>
  <c r="J131" i="5"/>
  <c r="BK140" i="6"/>
  <c r="J132" i="6"/>
  <c r="BK126" i="6"/>
  <c r="J134" i="6"/>
  <c r="BK130" i="6"/>
  <c r="J126" i="6"/>
  <c r="J138" i="6"/>
  <c r="BK131" i="6"/>
  <c r="J136" i="6"/>
  <c r="J148" i="7"/>
  <c r="BK136" i="7"/>
  <c r="BK130" i="7"/>
  <c r="BK148" i="7"/>
  <c r="BK146" i="7"/>
  <c r="J145" i="7"/>
  <c r="J144" i="7"/>
  <c r="BK143" i="7"/>
  <c r="BK142" i="7"/>
  <c r="BK141" i="7"/>
  <c r="J138" i="7"/>
  <c r="J136" i="7"/>
  <c r="J134" i="7"/>
  <c r="BK133" i="7"/>
  <c r="BK132" i="7"/>
  <c r="J129" i="7"/>
  <c r="BK128" i="7"/>
  <c r="BK127" i="7"/>
  <c r="BK149" i="7"/>
  <c r="BK147" i="7"/>
  <c r="J146" i="7"/>
  <c r="BK145" i="7"/>
  <c r="BK144" i="7"/>
  <c r="J140" i="7"/>
  <c r="BK139" i="7"/>
  <c r="BK138" i="7"/>
  <c r="BK137" i="7"/>
  <c r="J133" i="7"/>
  <c r="J130" i="7"/>
  <c r="BK129" i="7"/>
  <c r="J128" i="7"/>
  <c r="J127" i="7"/>
  <c r="J420" i="8"/>
  <c r="BK413" i="8"/>
  <c r="BK407" i="8"/>
  <c r="J395" i="8"/>
  <c r="J358" i="8"/>
  <c r="J340" i="8"/>
  <c r="J329" i="8"/>
  <c r="BK305" i="8"/>
  <c r="BK296" i="8"/>
  <c r="J284" i="8"/>
  <c r="BK268" i="8"/>
  <c r="J259" i="8"/>
  <c r="BK250" i="8"/>
  <c r="BK227" i="8"/>
  <c r="J201" i="8"/>
  <c r="BK189" i="8"/>
  <c r="J160" i="8"/>
  <c r="BK149" i="8"/>
  <c r="BK380" i="8"/>
  <c r="J343" i="8"/>
  <c r="J334" i="8"/>
  <c r="J314" i="8"/>
  <c r="J305" i="8"/>
  <c r="J299" i="8"/>
  <c r="BK292" i="8"/>
  <c r="J281" i="8"/>
  <c r="J271" i="8"/>
  <c r="J240" i="8"/>
  <c r="BK223" i="8"/>
  <c r="J206" i="8"/>
  <c r="BK201" i="8"/>
  <c r="BK175" i="8"/>
  <c r="J156" i="8"/>
  <c r="J149" i="8"/>
  <c r="BK452" i="8"/>
  <c r="BK420" i="8"/>
  <c r="BK401" i="8"/>
  <c r="BK391" i="8"/>
  <c r="J383" i="8"/>
  <c r="J377" i="8"/>
  <c r="BK346" i="8"/>
  <c r="J331" i="8"/>
  <c r="BK323" i="8"/>
  <c r="BK301" i="8"/>
  <c r="J291" i="8"/>
  <c r="J287" i="8"/>
  <c r="J250" i="8"/>
  <c r="J232" i="8"/>
  <c r="J223" i="8"/>
  <c r="J202" i="8"/>
  <c r="J178" i="8"/>
  <c r="J143" i="8"/>
  <c r="J380" i="8"/>
  <c r="BK358" i="8"/>
  <c r="BK349" i="8"/>
  <c r="BK329" i="8"/>
  <c r="J323" i="8"/>
  <c r="J296" i="8"/>
  <c r="J265" i="8"/>
  <c r="BK256" i="8"/>
  <c r="J235" i="8"/>
  <c r="BK212" i="8"/>
  <c r="BK194" i="8"/>
  <c r="J175" i="8"/>
  <c r="BK164" i="8"/>
  <c r="BK280" i="9"/>
  <c r="BK274" i="9"/>
  <c r="J243" i="9"/>
  <c r="BK228" i="9"/>
  <c r="J218" i="9"/>
  <c r="J201" i="9"/>
  <c r="BK187" i="9"/>
  <c r="J149" i="9"/>
  <c r="J274" i="9"/>
  <c r="J263" i="9"/>
  <c r="BK255" i="9"/>
  <c r="BK223" i="9"/>
  <c r="J212" i="9"/>
  <c r="BK199" i="9"/>
  <c r="BK192" i="9"/>
  <c r="J177" i="9"/>
  <c r="J266" i="9"/>
  <c r="BK254" i="9"/>
  <c r="J228" i="9"/>
  <c r="BK218" i="9"/>
  <c r="J207" i="9"/>
  <c r="BK196" i="9"/>
  <c r="J187" i="9"/>
  <c r="BK161" i="9"/>
  <c r="J271" i="9"/>
  <c r="J260" i="9"/>
  <c r="BK243" i="9"/>
  <c r="J235" i="9"/>
  <c r="BK207" i="9"/>
  <c r="J194" i="9"/>
  <c r="J161" i="9"/>
  <c r="BK159" i="10"/>
  <c r="J150" i="10"/>
  <c r="BK135" i="10"/>
  <c r="BK160" i="10"/>
  <c r="BK141" i="10"/>
  <c r="J128" i="10"/>
  <c r="J158" i="10"/>
  <c r="J151" i="10"/>
  <c r="J141" i="10"/>
  <c r="J157" i="10"/>
  <c r="BK151" i="10"/>
  <c r="J138" i="10"/>
  <c r="BK140" i="11"/>
  <c r="BK137" i="11"/>
  <c r="BK136" i="11"/>
  <c r="BK142" i="11"/>
  <c r="J131" i="11"/>
  <c r="J144" i="11"/>
  <c r="J137" i="11"/>
  <c r="J136" i="11"/>
  <c r="BK133" i="11"/>
  <c r="BK126" i="11"/>
  <c r="J143" i="11"/>
  <c r="J129" i="11"/>
  <c r="J879" i="2"/>
  <c r="BK870" i="2"/>
  <c r="J860" i="2"/>
  <c r="BK851" i="2"/>
  <c r="BK846" i="2"/>
  <c r="BK824" i="2"/>
  <c r="J808" i="2"/>
  <c r="BK783" i="2"/>
  <c r="BK731" i="2"/>
  <c r="BK720" i="2"/>
  <c r="BK693" i="2"/>
  <c r="J671" i="2"/>
  <c r="BK648" i="2"/>
  <c r="J612" i="2"/>
  <c r="J585" i="2"/>
  <c r="BK570" i="2"/>
  <c r="BK537" i="2"/>
  <c r="BK519" i="2"/>
  <c r="J499" i="2"/>
  <c r="J451" i="2"/>
  <c r="J439" i="2"/>
  <c r="BK393" i="2"/>
  <c r="BK355" i="2"/>
  <c r="J319" i="2"/>
  <c r="J300" i="2"/>
  <c r="BK239" i="2"/>
  <c r="BK167" i="2"/>
  <c r="J874" i="2"/>
  <c r="J870" i="2"/>
  <c r="BK865" i="2"/>
  <c r="J857" i="2"/>
  <c r="BK853" i="2"/>
  <c r="BK848" i="2"/>
  <c r="BK834" i="2"/>
  <c r="BK811" i="2"/>
  <c r="J807" i="2"/>
  <c r="J792" i="2"/>
  <c r="J731" i="2"/>
  <c r="J723" i="2"/>
  <c r="J684" i="2"/>
  <c r="BK662" i="2"/>
  <c r="J642" i="2"/>
  <c r="BK622" i="2"/>
  <c r="J605" i="2"/>
  <c r="BK568" i="2"/>
  <c r="J547" i="2"/>
  <c r="J535" i="2"/>
  <c r="J518" i="2"/>
  <c r="BK503" i="2"/>
  <c r="J470" i="2"/>
  <c r="J432" i="2"/>
  <c r="J420" i="2"/>
  <c r="BK373" i="2"/>
  <c r="BK340" i="2"/>
  <c r="BK322" i="2"/>
  <c r="BK303" i="2"/>
  <c r="J261" i="2"/>
  <c r="J244" i="2"/>
  <c r="J194" i="2"/>
  <c r="AS102" i="1"/>
  <c r="BK859" i="2"/>
  <c r="J855" i="2"/>
  <c r="BK841" i="2"/>
  <c r="BK813" i="2"/>
  <c r="BK792" i="2"/>
  <c r="BK780" i="2"/>
  <c r="J706" i="2"/>
  <c r="BK684" i="2"/>
  <c r="J667" i="2"/>
  <c r="BK645" i="2"/>
  <c r="BK632" i="2"/>
  <c r="BK580" i="2"/>
  <c r="BK552" i="2"/>
  <c r="J537" i="2"/>
  <c r="BK531" i="2"/>
  <c r="J527" i="2"/>
  <c r="J520" i="2"/>
  <c r="BK492" i="2"/>
  <c r="J474" i="2"/>
  <c r="J465" i="2"/>
  <c r="J410" i="2"/>
  <c r="BK370" i="2"/>
  <c r="J355" i="2"/>
  <c r="J322" i="2"/>
  <c r="BK276" i="2"/>
  <c r="J216" i="2"/>
  <c r="BK156" i="2"/>
  <c r="BK142" i="2"/>
  <c r="J884" i="2"/>
  <c r="BK875" i="2"/>
  <c r="J871" i="2"/>
  <c r="BK868" i="2"/>
  <c r="BK866" i="2"/>
  <c r="J865" i="2"/>
  <c r="BK862" i="2"/>
  <c r="BK861" i="2"/>
  <c r="BK860" i="2"/>
  <c r="BK856" i="2"/>
  <c r="J848" i="2"/>
  <c r="BK831" i="2"/>
  <c r="BK807" i="2"/>
  <c r="J754" i="2"/>
  <c r="BK730" i="2"/>
  <c r="J720" i="2"/>
  <c r="J694" i="2"/>
  <c r="BK690" i="2"/>
  <c r="BK638" i="2"/>
  <c r="BK600" i="2"/>
  <c r="J588" i="2"/>
  <c r="J569" i="2"/>
  <c r="J531" i="2"/>
  <c r="BK512" i="2"/>
  <c r="BK490" i="2"/>
  <c r="BK474" i="2"/>
  <c r="J447" i="2"/>
  <c r="BK414" i="2"/>
  <c r="BK382" i="2"/>
  <c r="BK351" i="2"/>
  <c r="BK300" i="2"/>
  <c r="BK266" i="2"/>
  <c r="J212" i="2"/>
  <c r="J145" i="2"/>
  <c r="J339" i="3"/>
  <c r="J331" i="3"/>
  <c r="BK320" i="3"/>
  <c r="BK314" i="3"/>
  <c r="J311" i="3"/>
  <c r="J296" i="3"/>
  <c r="BK291" i="3"/>
  <c r="J282" i="3"/>
  <c r="J271" i="3"/>
  <c r="J240" i="3"/>
  <c r="BK230" i="3"/>
  <c r="BK219" i="3"/>
  <c r="BK214" i="3"/>
  <c r="J205" i="3"/>
  <c r="BK201" i="3"/>
  <c r="BK188" i="3"/>
  <c r="J177" i="3"/>
  <c r="BK162" i="3"/>
  <c r="J147" i="3"/>
  <c r="J337" i="3"/>
  <c r="BK324" i="3"/>
  <c r="BK318" i="3"/>
  <c r="BK312" i="3"/>
  <c r="BK301" i="3"/>
  <c r="J285" i="3"/>
  <c r="J273" i="3"/>
  <c r="J249" i="3"/>
  <c r="J232" i="3"/>
  <c r="J219" i="3"/>
  <c r="BK198" i="3"/>
  <c r="BK187" i="3"/>
  <c r="J165" i="3"/>
  <c r="J157" i="3"/>
  <c r="J139" i="3"/>
  <c r="BK342" i="3"/>
  <c r="J329" i="3"/>
  <c r="BK319" i="3"/>
  <c r="J301" i="3"/>
  <c r="BK296" i="3"/>
  <c r="J292" i="3"/>
  <c r="BK282" i="3"/>
  <c r="J269" i="3"/>
  <c r="J246" i="3"/>
  <c r="J230" i="3"/>
  <c r="J215" i="3"/>
  <c r="J207" i="3"/>
  <c r="J201" i="3"/>
  <c r="BK194" i="3"/>
  <c r="J187" i="3"/>
  <c r="J173" i="3"/>
  <c r="BK161" i="3"/>
  <c r="J137" i="3"/>
  <c r="BK177" i="3"/>
  <c r="J152" i="3"/>
  <c r="J135" i="3"/>
  <c r="BK189" i="4"/>
  <c r="J183" i="4"/>
  <c r="J170" i="4"/>
  <c r="BK156" i="4"/>
  <c r="J876" i="2"/>
  <c r="J869" i="2"/>
  <c r="J856" i="2"/>
  <c r="BK849" i="2"/>
  <c r="BK828" i="2"/>
  <c r="J813" i="2"/>
  <c r="BK794" i="2"/>
  <c r="J735" i="2"/>
  <c r="J727" i="2"/>
  <c r="BK707" i="2"/>
  <c r="J681" i="2"/>
  <c r="BK665" i="2"/>
  <c r="BK642" i="2"/>
  <c r="J582" i="2"/>
  <c r="BK563" i="2"/>
  <c r="BK532" i="2"/>
  <c r="BK518" i="2"/>
  <c r="BK487" i="2"/>
  <c r="BK454" i="2"/>
  <c r="J403" i="2"/>
  <c r="BK359" i="2"/>
  <c r="J347" i="2"/>
  <c r="BK306" i="2"/>
  <c r="BK252" i="2"/>
  <c r="J220" i="2"/>
  <c r="J873" i="2"/>
  <c r="J868" i="2"/>
  <c r="BK863" i="2"/>
  <c r="BK855" i="2"/>
  <c r="J851" i="2"/>
  <c r="J838" i="2"/>
  <c r="J828" i="2"/>
  <c r="J803" i="2"/>
  <c r="BK789" i="2"/>
  <c r="BK750" i="2"/>
  <c r="BK725" i="2"/>
  <c r="J690" i="2"/>
  <c r="J674" i="2"/>
  <c r="J632" i="2"/>
  <c r="BK612" i="2"/>
  <c r="J580" i="2"/>
  <c r="BK560" i="2"/>
  <c r="BK536" i="2"/>
  <c r="BK520" i="2"/>
  <c r="BK509" i="2"/>
  <c r="J487" i="2"/>
  <c r="J473" i="2"/>
  <c r="J450" i="2"/>
  <c r="J423" i="2"/>
  <c r="BK384" i="2"/>
  <c r="J340" i="2"/>
  <c r="BK312" i="2"/>
  <c r="J266" i="2"/>
  <c r="J247" i="2"/>
  <c r="J228" i="2"/>
  <c r="J176" i="2"/>
  <c r="BK871" i="2"/>
  <c r="BK864" i="2"/>
  <c r="J862" i="2"/>
  <c r="BK857" i="2"/>
  <c r="J847" i="2"/>
  <c r="J845" i="2"/>
  <c r="BK825" i="2"/>
  <c r="J786" i="2"/>
  <c r="BK723" i="2"/>
  <c r="J703" i="2"/>
  <c r="J678" i="2"/>
  <c r="J662" i="2"/>
  <c r="J635" i="2"/>
  <c r="BK591" i="2"/>
  <c r="J568" i="2"/>
  <c r="BK544" i="2"/>
  <c r="BK535" i="2"/>
  <c r="BK530" i="2"/>
  <c r="J525" i="2"/>
  <c r="J509" i="2"/>
  <c r="J481" i="2"/>
  <c r="BK470" i="2"/>
  <c r="BK417" i="2"/>
  <c r="J373" i="2"/>
  <c r="J366" i="2"/>
  <c r="BK295" i="2"/>
  <c r="BK261" i="2"/>
  <c r="BK212" i="2"/>
  <c r="BK176" i="2"/>
  <c r="BK145" i="2"/>
  <c r="BK883" i="2"/>
  <c r="BK877" i="2"/>
  <c r="J853" i="2"/>
  <c r="J841" i="2"/>
  <c r="BK808" i="2"/>
  <c r="J797" i="2"/>
  <c r="BK735" i="2"/>
  <c r="J726" i="2"/>
  <c r="BK701" i="2"/>
  <c r="J687" i="2"/>
  <c r="BK614" i="2"/>
  <c r="J591" i="2"/>
  <c r="J574" i="2"/>
  <c r="J552" i="2"/>
  <c r="J530" i="2"/>
  <c r="J515" i="2"/>
  <c r="J492" i="2"/>
  <c r="BK480" i="2"/>
  <c r="BK457" i="2"/>
  <c r="J427" i="2"/>
  <c r="BK390" i="2"/>
  <c r="BK366" i="2"/>
  <c r="J295" i="2"/>
  <c r="J252" i="2"/>
  <c r="J209" i="2"/>
  <c r="J342" i="3"/>
  <c r="J333" i="3"/>
  <c r="J324" i="3"/>
  <c r="J313" i="3"/>
  <c r="J310" i="3"/>
  <c r="BK292" i="3"/>
  <c r="J279" i="3"/>
  <c r="BK259" i="3"/>
  <c r="BK236" i="3"/>
  <c r="BK227" i="3"/>
  <c r="BK218" i="3"/>
  <c r="J212" i="3"/>
  <c r="BK204" i="3"/>
  <c r="J193" i="3"/>
  <c r="BK185" i="3"/>
  <c r="BK173" i="3"/>
  <c r="BK163" i="3"/>
  <c r="J158" i="3"/>
  <c r="BK137" i="3"/>
  <c r="BK326" i="3"/>
  <c r="J319" i="3"/>
  <c r="BK313" i="3"/>
  <c r="J306" i="3"/>
  <c r="BK298" i="3"/>
  <c r="BK279" i="3"/>
  <c r="J264" i="3"/>
  <c r="BK246" i="3"/>
  <c r="BK231" i="3"/>
  <c r="BK217" i="3"/>
  <c r="BK197" i="3"/>
  <c r="J185" i="3"/>
  <c r="BK160" i="3"/>
  <c r="BK146" i="3"/>
  <c r="BK343" i="3"/>
  <c r="BK333" i="3"/>
  <c r="BK321" i="3"/>
  <c r="J305" i="3"/>
  <c r="BK293" i="3"/>
  <c r="BK290" i="3"/>
  <c r="BK273" i="3"/>
  <c r="BK249" i="3"/>
  <c r="BK232" i="3"/>
  <c r="J218" i="3"/>
  <c r="J214" i="3"/>
  <c r="BK206" i="3"/>
  <c r="J200" i="3"/>
  <c r="BK190" i="3"/>
  <c r="J181" i="3"/>
  <c r="BK165" i="3"/>
  <c r="BK147" i="3"/>
  <c r="J163" i="3"/>
  <c r="BK150" i="3"/>
  <c r="J195" i="4"/>
  <c r="J187" i="4"/>
  <c r="BK179" i="4"/>
  <c r="BK169" i="4"/>
  <c r="BK141" i="4"/>
  <c r="BK195" i="4"/>
  <c r="J193" i="4"/>
  <c r="J188" i="4"/>
  <c r="BK184" i="4"/>
  <c r="BK176" i="4"/>
  <c r="J166" i="4"/>
  <c r="J161" i="4"/>
  <c r="J144" i="4"/>
  <c r="BK194" i="4"/>
  <c r="BK188" i="4"/>
  <c r="BK181" i="4"/>
  <c r="J176" i="4"/>
  <c r="BK173" i="4"/>
  <c r="J167" i="4"/>
  <c r="BK162" i="4"/>
  <c r="J156" i="4"/>
  <c r="BK185" i="4"/>
  <c r="J181" i="4"/>
  <c r="J174" i="4"/>
  <c r="J172" i="4"/>
  <c r="BK165" i="4"/>
  <c r="J162" i="4"/>
  <c r="J159" i="4"/>
  <c r="BK147" i="4"/>
  <c r="J135" i="4"/>
  <c r="J162" i="5"/>
  <c r="BK158" i="5"/>
  <c r="J154" i="5"/>
  <c r="J150" i="5"/>
  <c r="BK148" i="5"/>
  <c r="J139" i="5"/>
  <c r="BK131" i="5"/>
  <c r="BK128" i="5"/>
  <c r="BK163" i="5"/>
  <c r="BK160" i="5"/>
  <c r="J157" i="5"/>
  <c r="BK155" i="5"/>
  <c r="BK150" i="5"/>
  <c r="J144" i="5"/>
  <c r="BK138" i="5"/>
  <c r="BK133" i="5"/>
  <c r="J159" i="5"/>
  <c r="BK151" i="5"/>
  <c r="BK146" i="5"/>
  <c r="J140" i="5"/>
  <c r="J130" i="5"/>
  <c r="BK126" i="5"/>
  <c r="J151" i="5"/>
  <c r="J146" i="5"/>
  <c r="J137" i="5"/>
  <c r="BK132" i="5"/>
  <c r="J141" i="6"/>
  <c r="BK138" i="6"/>
  <c r="BK136" i="6"/>
  <c r="BK129" i="6"/>
  <c r="J127" i="6"/>
  <c r="BK141" i="6"/>
  <c r="BK132" i="6"/>
  <c r="BK127" i="6"/>
  <c r="J142" i="6"/>
  <c r="BK135" i="6"/>
  <c r="BK133" i="6"/>
  <c r="J140" i="6"/>
  <c r="J135" i="6"/>
  <c r="J149" i="7"/>
  <c r="J143" i="7"/>
  <c r="J132" i="7"/>
  <c r="J141" i="7"/>
  <c r="J139" i="7"/>
  <c r="J401" i="8"/>
  <c r="BK374" i="8"/>
  <c r="J349" i="8"/>
  <c r="BK331" i="8"/>
  <c r="BK326" i="8"/>
  <c r="BK314" i="8"/>
  <c r="J300" i="8"/>
  <c r="J297" i="8"/>
  <c r="BK293" i="8"/>
  <c r="BK276" i="8"/>
  <c r="BK273" i="8"/>
  <c r="BK265" i="8"/>
  <c r="BK253" i="8"/>
  <c r="BK240" i="8"/>
  <c r="BK221" i="8"/>
  <c r="BK198" i="8"/>
  <c r="BK178" i="8"/>
  <c r="J164" i="8"/>
  <c r="J153" i="8"/>
  <c r="J431" i="8"/>
  <c r="J374" i="8"/>
  <c r="BK340" i="8"/>
  <c r="BK327" i="8"/>
  <c r="BK308" i="8"/>
  <c r="BK300" i="8"/>
  <c r="BK295" i="8"/>
  <c r="J293" i="8"/>
  <c r="BK287" i="8"/>
  <c r="J276" i="8"/>
  <c r="BK247" i="8"/>
  <c r="BK237" i="8"/>
  <c r="J233" i="8"/>
  <c r="J222" i="8"/>
  <c r="J212" i="8"/>
  <c r="BK197" i="8"/>
  <c r="BK182" i="8"/>
  <c r="J159" i="8"/>
  <c r="BK152" i="8"/>
  <c r="J337" i="8"/>
  <c r="J326" i="8"/>
  <c r="J317" i="8"/>
  <c r="BK302" i="8"/>
  <c r="J292" i="8"/>
  <c r="BK284" i="8"/>
  <c r="J247" i="8"/>
  <c r="J226" i="8"/>
  <c r="BK203" i="8"/>
  <c r="J185" i="8"/>
  <c r="BK159" i="8"/>
  <c r="J413" i="8"/>
  <c r="BK381" i="8"/>
  <c r="J362" i="8"/>
  <c r="BK352" i="8"/>
  <c r="BK330" i="8"/>
  <c r="J327" i="8"/>
  <c r="BK299" i="8"/>
  <c r="BK291" i="8"/>
  <c r="BK262" i="8"/>
  <c r="J253" i="8"/>
  <c r="BK231" i="8"/>
  <c r="BK206" i="8"/>
  <c r="J198" i="8"/>
  <c r="J182" i="8"/>
  <c r="BK168" i="8"/>
  <c r="BK143" i="8"/>
  <c r="J277" i="9"/>
  <c r="BK245" i="9"/>
  <c r="BK235" i="9"/>
  <c r="BK219" i="9"/>
  <c r="J209" i="9"/>
  <c r="BK194" i="9"/>
  <c r="J163" i="9"/>
  <c r="BK277" i="9"/>
  <c r="J269" i="9"/>
  <c r="BK256" i="9"/>
  <c r="J254" i="9"/>
  <c r="BK221" i="9"/>
  <c r="BK209" i="9"/>
  <c r="J196" i="9"/>
  <c r="J180" i="9"/>
  <c r="BK271" i="9"/>
  <c r="BK258" i="9"/>
  <c r="BK247" i="9"/>
  <c r="J225" i="9"/>
  <c r="BK212" i="9"/>
  <c r="J199" i="9"/>
  <c r="BK191" i="9"/>
  <c r="BK163" i="9"/>
  <c r="BK143" i="9"/>
  <c r="J272" i="9"/>
  <c r="J258" i="9"/>
  <c r="BK239" i="9"/>
  <c r="J215" i="9"/>
  <c r="J197" i="9"/>
  <c r="BK173" i="9"/>
  <c r="J143" i="9"/>
  <c r="BK157" i="10"/>
  <c r="BK138" i="10"/>
  <c r="J164" i="10"/>
  <c r="J154" i="10"/>
  <c r="J131" i="10"/>
  <c r="J160" i="10"/>
  <c r="J156" i="10"/>
  <c r="BK147" i="10"/>
  <c r="BK131" i="10"/>
  <c r="BK156" i="10"/>
  <c r="BK150" i="10"/>
  <c r="J144" i="10"/>
  <c r="J134" i="10"/>
  <c r="BK143" i="11"/>
  <c r="BK141" i="11"/>
  <c r="BK138" i="11"/>
  <c r="J146" i="11"/>
  <c r="BK139" i="11"/>
  <c r="BK132" i="11"/>
  <c r="BK129" i="11"/>
  <c r="J145" i="11"/>
  <c r="J133" i="11"/>
  <c r="J132" i="11"/>
  <c r="J126" i="11"/>
  <c r="J877" i="2"/>
  <c r="BK867" i="2"/>
  <c r="J854" i="2"/>
  <c r="BK847" i="2"/>
  <c r="J826" i="2"/>
  <c r="J811" i="2"/>
  <c r="BK803" i="2"/>
  <c r="BK754" i="2"/>
  <c r="BK726" i="2"/>
  <c r="BK706" i="2"/>
  <c r="BK678" i="2"/>
  <c r="J651" i="2"/>
  <c r="J622" i="2"/>
  <c r="BK610" i="2"/>
  <c r="BK577" i="2"/>
  <c r="J560" i="2"/>
  <c r="BK527" i="2"/>
  <c r="J503" i="2"/>
  <c r="BK468" i="2"/>
  <c r="BK450" i="2"/>
  <c r="J414" i="2"/>
  <c r="J382" i="2"/>
  <c r="J312" i="2"/>
  <c r="J276" i="2"/>
  <c r="BK244" i="2"/>
  <c r="BK216" i="2"/>
  <c r="AS95" i="1"/>
  <c r="J831" i="2"/>
  <c r="J810" i="2"/>
  <c r="BK797" i="2"/>
  <c r="J780" i="2"/>
  <c r="J730" i="2"/>
  <c r="BK694" i="2"/>
  <c r="BK667" i="2"/>
  <c r="BK651" i="2"/>
  <c r="J619" i="2"/>
  <c r="J610" i="2"/>
  <c r="BK569" i="2"/>
  <c r="BK541" i="2"/>
  <c r="BK525" i="2"/>
  <c r="J512" i="2"/>
  <c r="J490" i="2"/>
  <c r="BK477" i="2"/>
  <c r="BK451" i="2"/>
  <c r="J417" i="2"/>
  <c r="BK362" i="2"/>
  <c r="BK337" i="2"/>
  <c r="BK309" i="2"/>
  <c r="J282" i="2"/>
  <c r="BK255" i="2"/>
  <c r="J233" i="2"/>
  <c r="BK173" i="2"/>
  <c r="J875" i="2"/>
  <c r="BK869" i="2"/>
  <c r="J863" i="2"/>
  <c r="BK858" i="2"/>
  <c r="J850" i="2"/>
  <c r="J834" i="2"/>
  <c r="J824" i="2"/>
  <c r="BK800" i="2"/>
  <c r="J783" i="2"/>
  <c r="J707" i="2"/>
  <c r="BK687" i="2"/>
  <c r="J665" i="2"/>
  <c r="J638" i="2"/>
  <c r="BK594" i="2"/>
  <c r="J572" i="2"/>
  <c r="BK547" i="2"/>
  <c r="J536" i="2"/>
  <c r="BK529" i="2"/>
  <c r="J526" i="2"/>
  <c r="J519" i="2"/>
  <c r="J484" i="2"/>
  <c r="J468" i="2"/>
  <c r="BK420" i="2"/>
  <c r="J384" i="2"/>
  <c r="J362" i="2"/>
  <c r="BK347" i="2"/>
  <c r="J289" i="2"/>
  <c r="J258" i="2"/>
  <c r="BK209" i="2"/>
  <c r="J173" i="2"/>
  <c r="BK884" i="2"/>
  <c r="BK879" i="2"/>
  <c r="J859" i="2"/>
  <c r="BK850" i="2"/>
  <c r="BK838" i="2"/>
  <c r="J809" i="2"/>
  <c r="J800" i="2"/>
  <c r="J739" i="2"/>
  <c r="J725" i="2"/>
  <c r="J697" i="2"/>
  <c r="BK658" i="2"/>
  <c r="BK605" i="2"/>
  <c r="J594" i="2"/>
  <c r="BK582" i="2"/>
  <c r="J570" i="2"/>
  <c r="J544" i="2"/>
  <c r="BK521" i="2"/>
  <c r="BK496" i="2"/>
  <c r="BK481" i="2"/>
  <c r="BK465" i="2"/>
  <c r="BK439" i="2"/>
  <c r="J393" i="2"/>
  <c r="J370" i="2"/>
  <c r="J303" i="2"/>
  <c r="J272" i="2"/>
  <c r="BK233" i="2"/>
  <c r="J148" i="2"/>
  <c r="J343" i="3"/>
  <c r="BK329" i="3"/>
  <c r="J318" i="3"/>
  <c r="J312" i="3"/>
  <c r="BK302" i="3"/>
  <c r="BK295" i="3"/>
  <c r="BK289" i="3"/>
  <c r="BK277" i="3"/>
  <c r="BK255" i="3"/>
  <c r="J235" i="3"/>
  <c r="J224" i="3"/>
  <c r="J216" i="3"/>
  <c r="BK210" i="3"/>
  <c r="J198" i="3"/>
  <c r="J190" i="3"/>
  <c r="BK184" i="3"/>
  <c r="J170" i="3"/>
  <c r="J160" i="3"/>
  <c r="J146" i="3"/>
  <c r="BK331" i="3"/>
  <c r="J321" i="3"/>
  <c r="J317" i="3"/>
  <c r="J307" i="3"/>
  <c r="J302" i="3"/>
  <c r="J290" i="3"/>
  <c r="BK269" i="3"/>
  <c r="J255" i="3"/>
  <c r="BK235" i="3"/>
  <c r="J223" i="3"/>
  <c r="BK199" i="3"/>
  <c r="BK193" i="3"/>
  <c r="BK166" i="3"/>
  <c r="BK158" i="3"/>
  <c r="BK143" i="3"/>
  <c r="BK339" i="3"/>
  <c r="J325" i="3"/>
  <c r="BK306" i="3"/>
  <c r="BK297" i="3"/>
  <c r="BK294" i="3"/>
  <c r="J289" i="3"/>
  <c r="BK271" i="3"/>
  <c r="BK243" i="3"/>
  <c r="J227" i="3"/>
  <c r="BK216" i="3"/>
  <c r="J210" i="3"/>
  <c r="J204" i="3"/>
  <c r="J197" i="3"/>
  <c r="BK186" i="3"/>
  <c r="J166" i="3"/>
  <c r="J154" i="3"/>
  <c r="BK181" i="3"/>
  <c r="BK157" i="3"/>
  <c r="J143" i="3"/>
  <c r="BK193" i="4"/>
  <c r="BK186" i="4"/>
  <c r="BK178" i="4"/>
  <c r="J147" i="4"/>
  <c r="J194" i="4"/>
  <c r="J191" i="4"/>
  <c r="J185" i="4"/>
  <c r="J177" i="4"/>
  <c r="BK168" i="4"/>
  <c r="BK163" i="4"/>
  <c r="BK153" i="4"/>
  <c r="BK192" i="4"/>
  <c r="J186" i="4"/>
  <c r="J180" i="4"/>
  <c r="BK175" i="4"/>
  <c r="J169" i="4"/>
  <c r="BK166" i="4"/>
  <c r="J165" i="4"/>
  <c r="BK161" i="4"/>
  <c r="BK135" i="4"/>
  <c r="BK183" i="4"/>
  <c r="BK180" i="4"/>
  <c r="J175" i="4"/>
  <c r="BK171" i="4"/>
  <c r="J164" i="4"/>
  <c r="BK160" i="4"/>
  <c r="J150" i="4"/>
  <c r="J141" i="4"/>
  <c r="J163" i="5"/>
  <c r="J160" i="5"/>
  <c r="J155" i="5"/>
  <c r="BK153" i="5"/>
  <c r="BK149" i="5"/>
  <c r="BK144" i="5"/>
  <c r="J142" i="5"/>
  <c r="J133" i="5"/>
  <c r="J127" i="5"/>
  <c r="BK161" i="5"/>
  <c r="BK159" i="5"/>
  <c r="BK156" i="5"/>
  <c r="BK154" i="5"/>
  <c r="J145" i="5"/>
  <c r="BK142" i="5"/>
  <c r="BK136" i="5"/>
  <c r="BK130" i="5"/>
  <c r="BK157" i="5"/>
  <c r="J149" i="5"/>
  <c r="BK145" i="5"/>
  <c r="BK137" i="5"/>
  <c r="J135" i="5"/>
  <c r="J129" i="5"/>
  <c r="BK162" i="5"/>
  <c r="J148" i="5"/>
  <c r="J138" i="5"/>
  <c r="J134" i="5"/>
  <c r="BK143" i="6"/>
  <c r="J137" i="6"/>
  <c r="J130" i="6"/>
  <c r="J128" i="6"/>
  <c r="BK142" i="6"/>
  <c r="J133" i="6"/>
  <c r="J129" i="6"/>
  <c r="J143" i="6"/>
  <c r="BK134" i="6"/>
  <c r="BK128" i="6"/>
  <c r="BK137" i="6"/>
  <c r="J131" i="6"/>
  <c r="J147" i="7"/>
  <c r="J137" i="7"/>
  <c r="J142" i="7"/>
  <c r="BK140" i="7"/>
  <c r="BK134" i="7"/>
  <c r="BK388" i="8"/>
  <c r="BK362" i="8"/>
  <c r="J346" i="8"/>
  <c r="J330" i="8"/>
  <c r="BK320" i="8"/>
  <c r="J302" i="8"/>
  <c r="BK298" i="8"/>
  <c r="J295" i="8"/>
  <c r="BK281" i="8"/>
  <c r="BK271" i="8"/>
  <c r="J262" i="8"/>
  <c r="J256" i="8"/>
  <c r="BK243" i="8"/>
  <c r="J231" i="8"/>
  <c r="BK209" i="8"/>
  <c r="J197" i="8"/>
  <c r="J168" i="8"/>
  <c r="BK156" i="8"/>
  <c r="J452" i="8"/>
  <c r="J391" i="8"/>
  <c r="BK355" i="8"/>
  <c r="BK337" i="8"/>
  <c r="BK317" i="8"/>
  <c r="J311" i="8"/>
  <c r="J301" i="8"/>
  <c r="BK297" i="8"/>
  <c r="J294" i="8"/>
  <c r="BK289" i="8"/>
  <c r="BK279" i="8"/>
  <c r="J268" i="8"/>
  <c r="J243" i="8"/>
  <c r="BK235" i="8"/>
  <c r="BK232" i="8"/>
  <c r="J221" i="8"/>
  <c r="J209" i="8"/>
  <c r="BK202" i="8"/>
  <c r="BK185" i="8"/>
  <c r="J172" i="8"/>
  <c r="BK153" i="8"/>
  <c r="BK431" i="8"/>
  <c r="J407" i="8"/>
  <c r="BK395" i="8"/>
  <c r="J388" i="8"/>
  <c r="J381" i="8"/>
  <c r="J352" i="8"/>
  <c r="BK334" i="8"/>
  <c r="J328" i="8"/>
  <c r="J320" i="8"/>
  <c r="BK311" i="8"/>
  <c r="J298" i="8"/>
  <c r="J289" i="8"/>
  <c r="J279" i="8"/>
  <c r="BK233" i="8"/>
  <c r="J227" i="8"/>
  <c r="BK222" i="8"/>
  <c r="J194" i="8"/>
  <c r="BK160" i="8"/>
  <c r="BK146" i="8"/>
  <c r="BK383" i="8"/>
  <c r="BK377" i="8"/>
  <c r="J355" i="8"/>
  <c r="BK343" i="8"/>
  <c r="BK328" i="8"/>
  <c r="J308" i="8"/>
  <c r="BK294" i="8"/>
  <c r="J273" i="8"/>
  <c r="BK259" i="8"/>
  <c r="J237" i="8"/>
  <c r="BK226" i="8"/>
  <c r="J203" i="8"/>
  <c r="J189" i="8"/>
  <c r="BK172" i="8"/>
  <c r="J152" i="8"/>
  <c r="J280" i="9"/>
  <c r="BK266" i="9"/>
  <c r="J239" i="9"/>
  <c r="BK225" i="9"/>
  <c r="BK215" i="9"/>
  <c r="BK197" i="9"/>
  <c r="BK180" i="9"/>
  <c r="J138" i="9"/>
  <c r="BK272" i="9"/>
  <c r="BK260" i="9"/>
  <c r="J247" i="9"/>
  <c r="J219" i="9"/>
  <c r="J204" i="9"/>
  <c r="J191" i="9"/>
  <c r="BK149" i="9"/>
  <c r="BK263" i="9"/>
  <c r="J256" i="9"/>
  <c r="J245" i="9"/>
  <c r="J223" i="9"/>
  <c r="BK204" i="9"/>
  <c r="J192" i="9"/>
  <c r="J173" i="9"/>
  <c r="J155" i="9"/>
  <c r="BK138" i="9"/>
  <c r="BK269" i="9"/>
  <c r="J255" i="9"/>
  <c r="J221" i="9"/>
  <c r="BK201" i="9"/>
  <c r="BK177" i="9"/>
  <c r="BK155" i="9"/>
  <c r="J161" i="10"/>
  <c r="BK155" i="10"/>
  <c r="BK128" i="10"/>
  <c r="BK158" i="10"/>
  <c r="BK134" i="10"/>
  <c r="BK161" i="10"/>
  <c r="J159" i="10"/>
  <c r="BK154" i="10"/>
  <c r="BK144" i="10"/>
  <c r="BK164" i="10"/>
  <c r="J155" i="10"/>
  <c r="J147" i="10"/>
  <c r="J135" i="10"/>
  <c r="BK145" i="11"/>
  <c r="J142" i="11"/>
  <c r="J139" i="11"/>
  <c r="BK144" i="11"/>
  <c r="BK135" i="11"/>
  <c r="J128" i="11"/>
  <c r="J141" i="11"/>
  <c r="J140" i="11"/>
  <c r="J135" i="11"/>
  <c r="BK131" i="11"/>
  <c r="BK146" i="11"/>
  <c r="J138" i="11"/>
  <c r="BK128" i="11"/>
  <c r="BK138" i="2" l="1"/>
  <c r="J138" i="2" s="1"/>
  <c r="J100" i="2" s="1"/>
  <c r="P138" i="2"/>
  <c r="R138" i="2"/>
  <c r="T138" i="2"/>
  <c r="P144" i="2"/>
  <c r="BK456" i="2"/>
  <c r="J456" i="2" s="1"/>
  <c r="J102" i="2" s="1"/>
  <c r="P456" i="2"/>
  <c r="BK567" i="2"/>
  <c r="J567" i="2"/>
  <c r="J103" i="2" s="1"/>
  <c r="R567" i="2"/>
  <c r="P576" i="2"/>
  <c r="T576" i="2"/>
  <c r="R581" i="2"/>
  <c r="P613" i="2"/>
  <c r="T613" i="2"/>
  <c r="P666" i="2"/>
  <c r="R666" i="2"/>
  <c r="T666" i="2"/>
  <c r="T702" i="2"/>
  <c r="R812" i="2"/>
  <c r="BK827" i="2"/>
  <c r="J827" i="2"/>
  <c r="J112" i="2" s="1"/>
  <c r="R827" i="2"/>
  <c r="T827" i="2"/>
  <c r="P844" i="2"/>
  <c r="BK878" i="2"/>
  <c r="J878" i="2" s="1"/>
  <c r="J114" i="2" s="1"/>
  <c r="R878" i="2"/>
  <c r="P134" i="3"/>
  <c r="T134" i="3"/>
  <c r="P151" i="3"/>
  <c r="BK156" i="3"/>
  <c r="J156" i="3"/>
  <c r="J103" i="3" s="1"/>
  <c r="T156" i="3"/>
  <c r="P169" i="3"/>
  <c r="R169" i="3"/>
  <c r="BK196" i="3"/>
  <c r="J196" i="3" s="1"/>
  <c r="J106" i="3" s="1"/>
  <c r="P196" i="3"/>
  <c r="T196" i="3"/>
  <c r="P209" i="3"/>
  <c r="BK234" i="3"/>
  <c r="J234" i="3" s="1"/>
  <c r="J108" i="3" s="1"/>
  <c r="R234" i="3"/>
  <c r="BK316" i="3"/>
  <c r="J316" i="3"/>
  <c r="J109" i="3" s="1"/>
  <c r="R316" i="3"/>
  <c r="BK328" i="3"/>
  <c r="J328" i="3" s="1"/>
  <c r="J110" i="3" s="1"/>
  <c r="R328" i="3"/>
  <c r="BK158" i="4"/>
  <c r="J158" i="4"/>
  <c r="J108" i="4" s="1"/>
  <c r="BK190" i="4"/>
  <c r="J190" i="4"/>
  <c r="J109" i="4" s="1"/>
  <c r="R125" i="5"/>
  <c r="P141" i="5"/>
  <c r="R125" i="6"/>
  <c r="R139" i="6"/>
  <c r="T126" i="7"/>
  <c r="R131" i="7"/>
  <c r="P135" i="7"/>
  <c r="BK142" i="8"/>
  <c r="J142" i="8" s="1"/>
  <c r="J100" i="8" s="1"/>
  <c r="T167" i="8"/>
  <c r="R188" i="8"/>
  <c r="R200" i="8"/>
  <c r="BK230" i="8"/>
  <c r="J230" i="8" s="1"/>
  <c r="J105" i="8" s="1"/>
  <c r="R239" i="8"/>
  <c r="T272" i="8"/>
  <c r="T280" i="8"/>
  <c r="BK290" i="8"/>
  <c r="J290" i="8" s="1"/>
  <c r="J112" i="8" s="1"/>
  <c r="R373" i="8"/>
  <c r="R387" i="8"/>
  <c r="R394" i="8"/>
  <c r="P419" i="8"/>
  <c r="BK137" i="9"/>
  <c r="J137" i="9"/>
  <c r="J100" i="9" s="1"/>
  <c r="T190" i="9"/>
  <c r="T193" i="9"/>
  <c r="T200" i="9"/>
  <c r="T214" i="9"/>
  <c r="BK224" i="9"/>
  <c r="J224" i="9"/>
  <c r="J107" i="9"/>
  <c r="R253" i="9"/>
  <c r="BK262" i="9"/>
  <c r="J262" i="9"/>
  <c r="J111" i="9" s="1"/>
  <c r="BK270" i="9"/>
  <c r="J270" i="9"/>
  <c r="J112" i="9"/>
  <c r="BK276" i="9"/>
  <c r="J276" i="9" s="1"/>
  <c r="J113" i="9" s="1"/>
  <c r="T127" i="10"/>
  <c r="T133" i="10"/>
  <c r="P137" i="10"/>
  <c r="R146" i="10"/>
  <c r="R127" i="11"/>
  <c r="R125" i="11"/>
  <c r="R124" i="11" s="1"/>
  <c r="P130" i="11"/>
  <c r="BK144" i="2"/>
  <c r="J144" i="2" s="1"/>
  <c r="J101" i="2" s="1"/>
  <c r="T144" i="2"/>
  <c r="R456" i="2"/>
  <c r="P567" i="2"/>
  <c r="T567" i="2"/>
  <c r="BK576" i="2"/>
  <c r="J576" i="2"/>
  <c r="J106" i="2" s="1"/>
  <c r="R576" i="2"/>
  <c r="P581" i="2"/>
  <c r="BK613" i="2"/>
  <c r="J613" i="2"/>
  <c r="J108" i="2" s="1"/>
  <c r="R613" i="2"/>
  <c r="BK702" i="2"/>
  <c r="J702" i="2" s="1"/>
  <c r="J110" i="2" s="1"/>
  <c r="R702" i="2"/>
  <c r="BK812" i="2"/>
  <c r="J812" i="2"/>
  <c r="J111" i="2" s="1"/>
  <c r="T812" i="2"/>
  <c r="BK844" i="2"/>
  <c r="J844" i="2" s="1"/>
  <c r="J113" i="2" s="1"/>
  <c r="T844" i="2"/>
  <c r="T878" i="2"/>
  <c r="BK134" i="3"/>
  <c r="J134" i="3" s="1"/>
  <c r="J100" i="3" s="1"/>
  <c r="R134" i="3"/>
  <c r="BK151" i="3"/>
  <c r="J151" i="3"/>
  <c r="J102" i="3"/>
  <c r="R151" i="3"/>
  <c r="T151" i="3"/>
  <c r="P156" i="3"/>
  <c r="R156" i="3"/>
  <c r="BK169" i="3"/>
  <c r="T169" i="3"/>
  <c r="R196" i="3"/>
  <c r="BK209" i="3"/>
  <c r="J209" i="3"/>
  <c r="J107" i="3"/>
  <c r="R209" i="3"/>
  <c r="T209" i="3"/>
  <c r="P234" i="3"/>
  <c r="T234" i="3"/>
  <c r="P316" i="3"/>
  <c r="T316" i="3"/>
  <c r="P328" i="3"/>
  <c r="T328" i="3"/>
  <c r="P158" i="4"/>
  <c r="P133" i="4" s="1"/>
  <c r="P132" i="4" s="1"/>
  <c r="AU98" i="1" s="1"/>
  <c r="T190" i="4"/>
  <c r="BK125" i="5"/>
  <c r="J125" i="5"/>
  <c r="J100" i="5"/>
  <c r="BK141" i="5"/>
  <c r="J141" i="5" s="1"/>
  <c r="J101" i="5" s="1"/>
  <c r="BK125" i="6"/>
  <c r="J125" i="6"/>
  <c r="J100" i="6"/>
  <c r="BK139" i="6"/>
  <c r="J139" i="6"/>
  <c r="J101" i="6" s="1"/>
  <c r="R126" i="7"/>
  <c r="BK131" i="7"/>
  <c r="J131" i="7" s="1"/>
  <c r="J101" i="7" s="1"/>
  <c r="R135" i="7"/>
  <c r="T142" i="8"/>
  <c r="R167" i="8"/>
  <c r="R141" i="8" s="1"/>
  <c r="T188" i="8"/>
  <c r="T200" i="8"/>
  <c r="R230" i="8"/>
  <c r="T239" i="8"/>
  <c r="P272" i="8"/>
  <c r="BK280" i="8"/>
  <c r="J280" i="8" s="1"/>
  <c r="J110" i="8" s="1"/>
  <c r="R290" i="8"/>
  <c r="P373" i="8"/>
  <c r="P387" i="8"/>
  <c r="T394" i="8"/>
  <c r="R419" i="8"/>
  <c r="P137" i="9"/>
  <c r="P190" i="9"/>
  <c r="P193" i="9"/>
  <c r="BK200" i="9"/>
  <c r="J200" i="9" s="1"/>
  <c r="J105" i="9" s="1"/>
  <c r="BK214" i="9"/>
  <c r="J214" i="9"/>
  <c r="J106" i="9"/>
  <c r="T224" i="9"/>
  <c r="P253" i="9"/>
  <c r="T262" i="9"/>
  <c r="R270" i="9"/>
  <c r="P276" i="9"/>
  <c r="BK127" i="10"/>
  <c r="J127" i="10"/>
  <c r="J100" i="10"/>
  <c r="P133" i="10"/>
  <c r="BK137" i="10"/>
  <c r="J137" i="10" s="1"/>
  <c r="J102" i="10" s="1"/>
  <c r="BK146" i="10"/>
  <c r="J146" i="10" s="1"/>
  <c r="J103" i="10" s="1"/>
  <c r="BK127" i="11"/>
  <c r="BK125" i="11" s="1"/>
  <c r="J125" i="11" s="1"/>
  <c r="J99" i="11" s="1"/>
  <c r="J127" i="11"/>
  <c r="J100" i="11"/>
  <c r="T127" i="11"/>
  <c r="T125" i="11" s="1"/>
  <c r="T124" i="11" s="1"/>
  <c r="T130" i="11"/>
  <c r="P134" i="11"/>
  <c r="R144" i="2"/>
  <c r="T456" i="2"/>
  <c r="BK581" i="2"/>
  <c r="J581" i="2" s="1"/>
  <c r="J107" i="2" s="1"/>
  <c r="T581" i="2"/>
  <c r="BK666" i="2"/>
  <c r="J666" i="2"/>
  <c r="J109" i="2"/>
  <c r="P702" i="2"/>
  <c r="P812" i="2"/>
  <c r="P827" i="2"/>
  <c r="R844" i="2"/>
  <c r="P878" i="2"/>
  <c r="T158" i="4"/>
  <c r="T133" i="4"/>
  <c r="T132" i="4"/>
  <c r="R190" i="4"/>
  <c r="P125" i="5"/>
  <c r="P124" i="5" s="1"/>
  <c r="P123" i="5" s="1"/>
  <c r="AU99" i="1" s="1"/>
  <c r="R141" i="5"/>
  <c r="P125" i="6"/>
  <c r="P139" i="6"/>
  <c r="BK126" i="7"/>
  <c r="J126" i="7"/>
  <c r="J100" i="7" s="1"/>
  <c r="P131" i="7"/>
  <c r="T135" i="7"/>
  <c r="R142" i="8"/>
  <c r="P167" i="8"/>
  <c r="BK188" i="8"/>
  <c r="J188" i="8"/>
  <c r="J103" i="8" s="1"/>
  <c r="BK200" i="8"/>
  <c r="J200" i="8"/>
  <c r="J104" i="8" s="1"/>
  <c r="T230" i="8"/>
  <c r="BK239" i="8"/>
  <c r="J239" i="8" s="1"/>
  <c r="J108" i="8" s="1"/>
  <c r="R272" i="8"/>
  <c r="P280" i="8"/>
  <c r="P290" i="8"/>
  <c r="BK373" i="8"/>
  <c r="J373" i="8" s="1"/>
  <c r="J114" i="8" s="1"/>
  <c r="BK387" i="8"/>
  <c r="J387" i="8" s="1"/>
  <c r="J116" i="8" s="1"/>
  <c r="BK394" i="8"/>
  <c r="J394" i="8"/>
  <c r="J117" i="8" s="1"/>
  <c r="T419" i="8"/>
  <c r="T137" i="9"/>
  <c r="BK190" i="9"/>
  <c r="J190" i="9"/>
  <c r="J103" i="9" s="1"/>
  <c r="BK193" i="9"/>
  <c r="J193" i="9"/>
  <c r="J104" i="9" s="1"/>
  <c r="P200" i="9"/>
  <c r="P214" i="9"/>
  <c r="P224" i="9"/>
  <c r="BK253" i="9"/>
  <c r="J253" i="9" s="1"/>
  <c r="J108" i="9" s="1"/>
  <c r="R262" i="9"/>
  <c r="T270" i="9"/>
  <c r="T276" i="9"/>
  <c r="R127" i="10"/>
  <c r="BK133" i="10"/>
  <c r="J133" i="10"/>
  <c r="J101" i="10" s="1"/>
  <c r="R137" i="10"/>
  <c r="P146" i="10"/>
  <c r="P126" i="10" s="1"/>
  <c r="P125" i="10" s="1"/>
  <c r="AU105" i="1" s="1"/>
  <c r="P127" i="11"/>
  <c r="P125" i="11"/>
  <c r="P124" i="11"/>
  <c r="AU106" i="1"/>
  <c r="BK130" i="11"/>
  <c r="J130" i="11" s="1"/>
  <c r="J101" i="11" s="1"/>
  <c r="R130" i="11"/>
  <c r="R134" i="11"/>
  <c r="R158" i="4"/>
  <c r="R133" i="4"/>
  <c r="R132" i="4"/>
  <c r="P190" i="4"/>
  <c r="T125" i="5"/>
  <c r="T141" i="5"/>
  <c r="T124" i="5"/>
  <c r="T123" i="5" s="1"/>
  <c r="T125" i="6"/>
  <c r="T139" i="6"/>
  <c r="P126" i="7"/>
  <c r="P125" i="7"/>
  <c r="P124" i="7" s="1"/>
  <c r="AU101" i="1" s="1"/>
  <c r="T131" i="7"/>
  <c r="BK135" i="7"/>
  <c r="J135" i="7"/>
  <c r="J102" i="7"/>
  <c r="P142" i="8"/>
  <c r="BK167" i="8"/>
  <c r="J167" i="8" s="1"/>
  <c r="J102" i="8" s="1"/>
  <c r="P188" i="8"/>
  <c r="P200" i="8"/>
  <c r="P230" i="8"/>
  <c r="P239" i="8"/>
  <c r="BK272" i="8"/>
  <c r="J272" i="8" s="1"/>
  <c r="J109" i="8" s="1"/>
  <c r="R280" i="8"/>
  <c r="T290" i="8"/>
  <c r="T373" i="8"/>
  <c r="T387" i="8"/>
  <c r="P394" i="8"/>
  <c r="BK419" i="8"/>
  <c r="J419" i="8" s="1"/>
  <c r="J118" i="8" s="1"/>
  <c r="R137" i="9"/>
  <c r="R190" i="9"/>
  <c r="R193" i="9"/>
  <c r="R200" i="9"/>
  <c r="R214" i="9"/>
  <c r="R224" i="9"/>
  <c r="T253" i="9"/>
  <c r="P262" i="9"/>
  <c r="P261" i="9" s="1"/>
  <c r="P270" i="9"/>
  <c r="R276" i="9"/>
  <c r="P127" i="10"/>
  <c r="R133" i="10"/>
  <c r="T137" i="10"/>
  <c r="T146" i="10"/>
  <c r="BK134" i="11"/>
  <c r="J134" i="11"/>
  <c r="J102" i="11"/>
  <c r="T134" i="11"/>
  <c r="BK573" i="2"/>
  <c r="J573" i="2" s="1"/>
  <c r="J104" i="2" s="1"/>
  <c r="BK134" i="4"/>
  <c r="J134" i="4" s="1"/>
  <c r="J100" i="4" s="1"/>
  <c r="BK137" i="4"/>
  <c r="J137" i="4"/>
  <c r="J101" i="4"/>
  <c r="BK140" i="4"/>
  <c r="J140" i="4" s="1"/>
  <c r="J102" i="4" s="1"/>
  <c r="BK143" i="4"/>
  <c r="J143" i="4"/>
  <c r="J103" i="4"/>
  <c r="BK146" i="4"/>
  <c r="J146" i="4"/>
  <c r="J104" i="4" s="1"/>
  <c r="BK149" i="4"/>
  <c r="J149" i="4"/>
  <c r="J105" i="4" s="1"/>
  <c r="BK152" i="4"/>
  <c r="J152" i="4"/>
  <c r="J106" i="4"/>
  <c r="BK236" i="8"/>
  <c r="J236" i="8" s="1"/>
  <c r="J106" i="8" s="1"/>
  <c r="BK179" i="9"/>
  <c r="J179" i="9" s="1"/>
  <c r="J101" i="9" s="1"/>
  <c r="BK186" i="9"/>
  <c r="J186" i="9" s="1"/>
  <c r="J102" i="9" s="1"/>
  <c r="BK149" i="3"/>
  <c r="J149" i="3"/>
  <c r="J101" i="3"/>
  <c r="BK361" i="8"/>
  <c r="J361" i="8" s="1"/>
  <c r="J113" i="8" s="1"/>
  <c r="BK288" i="8"/>
  <c r="J288" i="8"/>
  <c r="J111" i="8" s="1"/>
  <c r="BK382" i="8"/>
  <c r="J382" i="8"/>
  <c r="J115" i="8"/>
  <c r="BK259" i="9"/>
  <c r="J259" i="9" s="1"/>
  <c r="J109" i="9" s="1"/>
  <c r="BK155" i="4"/>
  <c r="J155" i="4" s="1"/>
  <c r="J107" i="4" s="1"/>
  <c r="BK163" i="8"/>
  <c r="J163" i="8" s="1"/>
  <c r="J101" i="8" s="1"/>
  <c r="J91" i="11"/>
  <c r="BF128" i="11"/>
  <c r="BF131" i="11"/>
  <c r="BF139" i="11"/>
  <c r="BF141" i="11"/>
  <c r="J93" i="11"/>
  <c r="E112" i="11"/>
  <c r="F120" i="11"/>
  <c r="BF126" i="11"/>
  <c r="BF129" i="11"/>
  <c r="BF133" i="11"/>
  <c r="BF135" i="11"/>
  <c r="BF136" i="11"/>
  <c r="BF140" i="11"/>
  <c r="BF143" i="11"/>
  <c r="BF144" i="11"/>
  <c r="BF145" i="11"/>
  <c r="BF146" i="11"/>
  <c r="J94" i="11"/>
  <c r="F121" i="11"/>
  <c r="BF132" i="11"/>
  <c r="BF137" i="11"/>
  <c r="BF138" i="11"/>
  <c r="BF142" i="11"/>
  <c r="J119" i="10"/>
  <c r="J122" i="10"/>
  <c r="BF134" i="10"/>
  <c r="BF135" i="10"/>
  <c r="BF138" i="10"/>
  <c r="BF141" i="10"/>
  <c r="BF144" i="10"/>
  <c r="BF158" i="10"/>
  <c r="E85" i="10"/>
  <c r="F93" i="10"/>
  <c r="F122" i="10"/>
  <c r="BF150" i="10"/>
  <c r="BF156" i="10"/>
  <c r="BF157" i="10"/>
  <c r="BF159" i="10"/>
  <c r="J121" i="10"/>
  <c r="BF128" i="10"/>
  <c r="BF131" i="10"/>
  <c r="BF151" i="10"/>
  <c r="BF154" i="10"/>
  <c r="BF147" i="10"/>
  <c r="BF155" i="10"/>
  <c r="BF160" i="10"/>
  <c r="BF161" i="10"/>
  <c r="BF164" i="10"/>
  <c r="E85" i="9"/>
  <c r="J91" i="9"/>
  <c r="J94" i="9"/>
  <c r="J131" i="9"/>
  <c r="BF138" i="9"/>
  <c r="BF155" i="9"/>
  <c r="BF173" i="9"/>
  <c r="BF192" i="9"/>
  <c r="BF196" i="9"/>
  <c r="BF209" i="9"/>
  <c r="BF219" i="9"/>
  <c r="BF239" i="9"/>
  <c r="BF245" i="9"/>
  <c r="BF260" i="9"/>
  <c r="BF269" i="9"/>
  <c r="BF272" i="9"/>
  <c r="BF277" i="9"/>
  <c r="F132" i="9"/>
  <c r="BF149" i="9"/>
  <c r="BF163" i="9"/>
  <c r="BF177" i="9"/>
  <c r="BF180" i="9"/>
  <c r="BF191" i="9"/>
  <c r="BF199" i="9"/>
  <c r="BF204" i="9"/>
  <c r="BF207" i="9"/>
  <c r="BF212" i="9"/>
  <c r="BF225" i="9"/>
  <c r="BF228" i="9"/>
  <c r="BF243" i="9"/>
  <c r="BF247" i="9"/>
  <c r="BF255" i="9"/>
  <c r="BF263" i="9"/>
  <c r="BF187" i="9"/>
  <c r="BF194" i="9"/>
  <c r="BF201" i="9"/>
  <c r="BF218" i="9"/>
  <c r="BF221" i="9"/>
  <c r="BF254" i="9"/>
  <c r="BF256" i="9"/>
  <c r="BF266" i="9"/>
  <c r="BF274" i="9"/>
  <c r="F93" i="9"/>
  <c r="BF143" i="9"/>
  <c r="BF161" i="9"/>
  <c r="BF197" i="9"/>
  <c r="BF215" i="9"/>
  <c r="BF223" i="9"/>
  <c r="BF235" i="9"/>
  <c r="BF258" i="9"/>
  <c r="BF271" i="9"/>
  <c r="BF280" i="9"/>
  <c r="BK125" i="7"/>
  <c r="J125" i="7" s="1"/>
  <c r="J99" i="7" s="1"/>
  <c r="J93" i="8"/>
  <c r="E128" i="8"/>
  <c r="BF168" i="8"/>
  <c r="BF172" i="8"/>
  <c r="BF178" i="8"/>
  <c r="BF185" i="8"/>
  <c r="BF197" i="8"/>
  <c r="BF222" i="8"/>
  <c r="BF223" i="8"/>
  <c r="BF227" i="8"/>
  <c r="BF233" i="8"/>
  <c r="BF235" i="8"/>
  <c r="BF247" i="8"/>
  <c r="BF265" i="8"/>
  <c r="BF273" i="8"/>
  <c r="BF281" i="8"/>
  <c r="BF293" i="8"/>
  <c r="BF298" i="8"/>
  <c r="BF305" i="8"/>
  <c r="BF320" i="8"/>
  <c r="BF326" i="8"/>
  <c r="BF355" i="8"/>
  <c r="BF362" i="8"/>
  <c r="BF377" i="8"/>
  <c r="BF380" i="8"/>
  <c r="BF381" i="8"/>
  <c r="F93" i="8"/>
  <c r="F94" i="8"/>
  <c r="BF149" i="8"/>
  <c r="BF182" i="8"/>
  <c r="BF189" i="8"/>
  <c r="BF202" i="8"/>
  <c r="BF250" i="8"/>
  <c r="BF253" i="8"/>
  <c r="BF262" i="8"/>
  <c r="BF271" i="8"/>
  <c r="BF284" i="8"/>
  <c r="BF287" i="8"/>
  <c r="BF297" i="8"/>
  <c r="BF323" i="8"/>
  <c r="BF327" i="8"/>
  <c r="BF346" i="8"/>
  <c r="BF374" i="8"/>
  <c r="BF391" i="8"/>
  <c r="BF395" i="8"/>
  <c r="BF401" i="8"/>
  <c r="BF413" i="8"/>
  <c r="BF431" i="8"/>
  <c r="J91" i="8"/>
  <c r="BF146" i="8"/>
  <c r="BF152" i="8"/>
  <c r="BF156" i="8"/>
  <c r="BF159" i="8"/>
  <c r="BF194" i="8"/>
  <c r="BF201" i="8"/>
  <c r="BF203" i="8"/>
  <c r="BF206" i="8"/>
  <c r="BF209" i="8"/>
  <c r="BF221" i="8"/>
  <c r="BF232" i="8"/>
  <c r="BF237" i="8"/>
  <c r="BF240" i="8"/>
  <c r="BF243" i="8"/>
  <c r="BF268" i="8"/>
  <c r="BF276" i="8"/>
  <c r="BF279" i="8"/>
  <c r="BF300" i="8"/>
  <c r="BF308" i="8"/>
  <c r="BF331" i="8"/>
  <c r="BF340" i="8"/>
  <c r="BF352" i="8"/>
  <c r="BF388" i="8"/>
  <c r="BF407" i="8"/>
  <c r="BF452" i="8"/>
  <c r="J94" i="8"/>
  <c r="BF143" i="8"/>
  <c r="BF153" i="8"/>
  <c r="BF160" i="8"/>
  <c r="BF164" i="8"/>
  <c r="BF175" i="8"/>
  <c r="BF198" i="8"/>
  <c r="BF212" i="8"/>
  <c r="BF226" i="8"/>
  <c r="BF231" i="8"/>
  <c r="BF256" i="8"/>
  <c r="BF259" i="8"/>
  <c r="BF289" i="8"/>
  <c r="BF291" i="8"/>
  <c r="BF292" i="8"/>
  <c r="BF294" i="8"/>
  <c r="BF295" i="8"/>
  <c r="BF296" i="8"/>
  <c r="BF299" i="8"/>
  <c r="BF301" i="8"/>
  <c r="BF302" i="8"/>
  <c r="BF311" i="8"/>
  <c r="BF314" i="8"/>
  <c r="BF317" i="8"/>
  <c r="BF328" i="8"/>
  <c r="BF329" i="8"/>
  <c r="BF330" i="8"/>
  <c r="BF334" i="8"/>
  <c r="BF337" i="8"/>
  <c r="BF343" i="8"/>
  <c r="BF349" i="8"/>
  <c r="BF358" i="8"/>
  <c r="BF383" i="8"/>
  <c r="BF420" i="8"/>
  <c r="E85" i="7"/>
  <c r="J91" i="7"/>
  <c r="F94" i="7"/>
  <c r="J120" i="7"/>
  <c r="BE130" i="7"/>
  <c r="BE133" i="7"/>
  <c r="BE134" i="7"/>
  <c r="BE136" i="7"/>
  <c r="BE140" i="7"/>
  <c r="BE141" i="7"/>
  <c r="BE142" i="7"/>
  <c r="F93" i="7"/>
  <c r="J94" i="7"/>
  <c r="BE127" i="7"/>
  <c r="BE138" i="7"/>
  <c r="BE149" i="7"/>
  <c r="BE132" i="7"/>
  <c r="BE143" i="7"/>
  <c r="BE145" i="7"/>
  <c r="BE146" i="7"/>
  <c r="BE147" i="7"/>
  <c r="BE148" i="7"/>
  <c r="BE128" i="7"/>
  <c r="BE129" i="7"/>
  <c r="BE137" i="7"/>
  <c r="BE139" i="7"/>
  <c r="BE144" i="7"/>
  <c r="J91" i="6"/>
  <c r="F119" i="6"/>
  <c r="F120" i="6"/>
  <c r="BF135" i="6"/>
  <c r="BF141" i="6"/>
  <c r="J94" i="6"/>
  <c r="BF126" i="6"/>
  <c r="BF128" i="6"/>
  <c r="BF129" i="6"/>
  <c r="BF131" i="6"/>
  <c r="BF133" i="6"/>
  <c r="BF136" i="6"/>
  <c r="BF138" i="6"/>
  <c r="BF140" i="6"/>
  <c r="BF130" i="6"/>
  <c r="BF132" i="6"/>
  <c r="BF134" i="6"/>
  <c r="BF137" i="6"/>
  <c r="BF142" i="6"/>
  <c r="BF143" i="6"/>
  <c r="E85" i="6"/>
  <c r="J93" i="6"/>
  <c r="BF127" i="6"/>
  <c r="J93" i="5"/>
  <c r="BF128" i="5"/>
  <c r="BF136" i="5"/>
  <c r="BF137" i="5"/>
  <c r="BF142" i="5"/>
  <c r="BF147" i="5"/>
  <c r="BF161" i="5"/>
  <c r="E85" i="5"/>
  <c r="F93" i="5"/>
  <c r="BF129" i="5"/>
  <c r="BF134" i="5"/>
  <c r="BF139" i="5"/>
  <c r="BF145" i="5"/>
  <c r="BF148" i="5"/>
  <c r="BF150" i="5"/>
  <c r="BF152" i="5"/>
  <c r="BF158" i="5"/>
  <c r="BF162" i="5"/>
  <c r="J94" i="5"/>
  <c r="J117" i="5"/>
  <c r="BF127" i="5"/>
  <c r="BF130" i="5"/>
  <c r="BF133" i="5"/>
  <c r="BF135" i="5"/>
  <c r="BF143" i="5"/>
  <c r="BF144" i="5"/>
  <c r="BF146" i="5"/>
  <c r="BF157" i="5"/>
  <c r="F94" i="5"/>
  <c r="BF126" i="5"/>
  <c r="BF131" i="5"/>
  <c r="BF132" i="5"/>
  <c r="BF138" i="5"/>
  <c r="BF140" i="5"/>
  <c r="BF149" i="5"/>
  <c r="BF151" i="5"/>
  <c r="BF153" i="5"/>
  <c r="BF154" i="5"/>
  <c r="BF155" i="5"/>
  <c r="BF156" i="5"/>
  <c r="BF159" i="5"/>
  <c r="BF160" i="5"/>
  <c r="BF163" i="5"/>
  <c r="F93" i="4"/>
  <c r="J94" i="4"/>
  <c r="BF135" i="4"/>
  <c r="BF138" i="4"/>
  <c r="BF144" i="4"/>
  <c r="BF147" i="4"/>
  <c r="BF156" i="4"/>
  <c r="BF162" i="4"/>
  <c r="BF163" i="4"/>
  <c r="BF172" i="4"/>
  <c r="BF175" i="4"/>
  <c r="BF177" i="4"/>
  <c r="BF181" i="4"/>
  <c r="BF183" i="4"/>
  <c r="BF195" i="4"/>
  <c r="J169" i="3"/>
  <c r="J105" i="3" s="1"/>
  <c r="F94" i="4"/>
  <c r="BF153" i="4"/>
  <c r="BF164" i="4"/>
  <c r="BF168" i="4"/>
  <c r="BF170" i="4"/>
  <c r="BF176" i="4"/>
  <c r="BF179" i="4"/>
  <c r="BF185" i="4"/>
  <c r="BF188" i="4"/>
  <c r="BF193" i="4"/>
  <c r="J91" i="4"/>
  <c r="E120" i="4"/>
  <c r="BF141" i="4"/>
  <c r="BF150" i="4"/>
  <c r="BF159" i="4"/>
  <c r="BF160" i="4"/>
  <c r="BF161" i="4"/>
  <c r="BF165" i="4"/>
  <c r="BF166" i="4"/>
  <c r="BF173" i="4"/>
  <c r="BF182" i="4"/>
  <c r="BF184" i="4"/>
  <c r="BF186" i="4"/>
  <c r="BF187" i="4"/>
  <c r="BF191" i="4"/>
  <c r="BF192" i="4"/>
  <c r="J93" i="4"/>
  <c r="BF167" i="4"/>
  <c r="BF169" i="4"/>
  <c r="BF171" i="4"/>
  <c r="BF174" i="4"/>
  <c r="BF178" i="4"/>
  <c r="BF180" i="4"/>
  <c r="BF189" i="4"/>
  <c r="BF194" i="4"/>
  <c r="F93" i="3"/>
  <c r="BF139" i="3"/>
  <c r="BF147" i="3"/>
  <c r="BF150" i="3"/>
  <c r="BF152" i="3"/>
  <c r="BF154" i="3"/>
  <c r="BF162" i="3"/>
  <c r="BF180" i="3"/>
  <c r="BF185" i="3"/>
  <c r="F94" i="3"/>
  <c r="BF135" i="3"/>
  <c r="BF160" i="3"/>
  <c r="BF165" i="3"/>
  <c r="BF170" i="3"/>
  <c r="BF177" i="3"/>
  <c r="BF184" i="3"/>
  <c r="BF190" i="3"/>
  <c r="BF218" i="3"/>
  <c r="BF223" i="3"/>
  <c r="BF230" i="3"/>
  <c r="BF236" i="3"/>
  <c r="BF246" i="3"/>
  <c r="BF249" i="3"/>
  <c r="BF275" i="3"/>
  <c r="BF277" i="3"/>
  <c r="BF318" i="3"/>
  <c r="BF320" i="3"/>
  <c r="BF325" i="3"/>
  <c r="BF335" i="3"/>
  <c r="BF342" i="3"/>
  <c r="J93" i="3"/>
  <c r="E120" i="3"/>
  <c r="BF137" i="3"/>
  <c r="BF161" i="3"/>
  <c r="BF164" i="3"/>
  <c r="BF166" i="3"/>
  <c r="BF181" i="3"/>
  <c r="BF187" i="3"/>
  <c r="BF188" i="3"/>
  <c r="BF193" i="3"/>
  <c r="BF194" i="3"/>
  <c r="BF197" i="3"/>
  <c r="BF199" i="3"/>
  <c r="BF200" i="3"/>
  <c r="BF201" i="3"/>
  <c r="BF204" i="3"/>
  <c r="BF205" i="3"/>
  <c r="BF210" i="3"/>
  <c r="BF212" i="3"/>
  <c r="BF214" i="3"/>
  <c r="BF215" i="3"/>
  <c r="BF217" i="3"/>
  <c r="BF224" i="3"/>
  <c r="BF227" i="3"/>
  <c r="BF232" i="3"/>
  <c r="BF235" i="3"/>
  <c r="BF240" i="3"/>
  <c r="BF273" i="3"/>
  <c r="BF279" i="3"/>
  <c r="BF282" i="3"/>
  <c r="BF285" i="3"/>
  <c r="BF290" i="3"/>
  <c r="BF293" i="3"/>
  <c r="BF294" i="3"/>
  <c r="BF295" i="3"/>
  <c r="BF296" i="3"/>
  <c r="BF307" i="3"/>
  <c r="BF313" i="3"/>
  <c r="BF314" i="3"/>
  <c r="BF317" i="3"/>
  <c r="BF321" i="3"/>
  <c r="BF324" i="3"/>
  <c r="BF326" i="3"/>
  <c r="BF329" i="3"/>
  <c r="BF331" i="3"/>
  <c r="BF337" i="3"/>
  <c r="J91" i="3"/>
  <c r="J94" i="3"/>
  <c r="BF143" i="3"/>
  <c r="BF146" i="3"/>
  <c r="BF157" i="3"/>
  <c r="BF158" i="3"/>
  <c r="BF163" i="3"/>
  <c r="BF173" i="3"/>
  <c r="BF186" i="3"/>
  <c r="BF198" i="3"/>
  <c r="BF206" i="3"/>
  <c r="BF207" i="3"/>
  <c r="BF216" i="3"/>
  <c r="BF219" i="3"/>
  <c r="BF231" i="3"/>
  <c r="BF243" i="3"/>
  <c r="BF255" i="3"/>
  <c r="BF259" i="3"/>
  <c r="BF264" i="3"/>
  <c r="BF269" i="3"/>
  <c r="BF271" i="3"/>
  <c r="BF289" i="3"/>
  <c r="BF291" i="3"/>
  <c r="BF292" i="3"/>
  <c r="BF297" i="3"/>
  <c r="BF298" i="3"/>
  <c r="BF301" i="3"/>
  <c r="BF302" i="3"/>
  <c r="BF305" i="3"/>
  <c r="BF306" i="3"/>
  <c r="BF310" i="3"/>
  <c r="BF311" i="3"/>
  <c r="BF312" i="3"/>
  <c r="BF319" i="3"/>
  <c r="BF333" i="3"/>
  <c r="BF339" i="3"/>
  <c r="BF343" i="3"/>
  <c r="E85" i="2"/>
  <c r="F93" i="2"/>
  <c r="J133" i="2"/>
  <c r="BF142" i="2"/>
  <c r="BF145" i="2"/>
  <c r="BF173" i="2"/>
  <c r="BF194" i="2"/>
  <c r="BF209" i="2"/>
  <c r="BF247" i="2"/>
  <c r="BF261" i="2"/>
  <c r="BF266" i="2"/>
  <c r="BF289" i="2"/>
  <c r="BF300" i="2"/>
  <c r="BF309" i="2"/>
  <c r="BF312" i="2"/>
  <c r="BF322" i="2"/>
  <c r="BF343" i="2"/>
  <c r="BF370" i="2"/>
  <c r="BF423" i="2"/>
  <c r="BF439" i="2"/>
  <c r="BF468" i="2"/>
  <c r="BF503" i="2"/>
  <c r="BF506" i="2"/>
  <c r="BF527" i="2"/>
  <c r="BF529" i="2"/>
  <c r="BF530" i="2"/>
  <c r="BF536" i="2"/>
  <c r="BF537" i="2"/>
  <c r="BF541" i="2"/>
  <c r="BF547" i="2"/>
  <c r="BF569" i="2"/>
  <c r="BF570" i="2"/>
  <c r="BF580" i="2"/>
  <c r="BF591" i="2"/>
  <c r="BF684" i="2"/>
  <c r="BF687" i="2"/>
  <c r="BF690" i="2"/>
  <c r="BF694" i="2"/>
  <c r="BF706" i="2"/>
  <c r="BF707" i="2"/>
  <c r="BF723" i="2"/>
  <c r="BF724" i="2"/>
  <c r="BF725" i="2"/>
  <c r="BF735" i="2"/>
  <c r="BF739" i="2"/>
  <c r="BF754" i="2"/>
  <c r="BF794" i="2"/>
  <c r="BF797" i="2"/>
  <c r="BF800" i="2"/>
  <c r="BF824" i="2"/>
  <c r="BF834" i="2"/>
  <c r="BF841" i="2"/>
  <c r="BF852" i="2"/>
  <c r="BF854" i="2"/>
  <c r="BF857" i="2"/>
  <c r="BF859" i="2"/>
  <c r="BF860" i="2"/>
  <c r="BF866" i="2"/>
  <c r="BF869" i="2"/>
  <c r="BF872" i="2"/>
  <c r="BF873" i="2"/>
  <c r="BF876" i="2"/>
  <c r="BF877" i="2"/>
  <c r="BF879" i="2"/>
  <c r="BF883" i="2"/>
  <c r="BF884" i="2"/>
  <c r="F94" i="2"/>
  <c r="J132" i="2"/>
  <c r="BF148" i="2"/>
  <c r="BF212" i="2"/>
  <c r="BF282" i="2"/>
  <c r="BF306" i="2"/>
  <c r="BF319" i="2"/>
  <c r="BF351" i="2"/>
  <c r="BF355" i="2"/>
  <c r="BF359" i="2"/>
  <c r="BF373" i="2"/>
  <c r="BF382" i="2"/>
  <c r="BF390" i="2"/>
  <c r="BF403" i="2"/>
  <c r="BF457" i="2"/>
  <c r="BF465" i="2"/>
  <c r="BF473" i="2"/>
  <c r="BF474" i="2"/>
  <c r="BF480" i="2"/>
  <c r="BF481" i="2"/>
  <c r="BF487" i="2"/>
  <c r="BF518" i="2"/>
  <c r="BF521" i="2"/>
  <c r="BF557" i="2"/>
  <c r="BF560" i="2"/>
  <c r="BF563" i="2"/>
  <c r="BF572" i="2"/>
  <c r="BF585" i="2"/>
  <c r="BF588" i="2"/>
  <c r="BF635" i="2"/>
  <c r="BF642" i="2"/>
  <c r="BF662" i="2"/>
  <c r="BF678" i="2"/>
  <c r="BF681" i="2"/>
  <c r="BF697" i="2"/>
  <c r="BF701" i="2"/>
  <c r="BF703" i="2"/>
  <c r="BF720" i="2"/>
  <c r="BF727" i="2"/>
  <c r="BF731" i="2"/>
  <c r="BF780" i="2"/>
  <c r="BF783" i="2"/>
  <c r="BF786" i="2"/>
  <c r="BF809" i="2"/>
  <c r="BF811" i="2"/>
  <c r="BF823" i="2"/>
  <c r="BF831" i="2"/>
  <c r="BF837" i="2"/>
  <c r="BF838" i="2"/>
  <c r="BF845" i="2"/>
  <c r="BF846" i="2"/>
  <c r="BF847" i="2"/>
  <c r="BF849" i="2"/>
  <c r="BF858" i="2"/>
  <c r="BF862" i="2"/>
  <c r="BF865" i="2"/>
  <c r="J130" i="2"/>
  <c r="BF139" i="2"/>
  <c r="BF156" i="2"/>
  <c r="BF167" i="2"/>
  <c r="BF228" i="2"/>
  <c r="BF233" i="2"/>
  <c r="BF252" i="2"/>
  <c r="BF258" i="2"/>
  <c r="BF276" i="2"/>
  <c r="BF303" i="2"/>
  <c r="BF337" i="2"/>
  <c r="BF366" i="2"/>
  <c r="BF414" i="2"/>
  <c r="BF420" i="2"/>
  <c r="BF427" i="2"/>
  <c r="BF447" i="2"/>
  <c r="BF454" i="2"/>
  <c r="BF469" i="2"/>
  <c r="BF470" i="2"/>
  <c r="BF477" i="2"/>
  <c r="BF484" i="2"/>
  <c r="BF490" i="2"/>
  <c r="BF492" i="2"/>
  <c r="BF509" i="2"/>
  <c r="BF512" i="2"/>
  <c r="BF515" i="2"/>
  <c r="BF519" i="2"/>
  <c r="BF528" i="2"/>
  <c r="BF532" i="2"/>
  <c r="BF538" i="2"/>
  <c r="BF544" i="2"/>
  <c r="BF552" i="2"/>
  <c r="BF568" i="2"/>
  <c r="BF577" i="2"/>
  <c r="BF600" i="2"/>
  <c r="BF605" i="2"/>
  <c r="BF610" i="2"/>
  <c r="BF612" i="2"/>
  <c r="BF614" i="2"/>
  <c r="BF619" i="2"/>
  <c r="BF622" i="2"/>
  <c r="BF638" i="2"/>
  <c r="BF651" i="2"/>
  <c r="BF665" i="2"/>
  <c r="BF671" i="2"/>
  <c r="BF693" i="2"/>
  <c r="BF730" i="2"/>
  <c r="BF789" i="2"/>
  <c r="BF792" i="2"/>
  <c r="BF803" i="2"/>
  <c r="BF808" i="2"/>
  <c r="BF810" i="2"/>
  <c r="BF826" i="2"/>
  <c r="BF828" i="2"/>
  <c r="BF850" i="2"/>
  <c r="BF851" i="2"/>
  <c r="BF856" i="2"/>
  <c r="BF870" i="2"/>
  <c r="BF875" i="2"/>
  <c r="BF176" i="2"/>
  <c r="BF216" i="2"/>
  <c r="BF220" i="2"/>
  <c r="BF239" i="2"/>
  <c r="BF244" i="2"/>
  <c r="BF255" i="2"/>
  <c r="BF272" i="2"/>
  <c r="BF295" i="2"/>
  <c r="BF340" i="2"/>
  <c r="BF347" i="2"/>
  <c r="BF362" i="2"/>
  <c r="BF379" i="2"/>
  <c r="BF384" i="2"/>
  <c r="BF393" i="2"/>
  <c r="BF410" i="2"/>
  <c r="BF417" i="2"/>
  <c r="BF432" i="2"/>
  <c r="BF450" i="2"/>
  <c r="BF451" i="2"/>
  <c r="BF496" i="2"/>
  <c r="BF499" i="2"/>
  <c r="BF520" i="2"/>
  <c r="BF525" i="2"/>
  <c r="BF526" i="2"/>
  <c r="BF531" i="2"/>
  <c r="BF535" i="2"/>
  <c r="BF574" i="2"/>
  <c r="BF582" i="2"/>
  <c r="BF594" i="2"/>
  <c r="BF597" i="2"/>
  <c r="BF632" i="2"/>
  <c r="BF645" i="2"/>
  <c r="BF648" i="2"/>
  <c r="BF658" i="2"/>
  <c r="BF667" i="2"/>
  <c r="BF674" i="2"/>
  <c r="BF726" i="2"/>
  <c r="BF732" i="2"/>
  <c r="BF750" i="2"/>
  <c r="BF806" i="2"/>
  <c r="BF807" i="2"/>
  <c r="BF813" i="2"/>
  <c r="BF825" i="2"/>
  <c r="BF848" i="2"/>
  <c r="BF853" i="2"/>
  <c r="BF855" i="2"/>
  <c r="BF861" i="2"/>
  <c r="BF863" i="2"/>
  <c r="BF864" i="2"/>
  <c r="BF867" i="2"/>
  <c r="BF868" i="2"/>
  <c r="BF871" i="2"/>
  <c r="BF874" i="2"/>
  <c r="AS94" i="1"/>
  <c r="F37" i="2"/>
  <c r="BB96" i="1" s="1"/>
  <c r="F38" i="3"/>
  <c r="BC97" i="1"/>
  <c r="F39" i="3"/>
  <c r="BD97" i="1" s="1"/>
  <c r="F39" i="4"/>
  <c r="BD98" i="1" s="1"/>
  <c r="F38" i="5"/>
  <c r="BC99" i="1" s="1"/>
  <c r="F35" i="6"/>
  <c r="AZ100" i="1"/>
  <c r="F39" i="7"/>
  <c r="BD101" i="1" s="1"/>
  <c r="F37" i="7"/>
  <c r="BB101" i="1" s="1"/>
  <c r="F38" i="8"/>
  <c r="BC103" i="1" s="1"/>
  <c r="F38" i="9"/>
  <c r="BC104" i="1"/>
  <c r="J35" i="10"/>
  <c r="AV105" i="1" s="1"/>
  <c r="J35" i="11"/>
  <c r="AV106" i="1" s="1"/>
  <c r="F38" i="2"/>
  <c r="BC96" i="1" s="1"/>
  <c r="F39" i="2"/>
  <c r="BD96" i="1" s="1"/>
  <c r="J35" i="5"/>
  <c r="AV99" i="1" s="1"/>
  <c r="F39" i="5"/>
  <c r="BD99" i="1" s="1"/>
  <c r="J36" i="7"/>
  <c r="AW101" i="1" s="1"/>
  <c r="F39" i="8"/>
  <c r="BD103" i="1" s="1"/>
  <c r="F37" i="8"/>
  <c r="BB103" i="1" s="1"/>
  <c r="F37" i="10"/>
  <c r="BB105" i="1" s="1"/>
  <c r="F38" i="10"/>
  <c r="BC105" i="1" s="1"/>
  <c r="F39" i="11"/>
  <c r="BD106" i="1" s="1"/>
  <c r="J35" i="2"/>
  <c r="AV96" i="1" s="1"/>
  <c r="F35" i="3"/>
  <c r="AZ97" i="1" s="1"/>
  <c r="F37" i="3"/>
  <c r="BB97" i="1" s="1"/>
  <c r="F37" i="4"/>
  <c r="BB98" i="1" s="1"/>
  <c r="F35" i="5"/>
  <c r="AZ99" i="1" s="1"/>
  <c r="J35" i="6"/>
  <c r="AV100" i="1" s="1"/>
  <c r="F39" i="6"/>
  <c r="BD100" i="1" s="1"/>
  <c r="F38" i="7"/>
  <c r="BC101" i="1" s="1"/>
  <c r="J35" i="8"/>
  <c r="AV103" i="1" s="1"/>
  <c r="F37" i="9"/>
  <c r="BB104" i="1" s="1"/>
  <c r="F39" i="9"/>
  <c r="BD104" i="1" s="1"/>
  <c r="F35" i="11"/>
  <c r="AZ106" i="1" s="1"/>
  <c r="F38" i="11"/>
  <c r="BC106" i="1" s="1"/>
  <c r="F35" i="2"/>
  <c r="AZ96" i="1" s="1"/>
  <c r="J35" i="3"/>
  <c r="AV97" i="1" s="1"/>
  <c r="F35" i="4"/>
  <c r="AZ98" i="1" s="1"/>
  <c r="J35" i="4"/>
  <c r="AV98" i="1" s="1"/>
  <c r="F38" i="4"/>
  <c r="BC98" i="1" s="1"/>
  <c r="F37" i="5"/>
  <c r="BB99" i="1" s="1"/>
  <c r="F37" i="6"/>
  <c r="BB100" i="1" s="1"/>
  <c r="F38" i="6"/>
  <c r="BC100" i="1" s="1"/>
  <c r="F36" i="7"/>
  <c r="BA101" i="1" s="1"/>
  <c r="F35" i="8"/>
  <c r="AZ103" i="1" s="1"/>
  <c r="F35" i="9"/>
  <c r="AZ104" i="1" s="1"/>
  <c r="J35" i="9"/>
  <c r="AV104" i="1" s="1"/>
  <c r="F35" i="10"/>
  <c r="AZ105" i="1" s="1"/>
  <c r="F39" i="10"/>
  <c r="BD105" i="1" s="1"/>
  <c r="F37" i="11"/>
  <c r="BB106" i="1" s="1"/>
  <c r="P141" i="8" l="1"/>
  <c r="R261" i="9"/>
  <c r="R135" i="9" s="1"/>
  <c r="T261" i="9"/>
  <c r="T141" i="8"/>
  <c r="T168" i="3"/>
  <c r="R133" i="3"/>
  <c r="R132" i="3" s="1"/>
  <c r="R124" i="5"/>
  <c r="R123" i="5"/>
  <c r="R168" i="3"/>
  <c r="T575" i="2"/>
  <c r="P575" i="2"/>
  <c r="T137" i="2"/>
  <c r="T136" i="2" s="1"/>
  <c r="R136" i="9"/>
  <c r="P238" i="8"/>
  <c r="T124" i="6"/>
  <c r="T123" i="6"/>
  <c r="R126" i="10"/>
  <c r="R125" i="10"/>
  <c r="P136" i="9"/>
  <c r="P135" i="9" s="1"/>
  <c r="AU104" i="1" s="1"/>
  <c r="BK168" i="3"/>
  <c r="T126" i="10"/>
  <c r="T125" i="10"/>
  <c r="T125" i="7"/>
  <c r="T124" i="7"/>
  <c r="P168" i="3"/>
  <c r="P133" i="3"/>
  <c r="P132" i="3"/>
  <c r="AU97" i="1"/>
  <c r="R137" i="2"/>
  <c r="P124" i="6"/>
  <c r="P123" i="6" s="1"/>
  <c r="AU100" i="1" s="1"/>
  <c r="T238" i="8"/>
  <c r="R575" i="2"/>
  <c r="T133" i="3"/>
  <c r="T132" i="3"/>
  <c r="P137" i="2"/>
  <c r="P136" i="2"/>
  <c r="AU96" i="1" s="1"/>
  <c r="T136" i="9"/>
  <c r="T135" i="9" s="1"/>
  <c r="R125" i="7"/>
  <c r="R124" i="7"/>
  <c r="R238" i="8"/>
  <c r="R140" i="8"/>
  <c r="R124" i="6"/>
  <c r="R123" i="6" s="1"/>
  <c r="BK137" i="2"/>
  <c r="J137" i="2" s="1"/>
  <c r="J99" i="2" s="1"/>
  <c r="BK575" i="2"/>
  <c r="J575" i="2"/>
  <c r="J105" i="2"/>
  <c r="BK126" i="10"/>
  <c r="BK125" i="10" s="1"/>
  <c r="J125" i="10" s="1"/>
  <c r="J98" i="10" s="1"/>
  <c r="BK124" i="11"/>
  <c r="J124" i="11"/>
  <c r="J98" i="11"/>
  <c r="BK133" i="3"/>
  <c r="J133" i="3"/>
  <c r="J99" i="3" s="1"/>
  <c r="BK133" i="4"/>
  <c r="BK132" i="4" s="1"/>
  <c r="J132" i="4" s="1"/>
  <c r="J98" i="4" s="1"/>
  <c r="BK124" i="5"/>
  <c r="J124" i="5"/>
  <c r="J99" i="5"/>
  <c r="BK124" i="6"/>
  <c r="J124" i="6"/>
  <c r="J99" i="6" s="1"/>
  <c r="BK136" i="9"/>
  <c r="J136" i="9"/>
  <c r="J99" i="9"/>
  <c r="BK261" i="9"/>
  <c r="J261" i="9"/>
  <c r="J110" i="9" s="1"/>
  <c r="BK141" i="8"/>
  <c r="J141" i="8" s="1"/>
  <c r="J99" i="8" s="1"/>
  <c r="BK238" i="8"/>
  <c r="J238" i="8" s="1"/>
  <c r="J107" i="8" s="1"/>
  <c r="BK124" i="7"/>
  <c r="J124" i="7" s="1"/>
  <c r="J98" i="7" s="1"/>
  <c r="J36" i="3"/>
  <c r="AW97" i="1" s="1"/>
  <c r="AT97" i="1" s="1"/>
  <c r="J36" i="4"/>
  <c r="AW98" i="1"/>
  <c r="AT98" i="1"/>
  <c r="F36" i="5"/>
  <c r="BA99" i="1"/>
  <c r="F36" i="6"/>
  <c r="BA100" i="1" s="1"/>
  <c r="J35" i="7"/>
  <c r="AV101" i="1"/>
  <c r="AT101" i="1"/>
  <c r="BB95" i="1"/>
  <c r="AX95" i="1" s="1"/>
  <c r="F36" i="8"/>
  <c r="BA103" i="1" s="1"/>
  <c r="F36" i="10"/>
  <c r="BA105" i="1"/>
  <c r="BC102" i="1"/>
  <c r="AY102" i="1" s="1"/>
  <c r="BB102" i="1"/>
  <c r="AX102" i="1" s="1"/>
  <c r="AZ102" i="1"/>
  <c r="AV102" i="1" s="1"/>
  <c r="F36" i="3"/>
  <c r="BA97" i="1"/>
  <c r="F36" i="4"/>
  <c r="BA98" i="1"/>
  <c r="J36" i="5"/>
  <c r="AW99" i="1" s="1"/>
  <c r="AT99" i="1" s="1"/>
  <c r="J36" i="6"/>
  <c r="AW100" i="1" s="1"/>
  <c r="AT100" i="1" s="1"/>
  <c r="BD95" i="1"/>
  <c r="F35" i="7"/>
  <c r="AZ101" i="1"/>
  <c r="AZ95" i="1" s="1"/>
  <c r="AV95" i="1" s="1"/>
  <c r="BC95" i="1"/>
  <c r="AY95" i="1" s="1"/>
  <c r="J36" i="8"/>
  <c r="AW103" i="1" s="1"/>
  <c r="AT103" i="1" s="1"/>
  <c r="J36" i="10"/>
  <c r="AW105" i="1" s="1"/>
  <c r="AT105" i="1" s="1"/>
  <c r="J36" i="11"/>
  <c r="AW106" i="1" s="1"/>
  <c r="AT106" i="1" s="1"/>
  <c r="F36" i="2"/>
  <c r="BA96" i="1"/>
  <c r="F36" i="9"/>
  <c r="BA104" i="1" s="1"/>
  <c r="F36" i="11"/>
  <c r="BA106" i="1" s="1"/>
  <c r="J36" i="2"/>
  <c r="AW96" i="1"/>
  <c r="AT96" i="1"/>
  <c r="J36" i="9"/>
  <c r="AW104" i="1"/>
  <c r="AT104" i="1" s="1"/>
  <c r="BD102" i="1"/>
  <c r="R136" i="2" l="1"/>
  <c r="BK132" i="3"/>
  <c r="J132" i="3" s="1"/>
  <c r="J32" i="3" s="1"/>
  <c r="AG97" i="1" s="1"/>
  <c r="T140" i="8"/>
  <c r="P140" i="8"/>
  <c r="AU103" i="1" s="1"/>
  <c r="AU102" i="1" s="1"/>
  <c r="BK136" i="2"/>
  <c r="J136" i="2"/>
  <c r="BK123" i="5"/>
  <c r="J123" i="5" s="1"/>
  <c r="J98" i="5" s="1"/>
  <c r="J168" i="3"/>
  <c r="J104" i="3"/>
  <c r="J133" i="4"/>
  <c r="J99" i="4" s="1"/>
  <c r="BK123" i="6"/>
  <c r="J123" i="6"/>
  <c r="J98" i="6" s="1"/>
  <c r="BK140" i="8"/>
  <c r="J140" i="8" s="1"/>
  <c r="J98" i="8" s="1"/>
  <c r="J126" i="10"/>
  <c r="J99" i="10" s="1"/>
  <c r="BK135" i="9"/>
  <c r="J135" i="9"/>
  <c r="J98" i="9" s="1"/>
  <c r="AU95" i="1"/>
  <c r="J32" i="4"/>
  <c r="AG98" i="1" s="1"/>
  <c r="J32" i="10"/>
  <c r="AG105" i="1"/>
  <c r="J32" i="7"/>
  <c r="AG101" i="1" s="1"/>
  <c r="BA102" i="1"/>
  <c r="AW102" i="1" s="1"/>
  <c r="AT102" i="1" s="1"/>
  <c r="BC94" i="1"/>
  <c r="W32" i="1" s="1"/>
  <c r="J32" i="2"/>
  <c r="AG96" i="1" s="1"/>
  <c r="BA95" i="1"/>
  <c r="BD94" i="1"/>
  <c r="W33" i="1" s="1"/>
  <c r="J32" i="11"/>
  <c r="AG106" i="1"/>
  <c r="BB94" i="1"/>
  <c r="W31" i="1" s="1"/>
  <c r="AZ94" i="1"/>
  <c r="W29" i="1" s="1"/>
  <c r="J41" i="3" l="1"/>
  <c r="J41" i="10"/>
  <c r="J41" i="2"/>
  <c r="J41" i="11"/>
  <c r="J41" i="4"/>
  <c r="J98" i="3"/>
  <c r="J98" i="2"/>
  <c r="J41" i="7"/>
  <c r="AN101" i="1"/>
  <c r="AN97" i="1"/>
  <c r="AN98" i="1"/>
  <c r="AN105" i="1"/>
  <c r="AN106" i="1"/>
  <c r="AN96" i="1"/>
  <c r="AU94" i="1"/>
  <c r="J32" i="6"/>
  <c r="AG100" i="1"/>
  <c r="J32" i="5"/>
  <c r="AG99" i="1" s="1"/>
  <c r="AY94" i="1"/>
  <c r="J32" i="8"/>
  <c r="AG103" i="1" s="1"/>
  <c r="J32" i="9"/>
  <c r="AG104" i="1"/>
  <c r="BA94" i="1"/>
  <c r="W30" i="1" s="1"/>
  <c r="AX94" i="1"/>
  <c r="AW95" i="1"/>
  <c r="AT95" i="1"/>
  <c r="AV94" i="1"/>
  <c r="AK29" i="1" s="1"/>
  <c r="J41" i="5" l="1"/>
  <c r="J41" i="9"/>
  <c r="J41" i="6"/>
  <c r="J41" i="8"/>
  <c r="AN99" i="1"/>
  <c r="AN100" i="1"/>
  <c r="AN103" i="1"/>
  <c r="AN104" i="1"/>
  <c r="AG95" i="1"/>
  <c r="AN95" i="1" s="1"/>
  <c r="AG102" i="1"/>
  <c r="AW94" i="1"/>
  <c r="AK30" i="1" s="1"/>
  <c r="AG94" i="1" l="1"/>
  <c r="AK26" i="1" s="1"/>
  <c r="AK35" i="1" s="1"/>
  <c r="AN102" i="1"/>
  <c r="AT94" i="1"/>
  <c r="AN94" i="1" l="1"/>
</calcChain>
</file>

<file path=xl/sharedStrings.xml><?xml version="1.0" encoding="utf-8"?>
<sst xmlns="http://schemas.openxmlformats.org/spreadsheetml/2006/main" count="19692" uniqueCount="2355">
  <si>
    <t>Export Komplet</t>
  </si>
  <si>
    <t/>
  </si>
  <si>
    <t>2.0</t>
  </si>
  <si>
    <t>False</t>
  </si>
  <si>
    <t>{e35e0085-648f-4396-80fd-9e1bd4b02514}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</si>
  <si>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</si>
  <si>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</si>
  <si>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</si>
  <si>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</si>
  <si>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</si>
  <si>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</si>
  <si>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</si>
  <si>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</si>
  <si>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</si>
  <si>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Alumbrado00321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</si>
  <si>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</si>
  <si>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</si>
  <si>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BD Husova 546-550-revize-cú2021</t>
  </si>
  <si>
    <t>KSO:</t>
  </si>
  <si>
    <t>CC-CZ:</t>
  </si>
  <si>
    <t>Místo:</t>
  </si>
  <si>
    <t xml:space="preserve"> </t>
  </si>
  <si>
    <t>Datum:</t>
  </si>
  <si>
    <t>18. 5. 2020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</si>
  <si>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</si>
  <si>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</si>
  <si>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</si>
  <si>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</si>
  <si>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</si>
  <si>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</si>
  <si>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</si>
  <si>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</si>
  <si>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</si>
  <si>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</si>
  <si>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</si>
  <si>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</si>
  <si>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</si>
  <si>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</si>
  <si>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</si>
  <si>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</si>
  <si>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</si>
  <si>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</si>
  <si>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</si>
  <si>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</si>
  <si>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</si>
  <si>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</si>
  <si>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</si>
  <si>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</si>
  <si>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</si>
  <si>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</si>
  <si>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</si>
  <si>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</si>
  <si>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</si>
  <si>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</si>
  <si>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</si>
  <si>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</si>
  <si>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</si>
  <si>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</si>
  <si>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</si>
  <si>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</si>
  <si>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</si>
  <si>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</si>
  <si>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</si>
  <si>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</si>
  <si>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</si>
  <si>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</si>
  <si>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</si>
  <si>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</si>
  <si>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</si>
  <si>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</si>
  <si>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</si>
  <si>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</si>
  <si>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</si>
  <si>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</si>
  <si>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</si>
  <si>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</si>
  <si>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</si>
  <si>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101</t>
  </si>
  <si>
    <t>Uznatelné náklady</t>
  </si>
  <si>
    <t>STA</t>
  </si>
  <si>
    <t>1</t>
  </si>
  <si>
    <t>{f1276d13-c6fd-425f-b3a1-e47a0326a3ed}</t>
  </si>
  <si>
    <t>/</t>
  </si>
  <si>
    <t>101.1</t>
  </si>
  <si>
    <t>Stavební část-uznatelné</t>
  </si>
  <si>
    <t>Soupis</t>
  </si>
  <si>
    <t>2</t>
  </si>
  <si>
    <t>{7ed72a67-a578-407a-84a0-a479c62e9115}</t>
  </si>
  <si>
    <t>101.2</t>
  </si>
  <si>
    <t>ZTI - uznatelné</t>
  </si>
  <si>
    <t>{b7412b07-bb06-4675-8740-8b1153163db9}</t>
  </si>
  <si>
    <t>101.3</t>
  </si>
  <si>
    <t>Silnoproud</t>
  </si>
  <si>
    <t>{b1cd1e64-a825-4edf-96cb-d52ff5be1c5d}</t>
  </si>
  <si>
    <t>101.4</t>
  </si>
  <si>
    <t>Slaboproud</t>
  </si>
  <si>
    <t>{c34e05b8-9d5e-46d6-a7dc-ad1ec22ac922}</t>
  </si>
  <si>
    <t>101.5</t>
  </si>
  <si>
    <t>Bleskosvod</t>
  </si>
  <si>
    <t>{7f2276d2-e729-423a-8c5b-3380caead99f}</t>
  </si>
  <si>
    <t>101.9</t>
  </si>
  <si>
    <t>Vedlejší rozpočtové náklady - uznatelné</t>
  </si>
  <si>
    <t>{20420033-2cb7-4699-808e-33f25b7b44ba}</t>
  </si>
  <si>
    <t>102</t>
  </si>
  <si>
    <t>Neuznatelné náklady</t>
  </si>
  <si>
    <t>{d0deaf5b-2691-47ac-8f5c-11195891c27c}</t>
  </si>
  <si>
    <t>102.1</t>
  </si>
  <si>
    <t>Stavební část - neuznatelné</t>
  </si>
  <si>
    <t>{038ebf05-dc13-4966-a63f-0d240aff9952}</t>
  </si>
  <si>
    <t>102.2</t>
  </si>
  <si>
    <t>Lodžie</t>
  </si>
  <si>
    <t>{b5772f5f-8e9c-4139-97f1-7ea4195b2436}</t>
  </si>
  <si>
    <t>102.3</t>
  </si>
  <si>
    <t>ZTI - neuznatelné</t>
  </si>
  <si>
    <t>{7ca452f4-d8b9-48cf-a501-86a620b1357e}</t>
  </si>
  <si>
    <t>102.4</t>
  </si>
  <si>
    <t>Vedlejší rozpočtové náklady - neuznatelné</t>
  </si>
  <si>
    <t>{ef778acc-e6d6-447b-aed1-257d94a966a1}</t>
  </si>
  <si>
    <t>KRYCÍ LIST SOUPISU PRACÍ</t>
  </si>
  <si>
    <t>Objekt:</t>
  </si>
  <si>
    <t>101 - Uznatelné náklady</t>
  </si>
  <si>
    <t>Soupis:</t>
  </si>
  <si>
    <t>101.1 - Stavební část-uznatelné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</si>
  <si>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</si>
  <si>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</si>
  <si>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</si>
  <si>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</si>
  <si>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</si>
  <si>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</si>
  <si>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</si>
  <si>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</si>
  <si>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</si>
  <si>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</si>
  <si>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</si>
  <si>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</si>
  <si>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</si>
  <si>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</si>
  <si>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</si>
  <si>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</si>
  <si>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</si>
  <si>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</si>
  <si>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</si>
  <si>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7691 - Výplně otvorů</t>
  </si>
  <si>
    <t xml:space="preserve">    7692 - Plastové výrobky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</si>
  <si>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</si>
  <si>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</si>
  <si>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</si>
  <si>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</si>
  <si>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</si>
  <si>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</si>
  <si>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</si>
  <si>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</si>
  <si>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</si>
  <si>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</si>
  <si>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</si>
  <si>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</si>
  <si>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</si>
  <si>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</si>
  <si>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</si>
  <si>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</si>
  <si>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</si>
  <si>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</si>
  <si>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</si>
  <si>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311272031</t>
  </si>
  <si>
    <t>Zdivo z pórobetonových tvárnic na tenké maltové lože, tl. zdiva 200 mm pevnost tvárnic přes P2 do P4, objemová hmotnost přes 450 do 600 kg/m3 hladkých</t>
  </si>
  <si>
    <t>m2</t>
  </si>
  <si>
    <t>CS ÚRS 2021 02</t>
  </si>
  <si>
    <t>4</t>
  </si>
  <si>
    <t>VV</t>
  </si>
  <si>
    <t>"zazdívka po schránkách" 0,4*1,2*5</t>
  </si>
  <si>
    <t>Součet</t>
  </si>
  <si>
    <t>311272311</t>
  </si>
  <si>
    <t>Zdivo z pórobetonových tvárnic na tenké maltové lože, tl. zdiva 375 mm pevnost tvárnic do P2, objemová hmotnost do 450 kg/m3 hladkých</t>
  </si>
  <si>
    <t>1,75*1,2*5+0,9*1,2+1,7*1,2+0,85*1,2*6+0,8*1,2*3+0,6*1,2+0,5*1,2+1,2*1,2</t>
  </si>
  <si>
    <t>6</t>
  </si>
  <si>
    <t>Úpravy povrchů, podlahy a osazování výplní</t>
  </si>
  <si>
    <t>611131111</t>
  </si>
  <si>
    <t>Podkladní a spojovací vrstva vnitřních omítaných ploch  polymercementový spojovací můstek nanášený ručně stropů</t>
  </si>
  <si>
    <t>8</t>
  </si>
  <si>
    <t>"strop 1.pp" 1169,61</t>
  </si>
  <si>
    <t>611142001</t>
  </si>
  <si>
    <t>Potažení vnitřních ploch pletivem  v ploše nebo pruzích, na plném podkladu sklovláknitým vtlačením do tmelu stropů</t>
  </si>
  <si>
    <t>10</t>
  </si>
  <si>
    <t>"schodiště+chodby"</t>
  </si>
  <si>
    <t>"1.pp" (2,4*4,4+0,5*0,3)*5</t>
  </si>
  <si>
    <t>"1.np" (2,4*5,6+0,5*0,3)*4+34,8*2,4-7,8*5</t>
  </si>
  <si>
    <t>"2.np" (2,4*5,6+0,5*0,3)*4+34,8*2,4</t>
  </si>
  <si>
    <t>"3.np" (2,4*5,6+0,5*0,3)*4+34,8*2,4</t>
  </si>
  <si>
    <t>"4.np" (2,4*5,1+0,5*0,3+0,7*0,3)*2+(5,7+6,4)/2*2,4*2+16*1,6</t>
  </si>
  <si>
    <t>5</t>
  </si>
  <si>
    <t>611311131</t>
  </si>
  <si>
    <t>Potažení vnitřních ploch vápenným štukem tloušťky do 3 mm vodorovných konstrukcí stropů rovných</t>
  </si>
  <si>
    <t>12</t>
  </si>
  <si>
    <t>"1.pp" (2,4*4,4+0,5*0,3)*5-7,8*5</t>
  </si>
  <si>
    <t>"2.np" (2,4*5,6+0,5*0,3)*4+34,8*2,4-7,8*5</t>
  </si>
  <si>
    <t>"3.np" (2,4*5,6+0,5*0,3)*4+34,8*2,4-7,8*3</t>
  </si>
  <si>
    <t>"zateplený strop 1.pp"</t>
  </si>
  <si>
    <t>5,525*4,2*2+2,4*30,1+4,2*30,7+4,2*26,1+7,1*4,2+4,8*11,7+4,8*19,6+4,8*7,5+4,8*24,8</t>
  </si>
  <si>
    <t>2,5*0,6+4,8*21,8+9,6*4,2*2+4,2*7,2+4,8*28,8+1,8*3,5+0,6*0,9+4,8*16,4+4,8*7,6</t>
  </si>
  <si>
    <t>611311135</t>
  </si>
  <si>
    <t>Potažení vnitřních ploch vápenným štukem tloušťky do 3 mm schodišťových konstrukcí stropů, stěn, ramen nebo nosníků</t>
  </si>
  <si>
    <t>14</t>
  </si>
  <si>
    <t>"z 1.pp do 1.np" (2,4*1+2,8*1*2)*5</t>
  </si>
  <si>
    <t>"z 1.np do 2.np" (2,4*1,2+2,8*1,2*2)*5</t>
  </si>
  <si>
    <t>"z 2.np do 3.np" (2,4*1,2+2,8*1,2*2)*5</t>
  </si>
  <si>
    <t>"z 3.np do 4.np" (2,4*1,2+2,8*1,2*2)*3</t>
  </si>
  <si>
    <t>7</t>
  </si>
  <si>
    <t>612135101</t>
  </si>
  <si>
    <t>Hrubá výplň rýh maltou  jakékoli šířky rýhy ve stěnách</t>
  </si>
  <si>
    <t>16</t>
  </si>
  <si>
    <t>"po drážkách" 400*0,03+250*0,05+350*0,07</t>
  </si>
  <si>
    <t>612142001</t>
  </si>
  <si>
    <t>Potažení vnitřních ploch pletivem  v ploše nebo pruzích, na plném podkladu sklovláknitým vtlačením do tmelu stěn</t>
  </si>
  <si>
    <t>18</t>
  </si>
  <si>
    <t>"stěny půdě"</t>
  </si>
  <si>
    <t>(2,4*2+13,1*2+37,3*2)*0,5</t>
  </si>
  <si>
    <t>((2,35*2+5,1*2+1,5*2)*2)*0,5</t>
  </si>
  <si>
    <t>Mezisoučet</t>
  </si>
  <si>
    <t>"dozdívky"</t>
  </si>
  <si>
    <t>(0,3+1,75+0,3)*1,2*5+(0,3+0,9+0,3)*1,2+(0,3+1,7+0,3)*1,2+(0,3+0,85+0,3)*1,2*6</t>
  </si>
  <si>
    <t>(0,3+0,8+0,3)*1,2*3+(0,3+0,6+0,3)*1,2+(0,3+0,5+0,3)*1,2+(0,3+1,2+0,3)*1,2</t>
  </si>
  <si>
    <t>"1.pp" 19,8*2,61*5-0,8*2*13</t>
  </si>
  <si>
    <t>"1.np" (5,9+2,4)*2*2,61*4+(34,8+2,4)*2*2,61-0,8*2*22-1,3*2,3-2,4*2,7</t>
  </si>
  <si>
    <t>"2.np" (5,9+2,4)*2*2,61*4+(34,8+2,4)*2*2,61-0,8*2*22-2,4*2,7-1,25*6,49/2</t>
  </si>
  <si>
    <t>"3.np" (5,9+2,4)*2*2,61*4+(34,8+2,4)*2*2,61-0,8*2*22-2,4*2,7-1,25*6,49/2</t>
  </si>
  <si>
    <t>"4.np" (6,32+32,4)*2,651-0,9*2*14</t>
  </si>
  <si>
    <t>9</t>
  </si>
  <si>
    <t>612311131</t>
  </si>
  <si>
    <t>Potažení vnitřních ploch vápenným štukem tloušťky do 3 mm svislých konstrukcí stěn</t>
  </si>
  <si>
    <t>20</t>
  </si>
  <si>
    <t>612325302</t>
  </si>
  <si>
    <t>Vápenocementová omítka ostění nebo nadpraží štuková</t>
  </si>
  <si>
    <t>22</t>
  </si>
  <si>
    <t>"nové vstupy na balkon" 0,35*0,9*2*9</t>
  </si>
  <si>
    <t>11</t>
  </si>
  <si>
    <t>613142001</t>
  </si>
  <si>
    <t>Potažení vnitřních ploch pletivem  v ploše nebo pruzích, na plném podkladu sklovláknitým vtlačením do tmelu pilířů nebo sloupů</t>
  </si>
  <si>
    <t>24</t>
  </si>
  <si>
    <t>"komíny na půdě"</t>
  </si>
  <si>
    <t>((1,6+0,45)*2+(0,9+0,45)*2*7+(1,25+0,45)*2)*0,5</t>
  </si>
  <si>
    <t>613311131</t>
  </si>
  <si>
    <t>Potažení vnitřních ploch vápenným štukem tloušťky do 3 mm svislých konstrukcí pilířů nebo sloupů</t>
  </si>
  <si>
    <t>26</t>
  </si>
  <si>
    <t>13</t>
  </si>
  <si>
    <t>619995001</t>
  </si>
  <si>
    <t>Začištění omítek (s dodáním hmot)  kolem oken, dveří, podlah, obkladů apod.</t>
  </si>
  <si>
    <t>m</t>
  </si>
  <si>
    <t>28</t>
  </si>
  <si>
    <t>"vyměňované otvory"</t>
  </si>
  <si>
    <t>(0,6+0,6*2)*126+(0,8+0,8*2)*11+(0,54+0,83*2)*5</t>
  </si>
  <si>
    <t>(1,6+1,6*2)*5+(0,9+2,1*2)*4</t>
  </si>
  <si>
    <t>(2,1+1,5*2)*39+(1,5+1,5*2)*16+(1,8+2,4*2)*(18+12)+(3,15+1,2*2)*6+(2,4+1,2*2)*10</t>
  </si>
  <si>
    <t>(4+1,2*2)*7+(4,8+1,2*2)*5+(4,5+1,2*2)+(5+1,2*2)*2+(6+1,2*2)*4+(4,7+1,2*2)*5</t>
  </si>
  <si>
    <t>(2,4+2,7*2)*3+(0,9+2*2)+(1,55+2,3*2)+(1,5+2,3*2)*4</t>
  </si>
  <si>
    <t>621131111</t>
  </si>
  <si>
    <t>Podkladní a spojovací vrstva vnějších omítaných ploch  polymercementový spojovací můstek nanášený ručně podhledů</t>
  </si>
  <si>
    <t>30</t>
  </si>
  <si>
    <t>"balkony" (2,1*1+(2,1*2+1)*0,15)*8</t>
  </si>
  <si>
    <t>"římsy" (27+27,4+37,4*2+17,9+60,4*2+3,2+9,7-5-3,9*6-7,6*3)*0,3</t>
  </si>
  <si>
    <t>"stříšky" (1,6*0,9+(0,9+1,6+0,9)*0,15)*5</t>
  </si>
  <si>
    <t>621131121</t>
  </si>
  <si>
    <t>Podkladní a spojovací vrstva vnějších omítaných ploch  penetrace nanášená ručně podhledů</t>
  </si>
  <si>
    <t>-833152744</t>
  </si>
  <si>
    <t>"balkony" (2,1*1+(2,1*2+1)*0,15)*10</t>
  </si>
  <si>
    <t>"podhled lodžií" 2,4*1,6*3</t>
  </si>
  <si>
    <t>621221011</t>
  </si>
  <si>
    <t>Montáž kontaktního zateplení lepením a mechanickým kotvením z desek z minerální vlny s podélnou orientací vláken nebo kombinovaných na vnější podhledy, na podklad betonový nebo z lehčeného betonu, z tvárnic keramických nebo vápenopískových, tloušťky desek přes 40 do 80 mm</t>
  </si>
  <si>
    <t>32</t>
  </si>
  <si>
    <t>17</t>
  </si>
  <si>
    <t>M</t>
  </si>
  <si>
    <t>63151519</t>
  </si>
  <si>
    <t>deska tepelně izolační minerální kontaktních fasád podélné vlákno λ=0,036 tl 50mm</t>
  </si>
  <si>
    <t>34</t>
  </si>
  <si>
    <t>107,43*1,1</t>
  </si>
  <si>
    <t>621221021</t>
  </si>
  <si>
    <t>Montáž kontaktního zateplení lepením a mechanickým kotvením z desek z minerální vlny s podélnou orientací vláken nebo kombinovaných na vnější podhledy, na podklad betonový nebo z lehčeného betonu, z tvárnic keramických nebo vápenopískových, tloušťky desek přes 80 do 120 mm</t>
  </si>
  <si>
    <t>36</t>
  </si>
  <si>
    <t>19</t>
  </si>
  <si>
    <t>63151527</t>
  </si>
  <si>
    <t>deska tepelně izolační minerální kontaktních fasád podélné vlákno λ=0,036 tl 100mm</t>
  </si>
  <si>
    <t>38</t>
  </si>
  <si>
    <t>1169,61*1,1</t>
  </si>
  <si>
    <t>621221031</t>
  </si>
  <si>
    <t>Montáž kontaktního zateplení lepením a mechanickým kotvením z desek z minerální vlny s podélnou orientací vláken nebo kombinovaných na vnější podhledy, na podklad betonový nebo z lehčeného betonu, z tvárnic keramických nebo vápenopískových, tloušťky desek přes 120 do 160 mm</t>
  </si>
  <si>
    <t>40</t>
  </si>
  <si>
    <t>63151531</t>
  </si>
  <si>
    <t>deska tepelně izolační minerální kontaktních fasád podélné vlákno λ=0,036 tl 140mm</t>
  </si>
  <si>
    <t>42</t>
  </si>
  <si>
    <t>11,52*1,1</t>
  </si>
  <si>
    <t>621251105</t>
  </si>
  <si>
    <t>Montáž kontaktního zateplení lepením a mechanickým kotvením Příplatek k cenám za zápustnou montáž kotev s použitím tepelněizolačních zátek na vnější podhledy z minerální vlny</t>
  </si>
  <si>
    <t>44</t>
  </si>
  <si>
    <t>"vnější podhledy "101,67</t>
  </si>
  <si>
    <t>"zateplený strop 1.pp" 1169,61</t>
  </si>
  <si>
    <t>23</t>
  </si>
  <si>
    <t>621325202</t>
  </si>
  <si>
    <t>Oprava vápenocementové omítky vnějších ploch stupně členitosti 1 štukové podhledů, v rozsahu opravované plochy přes 10 do 30%</t>
  </si>
  <si>
    <t>46</t>
  </si>
  <si>
    <t>62140-0001</t>
  </si>
  <si>
    <t>Potažení podhledu balkonů a stříšek reprofilační stěrkou vč. penetrace</t>
  </si>
  <si>
    <t>48</t>
  </si>
  <si>
    <t>"balkony" (2,1*1+(2,1+1+2,1)*0,15)*10</t>
  </si>
  <si>
    <t>25</t>
  </si>
  <si>
    <t>621541012</t>
  </si>
  <si>
    <t>Omítka tenkovrstvá silikonsilikátová vnějších ploch  probarvená bez penetrace, zatíraná (škrábaná), tloušťky 1,5 mm podhledů</t>
  </si>
  <si>
    <t>-2044706790</t>
  </si>
  <si>
    <t>622131111</t>
  </si>
  <si>
    <t>Podkladní a spojovací vrstva vnějších omítaných ploch  polymercementový spojovací můstek nanášený ručně stěn</t>
  </si>
  <si>
    <t>52</t>
  </si>
  <si>
    <t xml:space="preserve">"stěny nad terénem" </t>
  </si>
  <si>
    <t>2879,683+42,008+1504,44*0,2</t>
  </si>
  <si>
    <t>"stěny lodžií" 1,6*2,1*2*3</t>
  </si>
  <si>
    <t xml:space="preserve">"žb rampa" </t>
  </si>
  <si>
    <t>"stěny" 5,1*1,6/2+(2,5+1,5)*1,6</t>
  </si>
  <si>
    <t>27</t>
  </si>
  <si>
    <t>622131121</t>
  </si>
  <si>
    <t>Podkladní a spojovací vrstva vnějších omítaných ploch  penetrace nanášená ručně stěn</t>
  </si>
  <si>
    <t>-1425644385</t>
  </si>
  <si>
    <t>"pod mozaiku"</t>
  </si>
  <si>
    <t>410,61</t>
  </si>
  <si>
    <t>"pod silikonsilikát"</t>
  </si>
  <si>
    <t>2822,449+51,48</t>
  </si>
  <si>
    <t>622142001</t>
  </si>
  <si>
    <t>Potažení vnějších ploch pletivem  v ploše nebo pruzích, na plném podkladu sklovláknitým vtlačením do tmelu stěn</t>
  </si>
  <si>
    <t>54</t>
  </si>
  <si>
    <t>"druhá vrstvy perlinky -zvýšení mechanické odolnosti"</t>
  </si>
  <si>
    <t>3,5*2,5-1,3*2,3-0,2*0,7*2-2,1*0,6</t>
  </si>
  <si>
    <t>(3,3*2-1,3*1,87-1,6*0,15)*4</t>
  </si>
  <si>
    <t>29</t>
  </si>
  <si>
    <t>622143002</t>
  </si>
  <si>
    <t>Montáž omítkových profilů  plastových, pozinkovaných nebo dřevěných upevněných vtlačením do podkladní vrstvy nebo přibitím dilatačních s tkaninou</t>
  </si>
  <si>
    <t>56</t>
  </si>
  <si>
    <t>(11,2+1,35)*4</t>
  </si>
  <si>
    <t>55343014</t>
  </si>
  <si>
    <t>profil dilatační Pz+PVC pro vnitřní a vnější omítky tl 12mm</t>
  </si>
  <si>
    <t>58</t>
  </si>
  <si>
    <t>50,2*1,1</t>
  </si>
  <si>
    <t>31</t>
  </si>
  <si>
    <t>622143003</t>
  </si>
  <si>
    <t>Montáž omítkových profilů  plastových, pozinkovaných nebo dřevěných upevněných vtlačením do podkladní vrstvy nebo přibitím rohových s tkaninou</t>
  </si>
  <si>
    <t>60</t>
  </si>
  <si>
    <t>12,55*8+1504,44+2,61*2*3</t>
  </si>
  <si>
    <t>59051480</t>
  </si>
  <si>
    <t>profil rohový Al 15x15mm s výztužnou tkaninou š 100mm pro ETICS</t>
  </si>
  <si>
    <t>62</t>
  </si>
  <si>
    <t>1620,5*1,1</t>
  </si>
  <si>
    <t>33</t>
  </si>
  <si>
    <t>622143004</t>
  </si>
  <si>
    <t>Montáž omítkových profilů  plastových, pozinkovaných nebo dřevěných upevněných vtlačením do podkladní vrstvy nebo přibitím začišťovacích samolepících pro vytvoření dilatujícího spoje s okenním rámem</t>
  </si>
  <si>
    <t>64</t>
  </si>
  <si>
    <t>(0,6+0,6*2)*126+(2,1+1,5*2)*82+(1,5+1,5*2)*43+(0,9+1,5*2)*4+(0,8+0,8*2)*10</t>
  </si>
  <si>
    <t>(4+1,2*2)*7+(3,15+1,2*2)*6+(4,8+1,2*2)*5+(2,4+1,2*2)*8+(4,5+1,2*2)</t>
  </si>
  <si>
    <t>(4,7+1,2*2)*5+(6+1,2*2)*4+(5+1,2*2)*2+(2,7+2,7*2)*3+(1,25+6,49*2)*3</t>
  </si>
  <si>
    <t>(1,25+3,25*2)*2+(1,6+1,3*2)*3+(0,9+2,1*2)*4+(1,5+2,4*2)*36</t>
  </si>
  <si>
    <t>(0,9+2,1*2)+(1,55+2,3*2)+(1,3+2,3*2)*5</t>
  </si>
  <si>
    <t>59051476</t>
  </si>
  <si>
    <t>profil začišťovací PVC 9mm s výztužnou tkaninou pro ostění ETICS</t>
  </si>
  <si>
    <t>66</t>
  </si>
  <si>
    <t>1504,44*1,1</t>
  </si>
  <si>
    <t>35</t>
  </si>
  <si>
    <t>622211031</t>
  </si>
  <si>
    <t>Montáž kontaktního zateplení lepením a mechanickým kotvením z polystyrenových desek na vnější stěny, na podklad betonový nebo z lehčeného betonu, z tvárnic keramických nebo vápenopískových, tloušťky desek přes 120 do 160 mm</t>
  </si>
  <si>
    <t>68</t>
  </si>
  <si>
    <t xml:space="preserve">"sokl" </t>
  </si>
  <si>
    <t>(285,47-0,8-2,6)*0,3-1,3*0,15*4-1,6*0,15*4+1,8*1,05+5,5*1,05/2+2,55*1,05-1,5*1,35</t>
  </si>
  <si>
    <t>"nad soklem"</t>
  </si>
  <si>
    <t>(37,03*2+26,625+77,88+11,005+54,295+12,58+1,2+0,6)*(1,35-0,3)+27,225*(1,95-0,3)</t>
  </si>
  <si>
    <t>"nad marmolitem"</t>
  </si>
  <si>
    <t>(37,03*2+26,625+27,225+77,88+11,005+54,295+12,58+0,6+1,2)*11,2</t>
  </si>
  <si>
    <t>"štíty"</t>
  </si>
  <si>
    <t>6,6*1,9/2+6,6*3,2/2+2,9*1,35/2+4,1*0,5/2+4,1*0,35/2+3,8*0,3/2+3,8*0,5/2</t>
  </si>
  <si>
    <t>13,4*5,1/2+11,8*4,3/2+7,6*0,5/2*2</t>
  </si>
  <si>
    <t>"víkýře"</t>
  </si>
  <si>
    <t>2,2*(0,9+0,8/2)*5</t>
  </si>
  <si>
    <t>"odečet otvorů" -(783,418-1,5*1,35-1,6*0,15*4-1,3*0,15*4)</t>
  </si>
  <si>
    <t>"odečet požárních pásů" -(0,9*11,2*2+0,9*8,1+0,9*(11,6+12,35)/2+0,9*1,05*4)</t>
  </si>
  <si>
    <t>28375951</t>
  </si>
  <si>
    <t>deska EPS 70 fasádní λ=0,039 tl 140mm</t>
  </si>
  <si>
    <t>70</t>
  </si>
  <si>
    <t>(2879,683-88,311)*1,1</t>
  </si>
  <si>
    <t>37</t>
  </si>
  <si>
    <t>28376424</t>
  </si>
  <si>
    <t>deska z polystyrénu XPS, hrana polodrážková a hladký povrch 300kPA tl 140mm</t>
  </si>
  <si>
    <t>-1267420214</t>
  </si>
  <si>
    <t>"sokl" 88,311*1,1</t>
  </si>
  <si>
    <t>622212001</t>
  </si>
  <si>
    <t>Montáž kontaktního zateplení vnějšího ostění, nadpraží nebo parapetu lepením z polystyrenových desek nebo z kombinovaných desek hloubky špalet do 200 mm, tloušťky desek do 40 mm</t>
  </si>
  <si>
    <t>74</t>
  </si>
  <si>
    <t>"ostění" 1504,44</t>
  </si>
  <si>
    <t>"parapety" 552,75</t>
  </si>
  <si>
    <t>39</t>
  </si>
  <si>
    <t>28376415</t>
  </si>
  <si>
    <t>deska z polystyrénu XPS, hrana polodrážková a hladký povrch 300kPA tl 30mm</t>
  </si>
  <si>
    <t>639926780</t>
  </si>
  <si>
    <t>"ostění" 1504,44*0,2*1,1</t>
  </si>
  <si>
    <t>"parapety" 552,75*0,2*1,1</t>
  </si>
  <si>
    <t>622221031</t>
  </si>
  <si>
    <t>Montáž kontaktního zateplení lepením a mechanickým kotvením z desek z minerální vlny s podélnou orientací vláken nebo kombinovaných na vnější stěny, na podklad betonový nebo z lehčeného betonu, z tvárnic keramických nebo vápenopískových, tloušťky desek přes 120 do 160 mm</t>
  </si>
  <si>
    <t>78</t>
  </si>
  <si>
    <t>"požární pásy" 0,9*11,2*2+0,9*1,05*4+0,9*8,1+0,9*(11,6+12,35)/2</t>
  </si>
  <si>
    <t>41</t>
  </si>
  <si>
    <t>80</t>
  </si>
  <si>
    <t>"požární pásy" 42,008*1,1</t>
  </si>
  <si>
    <t>"stěny lodžií" 1,6*2,1*2*3*1,1</t>
  </si>
  <si>
    <t>622251101</t>
  </si>
  <si>
    <t>Montáž kontaktního zateplení lepením a mechanickým kotvením Příplatek k cenám za zápustnou montáž kotev s použitím tepelněizolačních zátek na vnější stěny z polystyrenu</t>
  </si>
  <si>
    <t>82</t>
  </si>
  <si>
    <t>"sokl+nad soklem" 2879,683</t>
  </si>
  <si>
    <t>43</t>
  </si>
  <si>
    <t>622251105</t>
  </si>
  <si>
    <t>Montáž kontaktního zateplení lepením a mechanickým kotvením Příplatek k cenám za zápustnou montáž kotev s použitím tepelněizolačních zátek na vnější stěny z minerální vlny</t>
  </si>
  <si>
    <t>84</t>
  </si>
  <si>
    <t>"požární pásy" 42,008</t>
  </si>
  <si>
    <t>622252001</t>
  </si>
  <si>
    <t>Montáž profilů kontaktního zateplení zakládacích soklových připevněných hmoždinkami</t>
  </si>
  <si>
    <t>86</t>
  </si>
  <si>
    <t>37,03*2+26,625+77,88+11,005+54,295+12,58+1,2+0,6+27,225</t>
  </si>
  <si>
    <t>"stěny lodžií" 1,6*2*3</t>
  </si>
  <si>
    <t>45</t>
  </si>
  <si>
    <t>59051651</t>
  </si>
  <si>
    <t>profil zakládací Al tl 0,7mm pro ETICS pro izolant tl 140mm</t>
  </si>
  <si>
    <t>88</t>
  </si>
  <si>
    <t>295,07*1,1</t>
  </si>
  <si>
    <t>622252002</t>
  </si>
  <si>
    <t>Montáž profilů kontaktního zateplení ostatních stěnových, dilatačních apod. lepených do tmelu</t>
  </si>
  <si>
    <t>90</t>
  </si>
  <si>
    <t>"okapničky"</t>
  </si>
  <si>
    <t>498,75+0,9+1,55+1,3*5+1,5*36</t>
  </si>
  <si>
    <t>"parapety"</t>
  </si>
  <si>
    <t>552,75</t>
  </si>
  <si>
    <t>47</t>
  </si>
  <si>
    <t>59051510</t>
  </si>
  <si>
    <t>profil začišťovací s okapnicí PVC s výztužnou tkaninou pro nadpraží ETICS</t>
  </si>
  <si>
    <t>92</t>
  </si>
  <si>
    <t>561,7*1,1</t>
  </si>
  <si>
    <t>59051512</t>
  </si>
  <si>
    <t>profil začišťovací s okapnicí PVC s výztužnou tkaninou pro parapet ETICS</t>
  </si>
  <si>
    <t>-1370050802</t>
  </si>
  <si>
    <t>552,75*1,1</t>
  </si>
  <si>
    <t>49</t>
  </si>
  <si>
    <t>622325202</t>
  </si>
  <si>
    <t>Oprava vápenocementové omítky vnějších ploch stupně členitosti 1 štukové stěn, v rozsahu opravované plochy přes 10 do 30%</t>
  </si>
  <si>
    <t>94</t>
  </si>
  <si>
    <t>2879,683+42,008</t>
  </si>
  <si>
    <t>"odečet zateplovacího systému v místě spodní části nových balkon.dveří"</t>
  </si>
  <si>
    <t>-0,9*0,9*5</t>
  </si>
  <si>
    <t>50</t>
  </si>
  <si>
    <t>622331111</t>
  </si>
  <si>
    <t>Omítka cementová vnějších ploch  nanášená ručně jednovrstvá, tloušťky do 15 mm hrubá zatřená stěn</t>
  </si>
  <si>
    <t>96</t>
  </si>
  <si>
    <t>"pod terénem" (277,92-2,35*5)*1</t>
  </si>
  <si>
    <t>51</t>
  </si>
  <si>
    <t>622511112</t>
  </si>
  <si>
    <t>Omítka tenkovrstvá akrylátová vnějších ploch  probarvená bez penetrace mozaiková střednězrnná stěn</t>
  </si>
  <si>
    <t>1607908712</t>
  </si>
  <si>
    <t>-0,6*0,6*126-1,3*(1,35-0,3)*4-1,5*(2,35-1,35)</t>
  </si>
  <si>
    <t>"ostění" (0,6+0,6*2)*0,2*126+1,05*0,2*2*5+0,3*0,2*2*5</t>
  </si>
  <si>
    <t>622541012</t>
  </si>
  <si>
    <t>Omítka tenkovrstvá silikonsilikátová vnějších ploch  probarvená bez penetrace, zatíraná (škrábaná), tloušťky 1,5 mm stěn</t>
  </si>
  <si>
    <t>1243725809</t>
  </si>
  <si>
    <t>2879,683+42,008+1504,44*0,2-400,13</t>
  </si>
  <si>
    <t>"ostění u spodní části nových balkon.dveří"</t>
  </si>
  <si>
    <t>0,9*2*5*0,2</t>
  </si>
  <si>
    <t>53</t>
  </si>
  <si>
    <t>62300-100</t>
  </si>
  <si>
    <t>Vyspravení plochy fasády 2% z celkové plochy</t>
  </si>
  <si>
    <t xml:space="preserve">"stěny nad terénem-celková plocha" </t>
  </si>
  <si>
    <t>623131111</t>
  </si>
  <si>
    <t>Podkladní a spojovací vrstva vnějších omítaných ploch  polymercementový spojovací můstek nanášený ručně pilířů nebo sloupů</t>
  </si>
  <si>
    <t>110</t>
  </si>
  <si>
    <t>"komíny nad střechou" ((1,6+0,45)*2+(0,9+0,45)*2*7+(1,25+0,45)*2)*(2,5+1,4)/2</t>
  </si>
  <si>
    <t>55</t>
  </si>
  <si>
    <t>623142001</t>
  </si>
  <si>
    <t>Potažení vnějších ploch pletivem  v ploše nebo pruzích, na plném podkladu sklovláknitým vtlačením do tmelu pilířů nebo sloupů</t>
  </si>
  <si>
    <t>112</t>
  </si>
  <si>
    <t>623541012</t>
  </si>
  <si>
    <t>Omítka tenkovrstvá silikonsilikátová vnějších ploch  probarvená bez penetrace, zatíraná (škrábaná), tloušťky 1,5 mm pilířů a sloupů</t>
  </si>
  <si>
    <t>786708891</t>
  </si>
  <si>
    <t>57</t>
  </si>
  <si>
    <t>62900-004</t>
  </si>
  <si>
    <t>Vyrovnání nerovností podlepením tl. 20-40mm EPS vč. dodávky materiálu</t>
  </si>
  <si>
    <t>118</t>
  </si>
  <si>
    <t>"40%"</t>
  </si>
  <si>
    <t>"stěny nad terénem" 2879,683*0,4</t>
  </si>
  <si>
    <t>62900-005</t>
  </si>
  <si>
    <t>Vyrovnání nerovností podlepením tl. 20-40mm MW vč. dodávky materiálu</t>
  </si>
  <si>
    <t>120</t>
  </si>
  <si>
    <t>"podhledy" 101,67*0,4</t>
  </si>
  <si>
    <t xml:space="preserve">"požární pásy" 42,08*0,4 </t>
  </si>
  <si>
    <t>59</t>
  </si>
  <si>
    <t>629991011</t>
  </si>
  <si>
    <t>Zakrytí vnějších ploch před znečištěním  včetně pozdějšího odkrytí výplní otvorů a svislých ploch fólií přilepenou lepící páskou</t>
  </si>
  <si>
    <t>122</t>
  </si>
  <si>
    <t>0,6*0,6*126+2,1*1,5*82+1,5*1,5*43+0,9*1,5*4+0,8*0,8*10</t>
  </si>
  <si>
    <t>4*1,2*7+3,15*1,2*6+4,8*1,2*5+2,4*1,2*8+4,5*1,2</t>
  </si>
  <si>
    <t>4,7*1,2*5+6*1,2*4+5*1,2*2+2,7*2,7*3+1,25*6,49*3</t>
  </si>
  <si>
    <t>1,25*3,25*2+1,6*1,3*3+0,9*2,1*4+(0,6*2,4+0,9*1,5)*36</t>
  </si>
  <si>
    <t>0,8*2+1,55*2,3+1,3*2,3*5</t>
  </si>
  <si>
    <t>629995101</t>
  </si>
  <si>
    <t>Očištění vnějších ploch tlakovou vodou omytím</t>
  </si>
  <si>
    <t>124</t>
  </si>
  <si>
    <t>"podhledy" 101,670</t>
  </si>
  <si>
    <t>61</t>
  </si>
  <si>
    <t>631311116</t>
  </si>
  <si>
    <t>Mazanina z betonu  prostého bez zvýšených nároků na prostředí tl. přes 50 do 80 mm tř. C 25/30</t>
  </si>
  <si>
    <t>m3</t>
  </si>
  <si>
    <t>126</t>
  </si>
  <si>
    <t>"balkony" 2,9*1*(0,02+0,05)/2*10</t>
  </si>
  <si>
    <t>631319181</t>
  </si>
  <si>
    <t>Příplatek k cenám mazanin  za sklon přes 15° do 35° od vodorovné roviny mazanina tl. přes 50 do 80 mm</t>
  </si>
  <si>
    <t>128</t>
  </si>
  <si>
    <t>63</t>
  </si>
  <si>
    <t>636311111.R</t>
  </si>
  <si>
    <t>Kladení dlažby z betonových dlaždic 40x40cm na sucho do písku o tl do 25 mm</t>
  </si>
  <si>
    <t>-1472812406</t>
  </si>
  <si>
    <t>"balkony" (2,9*0,9+2,1*0,15)*10</t>
  </si>
  <si>
    <t>59245320</t>
  </si>
  <si>
    <t>dlažba plošná betonová 400x400x45mm přírodní</t>
  </si>
  <si>
    <t>-1325192205</t>
  </si>
  <si>
    <t>26,29*1,02</t>
  </si>
  <si>
    <t>Ostatní konstrukce a práce, bourání</t>
  </si>
  <si>
    <t>65</t>
  </si>
  <si>
    <t>941311112</t>
  </si>
  <si>
    <t>Montáž lešení řadového modulového lehkého pracovního s podlahami  s provozním zatížením tř. 3 do 200 kg/m2 šířky tř. SW06 přes 0,6 do 0,9 m, výšky přes 10 do 25 m</t>
  </si>
  <si>
    <t>130</t>
  </si>
  <si>
    <t>(1+77,88+1+1+37,03+1+1+12,58+1+54,295+1+11,05+1+26,625)*12,5+(1+37,03+1)*9,5</t>
  </si>
  <si>
    <t>27,225*10+4,2*1,5*4</t>
  </si>
  <si>
    <t>13,4*5,1/2+11,8*4,3/2</t>
  </si>
  <si>
    <t>"štíty nad střešní rovinou" 6,6*1,9/2+6,6*3,2/2+2,9*1,35/2</t>
  </si>
  <si>
    <t>"komíny"</t>
  </si>
  <si>
    <t>((3,6+0,9)*2+(2,9+0,9)*2*7+(2,25+0,9)*2)*3,6</t>
  </si>
  <si>
    <t>941311211</t>
  </si>
  <si>
    <t>Montáž lešení řadového modulového lehkého pracovního s podlahami  s provozním zatížením tř. 3 do 200 kg/m2 Příplatek za první a každý další den použití lešení k ceně -1111 nebo -1112</t>
  </si>
  <si>
    <t>132</t>
  </si>
  <si>
    <t>3836,413*30</t>
  </si>
  <si>
    <t>67</t>
  </si>
  <si>
    <t>941311812</t>
  </si>
  <si>
    <t>Demontáž lešení řadového modulového lehkého pracovního s podlahami  s provozním zatížením tř. 3 do 200 kg/m2 šířky SW06 přes 0,6 do 0,9 m, výšky přes 10 do 25 m</t>
  </si>
  <si>
    <t>134</t>
  </si>
  <si>
    <t>944511111</t>
  </si>
  <si>
    <t>Montáž ochranné sítě  zavěšené na konstrukci lešení z textilie z umělých vláken</t>
  </si>
  <si>
    <t>136</t>
  </si>
  <si>
    <t>69</t>
  </si>
  <si>
    <t>944511211</t>
  </si>
  <si>
    <t>Montáž ochranné sítě  Příplatek za první a každý další den použití sítě k ceně -1111</t>
  </si>
  <si>
    <t>138</t>
  </si>
  <si>
    <t>944511811</t>
  </si>
  <si>
    <t>Demontáž ochranné sítě  zavěšené na konstrukci lešení z textilie z umělých vláken</t>
  </si>
  <si>
    <t>140</t>
  </si>
  <si>
    <t>71</t>
  </si>
  <si>
    <t>944711111</t>
  </si>
  <si>
    <t>Montáž záchytné stříšky  zřizované současně s lehkým nebo těžkým lešením, šířky do 1,5 m</t>
  </si>
  <si>
    <t>142</t>
  </si>
  <si>
    <t>4*5</t>
  </si>
  <si>
    <t>72</t>
  </si>
  <si>
    <t>944711211</t>
  </si>
  <si>
    <t>Montáž záchytné stříšky  Příplatek za první a každý další den použití záchytné stříšky k ceně -1111</t>
  </si>
  <si>
    <t>144</t>
  </si>
  <si>
    <t>20*3</t>
  </si>
  <si>
    <t>73</t>
  </si>
  <si>
    <t>944711811</t>
  </si>
  <si>
    <t>Demontáž záchytné stříšky  zřizované současně s lehkým nebo těžkým lešením, šířky do 1,5 m</t>
  </si>
  <si>
    <t>146</t>
  </si>
  <si>
    <t>962031133</t>
  </si>
  <si>
    <t>Bourání příček z cihel, tvárnic nebo příčkovek  z cihel pálených, plných nebo dutých na maltu vápennou nebo vápenocementovou, tl. do 150 mm</t>
  </si>
  <si>
    <t>148</t>
  </si>
  <si>
    <t>"přizdívka pod terénem" (277,92-2,35*5)*1</t>
  </si>
  <si>
    <t>75</t>
  </si>
  <si>
    <t>962032230</t>
  </si>
  <si>
    <t>Bourání zdiva nadzákladového z cihel nebo tvárnic  z cihel pálených nebo vápenopískových, na maltu vápennou nebo vápenocementovou, objemu do 1 m3</t>
  </si>
  <si>
    <t>150</t>
  </si>
  <si>
    <t>"nové vstupy na balkon" 0,9*0,9*0,35*9</t>
  </si>
  <si>
    <t>76</t>
  </si>
  <si>
    <t>963051113</t>
  </si>
  <si>
    <t>Bourání železobetonových stropů  deskových, tl. přes 80 mm</t>
  </si>
  <si>
    <t>152</t>
  </si>
  <si>
    <t>"stříšky" (2,1-1,6)*0,9*0,15*5</t>
  </si>
  <si>
    <t>77</t>
  </si>
  <si>
    <t>965043331</t>
  </si>
  <si>
    <t>Bourání mazanin betonových s potěrem nebo teracem tl. do 100 mm, plochy do 4 m2</t>
  </si>
  <si>
    <t>65466957</t>
  </si>
  <si>
    <t>"balkony" (2,9*0,9+2,1*0,15)*(0,06+0,07)/2*10</t>
  </si>
  <si>
    <t>965081213</t>
  </si>
  <si>
    <t>Bourání podlah z dlaždic bez podkladního lože nebo mazaniny, s jakoukoliv výplní spár keramických nebo xylolitových tl. do 10 mm, plochy přes 1 m2</t>
  </si>
  <si>
    <t>154</t>
  </si>
  <si>
    <t>"lodžie" 1,6*2*3</t>
  </si>
  <si>
    <t>79</t>
  </si>
  <si>
    <t>968062374</t>
  </si>
  <si>
    <t>Vybourání dřevěných rámů oken s křídly, dveřních zárubní, vrat, stěn, ostění nebo obkladů  rámů oken s křídly zdvojených, plochy do 1 m2</t>
  </si>
  <si>
    <t>158</t>
  </si>
  <si>
    <t>0,6*0,6*126+0,8*0,8*11+0,54*0,83*5</t>
  </si>
  <si>
    <t>968062375</t>
  </si>
  <si>
    <t>Vybourání dřevěných rámů oken s křídly, dveřních zárubní, vrat, stěn, ostění nebo obkladů  rámů oken s křídly zdvojených, plochy do 2 m2</t>
  </si>
  <si>
    <t>160</t>
  </si>
  <si>
    <t>(1,6*1+1,6*0,3/2)*5+0,78*1,4*38</t>
  </si>
  <si>
    <t>0,9*2,1*4</t>
  </si>
  <si>
    <t>81</t>
  </si>
  <si>
    <t>968062376</t>
  </si>
  <si>
    <t>Vybourání dřevěných rámů oken s křídly, dveřních zárubní, vrat, stěn, ostění nebo obkladů  rámů oken s křídly zdvojených, plochy do 4 m2</t>
  </si>
  <si>
    <t>162</t>
  </si>
  <si>
    <t>2,1*1,5*39+1,5*1,5*16+(0,9*1,5+0,9*2,4)*(18+12)+3,15*1,2*6+2,4*1,2*10</t>
  </si>
  <si>
    <t>968062377</t>
  </si>
  <si>
    <t>Vybourání dřevěných rámů oken s křídly, dveřních zárubní, vrat, stěn, ostění nebo obkladů  rámů oken s křídly zdvojených, plochy přes 4 m2</t>
  </si>
  <si>
    <t>164</t>
  </si>
  <si>
    <t>4*1,2*7+4,8*1,2*5+4,5*1,2*1+5*1,2*2+6*1,2*4+4,7*1,2*5+7,398</t>
  </si>
  <si>
    <t>83</t>
  </si>
  <si>
    <t>968062747</t>
  </si>
  <si>
    <t>Vybourání dřevěných rámů oken s křídly, dveřních zárubní, vrat, stěn, ostění nebo obkladů  stěn plných, zasklených nebo výkladních pevných nebo otevíratelných, plochy přes 4 m2</t>
  </si>
  <si>
    <t>166</t>
  </si>
  <si>
    <t>2,4*2,7*3</t>
  </si>
  <si>
    <t>968072455</t>
  </si>
  <si>
    <t>Vybourání kovových rámů oken s křídly, dveřních zárubní, vrat, stěn, ostění nebo obkladů  dveřních zárubní, plochy do 2 m2</t>
  </si>
  <si>
    <t>168</t>
  </si>
  <si>
    <t>0,9*2</t>
  </si>
  <si>
    <t>85</t>
  </si>
  <si>
    <t>968072456</t>
  </si>
  <si>
    <t>Vybourání kovových rámů oken s křídly, dveřních zárubní, vrat, stěn, ostění nebo obkladů  dveřních zárubní, plochy přes 2 m2</t>
  </si>
  <si>
    <t>170</t>
  </si>
  <si>
    <t>1,55*2,3+1,5*2,3*4</t>
  </si>
  <si>
    <t>96900-005</t>
  </si>
  <si>
    <t>Demontáž věšáků na prádlo vč. likvidace</t>
  </si>
  <si>
    <t>kus</t>
  </si>
  <si>
    <t>172</t>
  </si>
  <si>
    <t>87</t>
  </si>
  <si>
    <t>96900-008</t>
  </si>
  <si>
    <t>Demontáž a zpětná montáž svodů vč. doplnění o dešťové klapky</t>
  </si>
  <si>
    <t>174</t>
  </si>
  <si>
    <t>96900-009</t>
  </si>
  <si>
    <t>Prodloužemí potrubí na střeše + nové odvětrací komínky</t>
  </si>
  <si>
    <t>176</t>
  </si>
  <si>
    <t>89</t>
  </si>
  <si>
    <t>96900-010</t>
  </si>
  <si>
    <t>Demontáž satelitní paraboly, uložení ve skladu, zpětná montáž</t>
  </si>
  <si>
    <t>178</t>
  </si>
  <si>
    <t>"TV" 25</t>
  </si>
  <si>
    <t>"internet" 26</t>
  </si>
  <si>
    <t>96900-101</t>
  </si>
  <si>
    <t>Demontáž společné antény, uložení ve skladu, zpětná montáž</t>
  </si>
  <si>
    <t>180</t>
  </si>
  <si>
    <t>91</t>
  </si>
  <si>
    <t>96900-103</t>
  </si>
  <si>
    <t>Demontáž osvětlení na fasádě, vč. likvidace</t>
  </si>
  <si>
    <t>182</t>
  </si>
  <si>
    <t>96900-104</t>
  </si>
  <si>
    <t>Demontáž drobných prvků, osvětlení, zvonková tabla, poštovní schránky,  vč. likvidace</t>
  </si>
  <si>
    <t>Kč</t>
  </si>
  <si>
    <t>184</t>
  </si>
  <si>
    <t>93</t>
  </si>
  <si>
    <t>96900-106</t>
  </si>
  <si>
    <t>Vyčištění a vyklizení a komplexní úklid půdy, vč. odstranění pochozích dřev.roštů  vč. likvidace</t>
  </si>
  <si>
    <t>186</t>
  </si>
  <si>
    <t>96900-107</t>
  </si>
  <si>
    <t>Odstranění ocel.konzol elektroprovedení vč. likvidace</t>
  </si>
  <si>
    <t>188</t>
  </si>
  <si>
    <t>95</t>
  </si>
  <si>
    <t>96900-108</t>
  </si>
  <si>
    <t>Prodloužení větracích mřížek případný posun a montáž</t>
  </si>
  <si>
    <t>190</t>
  </si>
  <si>
    <t>96900-109</t>
  </si>
  <si>
    <t>Kontrola stavu zdí a krovů</t>
  </si>
  <si>
    <t>192</t>
  </si>
  <si>
    <t>97</t>
  </si>
  <si>
    <t>973031151</t>
  </si>
  <si>
    <t>Vysekání výklenků nebo kapes ve zdivu z cihel  na maltu vápennou nebo vápenocementovou výklenků, pohledové plochy přes 0,25 m2</t>
  </si>
  <si>
    <t>194</t>
  </si>
  <si>
    <t>"pro schránky" 0,37*0,33*0,1*(39+41)</t>
  </si>
  <si>
    <t>98</t>
  </si>
  <si>
    <t>974031121</t>
  </si>
  <si>
    <t>Vysekání rýh ve zdivu cihelném na maltu vápennou nebo vápenocementovou  do hl. 30 mm a šířky do 30 mm</t>
  </si>
  <si>
    <t>196</t>
  </si>
  <si>
    <t>99</t>
  </si>
  <si>
    <t>974031122</t>
  </si>
  <si>
    <t>Vysekání rýh ve zdivu cihelném na maltu vápennou nebo vápenocementovou  do hl. 30 mm a šířky do 70 mm</t>
  </si>
  <si>
    <t>198</t>
  </si>
  <si>
    <t>100</t>
  </si>
  <si>
    <t>974031132</t>
  </si>
  <si>
    <t>Vysekání rýh ve zdivu cihelném na maltu vápennou nebo vápenocementovou  do hl. 50 mm a šířky do 70 mm</t>
  </si>
  <si>
    <t>200</t>
  </si>
  <si>
    <t>974031165</t>
  </si>
  <si>
    <t>Vysekání rýh ve zdivu cihelném na maltu vápennou nebo vápenocementovou  do hl. 150 mm a šířky do 200 mm</t>
  </si>
  <si>
    <t>202</t>
  </si>
  <si>
    <t>"pro svod" 78</t>
  </si>
  <si>
    <t>976072321</t>
  </si>
  <si>
    <t>Vybourání kovových madel, zábradlí, dvířek, zděří, kotevních želez  komínových a topných dvířek, ventilací apod., plochy přes 0,30 m2, ze zdiva cihelného nebo kamenného</t>
  </si>
  <si>
    <t>204</t>
  </si>
  <si>
    <t>"ventilační mřížky" 62</t>
  </si>
  <si>
    <t>103</t>
  </si>
  <si>
    <t>977211111</t>
  </si>
  <si>
    <t>Řezání konstrukcí stěnovou pilou železobetonových průměru řezané výztuže do 16 mm hloubka řezu do 200 mm</t>
  </si>
  <si>
    <t>-674330535</t>
  </si>
  <si>
    <t>"stříšky" (2,1-1,6+0,9*2)*5</t>
  </si>
  <si>
    <t>104</t>
  </si>
  <si>
    <t>978015391</t>
  </si>
  <si>
    <t>Otlučení vápenných nebo vápenocementových omítek vnějších ploch s vyškrabáním spar a s očištěním zdiva stupně členitosti 1 a 2, v rozsahu přes 80 do 100 %</t>
  </si>
  <si>
    <t>206</t>
  </si>
  <si>
    <t>"balkony" (2,9*0,6+2,1*0,15+(0,9+2,9+0,9)*0,15)*10</t>
  </si>
  <si>
    <t>105</t>
  </si>
  <si>
    <t>978023411</t>
  </si>
  <si>
    <t>Vyškrabání cementové malty ze spár zdiva cihelného mimo komínového</t>
  </si>
  <si>
    <t>208</t>
  </si>
  <si>
    <t>"stěny na půdě"</t>
  </si>
  <si>
    <t>(2,4*2+13,1*2+37,3*2+(1,6+0,45)*2+(0,9+0,45)*2*7+(1,25+0,45)*2)*0,5</t>
  </si>
  <si>
    <t>106</t>
  </si>
  <si>
    <t>978023471</t>
  </si>
  <si>
    <t>Vyškrabání cementové malty ze spár zdiva cihelného komínového nad střechou</t>
  </si>
  <si>
    <t>210</t>
  </si>
  <si>
    <t>((1,6+0,45)*2+(0,9+0,45)*2*7+(1,25+0,45)*2)*(2,5+1,4)/2</t>
  </si>
  <si>
    <t>107</t>
  </si>
  <si>
    <t>985131311</t>
  </si>
  <si>
    <t>Očištění ploch stěn, rubu kleneb a podlah ruční dočištění ocelovými kartáči</t>
  </si>
  <si>
    <t>212</t>
  </si>
  <si>
    <t>108</t>
  </si>
  <si>
    <t>985132311</t>
  </si>
  <si>
    <t>Očištění ploch líce kleneb a podhledů ruční dočištění ocelovými kartáči</t>
  </si>
  <si>
    <t>214</t>
  </si>
  <si>
    <t>"lodžie" 2,4*1,6*3</t>
  </si>
  <si>
    <t>997</t>
  </si>
  <si>
    <t>Přesun sutě</t>
  </si>
  <si>
    <t>109</t>
  </si>
  <si>
    <t>997013114</t>
  </si>
  <si>
    <t>Vnitrostaveništní doprava suti a vybouraných hmot  vodorovně do 50 m svisle s použitím mechanizace pro budovy a haly výšky přes 12 do 15 m</t>
  </si>
  <si>
    <t>t</t>
  </si>
  <si>
    <t>726198510</t>
  </si>
  <si>
    <t>997013501</t>
  </si>
  <si>
    <t>Odvoz suti a vybouraných hmot na skládku nebo meziskládku  se složením, na vzdálenost do 1 km</t>
  </si>
  <si>
    <t>1755131566</t>
  </si>
  <si>
    <t>111</t>
  </si>
  <si>
    <t>997013509</t>
  </si>
  <si>
    <t>Odvoz suti a vybouraných hmot na skládku nebo meziskládku  se složením, na vzdálenost Příplatek k ceně za každý další i započatý 1 km přes 1 km</t>
  </si>
  <si>
    <t>-1164314916</t>
  </si>
  <si>
    <t>198,925*9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</si>
  <si>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</si>
  <si>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</si>
  <si>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-664984708</t>
  </si>
  <si>
    <t>998</t>
  </si>
  <si>
    <t>Přesun hmot</t>
  </si>
  <si>
    <t>113</t>
  </si>
  <si>
    <t>998011003</t>
  </si>
  <si>
    <t>Přesun hmot pro budovy občanské výstavby, bydlení, výrobu a služby  s nosnou svislou konstrukcí zděnou z cihel, tvárnic nebo kamene vodorovná dopravní vzdálenost do 100 m pro budovy výšky přes 12 do 24 m</t>
  </si>
  <si>
    <t>-2051203020</t>
  </si>
  <si>
    <t>PSV</t>
  </si>
  <si>
    <t>Práce a dodávky PSV</t>
  </si>
  <si>
    <t>711</t>
  </si>
  <si>
    <t>Izolace proti vodě, vlhkosti a plynům</t>
  </si>
  <si>
    <t>114</t>
  </si>
  <si>
    <t>711193121</t>
  </si>
  <si>
    <t>Izolace proti zemní vlhkosti ostatní těsnicí hmotou dvousložkovou na bázi cementu na ploše vodorovné V</t>
  </si>
  <si>
    <t>226</t>
  </si>
  <si>
    <t>"lodžie" 1,6*2,4*3</t>
  </si>
  <si>
    <t>115</t>
  </si>
  <si>
    <t>998711103</t>
  </si>
  <si>
    <t>Přesun hmot pro izolace proti vodě, vlhkosti a plynům  stanovený z hmotnosti přesunovaného materiálu vodorovná dopravní vzdálenost do 50 m v objektech výšky přes 12 do 60 m</t>
  </si>
  <si>
    <t>-1340585366</t>
  </si>
  <si>
    <t>712</t>
  </si>
  <si>
    <t>Povlakové krytiny</t>
  </si>
  <si>
    <t>116</t>
  </si>
  <si>
    <t>71200-101</t>
  </si>
  <si>
    <t>M+D izolační systém balkonů - systémové souvrství (kompletní)</t>
  </si>
  <si>
    <t>230</t>
  </si>
  <si>
    <t>"balkony" 2,9*1*10</t>
  </si>
  <si>
    <t>117</t>
  </si>
  <si>
    <t>712331111</t>
  </si>
  <si>
    <t>Provedení povlakové krytiny střech plochých do 10° pásy na sucho  podkladní samolepící asfaltový pás</t>
  </si>
  <si>
    <t>232</t>
  </si>
  <si>
    <t>"střecha" 1911,282*2</t>
  </si>
  <si>
    <t>62856002</t>
  </si>
  <si>
    <t>pás asfaltový samolepicí modifikovaný SBS tl 3,0mm s vložkou z hliníkové fólie, hliníkové fólie s textilií se  spalitelnou fólií nebo jemnozrnným minerálním posypem nebo textilií na horním povrchu</t>
  </si>
  <si>
    <t>282128772</t>
  </si>
  <si>
    <t>1911,282*1,15</t>
  </si>
  <si>
    <t>119</t>
  </si>
  <si>
    <t>62866280</t>
  </si>
  <si>
    <t>pás asfaltový modifikovaný za studena samolepící  tl. 3 mm na polystyren s polyester.vložkou</t>
  </si>
  <si>
    <t>236</t>
  </si>
  <si>
    <t>712361703</t>
  </si>
  <si>
    <t>Provedení povlakové krytiny střech plochých do 10° fólií  přilepenou lepidlem v plné ploše</t>
  </si>
  <si>
    <t>238</t>
  </si>
  <si>
    <t>"balkony" 2,9*(1+0,3)*10</t>
  </si>
  <si>
    <t>121</t>
  </si>
  <si>
    <t>28322000</t>
  </si>
  <si>
    <t>fólie hydroizolační střešní mPVC mechanicky kotvená tl 2,0mm šedá</t>
  </si>
  <si>
    <t>240</t>
  </si>
  <si>
    <t>37,7*1,15</t>
  </si>
  <si>
    <t>712391171</t>
  </si>
  <si>
    <t>Provedení povlakové krytiny střech plochých do 10° -ostatní práce  provedení vrstvy textilní podkladní</t>
  </si>
  <si>
    <t>242</t>
  </si>
  <si>
    <t>"stříšky" 1,6*0,9*5</t>
  </si>
  <si>
    <t>"římsa" 229,6*0,3</t>
  </si>
  <si>
    <t>123</t>
  </si>
  <si>
    <t>69311008</t>
  </si>
  <si>
    <t>geotextilie tkaná separační, filtrační, výztužná PP pevnost v tahu 40kN/m</t>
  </si>
  <si>
    <t>244</t>
  </si>
  <si>
    <t>"balkony" 2,9*(1+0,3)*10*1,15</t>
  </si>
  <si>
    <t>"stříšky" 1,6*0,9*5*1,15</t>
  </si>
  <si>
    <t>"římsa" 229,6*0,3*1,15</t>
  </si>
  <si>
    <t>712440831</t>
  </si>
  <si>
    <t>Odstranění povlakové krytiny střech šikmých přes 10° do 30° z přitavených pásů NAIP v plné ploše jednovrstvé</t>
  </si>
  <si>
    <t>-196125407</t>
  </si>
  <si>
    <t>"balkony" (2,9*(1+0,3)+2,1*0,05)*10</t>
  </si>
  <si>
    <t>125</t>
  </si>
  <si>
    <t>998712103</t>
  </si>
  <si>
    <t>Přesun hmot pro povlakové krytiny stanovený z hmotnosti přesunovaného materiálu vodorovná dopravní vzdálenost do 50 m v objektech výšky přes 12 do 24 m</t>
  </si>
  <si>
    <t>1486654602</t>
  </si>
  <si>
    <t>713</t>
  </si>
  <si>
    <t>Izolace tepelné</t>
  </si>
  <si>
    <t>713110813</t>
  </si>
  <si>
    <t>Odstranění tepelné izolace stropů nebo podhledů z rohoží, pásů, dílců, desek, bloků volně kladených z vláknitých materiálů suchých, tloušťka izolace přes 100 mm</t>
  </si>
  <si>
    <t>248</t>
  </si>
  <si>
    <t xml:space="preserve">"půda" </t>
  </si>
  <si>
    <t>2,4*11,5+13,1*37,3+(2,35*5,1+1,5*1,5)*2-1,6*0,45-0,9*0,45*7-1,25*0,45</t>
  </si>
  <si>
    <t>2,35*4,5+4,3*2,35+1,5*1,8</t>
  </si>
  <si>
    <t>127</t>
  </si>
  <si>
    <t>713110833</t>
  </si>
  <si>
    <t>Odstranění tepelné izolace stropů nebo podhledů z rohoží, pásů, dílců, desek, bloků připevněných přibitím nebo nastřelením z vláknitých materiálů suchých, tloušťka izolace přes 100 mm</t>
  </si>
  <si>
    <t>250</t>
  </si>
  <si>
    <t>"střecha P07" 1933,917</t>
  </si>
  <si>
    <t>713111111</t>
  </si>
  <si>
    <t>Montáž tepelné izolace stropů rohožemi, pásy, dílci, deskami, bloky (izolační materiál ve specifikaci) vrchem bez překrytí lepenkou kladenými volně</t>
  </si>
  <si>
    <t>252</t>
  </si>
  <si>
    <t xml:space="preserve">"střecha P/07" </t>
  </si>
  <si>
    <t>((60,79+54,065)/2+(47,475+54,065)/2)*7,15</t>
  </si>
  <si>
    <t>((6,3+12)/2+(17,6+12)/2+(27,225+32,1)/2+(37,55+32,1)/2)*7,63</t>
  </si>
  <si>
    <t xml:space="preserve">"vikýře" </t>
  </si>
  <si>
    <t>-(3,75*1,1+3,75*(2,5-1,1))*2-(3,8*1,1+3,8*(3,2-1,1))*3</t>
  </si>
  <si>
    <t>(1,1+3,75)/2*1,8*2*3+(1,1+3,2)/2*1,8*2*2</t>
  </si>
  <si>
    <t>"střeš.okna" -0,78*1,4*38</t>
  </si>
  <si>
    <t>"půda"  540,583+2,35*4,5+4,3*2,35+1,5*1,8</t>
  </si>
  <si>
    <t>129</t>
  </si>
  <si>
    <t>63148103</t>
  </si>
  <si>
    <t>deska tepelně izolační minerální univerzální λ=0,038-0,039 tl 80mm</t>
  </si>
  <si>
    <t>254</t>
  </si>
  <si>
    <t>1393,334*1,05</t>
  </si>
  <si>
    <t>63148107</t>
  </si>
  <si>
    <t>deska tepelně izolační minerální univerzální λ=0,038-0,039 tl 160mm</t>
  </si>
  <si>
    <t>256</t>
  </si>
  <si>
    <t>"půda"  (540,583+2,35*4,5+4,3*2,35+1,5*1,8)*1,05</t>
  </si>
  <si>
    <t>131</t>
  </si>
  <si>
    <t>713141131</t>
  </si>
  <si>
    <t>Montáž tepelné izolace střech plochých rohožemi, pásy, deskami, dílci, bloky (izolační materiál ve specifikaci) přilepenými za studena zplna, jednovrstvá</t>
  </si>
  <si>
    <t>258</t>
  </si>
  <si>
    <t>28376142</t>
  </si>
  <si>
    <t>klín izolační z pěnového polystyrenu EPS 150 spád do 5%</t>
  </si>
  <si>
    <t>260</t>
  </si>
  <si>
    <t>76,8*(0,02+0,08)/2*1,05</t>
  </si>
  <si>
    <t>133</t>
  </si>
  <si>
    <t>713151132</t>
  </si>
  <si>
    <t>Montáž tepelné izolace střech šikmých rohožemi, pásy, deskami (izolační materiál ve specifikaci) kladenými volně nad krokve, sklonu střechy přes 30° do 45°</t>
  </si>
  <si>
    <t>262</t>
  </si>
  <si>
    <t>"střecha" 1911,282</t>
  </si>
  <si>
    <t>28376535</t>
  </si>
  <si>
    <t>deska izolační PIR s oboustrannou kompozitní fólií s hliníkovou vložkou pro šikmé střechy 1200x2400x160mm</t>
  </si>
  <si>
    <t>264</t>
  </si>
  <si>
    <t>1911,282*1,05</t>
  </si>
  <si>
    <t>135</t>
  </si>
  <si>
    <t>713191133</t>
  </si>
  <si>
    <t>Montáž tepelné izolace stavebních konstrukcí - doplňky a konstrukční součásti podlah, stropů vrchem nebo střech překrytím fólií položenou volně s přelepením spojů</t>
  </si>
  <si>
    <t>266</t>
  </si>
  <si>
    <t xml:space="preserve">"půda"  </t>
  </si>
  <si>
    <t>(2,4*11,5+13,1*37,3+(2,35*5,1+1,5*1,5)*2-1,6*0,45-0,9*0,45*7-1,25*0,45)*2</t>
  </si>
  <si>
    <t>"vytažení na stěny"</t>
  </si>
  <si>
    <t>(2,4*2+13,1*2+37,3*2+(1,6+0,45)*2+(0,9+0,45)*2*7+(1,25+0,45)*2)*0,3*2</t>
  </si>
  <si>
    <t>((2,35*2+5,1*2+1,5*2)*2)*0,3*2</t>
  </si>
  <si>
    <t>28329220</t>
  </si>
  <si>
    <t>fólie kontaktní difuzně propustná pro doplňkovou hydroizolační vrstvu, monolitická dvouvrstvá PES 270g/m2</t>
  </si>
  <si>
    <t>268</t>
  </si>
  <si>
    <t>P</t>
  </si>
  <si>
    <t>Poznámka k položce:_x000D_
max. třída těsnosti 2</t>
  </si>
  <si>
    <t>"půda"  590,923*1,15</t>
  </si>
  <si>
    <t>137</t>
  </si>
  <si>
    <t>28329336</t>
  </si>
  <si>
    <t>fólie PE vyztužená Al vrstvou pro parotěsnou vrstvu 160g/m2</t>
  </si>
  <si>
    <t>270</t>
  </si>
  <si>
    <t>998713103</t>
  </si>
  <si>
    <t>Přesun hmot pro izolace tepelné stanovený z hmotnosti přesunovaného materiálu vodorovná dopravní vzdálenost do 50 m v objektech výšky přes 12 m do 24 m</t>
  </si>
  <si>
    <t>758959508</t>
  </si>
  <si>
    <t>762</t>
  </si>
  <si>
    <t>Konstrukce tesařské</t>
  </si>
  <si>
    <t>139</t>
  </si>
  <si>
    <t>76200-001</t>
  </si>
  <si>
    <t>M+D pochozí lávka z OSB tl.22mm vč. překližky 6mm a tepelně izolačních hranolů</t>
  </si>
  <si>
    <t>274</t>
  </si>
  <si>
    <t>"půda"  (3,715+6,75+12,98+2,245)*0,5+3,105*0,8+1*1,25</t>
  </si>
  <si>
    <t>"vstupy 4.np" 1,5*2,2*2</t>
  </si>
  <si>
    <t>762083111</t>
  </si>
  <si>
    <t>Práce společné pro tesařské konstrukce  impregnace řeziva máčením proti dřevokaznému hmyzu a houbám, třída ohrožení 1 a 2 (dřevo v interiéru)</t>
  </si>
  <si>
    <t>276</t>
  </si>
  <si>
    <t>"střecha-prkna" 1911,282*0,025</t>
  </si>
  <si>
    <t>141</t>
  </si>
  <si>
    <t>762341044</t>
  </si>
  <si>
    <t>Bednění a laťování bednění střech rovných sklonu do 60° s vyřezáním otvorů z dřevoštěpkových desek OSB šroubovaných na rošt na pero a drážku, tloušťky desky 18 mm</t>
  </si>
  <si>
    <t>278</t>
  </si>
  <si>
    <t>762341046</t>
  </si>
  <si>
    <t>Bednění a laťování bednění střech rovných sklonu do 60° s vyřezáním otvorů z dřevoštěpkových desek OSB šroubovaných na rošt na pero a drážku, tloušťky desky 22 mm</t>
  </si>
  <si>
    <t>280</t>
  </si>
  <si>
    <t>143</t>
  </si>
  <si>
    <t>762341210</t>
  </si>
  <si>
    <t>Bednění a laťování montáž bednění střech rovných a šikmých sklonu do 60° s vyřezáním otvorů z prken hrubých na sraz tl. do 32 mm</t>
  </si>
  <si>
    <t>282</t>
  </si>
  <si>
    <t>60515111</t>
  </si>
  <si>
    <t>řezivo jehličnaté boční prkno 20-30mm</t>
  </si>
  <si>
    <t>284</t>
  </si>
  <si>
    <t>"střecha" 1911,282*0,025*1,1</t>
  </si>
  <si>
    <t>145</t>
  </si>
  <si>
    <t>762342441</t>
  </si>
  <si>
    <t>Bednění a laťování montáž lišt trojúhelníkových</t>
  </si>
  <si>
    <t>286</t>
  </si>
  <si>
    <t>"kontralatě" 2389,103</t>
  </si>
  <si>
    <t>60514114</t>
  </si>
  <si>
    <t>řezivo jehličnaté lať impregnovaná dl 4 m</t>
  </si>
  <si>
    <t>288</t>
  </si>
  <si>
    <t>"kontralatě" 2389,103*0,05*0,05*1,1</t>
  </si>
  <si>
    <t>147</t>
  </si>
  <si>
    <t>762342812</t>
  </si>
  <si>
    <t>Demontáž bednění a laťování  laťování střech sklonu do 60° se všemi nadstřešními konstrukcemi, z latí průřezové plochy do 25 cm2 při osové vzdálenosti přes 0,22 do 0,50 m</t>
  </si>
  <si>
    <t>290</t>
  </si>
  <si>
    <t>762342813</t>
  </si>
  <si>
    <t>Demontáž bednění a laťování  laťování střech sklonu do 60° se všemi nadstřešními konstrukcemi, z latí průřezové plochy do 25 cm2 při osové vzdálenosti přes 0,50 m</t>
  </si>
  <si>
    <t>292</t>
  </si>
  <si>
    <t>149</t>
  </si>
  <si>
    <t>762395000</t>
  </si>
  <si>
    <t>Spojovací prostředky krovů, bednění a laťování, nadstřešních konstrukcí  svory, prkna, hřebíky, pásová ocel, vruty</t>
  </si>
  <si>
    <t>294</t>
  </si>
  <si>
    <t>"kontralatě" 2389,103*0,05*0,05</t>
  </si>
  <si>
    <t>"Prkna+OSB-střecha" 1911,282*(0,025+0,022)</t>
  </si>
  <si>
    <t>998762103</t>
  </si>
  <si>
    <t>Přesun hmot pro konstrukce tesařské  stanovený z hmotnosti přesunovaného materiálu vodorovná dopravní vzdálenost do 50 m v objektech výšky přes 12 do 24 m</t>
  </si>
  <si>
    <t>1358650988</t>
  </si>
  <si>
    <t>764</t>
  </si>
  <si>
    <t>Konstrukce klempířské</t>
  </si>
  <si>
    <t>151</t>
  </si>
  <si>
    <t>764001821</t>
  </si>
  <si>
    <t>Demontáž klempířských konstrukcí krytiny ze svitků nebo tabulí do suti</t>
  </si>
  <si>
    <t>304</t>
  </si>
  <si>
    <t>"stříšky" 362,08</t>
  </si>
  <si>
    <t>764001891</t>
  </si>
  <si>
    <t>Demontáž klempířských konstrukcí oplechování úžlabí do suti</t>
  </si>
  <si>
    <t>306</t>
  </si>
  <si>
    <t>153</t>
  </si>
  <si>
    <t>764002414</t>
  </si>
  <si>
    <t>Montáž strukturované oddělovací rohože jakékoli rš</t>
  </si>
  <si>
    <t>308</t>
  </si>
  <si>
    <t>"KP/01" 90</t>
  </si>
  <si>
    <t xml:space="preserve">"krytina" </t>
  </si>
  <si>
    <t>((37,55+31,3)/2+(26,025+31,3)/2)*8,21</t>
  </si>
  <si>
    <t>"K/22" 8*1,06</t>
  </si>
  <si>
    <t>"K/25" 30*1,45</t>
  </si>
  <si>
    <t>20029223</t>
  </si>
  <si>
    <t>fólie difuzně propustné s nakašírovanou strukturovanou rohoží pod hladkou plechovou krytinu</t>
  </si>
  <si>
    <t>310</t>
  </si>
  <si>
    <t>2053,262*1,15</t>
  </si>
  <si>
    <t>155</t>
  </si>
  <si>
    <t>764002801</t>
  </si>
  <si>
    <t>Demontáž klempířských konstrukcí závětrné lišty do suti</t>
  </si>
  <si>
    <t>312</t>
  </si>
  <si>
    <t>156</t>
  </si>
  <si>
    <t>764002811</t>
  </si>
  <si>
    <t>Demontáž klempířských konstrukcí okapového plechu do suti, v krytině povlakové</t>
  </si>
  <si>
    <t>314</t>
  </si>
  <si>
    <t>157</t>
  </si>
  <si>
    <t>764002821</t>
  </si>
  <si>
    <t>Demontáž klempířských konstrukcí střešního výlezu do suti</t>
  </si>
  <si>
    <t>316</t>
  </si>
  <si>
    <t>764002851</t>
  </si>
  <si>
    <t>Demontáž klempířských konstrukcí oplechování parapetů do suti</t>
  </si>
  <si>
    <t>318</t>
  </si>
  <si>
    <t>159</t>
  </si>
  <si>
    <t>764002871</t>
  </si>
  <si>
    <t>Demontáž klempířských konstrukcí lemování zdí do suti</t>
  </si>
  <si>
    <t>320</t>
  </si>
  <si>
    <t>"střešní okna" 165,7</t>
  </si>
  <si>
    <t>764004801</t>
  </si>
  <si>
    <t>Demontáž klempířských konstrukcí žlabu podokapního do suti</t>
  </si>
  <si>
    <t>322</t>
  </si>
  <si>
    <t>161</t>
  </si>
  <si>
    <t>764004861</t>
  </si>
  <si>
    <t>Demontáž klempířských konstrukcí svodu do suti</t>
  </si>
  <si>
    <t>324</t>
  </si>
  <si>
    <t>764041424</t>
  </si>
  <si>
    <t>Dilatační lišta z titanzinkového předzvětralého plechu připojovací, včetně tmelení rš 200 mm</t>
  </si>
  <si>
    <t>326</t>
  </si>
  <si>
    <t>"KP/06" 43</t>
  </si>
  <si>
    <t>163</t>
  </si>
  <si>
    <t>764111671</t>
  </si>
  <si>
    <t>Krytina ze svitků, ze šablon nebo taškových tabulí z pozinkovaného plechu s povrchovou úpravou s úpravou u okapů, prostupů a výčnělků desek železobetonových (vstupní stříška)</t>
  </si>
  <si>
    <t>328</t>
  </si>
  <si>
    <t>764141411</t>
  </si>
  <si>
    <t>Krytina ze svitků nebo tabulí z titanzinkového předzvětralého plechu s úpravou u okapů, prostupů a výčnělků střechy rovné drážkováním ze svitků rš 670 mm, sklon střechy do 30°</t>
  </si>
  <si>
    <t>330</t>
  </si>
  <si>
    <t>"KP/01" 90+68+45+41</t>
  </si>
  <si>
    <t>165</t>
  </si>
  <si>
    <t>764214000R</t>
  </si>
  <si>
    <t>Oplechování střešního okna, výlezu rš 315mm z Pz s povrchovou úpravou</t>
  </si>
  <si>
    <t>334</t>
  </si>
  <si>
    <t>"K/18" 16</t>
  </si>
  <si>
    <t>"K/19" 165,7</t>
  </si>
  <si>
    <t>764216644</t>
  </si>
  <si>
    <t>Oplechování parapetů z pozinkovaného plechu s povrchovou úpravou rovných celoplošně lepené, bez rohů rš 330 mm</t>
  </si>
  <si>
    <t>336</t>
  </si>
  <si>
    <t>"K/01" 75,6+1,2*5-2,1*5</t>
  </si>
  <si>
    <t>"K/02" 94,5</t>
  </si>
  <si>
    <t>"K/03" 82,5</t>
  </si>
  <si>
    <t>"K/04" 3,6</t>
  </si>
  <si>
    <t>"K/05" 14,4</t>
  </si>
  <si>
    <t>"K/06" 4,8</t>
  </si>
  <si>
    <t>"K/07" 8</t>
  </si>
  <si>
    <t>"K/08" 8,8</t>
  </si>
  <si>
    <t>"K/09" 28</t>
  </si>
  <si>
    <t>"K/10" 24</t>
  </si>
  <si>
    <t>"K/11" 6,3</t>
  </si>
  <si>
    <t>"K/12" 24</t>
  </si>
  <si>
    <t>"K/13" 5,2</t>
  </si>
  <si>
    <t>"K/14" 5</t>
  </si>
  <si>
    <t>"K/15" 6,8</t>
  </si>
  <si>
    <t>"K/16" 14,1</t>
  </si>
  <si>
    <t>"K/17" 6,25</t>
  </si>
  <si>
    <t>"K/26" 5,9</t>
  </si>
  <si>
    <t>"K/27" 7,9</t>
  </si>
  <si>
    <t>"K/28" 4,2</t>
  </si>
  <si>
    <t>"K/29" 10,4</t>
  </si>
  <si>
    <t>"K/30" 16,4</t>
  </si>
  <si>
    <t>"K/31" 5,9</t>
  </si>
  <si>
    <t>"K/32" 12,8</t>
  </si>
  <si>
    <t>167</t>
  </si>
  <si>
    <t>764241407</t>
  </si>
  <si>
    <t>Oplechování střešních prvků z titanzinkového předzvětralého plechu hřebene větraného, včetně větrací mřížky rš 670 mm</t>
  </si>
  <si>
    <t>338</t>
  </si>
  <si>
    <t>"KP/02" 131</t>
  </si>
  <si>
    <t>764241435</t>
  </si>
  <si>
    <t>Oplechování střešních prvků z titanzinkového předzvětralého plechu nároží větraného, včetně větrací mřížky rš 400 mm</t>
  </si>
  <si>
    <t>1455117477</t>
  </si>
  <si>
    <t>"KP/03" 31</t>
  </si>
  <si>
    <t>169</t>
  </si>
  <si>
    <t>764241472</t>
  </si>
  <si>
    <t>Oplechování střešních prvků z titanzinkového předzvětralého plechu úžlabí rš 1000 mm</t>
  </si>
  <si>
    <t>342</t>
  </si>
  <si>
    <t>"KP/04" 50</t>
  </si>
  <si>
    <t>764242403</t>
  </si>
  <si>
    <t>Oplechování střešních prvků z titanzinkového předzvětralého plechu štítu závětrnou lištou rš 250 mm</t>
  </si>
  <si>
    <t>344</t>
  </si>
  <si>
    <t>"KP/05" 75</t>
  </si>
  <si>
    <t>171</t>
  </si>
  <si>
    <t>764248311</t>
  </si>
  <si>
    <t>Oplechování říms a ozdobných prvků z titanzinkového lesklého válcovaného plechu rovných, bez rohů mechanicky kotvené přes rš 670 mm</t>
  </si>
  <si>
    <t>859645548</t>
  </si>
  <si>
    <t>"K/21" 265*(0,33+0,66)-4*5*(0,33+0,66)</t>
  </si>
  <si>
    <t>764341407</t>
  </si>
  <si>
    <t>Lemování zdí z titanzinkového předzvětralého plechu boční nebo horní rovných, střech s krytinou prejzovou nebo vlnitou rš 670 mm</t>
  </si>
  <si>
    <t>346</t>
  </si>
  <si>
    <t>"K/20" 90</t>
  </si>
  <si>
    <t>173</t>
  </si>
  <si>
    <t>764518622</t>
  </si>
  <si>
    <t>Svod z pozinkovaného plechu s upraveným povrchem včetně objímek, kolen a odskoků kruhový, průměru 100 mm</t>
  </si>
  <si>
    <t>348</t>
  </si>
  <si>
    <t>"KP/08" 220</t>
  </si>
  <si>
    <t>764541405</t>
  </si>
  <si>
    <t>Žlab podokapní z titanzinkového předzvětralého plechu včetně háků a čel půlkruhový rš 330 mm</t>
  </si>
  <si>
    <t>350</t>
  </si>
  <si>
    <t>"KP/07" 272</t>
  </si>
  <si>
    <t>175</t>
  </si>
  <si>
    <t>764541446</t>
  </si>
  <si>
    <t>Žlab podokapní z titanzinkového předzvětralého plechu včetně háků a čel kotlík oválný (trychtýřový), rš žlabu/průměr svodu 330/100 mm</t>
  </si>
  <si>
    <t>352</t>
  </si>
  <si>
    <t>"KP/07" 22</t>
  </si>
  <si>
    <t>76490-3001</t>
  </si>
  <si>
    <t>K/23 Systémová stěnová lišta pro vytažení hydroizolace na svislou stěnu rš 300mm, poplast Pz plech</t>
  </si>
  <si>
    <t>354</t>
  </si>
  <si>
    <t>177</t>
  </si>
  <si>
    <t>76490-3002</t>
  </si>
  <si>
    <t>K/24 Systémová okapnicová lišta - oplechování lodžiové desky, poplast Pz plech</t>
  </si>
  <si>
    <t>356</t>
  </si>
  <si>
    <t>76490-1000</t>
  </si>
  <si>
    <t>KP/12 M+D systémový Al profil "Z" s okapnicí rš 300</t>
  </si>
  <si>
    <t>358</t>
  </si>
  <si>
    <t>179</t>
  </si>
  <si>
    <t>76490-1002</t>
  </si>
  <si>
    <t>KP/09 sněhové zábrany profil AL</t>
  </si>
  <si>
    <t>360</t>
  </si>
  <si>
    <t>76490-1004</t>
  </si>
  <si>
    <t>KP/11 Dešťové klapky pro zychytávání dešťové vody DN100</t>
  </si>
  <si>
    <t>362</t>
  </si>
  <si>
    <t>181</t>
  </si>
  <si>
    <t>998764103</t>
  </si>
  <si>
    <t>Přesun hmot pro konstrukce klempířské stanovený z hmotnosti přesunovaného materiálu vodorovná dopravní vzdálenost do 50 m v objektech výšky přes 12 do 24 m</t>
  </si>
  <si>
    <t>2101931754</t>
  </si>
  <si>
    <t>765</t>
  </si>
  <si>
    <t>Krytina skládaná</t>
  </si>
  <si>
    <t>765131801</t>
  </si>
  <si>
    <t>Demontáž vláknocementové krytiny skládané  sklonu do 30° do suti</t>
  </si>
  <si>
    <t>366</t>
  </si>
  <si>
    <t>183</t>
  </si>
  <si>
    <t>765131821</t>
  </si>
  <si>
    <t>Demontáž vláknocementové krytiny skládané  sklonu do 30° hřebene nebo nároží z hřebenáčů do suti</t>
  </si>
  <si>
    <t>368</t>
  </si>
  <si>
    <t>765131891</t>
  </si>
  <si>
    <t>Demontáž vláknocementové krytiny vlnité  Příplatek k cenám za sklon přes 30° demontáže krytiny</t>
  </si>
  <si>
    <t>370</t>
  </si>
  <si>
    <t>185</t>
  </si>
  <si>
    <t>765191911</t>
  </si>
  <si>
    <t>Demontáž pojistné hydroizolační fólie  kladené ve sklonu přes 30°</t>
  </si>
  <si>
    <t>372</t>
  </si>
  <si>
    <t>765192811</t>
  </si>
  <si>
    <t>Demontáž střešního výlezu jakékoliv plochy</t>
  </si>
  <si>
    <t>374</t>
  </si>
  <si>
    <t>766</t>
  </si>
  <si>
    <t>Konstrukce truhlářské</t>
  </si>
  <si>
    <t>187</t>
  </si>
  <si>
    <t>766441811</t>
  </si>
  <si>
    <t>Demontáž parapetních desek dřevěných nebo plastových šířky do 300 mm délky do 1 m</t>
  </si>
  <si>
    <t>376</t>
  </si>
  <si>
    <t>126+4+12+11</t>
  </si>
  <si>
    <t>766441821</t>
  </si>
  <si>
    <t>Demontáž parapetních desek dřevěných nebo plastových šířky do 300 mm délky přes 1 m</t>
  </si>
  <si>
    <t>378</t>
  </si>
  <si>
    <t>39+16+18+5+7+5+6+10+1+2+4+5+5</t>
  </si>
  <si>
    <t>189</t>
  </si>
  <si>
    <t>766622861</t>
  </si>
  <si>
    <t>Demontáž okenních konstrukcí k opětovnému použití vyvěšení křídel dřevěných nebo plastových okenních, plochy otvoru do 1,5 m2</t>
  </si>
  <si>
    <t>380</t>
  </si>
  <si>
    <t>11+4*7+5*5+3*6+2*10+4+5*2+6*4+4*5+5+38</t>
  </si>
  <si>
    <t>766673811</t>
  </si>
  <si>
    <t>Demontáž střešních oken  na krytině vlnité a prejzové, sklonu přes 30 do 45°</t>
  </si>
  <si>
    <t>382</t>
  </si>
  <si>
    <t>191</t>
  </si>
  <si>
    <t>766691914</t>
  </si>
  <si>
    <t>Ostatní práce  vyvěšení nebo zavěšení křídel s případným uložením a opětovným zavěšením po provedení stavebních změn dřevěných dveřních, plochy do 2 m2</t>
  </si>
  <si>
    <t>384</t>
  </si>
  <si>
    <t>2+2+1+2*4</t>
  </si>
  <si>
    <t>766691915</t>
  </si>
  <si>
    <t>Ostatní práce  vyvěšení nebo zavěšení křídel s případným uložením a opětovným zavěšením po provedení stavebních změn dřevěných dveřních, plochy přes 2 m2</t>
  </si>
  <si>
    <t>386</t>
  </si>
  <si>
    <t>2*3+2</t>
  </si>
  <si>
    <t>7691</t>
  </si>
  <si>
    <t>Výplně otvorů</t>
  </si>
  <si>
    <t>193</t>
  </si>
  <si>
    <t>76910-301</t>
  </si>
  <si>
    <t>O/01  M+D okno 600x600mm v plast rámu, vč. doplňků, kompletní provedení dle PD</t>
  </si>
  <si>
    <t>390</t>
  </si>
  <si>
    <t>76910-302</t>
  </si>
  <si>
    <t>O/02  M+D okno 2100x1500mm v plast rámu, vč. doplňků, kompletní provedení dle PD</t>
  </si>
  <si>
    <t>392</t>
  </si>
  <si>
    <t>195</t>
  </si>
  <si>
    <t>76910-303</t>
  </si>
  <si>
    <t>O/03  M+D okno 1500x1500mm v plast rámu, vč. doplňků, kompletní provedení dle PD</t>
  </si>
  <si>
    <t>394</t>
  </si>
  <si>
    <t>76910-304</t>
  </si>
  <si>
    <t>O/04  M+D balkonová sestava 900x2400+1200x1500mm v plast rámu, vč. doplňků, kompletní provedení dle PD</t>
  </si>
  <si>
    <t>396</t>
  </si>
  <si>
    <t>197</t>
  </si>
  <si>
    <t>76910-306</t>
  </si>
  <si>
    <t>O/06  M+D vikýřové okno 1600x1300mm v Al rámu, EI30/DP1, vč. automat.otevír. systému s řetězovým motorem vč. doplňků, kompletní provedení dle PD</t>
  </si>
  <si>
    <t>400</t>
  </si>
  <si>
    <t>76910-306a</t>
  </si>
  <si>
    <t>O/06a  M+D vikýřové okno 1600x1800mm v Al rámu, EI30/DP1, vč. automat.otevír. systému s řetězovým motorem vč. doplňků, kompletní provedení dle PD</t>
  </si>
  <si>
    <t>-1066773081</t>
  </si>
  <si>
    <t>199</t>
  </si>
  <si>
    <t>76910-307</t>
  </si>
  <si>
    <t>O/07  M+D okno 800x800mm v plast rámu, vč. doplňků, kompletní provedení dle PD</t>
  </si>
  <si>
    <t>402</t>
  </si>
  <si>
    <t>76910-308</t>
  </si>
  <si>
    <t>O/08  M+D okno 4000x1200mm v plast rámu, vč. doplňků, kompletní provedení dle PD</t>
  </si>
  <si>
    <t>404</t>
  </si>
  <si>
    <t>201</t>
  </si>
  <si>
    <t>76910-309</t>
  </si>
  <si>
    <t>O/09  M+D okno 4800x1200mm v plast rámu, vč. doplňků, kompletní provedení dle PD</t>
  </si>
  <si>
    <t>406</t>
  </si>
  <si>
    <t>76910-310</t>
  </si>
  <si>
    <t>O/10  M+D okno 3150x1200mm v plast rámu, vč. doplňků, kompletní provedení dle PD</t>
  </si>
  <si>
    <t>408</t>
  </si>
  <si>
    <t>203</t>
  </si>
  <si>
    <t>76910-311</t>
  </si>
  <si>
    <t>O/11  M+D okno 2400x1200mm v plast rámu, vč. doplňků, kompletní provedení dle PD</t>
  </si>
  <si>
    <t>410</t>
  </si>
  <si>
    <t>76910-312</t>
  </si>
  <si>
    <t>O/12  M+D okno 5130x1200mm v plast rámu, vč. doplňků, kompletní provedení dle PD</t>
  </si>
  <si>
    <t>412</t>
  </si>
  <si>
    <t>205</t>
  </si>
  <si>
    <t>76910-313</t>
  </si>
  <si>
    <t>O/13  M+D okno 5000x1200mm v plast rámu, vč. doplňků, kompletní provedení dle PD</t>
  </si>
  <si>
    <t>414</t>
  </si>
  <si>
    <t>76910-314</t>
  </si>
  <si>
    <t>O/14  M+D okno 6000x1200mm v plast rámu, vč. doplňků, kompletní provedení dle PD</t>
  </si>
  <si>
    <t>416</t>
  </si>
  <si>
    <t>207</t>
  </si>
  <si>
    <t>76910-315</t>
  </si>
  <si>
    <t>O/15  M+D okno 4700x1200mm v plast rámu, vč. doplňků, kompletní provedení dle PD</t>
  </si>
  <si>
    <t>418</t>
  </si>
  <si>
    <t>76910-316</t>
  </si>
  <si>
    <t>O/16  M+D kominický výlez 540x830mm v dřev. rámu, vč. doplňků, kompletní provedení dle PD</t>
  </si>
  <si>
    <t>420</t>
  </si>
  <si>
    <t>209</t>
  </si>
  <si>
    <t>76910-317</t>
  </si>
  <si>
    <t>O/17  M+D střešní okno 780x1400mm v dřev. rámu, vč. doplňků+HZS, kompletní provedení dle PD</t>
  </si>
  <si>
    <t>422</t>
  </si>
  <si>
    <t>76910-318</t>
  </si>
  <si>
    <t>O/18  M+D půdní výlez se schody, tepelně izolovaný, výškový rozdíl 3m, vč. doplňků, kompletní provedení dle PD</t>
  </si>
  <si>
    <t>424</t>
  </si>
  <si>
    <t>211</t>
  </si>
  <si>
    <t>76910-319</t>
  </si>
  <si>
    <t>O/19  M+D lodžiová sestava 2400x2700mm v plast rámu, vč. doplňků, kompletní provedení dle PD</t>
  </si>
  <si>
    <t>426</t>
  </si>
  <si>
    <t>76910-320</t>
  </si>
  <si>
    <t>O/20  M+D balkonové dveře 900x2100mm v plast rámu, vč. doplňků, kompletní provedení dle PD+HZS</t>
  </si>
  <si>
    <t>428</t>
  </si>
  <si>
    <t>213</t>
  </si>
  <si>
    <t>76910-321</t>
  </si>
  <si>
    <t>O/21  M+D balkonové dveře 900x2100mm v plast rámu, vč. doplňků, kompletní provedení dle PD+HZS</t>
  </si>
  <si>
    <t>430</t>
  </si>
  <si>
    <t>76910-322</t>
  </si>
  <si>
    <t>O/22  M+D okno 2950x1200mm v plast rámu, vč. doplňků, kompletní provedení dle PD</t>
  </si>
  <si>
    <t>-1946827994</t>
  </si>
  <si>
    <t>215</t>
  </si>
  <si>
    <t>76910-323</t>
  </si>
  <si>
    <t>O/23  M+D okno 3950x1200mm v plast rámu, vč. doplňků, kompletní provedení dle PD</t>
  </si>
  <si>
    <t>-1674723214</t>
  </si>
  <si>
    <t>216</t>
  </si>
  <si>
    <t>76910-324</t>
  </si>
  <si>
    <t>O/24  M+D okno 4200x1200mm v plast rámu, vč. doplňků, kompletní provedení dle PD</t>
  </si>
  <si>
    <t>391376576</t>
  </si>
  <si>
    <t>217</t>
  </si>
  <si>
    <t>76910-325</t>
  </si>
  <si>
    <t>O/25  M+D okno 5200x1200mm v plast rámu, vč. doplňků, kompletní provedení dle PD</t>
  </si>
  <si>
    <t>-1348742735</t>
  </si>
  <si>
    <t>218</t>
  </si>
  <si>
    <t>76910-326</t>
  </si>
  <si>
    <t>O/26  M+D okno 5450x1200mm v plast rámu, vč. doplňků, kompletní provedení dle PD</t>
  </si>
  <si>
    <t>-1706952803</t>
  </si>
  <si>
    <t>219</t>
  </si>
  <si>
    <t>76910-327</t>
  </si>
  <si>
    <t>O/27  M+D okno 5900x1200mm v plast rámu, vč. doplňků, kompletní provedení dle PD</t>
  </si>
  <si>
    <t>70363134</t>
  </si>
  <si>
    <t>220</t>
  </si>
  <si>
    <t>76910-328</t>
  </si>
  <si>
    <t>O/28  M+D okno 6400x1200mm v plast rámu, vč. doplňků, kompletní provedení dle PD</t>
  </si>
  <si>
    <t>-2071559555</t>
  </si>
  <si>
    <t>221</t>
  </si>
  <si>
    <t>76910-401</t>
  </si>
  <si>
    <t>D/01  M+D dveře 900x2020mm v plast rámu, vč. doplňků, kompletní provedení dle PD+panika</t>
  </si>
  <si>
    <t>432</t>
  </si>
  <si>
    <t>222</t>
  </si>
  <si>
    <t>76910-402</t>
  </si>
  <si>
    <t>D/02  M+D dveře z dvorní strany 1550x2300mm v plast rámu vč. doplňků,  kompletní provedení dle PD</t>
  </si>
  <si>
    <t>434</t>
  </si>
  <si>
    <t>223</t>
  </si>
  <si>
    <t>76910-501</t>
  </si>
  <si>
    <t>H/01  M+D schodišťové okno 1250x6490mm v Al rámu vč. doplňků, kompletní provedení dle PD</t>
  </si>
  <si>
    <t>436</t>
  </si>
  <si>
    <t>224</t>
  </si>
  <si>
    <t>76910-502</t>
  </si>
  <si>
    <t>H/02  M+D schodišťové okno 1250x3250mm v Al rámu vč. doplňků, kompletní provedení dle PD</t>
  </si>
  <si>
    <t>438</t>
  </si>
  <si>
    <t>225</t>
  </si>
  <si>
    <t>76910-503</t>
  </si>
  <si>
    <t>D/03  M+D vstupní dveře 1500x2300mm v Al rámu vč. doplňků,  kompletní provedení dle PD</t>
  </si>
  <si>
    <t>440</t>
  </si>
  <si>
    <t>7692</t>
  </si>
  <si>
    <t>Plastové výrobky</t>
  </si>
  <si>
    <t>76920-1001</t>
  </si>
  <si>
    <t>M+D parapetní deska vnitřní PVC š.180mm, přední hrana zaoblena s nosem, vč. bočních krytek</t>
  </si>
  <si>
    <t>442</t>
  </si>
  <si>
    <t>"P/01-P17" 75,6+81,9+61,5+21,6+8+8,8+28+24+6,3+24+5,2+5+6,8+14,1+6,25</t>
  </si>
  <si>
    <t>"P/18-P/24" 5,9+7,9+4,2+10,4+16,4+5,9+12,8</t>
  </si>
  <si>
    <t>227</t>
  </si>
  <si>
    <t>76920-1003</t>
  </si>
  <si>
    <t>PM/01  M+D větrací mřížka 200/200mm se síťkou proti hmyzu vč. doplňků, kompletní provedení dle PD</t>
  </si>
  <si>
    <t>444</t>
  </si>
  <si>
    <t>228</t>
  </si>
  <si>
    <t>76920-1006</t>
  </si>
  <si>
    <t>PK/01  M+D nerezový střešní nástavec odkouření kouřovodu DN 100 vč. manžety pro napojení plech krytiny, se stříškou, kompletní provedení dle PD</t>
  </si>
  <si>
    <t>446</t>
  </si>
  <si>
    <t>101.2 - ZTI - uznatelné</t>
  </si>
  <si>
    <t xml:space="preserve">    9 - Ostatní konstrukce, bourání</t>
  </si>
  <si>
    <t xml:space="preserve">    95 - Dokončovací konstrukce na pozemních stavbách</t>
  </si>
  <si>
    <t xml:space="preserve">    97 - Prorážení otvorů</t>
  </si>
  <si>
    <t xml:space="preserve">    D96 - Přesuny suti a vybouraných hmot</t>
  </si>
  <si>
    <t xml:space="preserve">    700B - Demontáže</t>
  </si>
  <si>
    <t xml:space="preserve">    721 - Vnitřní kanalizace</t>
  </si>
  <si>
    <t xml:space="preserve">    722 - Vnitřní vodovod</t>
  </si>
  <si>
    <t xml:space="preserve">    724 - Strojní vybavení</t>
  </si>
  <si>
    <t xml:space="preserve">    767 - Konstrukce zámečnické</t>
  </si>
  <si>
    <t>Ostatní konstrukce, bourání</t>
  </si>
  <si>
    <t>346244361RT2</t>
  </si>
  <si>
    <t>Zazdívka rýh, potrubí, nik (výklenků) nebo kapes tloušťka 65 mm</t>
  </si>
  <si>
    <t>Poznámka k položce:_x000D_
z jakéhokoliv druhu pálených cihel, s pomocným lešením výšky do 1,9 m a pro zatížení do 1,5 kPa.</t>
  </si>
  <si>
    <t>611401211RT2</t>
  </si>
  <si>
    <t>Omítka malých ploch na stropech přes 0,09 do 0,25 m2, vápennou štukovou omítkou</t>
  </si>
  <si>
    <t>Poznámka k položce:_x000D_
jakoukoliv maltou, z pomocného pracovního lešení o výšce podlahy do 1900 mm a pro zatížení do 1,5 kPa,</t>
  </si>
  <si>
    <t>612401191RT2</t>
  </si>
  <si>
    <t>Omítky malých ploch vnitřních stěn do 0,09 m2, vápennou štukovou omítkou</t>
  </si>
  <si>
    <t>(30+20)*2</t>
  </si>
  <si>
    <t>612409991RT2</t>
  </si>
  <si>
    <t>Začištění omítek kolem oken, dveří a obkladů apod. s použitím suché maltové směsi</t>
  </si>
  <si>
    <t>"začištění prostup" 80</t>
  </si>
  <si>
    <t>910      R00</t>
  </si>
  <si>
    <t>Hzs - predbezne obhlidky a revize</t>
  </si>
  <si>
    <t>h</t>
  </si>
  <si>
    <t>999281145R00</t>
  </si>
  <si>
    <t>Přesun hmot pro opravy a údržbu objektů pro opravy a údržbu dosavadních objektů včetně vnějších plášťů  výšky do 6 m, nošením</t>
  </si>
  <si>
    <t>Poznámka k položce:_x000D_
oborů 801, 803, 811 a 812</t>
  </si>
  <si>
    <t>Dokončovací konstrukce na pozemních stavbách</t>
  </si>
  <si>
    <t>952902110R00</t>
  </si>
  <si>
    <t>Čištění budov zametáním v místnostech, chodbách, na schodišti a na půdě</t>
  </si>
  <si>
    <t>Prorážení otvorů</t>
  </si>
  <si>
    <t>971033331R00</t>
  </si>
  <si>
    <t>Vybourání otvorů ve zdivu cihelném z jakýchkoliv cihel pálených  na jakoukoliv maltu vápenou nebo vápenocementovou, plochy do 0,09 m2, tloušťky do 150 mm</t>
  </si>
  <si>
    <t>Poznámka k položce:_x000D_
základovém nebo nadzákladovém,</t>
  </si>
  <si>
    <t>971033341R00</t>
  </si>
  <si>
    <t>Vybourání otvorů ve zdivu cihelném z jakýchkoliv cihel pálených  na jakoukoliv maltu vápenou nebo vápenocementovou, plochy do 0,09 m2, tloušťky do 300 mm</t>
  </si>
  <si>
    <t>D96</t>
  </si>
  <si>
    <t>Přesuny suti a vybouraných hmot</t>
  </si>
  <si>
    <t>979011221R00</t>
  </si>
  <si>
    <t>Svislá doprava suti a vybouraných hmot nošením za prvé podlaží pod základním podlažím</t>
  </si>
  <si>
    <t>979086213R00</t>
  </si>
  <si>
    <t>Vodorovná doprava po suchu nebo naložení nakládání vybouraných hmot na dopravní prostředky pro vodorovnou dopravu,</t>
  </si>
  <si>
    <t>Poznámka k položce:_x000D_
vybouraných hmot se složením a hrubým urovnáním nebo přeložením na jiný dopravní prostředek, nebo nakládání na dopravní prostředek pro vodorovnou dopravu,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</si>
  <si>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</si>
  <si>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</si>
  <si>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</si>
  <si>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</si>
  <si>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</si>
  <si>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</si>
  <si>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</si>
  <si>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</si>
  <si>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979981101R00</t>
  </si>
  <si>
    <t>Odvoz a likvidace suti bez příměsí - kontejnerem do 3 t</t>
  </si>
  <si>
    <t>979990101R00</t>
  </si>
  <si>
    <t>Poplatek za skládku směsi betonu a cihel do 30x30 cm, skupina 17 01 01 a 17 01 02 z Katalogu odpadů</t>
  </si>
  <si>
    <t>979093111R00</t>
  </si>
  <si>
    <t>Uložení suti na skládku bez zhutnění</t>
  </si>
  <si>
    <t>Poznámka k položce:_x000D_
s hrubým urovnáním,</t>
  </si>
  <si>
    <t>700B</t>
  </si>
  <si>
    <t>Demontáže</t>
  </si>
  <si>
    <t>713400821R00</t>
  </si>
  <si>
    <t>Odstranění tepelné izolace potrubí pásy nebo foĺiemi  potrubí</t>
  </si>
  <si>
    <t>708*0,1*3,14*1,2</t>
  </si>
  <si>
    <t>721140802R00</t>
  </si>
  <si>
    <t>Demontáž potrubí z litinových trub do DN 100</t>
  </si>
  <si>
    <t>Poznámka k položce:_x000D_
odpadního nebo dešťového,</t>
  </si>
  <si>
    <t>"suteren" 19*2,5</t>
  </si>
  <si>
    <t>722130801R00</t>
  </si>
  <si>
    <t>Demontáž potrubí z ocelových trubek závitových do DN 25</t>
  </si>
  <si>
    <t>34+50+116,5+60+65+25</t>
  </si>
  <si>
    <t>722130802R00</t>
  </si>
  <si>
    <t>Demontáž potrubí z ocelových trubek závitových přes DN 25 do DN 40</t>
  </si>
  <si>
    <t>722130803R00</t>
  </si>
  <si>
    <t>Demontáž potrubí z ocelových trubek závitových přes DN 40 do DN 50</t>
  </si>
  <si>
    <t>722181812R00</t>
  </si>
  <si>
    <t>Demontáž plstěných pásů z trub do D 50</t>
  </si>
  <si>
    <t>722220861R00</t>
  </si>
  <si>
    <t>Demontáž armatur závitových se dvěma závity, G 3/4"</t>
  </si>
  <si>
    <t>722220862R00</t>
  </si>
  <si>
    <t>Demontáž armatur závitových se dvěma závity, G 5/4"</t>
  </si>
  <si>
    <t>722220864R00</t>
  </si>
  <si>
    <t>Demontáž armatur závitových se dvěma závity, G 2"</t>
  </si>
  <si>
    <t>722290822R00</t>
  </si>
  <si>
    <t>Vnitrostaveništní přemístění vybouraných hmot svislé, v objektech výšky přes 6 do 12 m</t>
  </si>
  <si>
    <t>Poznámka k položce:_x000D_
vodorovně do 100 m,</t>
  </si>
  <si>
    <t>764454802R00</t>
  </si>
  <si>
    <t>Demontáž odpadních trub nebo součástí trub kruhových , o průměru 120 mm</t>
  </si>
  <si>
    <t>17*17,5</t>
  </si>
  <si>
    <t>721990001</t>
  </si>
  <si>
    <t>Odvoz a likvidace demont.materiálu</t>
  </si>
  <si>
    <t>721290822R00</t>
  </si>
  <si>
    <t>Vnitrostaveništní přemístění vybouraných hmot svislý , v objektech výšky přes 6 do 12 m</t>
  </si>
  <si>
    <t>Poznámka k položce:_x000D_
vodorovně do 100 m</t>
  </si>
  <si>
    <t>722181213RT7</t>
  </si>
  <si>
    <t>Izolace vodovodního potrubí návleková z trubic z pěnového polyetylenu, tloušťka stěny 13 mm, d 22 mm</t>
  </si>
  <si>
    <t>722181213RU2</t>
  </si>
  <si>
    <t>Izolace vodovodního potrubí návleková z trubic z pěnového polyetylenu, tloušťka stěny 13 mm, d 35 mm</t>
  </si>
  <si>
    <t>722181213RW2</t>
  </si>
  <si>
    <t>Izolace vodovodního potrubí návleková z trubic z pěnového polyetylenu, tloušťka stěny 13 mm, d 45 mm</t>
  </si>
  <si>
    <t>722181213RW6</t>
  </si>
  <si>
    <t>Izolace vodovodního potrubí návleková z trubic z pěnového polyetylenu, tloušťka stěny 13 mm, d 50 mm</t>
  </si>
  <si>
    <t>722181214RT7</t>
  </si>
  <si>
    <t>Izolace vodovodního potrubí návleková z trubic z pěnového polyetylenu, tloušťka stěny 20 mm, d 22 mm</t>
  </si>
  <si>
    <t>60+25</t>
  </si>
  <si>
    <t>722181214RT9</t>
  </si>
  <si>
    <t>Izolace vodovodního potrubí návleková z trubic z pěnového polyetylenu, tloušťka stěny 20 mm, d 28 mm</t>
  </si>
  <si>
    <t>722181214RU2</t>
  </si>
  <si>
    <t>Izolace vodovodního potrubí návleková z trubic z pěnového polyetylenu, tloušťka stěny 20 mm, d 35 mm</t>
  </si>
  <si>
    <t>722181215RW2</t>
  </si>
  <si>
    <t>Izolace vodovodního potrubí návleková z trubic z pěnového polyetylenu, tloušťka stěny 25 mm, d 45 mm</t>
  </si>
  <si>
    <t>998713101R00</t>
  </si>
  <si>
    <t>Přesun hmot pro izolace tepelné v objektech výšky do 6 m</t>
  </si>
  <si>
    <t>Poznámka k položce:_x000D_
50 m vodorovně</t>
  </si>
  <si>
    <t>721</t>
  </si>
  <si>
    <t>Vnitřní kanalizace</t>
  </si>
  <si>
    <t>892573111R00</t>
  </si>
  <si>
    <t>Zkoušky těsnosti kanalizačního potrubí zabezpečení konců kanalizačního potrubí při tlakových zkouškách vodou  do DN 200 mm</t>
  </si>
  <si>
    <t>úsek</t>
  </si>
  <si>
    <t>Poznámka k položce:_x000D_
vodou nebo vzduchem,</t>
  </si>
  <si>
    <t>892916111R00</t>
  </si>
  <si>
    <t>Zkoušky těsnosti kanalizačního potrubí utěsnění přípojek při zkoušce kanalizačního potrubí  DN přípojek do 200 mm</t>
  </si>
  <si>
    <t>sada</t>
  </si>
  <si>
    <t>892855111R00</t>
  </si>
  <si>
    <t>Kamerové prohlídky potrubí do 15 m</t>
  </si>
  <si>
    <t>721100902R00</t>
  </si>
  <si>
    <t>Opravy odpadního potrubí hrdlového přetěsnění hrdla odpadního potrubí  do DN 100</t>
  </si>
  <si>
    <t>721110916R00</t>
  </si>
  <si>
    <t>Opravy odpadního potrubí kameninového propojení dosavadního potrubí , DN 125</t>
  </si>
  <si>
    <t>721140915R00</t>
  </si>
  <si>
    <t>Opravy odpadního potrubí litinového propojení dosavadního potrubí , DN 100</t>
  </si>
  <si>
    <t>721140935R00</t>
  </si>
  <si>
    <t>Opravy odpadního potrubí litinového přechod z plastových trub na litinu, DN 100</t>
  </si>
  <si>
    <t>721176115R00</t>
  </si>
  <si>
    <t>Potrubí HT odpadní svislé vnější průměr D 110 mm, tloušťka stěny 2,7 mm, DN 100</t>
  </si>
  <si>
    <t>Poznámka k položce:_x000D_
včetně tvarovek, objímek. Bez zednických výpomocí.</t>
  </si>
  <si>
    <t>721242110RT2</t>
  </si>
  <si>
    <t>Lapač střešních splavenin D 125 mm, s otáč.kul.kloubem na odtoku, s košem , se suchou a nezámr.klapkou,čistícím víčkem a vylam.těs. kroužky pro připoj.potrub.svodů D 75, 90, 100 a 110 mm, včetně dodávky materiálu</t>
  </si>
  <si>
    <t>721290111R00</t>
  </si>
  <si>
    <t>Zkouška těsnosti kanalizace v objektech vodou, DN 125</t>
  </si>
  <si>
    <t>17,5*19</t>
  </si>
  <si>
    <t>764908110RT2</t>
  </si>
  <si>
    <t>Odpadní trouby kruhové, průměr 120 mm, z pozinkovaného plechu s povrchem z polyesteru, v barvě šedé, černé, červené, bílé, zelené, dodávka a montáž</t>
  </si>
  <si>
    <t>"venkovní dešťové svody" 17*12,5</t>
  </si>
  <si>
    <t>910      T01</t>
  </si>
  <si>
    <t>Hzs-nezměřitelné stavební práce a přípomoci</t>
  </si>
  <si>
    <t>28615443.AR</t>
  </si>
  <si>
    <t>kus čisticí DN 100,0 mm; PP</t>
  </si>
  <si>
    <t>998721102R00</t>
  </si>
  <si>
    <t>Přesun hmot pro vnitřní kanalizaci v objektech výšky do 12 m</t>
  </si>
  <si>
    <t>Poznámka k položce:_x000D_
50 m vodorovně, měřeno od těžiště půdorysné plochy skládky do těžiště půdorysné plochy objektu</t>
  </si>
  <si>
    <t>722</t>
  </si>
  <si>
    <t>Vnitřní vodovod</t>
  </si>
  <si>
    <t>722131911R00</t>
  </si>
  <si>
    <t>Opravy vodovodního potrubí závitového vsazení odbočky do potrubí, DN 15</t>
  </si>
  <si>
    <t>soubor</t>
  </si>
  <si>
    <t>722131931R00</t>
  </si>
  <si>
    <t>Opravy vodovodního potrubí závitového propojení dosavadního potrubí, DN 15</t>
  </si>
  <si>
    <t>"byty" 80*2</t>
  </si>
  <si>
    <t>"prádelny" 8</t>
  </si>
  <si>
    <t>722131932R00</t>
  </si>
  <si>
    <t>Opravy vodovodního potrubí závitového propojení dosavadního potrubí, DN 20</t>
  </si>
  <si>
    <t>"cirkulace" 19</t>
  </si>
  <si>
    <t>722131933R00</t>
  </si>
  <si>
    <t>Opravy vodovodního potrubí závitového propojení dosavadního potrubí, DN 25</t>
  </si>
  <si>
    <t>"SV+TV" 19+19</t>
  </si>
  <si>
    <t>722131936R00</t>
  </si>
  <si>
    <t>Opravy vodovodního potrubí závitového propojení dosavadního potrubí, DN 50</t>
  </si>
  <si>
    <t>"hlavní přívod SV" 1</t>
  </si>
  <si>
    <t>722172731R00</t>
  </si>
  <si>
    <t>Potrubí z plastických hmot polypropylenové potrubí PP-R, D 20 mm, s 3,4 mm, PN 20, polyfúzně svařované, bez zednických výpomocí</t>
  </si>
  <si>
    <t>Poznámka k položce:_x000D_
včetně tvarovek, bez zednických výpomocí</t>
  </si>
  <si>
    <t>"SV" 34,0</t>
  </si>
  <si>
    <t>"TV" 25,0</t>
  </si>
  <si>
    <t>"C" 60,0</t>
  </si>
  <si>
    <t>722172732R00</t>
  </si>
  <si>
    <t>Potrubí z plastických hmot polypropylenové potrubí PP-R, D 25 mm, s 4,2 mm, PN 20, polyfúzně svařované, bez zednických výpomocí</t>
  </si>
  <si>
    <t>"C" 116,5</t>
  </si>
  <si>
    <t>722172733R00</t>
  </si>
  <si>
    <t>Potrubí z plastických hmot polypropylenové potrubí PP-R, D 32 mm, s 5,4 mm, PN 20, polyfúzně svařované, bez zednických výpomocí</t>
  </si>
  <si>
    <t>"SV" 50,0</t>
  </si>
  <si>
    <t>"TV" 65,0</t>
  </si>
  <si>
    <t>722172734R00</t>
  </si>
  <si>
    <t>Potrubí z plastických hmot polypropylenové potrubí PP-R, D 40 mm, s 6,7 mm, PN 20, polyfúzně svařované, bez zednických výpomocí</t>
  </si>
  <si>
    <t>"SV" 110,0</t>
  </si>
  <si>
    <t>"TV" 115,5</t>
  </si>
  <si>
    <t>722172735R00</t>
  </si>
  <si>
    <t>Potrubí z plastických hmot polypropylenové potrubí PP-R, D 50 mm, s 8,3 mm, PN 20, polyfúzně svařované, bez zednických výpomocí</t>
  </si>
  <si>
    <t>722172361R00</t>
  </si>
  <si>
    <t>Potrubí z plastických hmot doplňky pro potrubí z plastických hmot kompenzační smyčka, D 20 mm</t>
  </si>
  <si>
    <t>722172362R00</t>
  </si>
  <si>
    <t>Potrubí z plastických hmot doplňky pro potrubí z plastických hmot kompenzační smyčka, D 25 mm</t>
  </si>
  <si>
    <t>722172363R00</t>
  </si>
  <si>
    <t>Potrubí z plastických hmot doplňky pro potrubí z plastických hmot kompenzační smyčka, D 32 mm</t>
  </si>
  <si>
    <t>722172364R00</t>
  </si>
  <si>
    <t>Potrubí z plastických hmot doplňky pro potrubí z plastických hmot kompenzační smyčka, D 40 mm</t>
  </si>
  <si>
    <t>722190225R00</t>
  </si>
  <si>
    <t>Přípojka vodovodní pro pevné připojení z ocelových závitových pozinkovaných běžných trubek 11 353.0, pro pevné připojení, DN 40</t>
  </si>
  <si>
    <t>"stáv.ohřívač-vystrojení, dopojení" 1+1</t>
  </si>
  <si>
    <t>722190226R00</t>
  </si>
  <si>
    <t>Přípojka vodovodní pro pevné připojení z ocelových závitových pozinkovaných běžných trubek 11 353.0, pro pevné připojení, DN 50</t>
  </si>
  <si>
    <t>"napojení u vodoměru" 1</t>
  </si>
  <si>
    <t>722190901R00</t>
  </si>
  <si>
    <t>Uzavření nebo otevření vodovodního potrubí při opravě</t>
  </si>
  <si>
    <t>Poznámka k položce:_x000D_
včetně vypuštění a napuštění,</t>
  </si>
  <si>
    <t>"přepojování" 3*19*2</t>
  </si>
  <si>
    <t>722237122R00</t>
  </si>
  <si>
    <t>Kohout kulový, mosazný, vnitřní-vnitřní závit, DN 20, PN 42, včetně dodávky materiálu</t>
  </si>
  <si>
    <t>722237125R00</t>
  </si>
  <si>
    <t>Kohout kulový, mosazný, vnitřní-vnitřní závit, DN 40, PN 35, včetně dodávky materiálu</t>
  </si>
  <si>
    <t>722237126R00</t>
  </si>
  <si>
    <t>Kohout kulový, mosazný, vnitřní-vnitřní závit, DN 50, PN 35, včetně dodávky materiálu</t>
  </si>
  <si>
    <t>722237132R00</t>
  </si>
  <si>
    <t>Kohout kulový s vypouštěním, mosazný, vnitřní-vnitřní závit, DN 20, PN 42, včetně dodávky materiálu</t>
  </si>
  <si>
    <t>722237133R00</t>
  </si>
  <si>
    <t>Kohout kulový s vypouštěním, mosazný, vnitřní-vnitřní závit, DN 25, PN 35, včetně dodávky materiálu</t>
  </si>
  <si>
    <t>722237662R00</t>
  </si>
  <si>
    <t>Klapka vodovodní, zpětná, vodorovná, mosazná, vnitřní-vnitřní závit, DN 20, PN 16, včetně dodávky materiálu</t>
  </si>
  <si>
    <t>722237663R00</t>
  </si>
  <si>
    <t>Klapka vodovodní, zpětná, vodorovná, mosazná, vnitřní-vnitřní závit, DN 25, PN 16, včetně dodávky materiálu</t>
  </si>
  <si>
    <t>722237665R00</t>
  </si>
  <si>
    <t>Klapka vodovodní, zpětná, vodorovná, mosazná, vnitřní-vnitřní závit, DN 40, PN 12, včetně dodávky materiálu</t>
  </si>
  <si>
    <t>722237666R00</t>
  </si>
  <si>
    <t>Klapka vodovodní, zpětná, vodorovná, mosazná, vnitřní-vnitřní závit, DN 50, PN 12, včetně dodávky materiálu</t>
  </si>
  <si>
    <t>722239102R00</t>
  </si>
  <si>
    <t>Montáž armatury závitové se dvěma závity G 3/4"</t>
  </si>
  <si>
    <t>"Odkaz na mn. položky pořadí 73" 19</t>
  </si>
  <si>
    <t>5513805002R</t>
  </si>
  <si>
    <t>ventil regulační, do cirkulace, pro TUV; šikmý; kvs 0,45; DN 20 mm; vnitřní závit</t>
  </si>
  <si>
    <t>722280106R00</t>
  </si>
  <si>
    <t>Tlakové zkoušky vodovodního potrubí do DN 32</t>
  </si>
  <si>
    <t>119,0+116,5+115,0</t>
  </si>
  <si>
    <t>722280107R00</t>
  </si>
  <si>
    <t>Tlakové zkoušky vodovodního potrubí přes DN 32 do DN 40</t>
  </si>
  <si>
    <t>722280108R00</t>
  </si>
  <si>
    <t>Tlakové zkoušky vodovodního potrubí přes DN 40 do DN 50</t>
  </si>
  <si>
    <t>722290234R00</t>
  </si>
  <si>
    <t>Proplach a dezinfekce vodovodního potrubí do DN 80</t>
  </si>
  <si>
    <t>350,5+225,5+8</t>
  </si>
  <si>
    <t>734261224R00</t>
  </si>
  <si>
    <t>Šroubení topenářské, přímé, mosazné, DN 20, PN 10, včetně dodávky materiálu</t>
  </si>
  <si>
    <t>734261225R00</t>
  </si>
  <si>
    <t>Šroubení topenářské, přímé, mosazné, DN 25, PN 10, včetně dodávky materiálu</t>
  </si>
  <si>
    <t>734261226R00</t>
  </si>
  <si>
    <t>Šroubení topenářské, přímé, mosazné, DN 32, PN 10, včetně dodávky materiálu</t>
  </si>
  <si>
    <t>722      R00</t>
  </si>
  <si>
    <t>Hzs-nezměřitelné práce a přípomoci při výměně vodovodu</t>
  </si>
  <si>
    <t>998722102R00</t>
  </si>
  <si>
    <t>Přesun hmot pro vnitřní vodovod v objektech výšky do 12 m</t>
  </si>
  <si>
    <t>Poznámka k položce:_x000D_
vodorovně do 50 m</t>
  </si>
  <si>
    <t>724</t>
  </si>
  <si>
    <t>Strojní vybavení</t>
  </si>
  <si>
    <t>722236523R00</t>
  </si>
  <si>
    <t>Filtr vodovodní, mosazný, vnitřní-vnitřní závit , DN 25, PN 16, včetně dodávky materiálu</t>
  </si>
  <si>
    <t>724231125R00</t>
  </si>
  <si>
    <t>Příslušenství domovních vodáren měřící  manometr (tlakoměr)  vodotěsný  B 3382 V, D100</t>
  </si>
  <si>
    <t>732291912R00</t>
  </si>
  <si>
    <t>Ostatní opravy ohříváků a výměníků tepla zpětné připojení potrubí  TUV a cirkulace</t>
  </si>
  <si>
    <t>732291913R00</t>
  </si>
  <si>
    <t>Ostatní opravy ohříváků a výměníků tepla zpětné připojení potrubí  studené vody</t>
  </si>
  <si>
    <t>732429112R00</t>
  </si>
  <si>
    <t>Čerpadla teplovodní Montáž čerpadel teplovodních oběhových spirálních DN 40</t>
  </si>
  <si>
    <t>"stávající cirkul.čerpadlo" 1</t>
  </si>
  <si>
    <t>732420812R00</t>
  </si>
  <si>
    <t>Demontáž čerpadel oběhových spirálních(do potrubí) DN 40</t>
  </si>
  <si>
    <t>734255135R00</t>
  </si>
  <si>
    <t>Ventil pojistný závitový 6,0 bar, mosazný, DN 25, vnitřní-vnitřní závit, včetně dodávky materiálu</t>
  </si>
  <si>
    <t>998724101R00</t>
  </si>
  <si>
    <t>Přesun hmot pro strojní vybavení v objektech výšky do 6 m</t>
  </si>
  <si>
    <t>767</t>
  </si>
  <si>
    <t>Konstrukce zámečnické</t>
  </si>
  <si>
    <t>767885001R00</t>
  </si>
  <si>
    <t>Žlab podpůrný pozinkovaný, pro vedení plastového potrubí, D 20 mm</t>
  </si>
  <si>
    <t>Poznámka k položce:_x000D_
Položky neobsahují montáž objímek a konzol.</t>
  </si>
  <si>
    <t>767885002R00</t>
  </si>
  <si>
    <t>Žlab podpůrný pozinkovaný, pro vedení plastového potrubí, D 25 mm</t>
  </si>
  <si>
    <t>767885003R00</t>
  </si>
  <si>
    <t>Žlab podpůrný pozinkovaný, pro vedení plastového potrubí, D 32 mm</t>
  </si>
  <si>
    <t>767885004R00</t>
  </si>
  <si>
    <t>Žlab podpůrný pozinkovaný, pro vedení plastového potrubí, D 40 mm</t>
  </si>
  <si>
    <t>767885005R00</t>
  </si>
  <si>
    <t>Žlab podpůrný pozinkovaný, pro vedení plastového potrubí, D 50 mm</t>
  </si>
  <si>
    <t>767995101R00</t>
  </si>
  <si>
    <t>Výroba a montáž atypických kovovových doplňků staveb hmotnosti do 5 kg</t>
  </si>
  <si>
    <t>kg</t>
  </si>
  <si>
    <t>708*0,25</t>
  </si>
  <si>
    <t>55399994R</t>
  </si>
  <si>
    <t>výrobek kovový zámečnický, atypický</t>
  </si>
  <si>
    <t>998767102R00</t>
  </si>
  <si>
    <t>Přesun hmot pro kovové stavební doplňk. konstrukce v objektech výšky do 12 m</t>
  </si>
  <si>
    <t>101.3 - Silnoproud</t>
  </si>
  <si>
    <t>M23 - Silnoproud</t>
  </si>
  <si>
    <t xml:space="preserve">    100 - Rozvaděče RE1 – vchody 547 až 550</t>
  </si>
  <si>
    <t xml:space="preserve">    200 - Rozvaděč RE1 – vchod 546</t>
  </si>
  <si>
    <t xml:space="preserve">    300 - Rozvaděče RE2,3,4,6,8 – vchod 546</t>
  </si>
  <si>
    <t xml:space="preserve">    400 - Rozvaděč RE5 – vchod 546</t>
  </si>
  <si>
    <t xml:space="preserve">    500 - Rozvaděč RE7 – vchod 546</t>
  </si>
  <si>
    <t xml:space="preserve">    600 - Rozvaděče označené RE2 až RE4 vchody 547 až 550</t>
  </si>
  <si>
    <t xml:space="preserve">    710 - Rozvaděče RS – vchody 547 až 550 </t>
  </si>
  <si>
    <t xml:space="preserve">    720 - Rozvaděč RS – vchod 546</t>
  </si>
  <si>
    <t xml:space="preserve">    800 - Montážní materiál</t>
  </si>
  <si>
    <t xml:space="preserve">    900 - Montážní práce</t>
  </si>
  <si>
    <t xml:space="preserve">    D1 - Náklady celkem</t>
  </si>
  <si>
    <t>M23</t>
  </si>
  <si>
    <t>Rozvaděče RE1 – vchody 547 až 550</t>
  </si>
  <si>
    <t>Rozvaděč oceloplechový, zapuštěný, IP30/20</t>
  </si>
  <si>
    <t>ks</t>
  </si>
  <si>
    <t>Poznámka k položce:_x000D_
v protipožární úpravě EI30, DP1_x000D_
dimenzovaný na 4 třífázové elektroměry + 1 rezerva_x000D_
výzbroj – hlavní jistič 3x100A, přepěťová ochrana typu T1+T2, _x000D_
4x elektroměr + jističe před elektroměry_x000D_
svorky pro stoupací vedení 4x YY 1x35</t>
  </si>
  <si>
    <t>Rozvaděč RE1 – vchod 546</t>
  </si>
  <si>
    <t>Poznámka k položce:_x000D_
v protipožární úpravě EI30, DP1_x000D_
dimenzovaný na 6 třífázových elektroměrů + 1 rezerva_x000D_
výzbroj – hlavní jistič 3x160A, přepěťová ochrana typu T1+T2, _x000D_
2x jistič 3x100A,_x000D_
6x elektroměr + jističe před elektroměry, svorky</t>
  </si>
  <si>
    <t>300</t>
  </si>
  <si>
    <t>Rozvaděče RE2,3,4,6,8 – vchod 546</t>
  </si>
  <si>
    <t>301</t>
  </si>
  <si>
    <t>Poznámka k položce:_x000D_
v protipožární úpravě EI30, DP1_x000D_
dimenzovaný na 5 třífázových elektroměrů_x000D_
výzbroj : 5x elektroměr + jističe před elektroměry _x000D_
svorky pro stoupací vedení 4x YY 1x35</t>
  </si>
  <si>
    <t>Rozvaděč RE5 – vchod 546</t>
  </si>
  <si>
    <t>401</t>
  </si>
  <si>
    <t>Poznámka k položce:_x000D_
v protipožární úpravě EI30, DP1_x000D_
dimenzovaný na 6 třífázových elektroměrů_x000D_
výzbroj – 6x elektroměr + jističe před elektroměry_x000D_
svorky pro stoupací vedení 4x YY 1x35</t>
  </si>
  <si>
    <t>500</t>
  </si>
  <si>
    <t>Rozvaděč RE7 – vchod 546</t>
  </si>
  <si>
    <t>501</t>
  </si>
  <si>
    <t>Poznámka k položce:_x000D_
v protipožární úpravě EI30, DP1_x000D_
dimenzovaný na 4 třífázové elektroměry_x000D_
výzbroj – 4x elektroměr + jističe před elektroměry_x000D_
svorky pro stoupací vedení 4x YY 1x35</t>
  </si>
  <si>
    <t>600</t>
  </si>
  <si>
    <t>Rozvaděče označené RE2 až RE4 vchody 547 až 550</t>
  </si>
  <si>
    <t>601</t>
  </si>
  <si>
    <t>Poznámka k položce:_x000D_
v protipožární úpravě EI30, DP1_x000D_
dimenzovaný na 3 třífázové elektroměry_x000D_
výzbroj – 3x elektroměr + jističe před elektroměry_x000D_
svorky pro stoupací vedení 4x YY 1x35</t>
  </si>
  <si>
    <t>710</t>
  </si>
  <si>
    <t xml:space="preserve">Rozvaděče RS – vchody 547 až 550 </t>
  </si>
  <si>
    <t>Poznámka k položce:_x000D_
v protipožární úpravě EI30, DP1_x000D_
výzbroj, parametry a provedení dle výkresu rozvaděče RS</t>
  </si>
  <si>
    <t>720</t>
  </si>
  <si>
    <t>Rozvaděč RS – vchod 546</t>
  </si>
  <si>
    <t>800</t>
  </si>
  <si>
    <t>Montážní materiál</t>
  </si>
  <si>
    <t>801</t>
  </si>
  <si>
    <t>kabel CYKY-O 2x1,5</t>
  </si>
  <si>
    <t>802</t>
  </si>
  <si>
    <t>kabel CYKY-J 3x1,5</t>
  </si>
  <si>
    <t>803</t>
  </si>
  <si>
    <t>kabel CYKY-J 5x1,5</t>
  </si>
  <si>
    <t>804</t>
  </si>
  <si>
    <t>kabel CYKY-J 3x2,5</t>
  </si>
  <si>
    <t>805</t>
  </si>
  <si>
    <t>kabel CYKY-J 3x4</t>
  </si>
  <si>
    <t>806</t>
  </si>
  <si>
    <t>kabel CYKY-J 5x6</t>
  </si>
  <si>
    <t>807</t>
  </si>
  <si>
    <t>kabel CYKY-J 4x10</t>
  </si>
  <si>
    <t>808</t>
  </si>
  <si>
    <t>kabel CYKY-J 4x35</t>
  </si>
  <si>
    <t>809</t>
  </si>
  <si>
    <t>kabel CYKY-J 4x70</t>
  </si>
  <si>
    <t>810</t>
  </si>
  <si>
    <t>kabel 1-YY 1x35</t>
  </si>
  <si>
    <t>811</t>
  </si>
  <si>
    <t>kabel H07V-U6 z/žl</t>
  </si>
  <si>
    <t>812</t>
  </si>
  <si>
    <t>kabel H07V-U16 z/žl</t>
  </si>
  <si>
    <t>813</t>
  </si>
  <si>
    <t>svítidlo LED přisazené, stropní nebo nástěnné, 20W, IP20</t>
  </si>
  <si>
    <t>814</t>
  </si>
  <si>
    <t>svítidlo LED přisazené, stropní nebo nástěnné, 10W, IP44</t>
  </si>
  <si>
    <t>815</t>
  </si>
  <si>
    <t>svítidlo LED přisazené, stropní nebo nástěnné, 15W, IP44</t>
  </si>
  <si>
    <t>816</t>
  </si>
  <si>
    <t>svítidlo LED nouzové, přisazené, s vestavěným nouzovým zdrojem 1 hod, režim SE</t>
  </si>
  <si>
    <t>817</t>
  </si>
  <si>
    <t>časový spínač CS3-4</t>
  </si>
  <si>
    <t>818</t>
  </si>
  <si>
    <t>spínač 230V, 10A, řazení 1, IP20</t>
  </si>
  <si>
    <t>819</t>
  </si>
  <si>
    <t>spínač 230V, 10A, řazení 1, na stěnu IP44</t>
  </si>
  <si>
    <t>820</t>
  </si>
  <si>
    <t>tlačítkový ovladač s doutnavkou 230V, 10A, IP20 (schodiště)</t>
  </si>
  <si>
    <t>821</t>
  </si>
  <si>
    <t>tlačítkový ovladač s doutnavkou 230V, 10A, IP44 (sklepy)</t>
  </si>
  <si>
    <t>822</t>
  </si>
  <si>
    <t>požární tlačítko Total Stop v krabici pod sklem</t>
  </si>
  <si>
    <t>823</t>
  </si>
  <si>
    <t>zásuvka 230V, 16A, IP44</t>
  </si>
  <si>
    <t>824</t>
  </si>
  <si>
    <t>instal. trubka ohebná 1425, D 25mm</t>
  </si>
  <si>
    <t>825</t>
  </si>
  <si>
    <t>instal. trubka ohebná 1440, D 40mm</t>
  </si>
  <si>
    <t>826</t>
  </si>
  <si>
    <t>instal. trubka ohebná, průměr 63mm</t>
  </si>
  <si>
    <t>827</t>
  </si>
  <si>
    <t>lišta vkládací 24x22 mm</t>
  </si>
  <si>
    <t>828</t>
  </si>
  <si>
    <t>lišta vkládací 40x15 mm</t>
  </si>
  <si>
    <t>829</t>
  </si>
  <si>
    <t>krabice univerzální KU 68-1901</t>
  </si>
  <si>
    <t>830</t>
  </si>
  <si>
    <t>krabicová rozvodka KU 68-1903</t>
  </si>
  <si>
    <t>831</t>
  </si>
  <si>
    <t>protipožární ucpávka</t>
  </si>
  <si>
    <t>900</t>
  </si>
  <si>
    <t>Montážní práce</t>
  </si>
  <si>
    <t>901</t>
  </si>
  <si>
    <t>Demontáž 27 rozvaděčů elektroměrových a společné spotřeby, kabelů stávajícího hlavního a stoupacího vedení, veškeré elektroinstalace společné spotřeby tj.kabelů, spínačů, svítidel, lišt, krabic</t>
  </si>
  <si>
    <t>soub</t>
  </si>
  <si>
    <t>902</t>
  </si>
  <si>
    <t>Montáž rozvaděčů a montážního materiálu (v rozsahu dle výše uvedených dodávek strojů a zařízení a výše uvedeného montážního materiálu)</t>
  </si>
  <si>
    <t>903</t>
  </si>
  <si>
    <t>Doprava, přesun, GZS, přirážky</t>
  </si>
  <si>
    <t>904</t>
  </si>
  <si>
    <t>Nezměřitelné práce v hodinové sazbě</t>
  </si>
  <si>
    <t>hod</t>
  </si>
  <si>
    <t>905</t>
  </si>
  <si>
    <t>Revize, revizní zprávy</t>
  </si>
  <si>
    <t>D1</t>
  </si>
  <si>
    <t>Náklady celkem</t>
  </si>
  <si>
    <t>101.4 - Slaboproud</t>
  </si>
  <si>
    <t>M21 - Slaboproud</t>
  </si>
  <si>
    <t xml:space="preserve">    100 - 1 Domácí telefon</t>
  </si>
  <si>
    <t xml:space="preserve">    200 - 2 Televizní rozvod STA</t>
  </si>
  <si>
    <t>M21</t>
  </si>
  <si>
    <t>1 Domácí telefon</t>
  </si>
  <si>
    <t>Dveřní panel, antivandal, min.12 tlačítek, s integrovanou čtečkou karet, kartáčovaná nerez</t>
  </si>
  <si>
    <t>Dveřní panel, antivandal, min.42 tlačítek, s integrovanou čtečkou karet, kartáčovaná nerez</t>
  </si>
  <si>
    <t>Elektromechanický zámek, s panikovou funkcí</t>
  </si>
  <si>
    <t>Prostup do křídla dveří pro zámek</t>
  </si>
  <si>
    <t>Bus systémový kabel, D+M</t>
  </si>
  <si>
    <t>Domácí telefon, nástěnný, bez monitoru, sběrnicový, duální vyzvánění</t>
  </si>
  <si>
    <t>Zvonkové tlačítko na patře</t>
  </si>
  <si>
    <t>Zdroj pro audio</t>
  </si>
  <si>
    <t>Montáž zařízení</t>
  </si>
  <si>
    <t>Oživení</t>
  </si>
  <si>
    <t>Krabice KO 68 pod omítku vč. vysekání lůžka</t>
  </si>
  <si>
    <t>Trubka pevná PVC  pod omítkou, v podlaze 23-36 mm, včetně vysekání a zapravení drážky</t>
  </si>
  <si>
    <t>AY 2,5 B</t>
  </si>
  <si>
    <t>Vodič v trubkovodu AY 2,5</t>
  </si>
  <si>
    <t>Drobný nespecifikovaný montážní materiál</t>
  </si>
  <si>
    <t>kpl</t>
  </si>
  <si>
    <t>2 Televizní rozvod STA</t>
  </si>
  <si>
    <t>Základová zesilovací stanice STA (příjem jednoho digit. terr. multiplexu), skříň, jedna terr anténa, stožár</t>
  </si>
  <si>
    <t>STA zásuvka, klasická, koncová, dodávka + montáž, design dle standardu, společné rámečky se silnoproudem</t>
  </si>
  <si>
    <t>Rozbočovač 2x</t>
  </si>
  <si>
    <t>Rozbočovač 4x</t>
  </si>
  <si>
    <t>Rozbočovač 12x</t>
  </si>
  <si>
    <t>ŠP Zesilovač, domovní, programovatelný, výstup 100-118dB</t>
  </si>
  <si>
    <t>Skříň pro zesilovač a kaskádu rozbočovačů, uzamykatelná, do CHUC - s dvířky EI/EW</t>
  </si>
  <si>
    <t>Skříň pro zesilovač a kaskádu rozbočovačů, uzamykatelná, do půdy, bez nároku na požární odolnost</t>
  </si>
  <si>
    <t>Kabel koaxiální 75 Ohm, venkovní, nízkoútlumový</t>
  </si>
  <si>
    <t>Kabel koaxiální 75 Ohm, vitřní</t>
  </si>
  <si>
    <t>Kabel koaxiální, montáž</t>
  </si>
  <si>
    <t>F konektor</t>
  </si>
  <si>
    <t>Krabice 68 pod omítku vč. vysekání lůžka</t>
  </si>
  <si>
    <t>Lišta 20/40 D+M včetně hmoždinek</t>
  </si>
  <si>
    <t>Měření napětí signálu v koax zásuce, vyhotovení protokolu</t>
  </si>
  <si>
    <t>Komplexní zkoušky</t>
  </si>
  <si>
    <t>Uvedení do provozu</t>
  </si>
  <si>
    <t>Individualizace rozvodu pro každý byt - dohoda s klientem, nespecifikovatelné činnosti</t>
  </si>
  <si>
    <t>101.5 - Bleskosvod</t>
  </si>
  <si>
    <t>M22 - Bleskosvod</t>
  </si>
  <si>
    <t xml:space="preserve">    100 - Montážní materiál</t>
  </si>
  <si>
    <t xml:space="preserve">    200 - Montážní práce</t>
  </si>
  <si>
    <t>M22</t>
  </si>
  <si>
    <t>vodič AlMgSi D 8mm</t>
  </si>
  <si>
    <t>podpěra jímacího vedení PV15</t>
  </si>
  <si>
    <t>podpěra PV17</t>
  </si>
  <si>
    <t>podpěra PV22</t>
  </si>
  <si>
    <t>jímací tyč AlMgSi délky 2m</t>
  </si>
  <si>
    <t>izolační tyč 930mm pro oddálený jímač včetně držáku na trubku</t>
  </si>
  <si>
    <t>zkušební svorka SZ včetně štítků</t>
  </si>
  <si>
    <t>univerzální svorka SU</t>
  </si>
  <si>
    <t>spojovací svorka SS</t>
  </si>
  <si>
    <t>okapová svorka SO</t>
  </si>
  <si>
    <t>ochranný úhelník OU</t>
  </si>
  <si>
    <t>držák ochranného úhelníku DUD</t>
  </si>
  <si>
    <t>ochranný nátěr spojů</t>
  </si>
  <si>
    <t>Demontáž stávajícího jímacího vedení a 9-ti svodů</t>
  </si>
  <si>
    <t>Montáže výše uvedených položek montážního materiálu</t>
  </si>
  <si>
    <t>Doprava, přesun, přirážky</t>
  </si>
  <si>
    <t>Revize hromosvodu, revizní zpráva</t>
  </si>
  <si>
    <t>101.9 - Vedlejší rozpočtové náklady - uznatelné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</si>
  <si>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</si>
  <si>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</si>
  <si>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</si>
  <si>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</si>
  <si>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</si>
  <si>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</si>
  <si>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</si>
  <si>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</si>
  <si>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005111021R</t>
  </si>
  <si>
    <t>Vytyčení inženýrských sítí</t>
  </si>
  <si>
    <t>-2071766066</t>
  </si>
  <si>
    <t>005241010R</t>
  </si>
  <si>
    <t>Dokumentace skutečného provedení</t>
  </si>
  <si>
    <t>-356830195</t>
  </si>
  <si>
    <t>005241010R.1</t>
  </si>
  <si>
    <t>Vypracování barevného řešení stavby</t>
  </si>
  <si>
    <t>1895912300</t>
  </si>
  <si>
    <t>1003T</t>
  </si>
  <si>
    <t>Dílenská a výrobní dokumentace</t>
  </si>
  <si>
    <t>1316282351</t>
  </si>
  <si>
    <t>VRN3</t>
  </si>
  <si>
    <t>Zařízení staveniště</t>
  </si>
  <si>
    <t>005121010R.1</t>
  </si>
  <si>
    <t>Vybudování zařízení staveniště</t>
  </si>
  <si>
    <t>829068441</t>
  </si>
  <si>
    <t>005121020R.1</t>
  </si>
  <si>
    <t>Provoz zařízení staveniště</t>
  </si>
  <si>
    <t>-2118601531</t>
  </si>
  <si>
    <t>005121030R.1</t>
  </si>
  <si>
    <t>Odstranění zařízení staveniště</t>
  </si>
  <si>
    <t>605956274</t>
  </si>
  <si>
    <t>VRN9</t>
  </si>
  <si>
    <t>Ostatní náklady</t>
  </si>
  <si>
    <t>005124010R</t>
  </si>
  <si>
    <t>Koordinační činnost vč. koordinace při výměně výkladců s majiteli obchodů</t>
  </si>
  <si>
    <t>-766547137</t>
  </si>
  <si>
    <t>0051250R</t>
  </si>
  <si>
    <t>Ztížené podmínky pro stavební práce</t>
  </si>
  <si>
    <t>613202769</t>
  </si>
  <si>
    <t>005211010R</t>
  </si>
  <si>
    <t>Předání a převzetí staveniště</t>
  </si>
  <si>
    <t>-1646831855</t>
  </si>
  <si>
    <t>005211020R</t>
  </si>
  <si>
    <t>Ochrana stávajících inženýrských sítí na staveništi</t>
  </si>
  <si>
    <t>2010663848</t>
  </si>
  <si>
    <t>005211030R</t>
  </si>
  <si>
    <t>Dočasná dopravní opatření</t>
  </si>
  <si>
    <t>1341633409</t>
  </si>
  <si>
    <t>005211040R</t>
  </si>
  <si>
    <t>Užívání veřejných ploch a prostranství</t>
  </si>
  <si>
    <t>-617040297</t>
  </si>
  <si>
    <t>005281010J.1</t>
  </si>
  <si>
    <t>Povinná publicita (dle podmínek dotačního titulu a pravidel zadavatele)</t>
  </si>
  <si>
    <t>-997296619</t>
  </si>
  <si>
    <t>Bezpečnostní opatření na ochranu osob a majetku v rozsahu platné legislativy a dle podmínek v SoD</t>
  </si>
  <si>
    <t>-1008063575</t>
  </si>
  <si>
    <t>Zajištění BOZP u sanace komínů</t>
  </si>
  <si>
    <t>-778924877</t>
  </si>
  <si>
    <t>Zajištění ostrahy majetku a osob v průběhu realizace stavby a až do předání stavby do užívání, např. kamerový systém</t>
  </si>
  <si>
    <t>1322382353</t>
  </si>
  <si>
    <t>Pasportizace území stavby a jejího okolí, zejména stavu příjezdových komunikací staveništní dopravy, předpokládaných dotčených ploch zasažených realizací stavby, požadavků vlastníků a uživatelů</t>
  </si>
  <si>
    <t>210729114</t>
  </si>
  <si>
    <t>Náklady na provedení vzorků - např. barevnost fasád, klempířských prvků atd.</t>
  </si>
  <si>
    <t>1995958655</t>
  </si>
  <si>
    <t>Provozní vlivy - Náklady na ztížené podmínky provádění tam, kde jsou stavební práce zcela nebo zčásti omezovány provozem jiných osob. Jde zejména o zvýšené náklady související s omezením provozem v areálu objednatele nebo o náklady v důsledku nezbytného r</t>
  </si>
  <si>
    <t>-1037816659</t>
  </si>
  <si>
    <t>Uvedení pozemků a všech povrchů dotčených stavbou do původního stavu</t>
  </si>
  <si>
    <t>609796544</t>
  </si>
  <si>
    <t>102 - Neuznatelné náklady</t>
  </si>
  <si>
    <t>102.1 - Stavební část - neuznatelné</t>
  </si>
  <si>
    <t xml:space="preserve">    1 - Zemní práce</t>
  </si>
  <si>
    <t xml:space="preserve">    181 - Zatravnění</t>
  </si>
  <si>
    <t xml:space="preserve">    5 - Komunikace pozemní</t>
  </si>
  <si>
    <t xml:space="preserve">    763 - Konstrukce suché výstavby</t>
  </si>
  <si>
    <t xml:space="preserve">    771 - Podlahy z dlaždic</t>
  </si>
  <si>
    <t xml:space="preserve">    773 - Podlahy z litého teraca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</si>
  <si>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</si>
  <si>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</si>
  <si>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</si>
  <si>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>Zemní práce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</si>
  <si>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</si>
  <si>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</si>
  <si>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(163,755+67,45)*0,5</t>
  </si>
  <si>
    <t>113106121.1</t>
  </si>
  <si>
    <t>Rozebrání dlažeb z betonových nebo kamenných dlaždic komunikací pro pěší ručně pro další použití</t>
  </si>
  <si>
    <t>(12,2+37,53)*0,8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</si>
  <si>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</si>
  <si>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</si>
  <si>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115,603+39,784</t>
  </si>
  <si>
    <t>113204111</t>
  </si>
  <si>
    <t>Vytrhání obrub  s vybouráním lože, s přemístěním hmot na skládku na vzdálenost do 3 m nebo s naložením na dopravní prostředek záhonových</t>
  </si>
  <si>
    <t>132251254</t>
  </si>
  <si>
    <t>Hloubení nezapažených rýh šířky přes 800 do 2 000 mm strojně s urovnáním dna do předepsaného profilu a spádu v hornině třídy těžitelnosti I skupiny 3 přes 100 do 500 m3</t>
  </si>
  <si>
    <t>768040443</t>
  </si>
  <si>
    <t>"odkop kolem objektu" 277,92*1*1</t>
  </si>
  <si>
    <t>174101101</t>
  </si>
  <si>
    <t>Zásyp sypaninou z jakékoliv horniny strojně s uložením výkopku ve vrstvách se zhutněním jam, šachet, rýh nebo kolem objektů v těchto vykopávkách</t>
  </si>
  <si>
    <t>18000-001</t>
  </si>
  <si>
    <t>Úprava stávajících keřů před zahájením stavby</t>
  </si>
  <si>
    <t>181951112</t>
  </si>
  <si>
    <t>Úprava pláně vyrovnáním výškových rozdílů strojně v hornině třídy těžitelnosti I, skupiny 1 až 3 se zhutněním</t>
  </si>
  <si>
    <t>482307096</t>
  </si>
  <si>
    <t>Zatravnění</t>
  </si>
  <si>
    <t>18100-001</t>
  </si>
  <si>
    <t>Zatravnění vč. doplnění ornice, hnojení, zálivky a 1x pokosu</t>
  </si>
  <si>
    <t>"viz technická zpráva" 300</t>
  </si>
  <si>
    <t>Komunikace pozemní</t>
  </si>
  <si>
    <t>564251111</t>
  </si>
  <si>
    <t>Podklad nebo podsyp ze štěrkopísku ŠP  s rozprostřením, vlhčením a zhutněním, po zhutnění tl. 150 mm</t>
  </si>
  <si>
    <t>"stávající dlažba" 39,784</t>
  </si>
  <si>
    <t>"nová dlažba" 115,603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</si>
  <si>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</si>
  <si>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</si>
  <si>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"balkony" 2,9*1*8</t>
  </si>
  <si>
    <t>59245600</t>
  </si>
  <si>
    <t>dlažba desková betonová 400x400x36mm přírodní</t>
  </si>
  <si>
    <t>23,2*1,02</t>
  </si>
  <si>
    <t>596811221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</si>
  <si>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přes 50 do 100 m2</t>
  </si>
  <si>
    <t>"stávající dlažba" (12,2+37,53)*0,7</t>
  </si>
  <si>
    <t>59245601</t>
  </si>
  <si>
    <t>dlažba desková betonová 500x500x50mm přírodní</t>
  </si>
  <si>
    <t>115,603*1,02</t>
  </si>
  <si>
    <t>59245601.1</t>
  </si>
  <si>
    <t>dlažba desková betonová 500x500x50mm přírodní - stávající neoceňovat</t>
  </si>
  <si>
    <t>39,784</t>
  </si>
  <si>
    <t>62300-101</t>
  </si>
  <si>
    <t>Sanace a reprofilace žb kcí dle tech. zprávy</t>
  </si>
  <si>
    <t>-1312577801</t>
  </si>
  <si>
    <t>"podlaha" (5,1+2,5)*1,5</t>
  </si>
  <si>
    <t>62300-102</t>
  </si>
  <si>
    <t>Sanace a reprofilace podhledů</t>
  </si>
  <si>
    <t>-1015253839</t>
  </si>
  <si>
    <t>62300-103</t>
  </si>
  <si>
    <t>Sanace trhlin</t>
  </si>
  <si>
    <t>584725218</t>
  </si>
  <si>
    <t>62300-104</t>
  </si>
  <si>
    <t>Očištění výztuže - adhezní nátěr</t>
  </si>
  <si>
    <t>-1343147462</t>
  </si>
  <si>
    <t>"balkony 50%" (2,9*0,9+2,1*0,15)*10/2</t>
  </si>
  <si>
    <t>95500-001</t>
  </si>
  <si>
    <t>M+D Budka pro netopýry</t>
  </si>
  <si>
    <t>95500-002</t>
  </si>
  <si>
    <t>M+D Budka pro rorýse</t>
  </si>
  <si>
    <t>916331112</t>
  </si>
  <si>
    <t>Osazení zahradního obrubníku betonového s ložem tl. od 50 do 100 mm z betonu prostého tř. C 12/15 s boční opěrou z betonu prostého tř. C 12/15</t>
  </si>
  <si>
    <t>(5,5+38,2+5,45+0,7+26,625+3,5+0,6+7,2+40,6+26,725+0,5+20,6+20,7+19,35+1,2+5,7)</t>
  </si>
  <si>
    <t>59217011</t>
  </si>
  <si>
    <t>obrubník betonový zahradní 500x50x200mm</t>
  </si>
  <si>
    <t>223,15*1,01</t>
  </si>
  <si>
    <t>916991121</t>
  </si>
  <si>
    <t>Lože pod obrubníky, krajníky nebo obruby z dlažebních kostek  z betonu prostého</t>
  </si>
  <si>
    <t>223,15*0,3*0,15</t>
  </si>
  <si>
    <t>952901111</t>
  </si>
  <si>
    <t>Vyčištění budov nebo objektů před předáním do užívání  budov bytové nebo občanské výstavby, světlé výšky podlaží do 4 m</t>
  </si>
  <si>
    <t>"1.pp"  1169,61</t>
  </si>
  <si>
    <t>"1.np" (2,4*5,6+0,5*0,3)*4+34,8*2,4</t>
  </si>
  <si>
    <t>93000-301</t>
  </si>
  <si>
    <t>Revizní šachta kanalizace - odkopání, odstranění víka a horního prstence h=1m vč. likvidace, osazení nových prstenců kómického tvaru a nová zákrytová deska + litinový poklop  (viz. TZ)</t>
  </si>
  <si>
    <t>93000-104</t>
  </si>
  <si>
    <t>Vybavení bezpečnostním značením dle PBŘ</t>
  </si>
  <si>
    <t>976061111</t>
  </si>
  <si>
    <t>Vybourání dřevěných konstrukcí  zábradlí a madel</t>
  </si>
  <si>
    <t>976071111</t>
  </si>
  <si>
    <t>Vybourání kovových madel, zábradlí, dvířek, zděří, kotevních želez  madel a zábradlí</t>
  </si>
  <si>
    <t>4*7+4,8*5+3,15*6+2,4*10+4,5+5*2+6*4+4,7*5+7,5+1,55+2,2*2</t>
  </si>
  <si>
    <t>-1776046225</t>
  </si>
  <si>
    <t>-51157536</t>
  </si>
  <si>
    <t>404195973</t>
  </si>
  <si>
    <t>164,484*9 'Přepočtené koeficientem množství</t>
  </si>
  <si>
    <t>179650273</t>
  </si>
  <si>
    <t>1987306198</t>
  </si>
  <si>
    <t>711112001</t>
  </si>
  <si>
    <t>Provedení izolace proti zemní vlhkosti natěradly a tmely za studena  na ploše svislé S nátěrem penetračním</t>
  </si>
  <si>
    <t>11163150</t>
  </si>
  <si>
    <t>lak penetrační asfaltový</t>
  </si>
  <si>
    <t>Poznámka k položce:_x000D_
Spotřeba 0,3-0,4kg/m2</t>
  </si>
  <si>
    <t>266,17*0,0002</t>
  </si>
  <si>
    <t>711113127</t>
  </si>
  <si>
    <t>Izolace proti zemní vlhkosti natěradly a tmely za studena na ploše svislé S těsnicí stěrkou jednosložkovu na bázi cementu</t>
  </si>
  <si>
    <t>"pod terénem-2 vrstvy" (277,92-2,35*5)*1*2</t>
  </si>
  <si>
    <t>711131821</t>
  </si>
  <si>
    <t>Odstranění izolace proti zemní vlhkosti  na ploše svislé S</t>
  </si>
  <si>
    <t>711142559</t>
  </si>
  <si>
    <t>Provedení izolace proti zemní vlhkosti pásy přitavením  NAIP na ploše svislé S</t>
  </si>
  <si>
    <t>628520151</t>
  </si>
  <si>
    <t>pásy s modifikovaným asfaltem s polyester rounem</t>
  </si>
  <si>
    <t>"pod terénem" (277,92-2,35*5)*1*1,15</t>
  </si>
  <si>
    <t>711491177</t>
  </si>
  <si>
    <t>Provedení doplňků izolace proti vodě textilií připevnění izolace nerezovou lištou</t>
  </si>
  <si>
    <t>"pod terénem" (277,92-2,35*5)</t>
  </si>
  <si>
    <t>5530001</t>
  </si>
  <si>
    <t>ukončovací lišta z ocel. pozink.poplastovaný plechu</t>
  </si>
  <si>
    <t>266,17*1,1</t>
  </si>
  <si>
    <t>711491273</t>
  </si>
  <si>
    <t>Provedení izolace proti zemní vlhkosti nopovou fólií na ploše svislé S z nopové fólie</t>
  </si>
  <si>
    <t>28323510</t>
  </si>
  <si>
    <t>fólie profilovaná (nopová) drenážní oboustranně s textilií v 12mm</t>
  </si>
  <si>
    <t>266,17*1,15</t>
  </si>
  <si>
    <t>-2094439483</t>
  </si>
  <si>
    <t>713131141</t>
  </si>
  <si>
    <t>Montáž tepelné izolace stěn rohožemi, pásy, deskami, dílci, bloky (izolační materiál ve specifikaci) lepením celoplošně</t>
  </si>
  <si>
    <t>-1435968326</t>
  </si>
  <si>
    <t>"pod terénem" (277,92-2,35*5)*1*1,05</t>
  </si>
  <si>
    <t>-1761092024</t>
  </si>
  <si>
    <t>763</t>
  </si>
  <si>
    <t>Konstrukce suché výstavby</t>
  </si>
  <si>
    <t>763164717</t>
  </si>
  <si>
    <t>Obklad konstrukcí sádrokartonovými deskami včetně ochranných úhelníků uzavřeného tvaru rozvinuté šíře do 0,8 m, opláštěný deskou protipožární DF, tl. 2 x 12,5 mm</t>
  </si>
  <si>
    <t>1486237537</t>
  </si>
  <si>
    <t>"opláštění sloupů 3. a 4.np" 1,2*(22+16)</t>
  </si>
  <si>
    <t>763221811</t>
  </si>
  <si>
    <t>Demontáž předsazených nebo šachtových stěn ze sádrovláknitých desek  s nosnou konstrukcí z ocelových profilů jednoduchých, opláštění jednoduché</t>
  </si>
  <si>
    <t>172243341</t>
  </si>
  <si>
    <t>"opláštění sloupů 3. a 4.np" (0,15+0,15)*2*1,2*(22+16)</t>
  </si>
  <si>
    <t>998763303</t>
  </si>
  <si>
    <t>Přesun hmot pro konstrukce montované z desek  sádrokartonových, sádrovláknitých, cementovláknitých nebo cementových stanovený z hmotnosti přesunovaného materiálu vodorovná dopravní vzdálenost do 50 m v objektech výšky přes 12 do 24 m</t>
  </si>
  <si>
    <t>-1062707541</t>
  </si>
  <si>
    <t>76600-1001</t>
  </si>
  <si>
    <t>T/01  M+D schodišťové madlo vč. kotvení, povrchové úpravy, kompletní provedení dle PD</t>
  </si>
  <si>
    <t>76700-301</t>
  </si>
  <si>
    <t>Z/01 M+D okenní mříž 600/600mm, vč. kotvení, povrchové úpravy, kompletní provedení dle PD</t>
  </si>
  <si>
    <t>76700-302</t>
  </si>
  <si>
    <t>Z/02  M+D kovový čistící rošt vnitřní 900/900mm vč. rámu, pozink, kompletní provedení dle PD</t>
  </si>
  <si>
    <t>76700-303</t>
  </si>
  <si>
    <t>Z/03  M+D poštovní schránka 370x330x100mm, vč. kotvení, povrchové úpravy, kompletní provedení dle PD</t>
  </si>
  <si>
    <t>76700-304</t>
  </si>
  <si>
    <t>Z/04  M+D poštovní schránka 370x330x100mm, vč. kotvení, povrchové úpravy, kompletní provedení dle PD</t>
  </si>
  <si>
    <t>76700-305</t>
  </si>
  <si>
    <t>Z/05  M+D poštovní schránka 370x330x100mm, vč. kotvení, povrchové úpravy, kompletní provedení dle PD</t>
  </si>
  <si>
    <t>76700-306</t>
  </si>
  <si>
    <t>Z/06  M+D poštovní schránka 370x330x100mm, vč. kotvení, povrchové úpravy, kompletní provedení dle PD</t>
  </si>
  <si>
    <t>76700-307</t>
  </si>
  <si>
    <t>Z/07  M+D poštovní schránka 370x330x100mm, vč. kotvení, povrchové úpravy, kompletní provedení dle PD</t>
  </si>
  <si>
    <t>76700-308</t>
  </si>
  <si>
    <t>Z/08  M+D revizní dvířka elektroskříně 400x600mm, vč. kotvení, povrchové úpravy, kompletní provedení dle PD</t>
  </si>
  <si>
    <t>76700-309</t>
  </si>
  <si>
    <t>Z/09  M+D revizní dvířka elektroskříně 400x700mm, vč. kotvení, povrchové úpravy, kompletní provedení dle PD</t>
  </si>
  <si>
    <t>76700-310</t>
  </si>
  <si>
    <t>Z/10  M+D revizní dvířka HUP 800x800mm, vč. kotvení, povrchové úpravy, kompletní provedení dle PD</t>
  </si>
  <si>
    <t>76700-311</t>
  </si>
  <si>
    <t>Z/11  M+D kominická lávka, vč. kotvení, povrchové úpravy, kompletní provedení dle PD</t>
  </si>
  <si>
    <t>785556202</t>
  </si>
  <si>
    <t>76700-312</t>
  </si>
  <si>
    <t>Z/12  M+D ocelové zábradlí pozink u oken vč. kotvení, doplňků, kompletní provedení dle PD</t>
  </si>
  <si>
    <t>7*4</t>
  </si>
  <si>
    <t>76700-313</t>
  </si>
  <si>
    <t>Z/13  M+D ocelové zábradlí u oken, pozink vč. kotvení, doplňků, kompletní provedení dle PD</t>
  </si>
  <si>
    <t>4,8*2</t>
  </si>
  <si>
    <t>76700-314</t>
  </si>
  <si>
    <t>Z/14  M+D ocelové zábradlí pozink, u oken, vč. kotvení, povrchové úpravy, kompletní provedení dle PD</t>
  </si>
  <si>
    <t>3,15*2</t>
  </si>
  <si>
    <t>76700-315</t>
  </si>
  <si>
    <t>Z/15  M+D ocelové zábradlí pozink, u oken vč. kotvení, povrchové úpravy, kompletní provedení dle PD</t>
  </si>
  <si>
    <t>2,4*10</t>
  </si>
  <si>
    <t>76700-316</t>
  </si>
  <si>
    <t>Z/16  M+D ocelové zábradlí u oken, pozink, vč. kotvení, povrchové úpravy, kompletní provedení dle PD</t>
  </si>
  <si>
    <t>4,2*1</t>
  </si>
  <si>
    <t>76700-317</t>
  </si>
  <si>
    <t>Z/17  M+D ocelové zábradlí u oken, pozink, vč. kotvení, povrchové úpravy, kompletní provedení dle PD</t>
  </si>
  <si>
    <t>5*1</t>
  </si>
  <si>
    <t>76700-318</t>
  </si>
  <si>
    <t>Z/18  M+D ocelové zábradlí u oken, pozink, vč. kotvení, povrchové úpravy, kompletní provedení dle PD</t>
  </si>
  <si>
    <t>5,9*1</t>
  </si>
  <si>
    <t>76700-319</t>
  </si>
  <si>
    <t>Z/19  M+D ocelové zábradlí u oken, pozink, vč. kotvení, povrchové úpravy, kompletní provedení dle PD</t>
  </si>
  <si>
    <t>4,7*3</t>
  </si>
  <si>
    <t>76700-320</t>
  </si>
  <si>
    <t>Z/20  M+D okenní držák prádelních šňůr u bytů bez balkonu , š.21000mm</t>
  </si>
  <si>
    <t>76700-321</t>
  </si>
  <si>
    <t>Z/21  M+D střešní horizontální bezpečnostní systém ochrany proti pádu osob z výšky</t>
  </si>
  <si>
    <t>76700-322</t>
  </si>
  <si>
    <t>Z/22  M+D hliníkový žebřík v půdním prostoru pro výlez na střechu , kompletní provedení dle PD</t>
  </si>
  <si>
    <t>76700-323</t>
  </si>
  <si>
    <t>Z/23  M+D systémové hliníkové předsazené zábradlí 2750x1250mm, kompletní provedení dle PD</t>
  </si>
  <si>
    <t>76700-324</t>
  </si>
  <si>
    <t>Z/24  M+D systémové hliníkové předsazené zábradlí 2900x1250mm, kompletní provedení dle PD</t>
  </si>
  <si>
    <t>76700-325</t>
  </si>
  <si>
    <t>Z/25  M+D ocelové zábradlí, pozink, vč. kotvení, povrchové úpravy, kompletní provedení dle PD</t>
  </si>
  <si>
    <t>7,5+1,54</t>
  </si>
  <si>
    <t>76700-326</t>
  </si>
  <si>
    <t>Z/26  M+D ocelové zábradlí, pozink, vč. kotvení, povrchové úpravy, kompletní provedení dle PD</t>
  </si>
  <si>
    <t>1802432011</t>
  </si>
  <si>
    <t>2,2*2</t>
  </si>
  <si>
    <t>76700-327</t>
  </si>
  <si>
    <t>2,95*2</t>
  </si>
  <si>
    <t>76700-328</t>
  </si>
  <si>
    <t>892387758</t>
  </si>
  <si>
    <t>3,95*2</t>
  </si>
  <si>
    <t>76700-329</t>
  </si>
  <si>
    <t>-545406041</t>
  </si>
  <si>
    <t>5,13*1</t>
  </si>
  <si>
    <t>76700-330</t>
  </si>
  <si>
    <t>-1926704761</t>
  </si>
  <si>
    <t>5,2*2</t>
  </si>
  <si>
    <t>76700-331</t>
  </si>
  <si>
    <t>1096169311</t>
  </si>
  <si>
    <t>5,45*3</t>
  </si>
  <si>
    <t>76700-332</t>
  </si>
  <si>
    <t>-390100223</t>
  </si>
  <si>
    <t>6,4*2</t>
  </si>
  <si>
    <t>76700-333</t>
  </si>
  <si>
    <t>-844368386</t>
  </si>
  <si>
    <t>6,75*1</t>
  </si>
  <si>
    <t>767661811</t>
  </si>
  <si>
    <t>Demontáž mříží pevných nebo otevíravých</t>
  </si>
  <si>
    <t>0,6*0,6*126</t>
  </si>
  <si>
    <t>76910-3001</t>
  </si>
  <si>
    <t>M+D Interiérová hliníková žaluzie do plastových oken, s horní krycí lištou. Šířka lamely 25 mm, ovládání manuální - provázkem/táhlem, barva bílá.</t>
  </si>
  <si>
    <t>"O/02" 2,1*1,5*39</t>
  </si>
  <si>
    <t>"O/03" 1,5*1,5*16</t>
  </si>
  <si>
    <t>"O/04" (0,9*2,4+1,2*1,5)*18</t>
  </si>
  <si>
    <t>"O/05" (0,9*2,4+1,2*1,5)*12</t>
  </si>
  <si>
    <t>"O/06" (1,6*1+1,6*0,3/2)*5</t>
  </si>
  <si>
    <t>"O/07" 0,8*0,8*11</t>
  </si>
  <si>
    <t>"O/17" 0,78*1,4*38</t>
  </si>
  <si>
    <t>"O/20" 0,9*2,1*2</t>
  </si>
  <si>
    <t>"O/21" 0,9*2,1*2</t>
  </si>
  <si>
    <t>771</t>
  </si>
  <si>
    <t>Podlahy z dlaždic</t>
  </si>
  <si>
    <t>771474112</t>
  </si>
  <si>
    <t>Montáž soklů z dlaždic keramických lepených flexibilním lepidlem rovných, výšky přes 65 do 90 mm</t>
  </si>
  <si>
    <t>-987865667</t>
  </si>
  <si>
    <t>"lodžie" (1,6*2+2,4-1,3)*3</t>
  </si>
  <si>
    <t>59761275</t>
  </si>
  <si>
    <t>sokl-dlažba keramická slinutá hladká do interiéru i exteriéru 330x80mm</t>
  </si>
  <si>
    <t>-1831329592</t>
  </si>
  <si>
    <t>12,9/0,33*1,1</t>
  </si>
  <si>
    <t>771591115</t>
  </si>
  <si>
    <t>Podlahy - dokončovací práce spárování silikonem</t>
  </si>
  <si>
    <t>-1428963277</t>
  </si>
  <si>
    <t>998771103</t>
  </si>
  <si>
    <t>Přesun hmot pro podlahy z dlaždic stanovený z hmotnosti přesunovaného materiálu vodorovná dopravní vzdálenost do 50 m v objektech výšky přes 12 do 24 m</t>
  </si>
  <si>
    <t>-1454584765</t>
  </si>
  <si>
    <t>773</t>
  </si>
  <si>
    <t>Podlahy z litého teraca</t>
  </si>
  <si>
    <t>77300-001</t>
  </si>
  <si>
    <t>Očištění teracového schodiště, přebroušení, penetrace, nová pečetící vrstva z tvrdých pryskyřic</t>
  </si>
  <si>
    <t>"mezipodesty" 1*2,4*5+1,2*2,4*(5+5+3)</t>
  </si>
  <si>
    <t>"stupně" (1*18*5+1,2*18*5*2+1,2*18*3)*(0,3+0,17)</t>
  </si>
  <si>
    <t>777</t>
  </si>
  <si>
    <t>Podlahy lité</t>
  </si>
  <si>
    <t>77700-001</t>
  </si>
  <si>
    <t>Epoxidová stěrka vč. přípravy podkladu (penetrace, samonivelač. polycement. stěrka 15mm s penetrací, sanace trhlin, výtluků a dutých míst)</t>
  </si>
  <si>
    <t>"výměníková stanice" 18,7</t>
  </si>
  <si>
    <t>77700-002</t>
  </si>
  <si>
    <t>Epoxidová stěrka tl. 1-5mm , dekorativní lupínky, pečtící nátěr tl. 0,1-0,3mm vč. přípravy podkladu (penetrace příp.samonivelač. polycement. stěrka s penetrací )</t>
  </si>
  <si>
    <t>-10422782</t>
  </si>
  <si>
    <t>783</t>
  </si>
  <si>
    <t>Dokončovací práce - nátěry</t>
  </si>
  <si>
    <t>783306801</t>
  </si>
  <si>
    <t>Odstranění nátěrů ze zámečnických konstrukcí obroušením</t>
  </si>
  <si>
    <t>"zábradlí schodiště" 18*0,35*(4*3+4*3)*1,1*2</t>
  </si>
  <si>
    <t>"ocel balkony 4.np" 42</t>
  </si>
  <si>
    <t>"revizní dvířka" 0,8*0,8+0,3*0,7*7</t>
  </si>
  <si>
    <t>"stožár antény" 5</t>
  </si>
  <si>
    <t>783314101</t>
  </si>
  <si>
    <t>Základní nátěr zámečnických konstrukcí jednonásobný syntetický</t>
  </si>
  <si>
    <t>783315101</t>
  </si>
  <si>
    <t>Mezinátěr zámečnických konstrukcí jednonásobný syntetický standardní</t>
  </si>
  <si>
    <t>783317101</t>
  </si>
  <si>
    <t>Krycí nátěr (email) zámečnických konstrukcí jednonásobný syntetický standardní</t>
  </si>
  <si>
    <t>784</t>
  </si>
  <si>
    <t>Dokončovací práce - malby a tapety</t>
  </si>
  <si>
    <t>784121001</t>
  </si>
  <si>
    <t>Oškrabání malby v místnostech výšky do 3,80 m</t>
  </si>
  <si>
    <t>"1.pp" 14,55+40+19,8*2,61*5-0,8*2*13</t>
  </si>
  <si>
    <t>"1.np" 98,88+48+(5,9+2,4)*2*2,61*4+(34,8+2,4)*2*2,61-0,8*2*22-1,3*2,3-2,4*2,7</t>
  </si>
  <si>
    <t>"2.np" 98,8848+(5,9+2,4)*2*2,61*4+(34,8+2,4)*2*2,61-0,8*2*22-2,4*2,7-1,25*6,49/2</t>
  </si>
  <si>
    <t>"3.np" 114,48+48+(5,9+2,4)*2*2,61*4+(34,8+2,4)*2*2,61-0,8*2*22-2,4*2,7-1,25*6,49/2</t>
  </si>
  <si>
    <t>"4.np" 79,84+28,8+(6,32+32,4)*2,651-0,9*2*14</t>
  </si>
  <si>
    <t>"strop 1.pp"</t>
  </si>
  <si>
    <t>784181121</t>
  </si>
  <si>
    <t>Penetrace podkladu jednonásobná hloubková akrylátová bezbarvá v místnostech výšky do 3,80 m</t>
  </si>
  <si>
    <t>"3.np" (0,85*2+1,7+1,75*2+0,8*2)*1,2+0,3*1,2*7*2</t>
  </si>
  <si>
    <t>"4.np" (0,6+0,8+1,75*3+1,7+1,95+0,9+1,2*2+0,85+0,5+0,85)*1,2+0,3*1,2*12*2</t>
  </si>
  <si>
    <t>"ostění - nové vstupy na balkon" 0,35*0,9*2*21</t>
  </si>
  <si>
    <t>"ostění kolem oken a dveří" 1504,44*0,25</t>
  </si>
  <si>
    <t>"pod parapety" 552,75*0,25</t>
  </si>
  <si>
    <t>"SDK opláštění sloupů 3. a 4.np" (0,15+0,15)*2*1,2*(22+16)</t>
  </si>
  <si>
    <t>784221101</t>
  </si>
  <si>
    <t>Malby z malířských směsí otěruvzdorných za sucha dvojnásobné, bílé za sucha otěruvzdorné dobře v místnostech výšky do 3,80 m</t>
  </si>
  <si>
    <t>102.2 - Lodžie</t>
  </si>
  <si>
    <t xml:space="preserve">    2 - Zakládání</t>
  </si>
  <si>
    <t xml:space="preserve">    4 - Vodorovné konstrukce</t>
  </si>
  <si>
    <t xml:space="preserve">    420 - Lodžie</t>
  </si>
  <si>
    <t xml:space="preserve">    8 - Trubní vedení</t>
  </si>
  <si>
    <t>PSV - PSV</t>
  </si>
  <si>
    <t xml:space="preserve">    769 - Plastové výplně otvorů</t>
  </si>
  <si>
    <t>131251103</t>
  </si>
  <si>
    <t>Hloubení nezapažených jam a zářezů strojně s urovnáním dna do předepsaného profilu a spádu v hornině třídy těžitelnosti I skupiny 3 přes 50 do 100 m3</t>
  </si>
  <si>
    <t>990761751</t>
  </si>
  <si>
    <t>((0,3+4,2+0,3)*(1,6+0,3)+(1,35+4,2+1,35)*(1,6+1,35))/2*2,1*5</t>
  </si>
  <si>
    <t>5,4*2*2*2</t>
  </si>
  <si>
    <t>9*2*2*2</t>
  </si>
  <si>
    <t>132151253</t>
  </si>
  <si>
    <t>Hloubení nezapažených rýh šířky přes 800 do 2 000 mm strojně s urovnáním dna do předepsaného profilu a spádu v hornině třídy těžitelnosti I skupiny 1 a 2 přes 50 do 100 m3</t>
  </si>
  <si>
    <t>-2095286702</t>
  </si>
  <si>
    <t>"výkop stávající kanalizace"</t>
  </si>
  <si>
    <t>54,03*1*(1,46+2)/2</t>
  </si>
  <si>
    <t>"výkop nové kanalizace"</t>
  </si>
  <si>
    <t>(2+37,03+2+15)*1*(1,46+2)/2</t>
  </si>
  <si>
    <t>132251102</t>
  </si>
  <si>
    <t>Hloubení nezapažených rýh šířky do 800 mm strojně s urovnáním dna do předepsaného profilu a spádu v hornině třídy těžitelnosti I skupiny 3 přes 20 do 50 m3</t>
  </si>
  <si>
    <t>391277616</t>
  </si>
  <si>
    <t xml:space="preserve">"základy pro lodžie" </t>
  </si>
  <si>
    <t>(1,5+3+1,5)*0,6*0,6*2</t>
  </si>
  <si>
    <t>(1,5+3+1,5+3+1,5)*0,6*0,6*2</t>
  </si>
  <si>
    <t>(1+4,2+1)*0,6*0,6*5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</si>
  <si>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</si>
  <si>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</si>
  <si>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1839642807</t>
  </si>
  <si>
    <t>"výkopek"</t>
  </si>
  <si>
    <t>269,944+190,404+23,04</t>
  </si>
  <si>
    <t>"ponecháno pro zásypy"</t>
  </si>
  <si>
    <t>-429,531</t>
  </si>
  <si>
    <t>171201221</t>
  </si>
  <si>
    <t>Poplatek za uložení stavebního odpadu na skládce (skládkovné) zeminy a kamení zatříděného do Katalogu odpadů pod kódem 17 05 04</t>
  </si>
  <si>
    <t>1957531870</t>
  </si>
  <si>
    <t>53,857*1,8</t>
  </si>
  <si>
    <t>174151101</t>
  </si>
  <si>
    <t>1007217071</t>
  </si>
  <si>
    <t>"zásyp pro provední základů lodžií"</t>
  </si>
  <si>
    <t>154,744</t>
  </si>
  <si>
    <t>"zásyp stávající zrušené  kanalizace"</t>
  </si>
  <si>
    <t>"nová kanalizace"</t>
  </si>
  <si>
    <t>(2+37,03+2+15)*1*((1,46+2)/2-0,1-0,45)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</si>
  <si>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</si>
  <si>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</si>
  <si>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-1272254745</t>
  </si>
  <si>
    <t>(2+37,03+2+15)*1*(0,15+0,3)</t>
  </si>
  <si>
    <t>58341334</t>
  </si>
  <si>
    <t>kamenivo drcené drobné frakce 0/2</t>
  </si>
  <si>
    <t>1204671365</t>
  </si>
  <si>
    <t>25,214*1,8</t>
  </si>
  <si>
    <t>Zakládání</t>
  </si>
  <si>
    <t>274313711</t>
  </si>
  <si>
    <t>Základy z betonu prostého pasy betonu kamenem neprokládaného tř. C 20/25</t>
  </si>
  <si>
    <t>Vodorovné konstrukce</t>
  </si>
  <si>
    <t>451572111</t>
  </si>
  <si>
    <t>Lože pod potrubí, stoky a drobné objekty v otevřeném výkopu z kameniva drobného těženého 0 až 4 mm</t>
  </si>
  <si>
    <t>-951106018</t>
  </si>
  <si>
    <t>(2+37,03+2+15)*1*0,1</t>
  </si>
  <si>
    <t>42000-001</t>
  </si>
  <si>
    <t>Lodžie 2ks(nad sebou)+stříška</t>
  </si>
  <si>
    <t>559432331</t>
  </si>
  <si>
    <t>42000-1001</t>
  </si>
  <si>
    <t>M+D Prefabrikované žb balkony  36ks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</si>
  <si>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 - pro zpětné použití</t>
  </si>
  <si>
    <t>-1628296841</t>
  </si>
  <si>
    <t>(1,35+4,2+1,35)*(1,6+1,35)/2*5</t>
  </si>
  <si>
    <t>564851111</t>
  </si>
  <si>
    <t>Podklad ze štěrkodrti ŠD  s rozprostřením a zhutněním, po zhutnění tl. 150 mm</t>
  </si>
  <si>
    <t>-274748233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</si>
  <si>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</si>
  <si>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</si>
  <si>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939856090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</si>
  <si>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</si>
  <si>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</si>
  <si>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-1543274202</t>
  </si>
  <si>
    <t>-1238497622</t>
  </si>
  <si>
    <t>"spodní část balkonových dveří"</t>
  </si>
  <si>
    <t>0,3*0,9*2*5</t>
  </si>
  <si>
    <t>1808060400</t>
  </si>
  <si>
    <t>0,9*2*5</t>
  </si>
  <si>
    <t>132782514</t>
  </si>
  <si>
    <t>9*1,1</t>
  </si>
  <si>
    <t>-2141905654</t>
  </si>
  <si>
    <t>-1861261192</t>
  </si>
  <si>
    <t>9*0,2*1,1</t>
  </si>
  <si>
    <t>Trubní vedení</t>
  </si>
  <si>
    <t>830311811</t>
  </si>
  <si>
    <t>Bourání stávajícího potrubí z kameninových trub v otevřeném výkopu DN do 150</t>
  </si>
  <si>
    <t>-112285218</t>
  </si>
  <si>
    <t>"stávající kanalizace"</t>
  </si>
  <si>
    <t>54,03</t>
  </si>
  <si>
    <t>87100-001</t>
  </si>
  <si>
    <t>Napojení nového kanalizačního potrubí do stávající šachty, vč. utěsnění</t>
  </si>
  <si>
    <t>-497625538</t>
  </si>
  <si>
    <t>871310310</t>
  </si>
  <si>
    <t>Montáž kanalizačního potrubí z plastů z polypropylenu PP hladkého plnostěnného SN 10 DN 150</t>
  </si>
  <si>
    <t>1195096088</t>
  </si>
  <si>
    <t>2+37,03+2+15</t>
  </si>
  <si>
    <t>28617003</t>
  </si>
  <si>
    <t>trubka kanalizační PP plnostěnná třívrstvá DN 150x1000mm SN10</t>
  </si>
  <si>
    <t>1096531872</t>
  </si>
  <si>
    <t>56,03*1,03</t>
  </si>
  <si>
    <t>899102211</t>
  </si>
  <si>
    <t>Demontáž poklopů litinových a ocelových včetně rámů, hmotnosti jednotlivě přes 50 do 100 Kg</t>
  </si>
  <si>
    <t>118143526</t>
  </si>
  <si>
    <t>360184854</t>
  </si>
  <si>
    <t>"pro balkon dveře"</t>
  </si>
  <si>
    <t>0,9*0,9*0,375*5</t>
  </si>
  <si>
    <t>962042320</t>
  </si>
  <si>
    <t>Bourání zdiva z betonu prostého  nadzákladového objemu do 1 m3</t>
  </si>
  <si>
    <t>-1724580702</t>
  </si>
  <si>
    <t>"vybourání kanalizační  šachty"</t>
  </si>
  <si>
    <t>"stěny"</t>
  </si>
  <si>
    <t>1*3,14*2*0,12</t>
  </si>
  <si>
    <t>"dno"</t>
  </si>
  <si>
    <t>0,5*0,5*3,14*0,12</t>
  </si>
  <si>
    <t>"stávající balkony"</t>
  </si>
  <si>
    <t>2,8*1,5*0,15*(5+8)</t>
  </si>
  <si>
    <t>966031314</t>
  </si>
  <si>
    <t>Vybourání částí říms z cihel  vyložených do 250 mm tl. přes 300 mm</t>
  </si>
  <si>
    <t>189749715</t>
  </si>
  <si>
    <t xml:space="preserve">"římsa" </t>
  </si>
  <si>
    <t>4*5+4+7,6+7,6+4</t>
  </si>
  <si>
    <t>-972882203</t>
  </si>
  <si>
    <t>2,1*1,5*4</t>
  </si>
  <si>
    <t>2066069033</t>
  </si>
  <si>
    <t>(2,8+1,5*2)*5</t>
  </si>
  <si>
    <t>"římsa"</t>
  </si>
  <si>
    <t>(0,3+4+0,3)*5+0,3*(4+7,6+7,6+4)</t>
  </si>
  <si>
    <t>2,8*5+2,8*8</t>
  </si>
  <si>
    <t>-1899307872</t>
  </si>
  <si>
    <t>-1715311989</t>
  </si>
  <si>
    <t>-757425668</t>
  </si>
  <si>
    <t>45,153*9 'Přepočtené koeficientem množství</t>
  </si>
  <si>
    <t>110650417</t>
  </si>
  <si>
    <t>-1918379220</t>
  </si>
  <si>
    <t>764141301</t>
  </si>
  <si>
    <t>Krytina ze svitků nebo tabulí z titanzinkového lesklého válcovaného plechu s úpravou u okapů, prostupů a výčnělků střechy rovné drážkováním ze svitků rš 500 mm, sklon střechy do 30°</t>
  </si>
  <si>
    <t>568272827</t>
  </si>
  <si>
    <t xml:space="preserve">"K/3" </t>
  </si>
  <si>
    <t>19,75*1,75</t>
  </si>
  <si>
    <t>764212664</t>
  </si>
  <si>
    <t>Oplechování střešních prvků z pozinkovaného plechu s povrchovou úpravou okapu střechy rovné okapovým plechem rš 330 mm</t>
  </si>
  <si>
    <t>-918865501</t>
  </si>
  <si>
    <t>"K/2"</t>
  </si>
  <si>
    <t>17,5</t>
  </si>
  <si>
    <t>-1124355915</t>
  </si>
  <si>
    <t>769</t>
  </si>
  <si>
    <t>Plastové výplně otvorů</t>
  </si>
  <si>
    <t>76900-001</t>
  </si>
  <si>
    <t>O/1  M+D balkonová sestava 900x2400+1200x1500mm, vplast 5-ti komorovém rámu, provedeno dle PD</t>
  </si>
  <si>
    <t>529644894</t>
  </si>
  <si>
    <t>76900-001.1</t>
  </si>
  <si>
    <t>Žaluzie hliníkové - horizontální</t>
  </si>
  <si>
    <t>-2108564849</t>
  </si>
  <si>
    <t>(0,9*2,4+1,2*1,5)*5</t>
  </si>
  <si>
    <t>76900-002</t>
  </si>
  <si>
    <t>P/1   M+D patrapet vnitřní PVC š.180mm, s bočními krytkami a snosem, provedeno dle PD</t>
  </si>
  <si>
    <t>-1357759927</t>
  </si>
  <si>
    <t>1,2*5</t>
  </si>
  <si>
    <t>-1727879842</t>
  </si>
  <si>
    <t>460625512</t>
  </si>
  <si>
    <t>102.3 - ZTI - neuznatelné</t>
  </si>
  <si>
    <t>722181213RT9</t>
  </si>
  <si>
    <t>Izolace vodovodního potrubí návleková z trubic z pěnového polyetylenu, tloušťka stěny 13 mm, d 28 mm</t>
  </si>
  <si>
    <t>721300912R00</t>
  </si>
  <si>
    <t>Pročištění svislých odpadů, v jednom podlaží do DN 200</t>
  </si>
  <si>
    <t>19*4</t>
  </si>
  <si>
    <t>977000012KAN</t>
  </si>
  <si>
    <t>Frézování, čištění a průzkum svislých rozvodů kanalizace</t>
  </si>
  <si>
    <t>(17,5-2,5)*19</t>
  </si>
  <si>
    <t>722130233R00</t>
  </si>
  <si>
    <t>Potrubí z ocelových trubek závitových pozinkovaných DN 25, svařovaných 11 343,  , včetně dodávky materiálu</t>
  </si>
  <si>
    <t>"Požární voda" 124,0</t>
  </si>
  <si>
    <t>722190403R00</t>
  </si>
  <si>
    <t>Vyvedení a upevnění výpustek DN 25</t>
  </si>
  <si>
    <t>722237121R00</t>
  </si>
  <si>
    <t>Kohout kulový, mosazný, vnitřní-vnitřní závit, DN 15, PN 42, včetně dodávky materiálu</t>
  </si>
  <si>
    <t>4*80</t>
  </si>
  <si>
    <t>722254201RT3</t>
  </si>
  <si>
    <t>Požární příslušenství hydrantový systém D 25, box s plnými dveřmi, stálotvará hadice, průměr 25/30</t>
  </si>
  <si>
    <t>722259991R00</t>
  </si>
  <si>
    <t>Zkoušky a revize tlaková zkouška nástěnného požárního hydrantu</t>
  </si>
  <si>
    <t>722259994R00</t>
  </si>
  <si>
    <t>Zkoušky a revize revize nástěnného požárního hydrantu</t>
  </si>
  <si>
    <t>722259995R00</t>
  </si>
  <si>
    <t>Zkoušky a revize vystavení revizní zprávy-nástěnný požární hydrant</t>
  </si>
  <si>
    <t>722264111R00</t>
  </si>
  <si>
    <t>Vodoměr bytový, závitový, jednovtokový, suchoběžný, DN 15, pro teplotu vody do 30°C, montáž horizontálně i vertikálně, jmenovitý průtok 1,5 m3/hod, PN 10, délka 80 mm</t>
  </si>
  <si>
    <t>722264115R00</t>
  </si>
  <si>
    <t>Vodoměr bytový, závitový, jednovtokový, suchoběžný, DN 15, pro teplotu vody do 90°C, montáž horizontálně i vertikálně, jmenovitý průtok 1,5 m3/hod, PN 10, délka 80 mm</t>
  </si>
  <si>
    <t>722290226R00</t>
  </si>
  <si>
    <t>Dílčí tlakové zkoušky vodovodního potrubí závitového, do DN 50</t>
  </si>
  <si>
    <t>124,0</t>
  </si>
  <si>
    <t>102.4 - Vedlejší rozpočtové náklady - neuznatelné</t>
  </si>
  <si>
    <t>1784284342</t>
  </si>
  <si>
    <t>-123904085</t>
  </si>
  <si>
    <t>428638599</t>
  </si>
  <si>
    <t>708252750</t>
  </si>
  <si>
    <t>567651888</t>
  </si>
  <si>
    <t>0051250R.1</t>
  </si>
  <si>
    <t>83714419</t>
  </si>
  <si>
    <t>005211010R.1</t>
  </si>
  <si>
    <t>-1141879379</t>
  </si>
  <si>
    <t>005211020R.1</t>
  </si>
  <si>
    <t>-949653187</t>
  </si>
  <si>
    <t>005211030R.1</t>
  </si>
  <si>
    <t>1564049687</t>
  </si>
  <si>
    <t>005211040R.1</t>
  </si>
  <si>
    <t>787168426</t>
  </si>
  <si>
    <t>005261010R</t>
  </si>
  <si>
    <t>Pojištění dodavatele a pojištění díla</t>
  </si>
  <si>
    <t>637539415</t>
  </si>
  <si>
    <t>005281012R</t>
  </si>
  <si>
    <t>Fotodokumentace stavby</t>
  </si>
  <si>
    <t>-1252955818</t>
  </si>
  <si>
    <t>110.1</t>
  </si>
  <si>
    <t>-73528159</t>
  </si>
  <si>
    <t>113.1</t>
  </si>
  <si>
    <t>263823391</t>
  </si>
  <si>
    <t>Náklady na pojištění stavby a bankovní garance</t>
  </si>
  <si>
    <t>1894934927</t>
  </si>
  <si>
    <t>128.1</t>
  </si>
  <si>
    <t>-188956030</t>
  </si>
  <si>
    <t>130.1</t>
  </si>
  <si>
    <t>529884935</t>
  </si>
  <si>
    <t>nevyplňvoat položky označené modře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</si>
</sst>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3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4" fontId="23" fillId="6" borderId="22" xfId="0" applyNumberFormat="1" applyFont="1" applyFill="1" applyBorder="1" applyAlignment="1" applyProtection="1">
      <alignment vertical="center"/>
      <protection locked="0"/>
    </xf>
    <xf numFmtId="4" fontId="37" fillId="6" borderId="22" xfId="0" applyNumberFormat="1" applyFont="1" applyFill="1" applyBorder="1" applyAlignment="1" applyProtection="1">
      <alignment vertical="center"/>
      <protection locked="0"/>
    </xf>
    <xf numFmtId="4" fontId="23" fillId="7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51" t="s">
        <v>5</v>
      </c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35" t="s">
        <v>14</v>
      </c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R5" s="21"/>
      <c r="BE5" s="232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37" t="s">
        <v>17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R6" s="21"/>
      <c r="BE6" s="233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33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33"/>
      <c r="BS8" s="18" t="s">
        <v>6</v>
      </c>
    </row>
    <row r="9" spans="1:74" s="1" customFormat="1" ht="14.45" customHeight="1">
      <c r="B9" s="21"/>
      <c r="AR9" s="21"/>
      <c r="BE9" s="233"/>
      <c r="BS9" s="18" t="s">
        <v>6</v>
      </c>
    </row>
    <row r="10" spans="1:74" s="1" customFormat="1" ht="12" customHeight="1">
      <c r="B10" s="21"/>
      <c r="D10" s="28" t="s">
        <v>24</v>
      </c>
      <c r="AK10" s="28" t="s">
        <v>25</v>
      </c>
      <c r="AN10" s="26" t="s">
        <v>1</v>
      </c>
      <c r="AR10" s="21"/>
      <c r="BE10" s="233"/>
      <c r="BS10" s="18" t="s">
        <v>6</v>
      </c>
    </row>
    <row r="11" spans="1:74" s="1" customFormat="1" ht="18.399999999999999" customHeight="1">
      <c r="B11" s="21"/>
      <c r="E11" s="26" t="s">
        <v>21</v>
      </c>
      <c r="AK11" s="28" t="s">
        <v>26</v>
      </c>
      <c r="AN11" s="26" t="s">
        <v>1</v>
      </c>
      <c r="AR11" s="21"/>
      <c r="BE11" s="233"/>
      <c r="BS11" s="18" t="s">
        <v>6</v>
      </c>
    </row>
    <row r="12" spans="1:74" s="1" customFormat="1" ht="6.95" customHeight="1">
      <c r="B12" s="21"/>
      <c r="AR12" s="21"/>
      <c r="BE12" s="233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25</v>
      </c>
      <c r="AN13" s="30" t="s">
        <v>28</v>
      </c>
      <c r="AR13" s="21"/>
      <c r="BE13" s="233"/>
      <c r="BS13" s="18" t="s">
        <v>6</v>
      </c>
    </row>
    <row r="14" spans="1:74" ht="12.75">
      <c r="B14" s="21"/>
      <c r="E14" s="238" t="s">
        <v>28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8" t="s">
        <v>26</v>
      </c>
      <c r="AN14" s="30" t="s">
        <v>28</v>
      </c>
      <c r="AR14" s="21"/>
      <c r="BE14" s="233"/>
      <c r="BS14" s="18" t="s">
        <v>6</v>
      </c>
    </row>
    <row r="15" spans="1:74" s="1" customFormat="1" ht="6.95" customHeight="1">
      <c r="B15" s="21"/>
      <c r="AR15" s="21"/>
      <c r="BE15" s="233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25</v>
      </c>
      <c r="AN16" s="26" t="s">
        <v>1</v>
      </c>
      <c r="AR16" s="21"/>
      <c r="BE16" s="233"/>
      <c r="BS16" s="18" t="s">
        <v>3</v>
      </c>
    </row>
    <row r="17" spans="1:71" s="1" customFormat="1" ht="18.399999999999999" customHeight="1">
      <c r="B17" s="21"/>
      <c r="E17" s="26" t="s">
        <v>21</v>
      </c>
      <c r="AK17" s="28" t="s">
        <v>26</v>
      </c>
      <c r="AN17" s="26" t="s">
        <v>1</v>
      </c>
      <c r="AR17" s="21"/>
      <c r="BE17" s="233"/>
      <c r="BS17" s="18" t="s">
        <v>30</v>
      </c>
    </row>
    <row r="18" spans="1:71" s="1" customFormat="1" ht="6.95" customHeight="1">
      <c r="B18" s="21"/>
      <c r="AR18" s="21"/>
      <c r="BE18" s="233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25</v>
      </c>
      <c r="AN19" s="26" t="s">
        <v>1</v>
      </c>
      <c r="AR19" s="21"/>
      <c r="BE19" s="233"/>
      <c r="BS19" s="18" t="s">
        <v>6</v>
      </c>
    </row>
    <row r="20" spans="1:71" s="1" customFormat="1" ht="18.399999999999999" customHeight="1">
      <c r="B20" s="21"/>
      <c r="E20" s="26" t="s">
        <v>21</v>
      </c>
      <c r="AK20" s="28" t="s">
        <v>26</v>
      </c>
      <c r="AN20" s="26" t="s">
        <v>1</v>
      </c>
      <c r="AR20" s="21"/>
      <c r="BE20" s="233"/>
      <c r="BS20" s="18" t="s">
        <v>3</v>
      </c>
    </row>
    <row r="21" spans="1:71" s="1" customFormat="1" ht="6.95" customHeight="1">
      <c r="B21" s="21"/>
      <c r="AR21" s="21"/>
      <c r="BE21" s="233"/>
    </row>
    <row r="22" spans="1:71" s="1" customFormat="1" ht="12" customHeight="1">
      <c r="B22" s="21"/>
      <c r="D22" s="28" t="s">
        <v>32</v>
      </c>
      <c r="AR22" s="21"/>
      <c r="BE22" s="233"/>
    </row>
    <row r="23" spans="1:71" s="1" customFormat="1" ht="16.5" customHeight="1">
      <c r="B23" s="21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21"/>
      <c r="BE23" s="233"/>
    </row>
    <row r="24" spans="1:71" s="1" customFormat="1" ht="6.95" customHeight="1">
      <c r="B24" s="21"/>
      <c r="AR24" s="21"/>
      <c r="BE24" s="233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3"/>
    </row>
    <row r="26" spans="1:71" s="2" customFormat="1" ht="25.9" customHeight="1">
      <c r="A26" s="33"/>
      <c r="B26" s="34"/>
      <c r="C26" s="33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1">
        <f>ROUND(AG94,2)</f>
        <v>0</v>
      </c>
      <c r="AL26" s="242"/>
      <c r="AM26" s="242"/>
      <c r="AN26" s="242"/>
      <c r="AO26" s="242"/>
      <c r="AP26" s="33"/>
      <c r="AQ26" s="33"/>
      <c r="AR26" s="34"/>
      <c r="BE26" s="233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33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3" t="s">
        <v>34</v>
      </c>
      <c r="M28" s="243"/>
      <c r="N28" s="243"/>
      <c r="O28" s="243"/>
      <c r="P28" s="243"/>
      <c r="Q28" s="33"/>
      <c r="R28" s="33"/>
      <c r="S28" s="33"/>
      <c r="T28" s="33"/>
      <c r="U28" s="33"/>
      <c r="V28" s="33"/>
      <c r="W28" s="243" t="s">
        <v>35</v>
      </c>
      <c r="X28" s="243"/>
      <c r="Y28" s="243"/>
      <c r="Z28" s="243"/>
      <c r="AA28" s="243"/>
      <c r="AB28" s="243"/>
      <c r="AC28" s="243"/>
      <c r="AD28" s="243"/>
      <c r="AE28" s="243"/>
      <c r="AF28" s="33"/>
      <c r="AG28" s="33"/>
      <c r="AH28" s="33"/>
      <c r="AI28" s="33"/>
      <c r="AJ28" s="33"/>
      <c r="AK28" s="243" t="s">
        <v>36</v>
      </c>
      <c r="AL28" s="243"/>
      <c r="AM28" s="243"/>
      <c r="AN28" s="243"/>
      <c r="AO28" s="243"/>
      <c r="AP28" s="33"/>
      <c r="AQ28" s="33"/>
      <c r="AR28" s="34"/>
      <c r="BE28" s="233"/>
    </row>
    <row r="29" spans="1:71" s="3" customFormat="1" ht="14.45" customHeight="1">
      <c r="B29" s="38"/>
      <c r="D29" s="28" t="s">
        <v>37</v>
      </c>
      <c r="F29" s="28" t="s">
        <v>38</v>
      </c>
      <c r="L29" s="246">
        <v>0.21</v>
      </c>
      <c r="M29" s="245"/>
      <c r="N29" s="245"/>
      <c r="O29" s="245"/>
      <c r="P29" s="245"/>
      <c r="W29" s="244">
        <f>ROUND(AZ94, 2)</f>
        <v>0</v>
      </c>
      <c r="X29" s="245"/>
      <c r="Y29" s="245"/>
      <c r="Z29" s="245"/>
      <c r="AA29" s="245"/>
      <c r="AB29" s="245"/>
      <c r="AC29" s="245"/>
      <c r="AD29" s="245"/>
      <c r="AE29" s="245"/>
      <c r="AK29" s="244">
        <f>ROUND(AV94, 2)</f>
        <v>0</v>
      </c>
      <c r="AL29" s="245"/>
      <c r="AM29" s="245"/>
      <c r="AN29" s="245"/>
      <c r="AO29" s="245"/>
      <c r="AR29" s="38"/>
      <c r="BE29" s="234"/>
    </row>
    <row r="30" spans="1:71" s="3" customFormat="1" ht="14.45" customHeight="1">
      <c r="B30" s="38"/>
      <c r="F30" s="28" t="s">
        <v>39</v>
      </c>
      <c r="L30" s="246">
        <v>0.15</v>
      </c>
      <c r="M30" s="245"/>
      <c r="N30" s="245"/>
      <c r="O30" s="245"/>
      <c r="P30" s="245"/>
      <c r="W30" s="244">
        <f>ROUND(BA94, 2)</f>
        <v>0</v>
      </c>
      <c r="X30" s="245"/>
      <c r="Y30" s="245"/>
      <c r="Z30" s="245"/>
      <c r="AA30" s="245"/>
      <c r="AB30" s="245"/>
      <c r="AC30" s="245"/>
      <c r="AD30" s="245"/>
      <c r="AE30" s="245"/>
      <c r="AK30" s="244">
        <f>ROUND(AW94, 2)</f>
        <v>0</v>
      </c>
      <c r="AL30" s="245"/>
      <c r="AM30" s="245"/>
      <c r="AN30" s="245"/>
      <c r="AO30" s="245"/>
      <c r="AR30" s="38"/>
      <c r="BE30" s="234"/>
    </row>
    <row r="31" spans="1:71" s="3" customFormat="1" ht="14.45" hidden="1" customHeight="1">
      <c r="B31" s="38"/>
      <c r="F31" s="28" t="s">
        <v>40</v>
      </c>
      <c r="L31" s="246">
        <v>0.21</v>
      </c>
      <c r="M31" s="245"/>
      <c r="N31" s="245"/>
      <c r="O31" s="245"/>
      <c r="P31" s="245"/>
      <c r="W31" s="244">
        <f>ROUND(BB94, 2)</f>
        <v>0</v>
      </c>
      <c r="X31" s="245"/>
      <c r="Y31" s="245"/>
      <c r="Z31" s="245"/>
      <c r="AA31" s="245"/>
      <c r="AB31" s="245"/>
      <c r="AC31" s="245"/>
      <c r="AD31" s="245"/>
      <c r="AE31" s="245"/>
      <c r="AK31" s="244">
        <v>0</v>
      </c>
      <c r="AL31" s="245"/>
      <c r="AM31" s="245"/>
      <c r="AN31" s="245"/>
      <c r="AO31" s="245"/>
      <c r="AR31" s="38"/>
      <c r="BE31" s="234"/>
    </row>
    <row r="32" spans="1:71" s="3" customFormat="1" ht="14.45" hidden="1" customHeight="1">
      <c r="B32" s="38"/>
      <c r="F32" s="28" t="s">
        <v>41</v>
      </c>
      <c r="L32" s="246">
        <v>0.15</v>
      </c>
      <c r="M32" s="245"/>
      <c r="N32" s="245"/>
      <c r="O32" s="245"/>
      <c r="P32" s="245"/>
      <c r="W32" s="244">
        <f>ROUND(BC94, 2)</f>
        <v>0</v>
      </c>
      <c r="X32" s="245"/>
      <c r="Y32" s="245"/>
      <c r="Z32" s="245"/>
      <c r="AA32" s="245"/>
      <c r="AB32" s="245"/>
      <c r="AC32" s="245"/>
      <c r="AD32" s="245"/>
      <c r="AE32" s="245"/>
      <c r="AK32" s="244">
        <v>0</v>
      </c>
      <c r="AL32" s="245"/>
      <c r="AM32" s="245"/>
      <c r="AN32" s="245"/>
      <c r="AO32" s="245"/>
      <c r="AR32" s="38"/>
      <c r="BE32" s="234"/>
    </row>
    <row r="33" spans="1:57" s="3" customFormat="1" ht="14.45" hidden="1" customHeight="1">
      <c r="B33" s="38"/>
      <c r="F33" s="28" t="s">
        <v>42</v>
      </c>
      <c r="L33" s="246">
        <v>0</v>
      </c>
      <c r="M33" s="245"/>
      <c r="N33" s="245"/>
      <c r="O33" s="245"/>
      <c r="P33" s="245"/>
      <c r="W33" s="244">
        <f>ROUND(BD94, 2)</f>
        <v>0</v>
      </c>
      <c r="X33" s="245"/>
      <c r="Y33" s="245"/>
      <c r="Z33" s="245"/>
      <c r="AA33" s="245"/>
      <c r="AB33" s="245"/>
      <c r="AC33" s="245"/>
      <c r="AD33" s="245"/>
      <c r="AE33" s="245"/>
      <c r="AK33" s="244">
        <v>0</v>
      </c>
      <c r="AL33" s="245"/>
      <c r="AM33" s="245"/>
      <c r="AN33" s="245"/>
      <c r="AO33" s="245"/>
      <c r="AR33" s="38"/>
      <c r="BE33" s="234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33"/>
    </row>
    <row r="35" spans="1:57" s="2" customFormat="1" ht="25.9" customHeight="1">
      <c r="A35" s="33"/>
      <c r="B35" s="34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50" t="s">
        <v>45</v>
      </c>
      <c r="Y35" s="248"/>
      <c r="Z35" s="248"/>
      <c r="AA35" s="248"/>
      <c r="AB35" s="248"/>
      <c r="AC35" s="41"/>
      <c r="AD35" s="41"/>
      <c r="AE35" s="41"/>
      <c r="AF35" s="41"/>
      <c r="AG35" s="41"/>
      <c r="AH35" s="41"/>
      <c r="AI35" s="41"/>
      <c r="AJ35" s="41"/>
      <c r="AK35" s="247">
        <f>SUM(AK26:AK33)</f>
        <v>0</v>
      </c>
      <c r="AL35" s="248"/>
      <c r="AM35" s="248"/>
      <c r="AN35" s="248"/>
      <c r="AO35" s="249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47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6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48</v>
      </c>
      <c r="AI60" s="36"/>
      <c r="AJ60" s="36"/>
      <c r="AK60" s="36"/>
      <c r="AL60" s="36"/>
      <c r="AM60" s="46" t="s">
        <v>49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4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51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6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48</v>
      </c>
      <c r="AI75" s="36"/>
      <c r="AJ75" s="36"/>
      <c r="AK75" s="36"/>
      <c r="AL75" s="36"/>
      <c r="AM75" s="46" t="s">
        <v>49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Alumbrado00321</v>
      </c>
      <c r="AR84" s="52"/>
    </row>
    <row r="85" spans="1:91" s="5" customFormat="1" ht="36.950000000000003" customHeight="1">
      <c r="B85" s="53"/>
      <c r="C85" s="54" t="s">
        <v>16</v>
      </c>
      <c r="L85" s="229" t="str">
        <f>K6</f>
        <v>BD Husova 546-550-revize-cú2021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57" t="str">
        <f>IF(AN8= "","",AN8)</f>
        <v>18. 5. 2020</v>
      </c>
      <c r="AN87" s="257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58" t="str">
        <f>IF(E17="","",E17)</f>
        <v xml:space="preserve"> </v>
      </c>
      <c r="AN89" s="259"/>
      <c r="AO89" s="259"/>
      <c r="AP89" s="259"/>
      <c r="AQ89" s="33"/>
      <c r="AR89" s="34"/>
      <c r="AS89" s="262" t="s">
        <v>53</v>
      </c>
      <c r="AT89" s="263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58" t="str">
        <f>IF(E20="","",E20)</f>
        <v xml:space="preserve"> </v>
      </c>
      <c r="AN90" s="259"/>
      <c r="AO90" s="259"/>
      <c r="AP90" s="259"/>
      <c r="AQ90" s="33"/>
      <c r="AR90" s="34"/>
      <c r="AS90" s="264"/>
      <c r="AT90" s="265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4"/>
      <c r="AT91" s="265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24" t="s">
        <v>54</v>
      </c>
      <c r="D92" s="225"/>
      <c r="E92" s="225"/>
      <c r="F92" s="225"/>
      <c r="G92" s="225"/>
      <c r="H92" s="61"/>
      <c r="I92" s="228" t="s">
        <v>55</v>
      </c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56" t="s">
        <v>56</v>
      </c>
      <c r="AH92" s="225"/>
      <c r="AI92" s="225"/>
      <c r="AJ92" s="225"/>
      <c r="AK92" s="225"/>
      <c r="AL92" s="225"/>
      <c r="AM92" s="225"/>
      <c r="AN92" s="228" t="s">
        <v>57</v>
      </c>
      <c r="AO92" s="225"/>
      <c r="AP92" s="260"/>
      <c r="AQ92" s="62" t="s">
        <v>58</v>
      </c>
      <c r="AR92" s="34"/>
      <c r="AS92" s="63" t="s">
        <v>59</v>
      </c>
      <c r="AT92" s="64" t="s">
        <v>60</v>
      </c>
      <c r="AU92" s="64" t="s">
        <v>61</v>
      </c>
      <c r="AV92" s="64" t="s">
        <v>62</v>
      </c>
      <c r="AW92" s="64" t="s">
        <v>63</v>
      </c>
      <c r="AX92" s="64" t="s">
        <v>64</v>
      </c>
      <c r="AY92" s="64" t="s">
        <v>65</v>
      </c>
      <c r="AZ92" s="64" t="s">
        <v>66</v>
      </c>
      <c r="BA92" s="64" t="s">
        <v>67</v>
      </c>
      <c r="BB92" s="64" t="s">
        <v>68</v>
      </c>
      <c r="BC92" s="64" t="s">
        <v>69</v>
      </c>
      <c r="BD92" s="65" t="s">
        <v>70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71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1">
        <f>ROUND(AG95+AG102,2)</f>
        <v>0</v>
      </c>
      <c r="AH94" s="231"/>
      <c r="AI94" s="231"/>
      <c r="AJ94" s="231"/>
      <c r="AK94" s="231"/>
      <c r="AL94" s="231"/>
      <c r="AM94" s="231"/>
      <c r="AN94" s="266">
        <f t="shared" ref="AN94:AN106" si="0">SUM(AG94,AT94)</f>
        <v>0</v>
      </c>
      <c r="AO94" s="266"/>
      <c r="AP94" s="266"/>
      <c r="AQ94" s="73" t="s">
        <v>1</v>
      </c>
      <c r="AR94" s="69"/>
      <c r="AS94" s="74">
        <f>ROUND(AS95+AS102,2)</f>
        <v>0</v>
      </c>
      <c r="AT94" s="75">
        <f t="shared" ref="AT94:AT106" si="1">ROUND(SUM(AV94:AW94),2)</f>
        <v>0</v>
      </c>
      <c r="AU94" s="76">
        <f>ROUND(AU95+AU102,5)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ROUND(AZ95+AZ102,2)</f>
        <v>0</v>
      </c>
      <c r="BA94" s="75">
        <f>ROUND(BA95+BA102,2)</f>
        <v>0</v>
      </c>
      <c r="BB94" s="75">
        <f>ROUND(BB95+BB102,2)</f>
        <v>0</v>
      </c>
      <c r="BC94" s="75">
        <f>ROUND(BC95+BC102,2)</f>
        <v>0</v>
      </c>
      <c r="BD94" s="77">
        <f>ROUND(BD95+BD102,2)</f>
        <v>0</v>
      </c>
      <c r="BS94" s="78" t="s">
        <v>72</v>
      </c>
      <c r="BT94" s="78" t="s">
        <v>73</v>
      </c>
      <c r="BU94" s="79" t="s">
        <v>74</v>
      </c>
      <c r="BV94" s="78" t="s">
        <v>75</v>
      </c>
      <c r="BW94" s="78" t="s">
        <v>4</v>
      </c>
      <c r="BX94" s="78" t="s">
        <v>76</v>
      </c>
      <c r="CL94" s="78" t="s">
        <v>1</v>
      </c>
    </row>
    <row r="95" spans="1:91" s="7" customFormat="1" ht="16.5" customHeight="1">
      <c r="B95" s="80"/>
      <c r="C95" s="81"/>
      <c r="D95" s="226" t="s">
        <v>77</v>
      </c>
      <c r="E95" s="226"/>
      <c r="F95" s="226"/>
      <c r="G95" s="226"/>
      <c r="H95" s="226"/>
      <c r="I95" s="82"/>
      <c r="J95" s="226" t="s">
        <v>78</v>
      </c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54">
        <f>ROUND(SUM(AG96:AG101),2)</f>
        <v>0</v>
      </c>
      <c r="AH95" s="255"/>
      <c r="AI95" s="255"/>
      <c r="AJ95" s="255"/>
      <c r="AK95" s="255"/>
      <c r="AL95" s="255"/>
      <c r="AM95" s="255"/>
      <c r="AN95" s="261">
        <f t="shared" si="0"/>
        <v>0</v>
      </c>
      <c r="AO95" s="255"/>
      <c r="AP95" s="255"/>
      <c r="AQ95" s="83" t="s">
        <v>79</v>
      </c>
      <c r="AR95" s="80"/>
      <c r="AS95" s="84">
        <f>ROUND(SUM(AS96:AS101),2)</f>
        <v>0</v>
      </c>
      <c r="AT95" s="85">
        <f t="shared" si="1"/>
        <v>0</v>
      </c>
      <c r="AU95" s="86">
        <f>ROUND(SUM(AU96:AU101),5)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ROUND(SUM(AZ96:AZ101),2)</f>
        <v>0</v>
      </c>
      <c r="BA95" s="85">
        <f>ROUND(SUM(BA96:BA101),2)</f>
        <v>0</v>
      </c>
      <c r="BB95" s="85">
        <f>ROUND(SUM(BB96:BB101),2)</f>
        <v>0</v>
      </c>
      <c r="BC95" s="85">
        <f>ROUND(SUM(BC96:BC101),2)</f>
        <v>0</v>
      </c>
      <c r="BD95" s="87">
        <f>ROUND(SUM(BD96:BD101),2)</f>
        <v>0</v>
      </c>
      <c r="BS95" s="88" t="s">
        <v>72</v>
      </c>
      <c r="BT95" s="88" t="s">
        <v>80</v>
      </c>
      <c r="BU95" s="88" t="s">
        <v>74</v>
      </c>
      <c r="BV95" s="88" t="s">
        <v>75</v>
      </c>
      <c r="BW95" s="88" t="s">
        <v>81</v>
      </c>
      <c r="BX95" s="88" t="s">
        <v>4</v>
      </c>
      <c r="CL95" s="88" t="s">
        <v>1</v>
      </c>
      <c r="CM95" s="88" t="s">
        <v>80</v>
      </c>
    </row>
    <row r="96" spans="1:91" s="4" customFormat="1" ht="16.5" customHeight="1">
      <c r="A96" s="89" t="s">
        <v>82</v>
      </c>
      <c r="B96" s="52"/>
      <c r="C96" s="10"/>
      <c r="D96" s="10"/>
      <c r="E96" s="227" t="s">
        <v>83</v>
      </c>
      <c r="F96" s="227"/>
      <c r="G96" s="227"/>
      <c r="H96" s="227"/>
      <c r="I96" s="227"/>
      <c r="J96" s="10"/>
      <c r="K96" s="227" t="s">
        <v>84</v>
      </c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52">
        <f>'101.1 - Stavební část-uzn...'!J32</f>
        <v>0</v>
      </c>
      <c r="AH96" s="253"/>
      <c r="AI96" s="253"/>
      <c r="AJ96" s="253"/>
      <c r="AK96" s="253"/>
      <c r="AL96" s="253"/>
      <c r="AM96" s="253"/>
      <c r="AN96" s="252">
        <f t="shared" si="0"/>
        <v>0</v>
      </c>
      <c r="AO96" s="253"/>
      <c r="AP96" s="253"/>
      <c r="AQ96" s="90" t="s">
        <v>85</v>
      </c>
      <c r="AR96" s="52"/>
      <c r="AS96" s="91">
        <v>0</v>
      </c>
      <c r="AT96" s="92">
        <f t="shared" si="1"/>
        <v>0</v>
      </c>
      <c r="AU96" s="93">
        <f>'101.1 - Stavební část-uzn...'!P136</f>
        <v>0</v>
      </c>
      <c r="AV96" s="92">
        <f>'101.1 - Stavební část-uzn...'!J35</f>
        <v>0</v>
      </c>
      <c r="AW96" s="92">
        <f>'101.1 - Stavební část-uzn...'!J36</f>
        <v>0</v>
      </c>
      <c r="AX96" s="92">
        <f>'101.1 - Stavební část-uzn...'!J37</f>
        <v>0</v>
      </c>
      <c r="AY96" s="92">
        <f>'101.1 - Stavební část-uzn...'!J38</f>
        <v>0</v>
      </c>
      <c r="AZ96" s="92">
        <f>'101.1 - Stavební část-uzn...'!F35</f>
        <v>0</v>
      </c>
      <c r="BA96" s="92">
        <f>'101.1 - Stavební část-uzn...'!F36</f>
        <v>0</v>
      </c>
      <c r="BB96" s="92">
        <f>'101.1 - Stavební část-uzn...'!F37</f>
        <v>0</v>
      </c>
      <c r="BC96" s="92">
        <f>'101.1 - Stavební část-uzn...'!F38</f>
        <v>0</v>
      </c>
      <c r="BD96" s="94">
        <f>'101.1 - Stavební část-uzn...'!F39</f>
        <v>0</v>
      </c>
      <c r="BT96" s="26" t="s">
        <v>86</v>
      </c>
      <c r="BV96" s="26" t="s">
        <v>75</v>
      </c>
      <c r="BW96" s="26" t="s">
        <v>87</v>
      </c>
      <c r="BX96" s="26" t="s">
        <v>81</v>
      </c>
      <c r="CL96" s="26" t="s">
        <v>1</v>
      </c>
    </row>
    <row r="97" spans="1:91" s="4" customFormat="1" ht="16.5" customHeight="1">
      <c r="A97" s="89" t="s">
        <v>82</v>
      </c>
      <c r="B97" s="52"/>
      <c r="C97" s="10"/>
      <c r="D97" s="10"/>
      <c r="E97" s="227" t="s">
        <v>88</v>
      </c>
      <c r="F97" s="227"/>
      <c r="G97" s="227"/>
      <c r="H97" s="227"/>
      <c r="I97" s="227"/>
      <c r="J97" s="10"/>
      <c r="K97" s="227" t="s">
        <v>89</v>
      </c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52">
        <f>'101.2 - ZTI - uznatelné'!J32</f>
        <v>0</v>
      </c>
      <c r="AH97" s="253"/>
      <c r="AI97" s="253"/>
      <c r="AJ97" s="253"/>
      <c r="AK97" s="253"/>
      <c r="AL97" s="253"/>
      <c r="AM97" s="253"/>
      <c r="AN97" s="252">
        <f t="shared" si="0"/>
        <v>0</v>
      </c>
      <c r="AO97" s="253"/>
      <c r="AP97" s="253"/>
      <c r="AQ97" s="90" t="s">
        <v>85</v>
      </c>
      <c r="AR97" s="52"/>
      <c r="AS97" s="91">
        <v>0</v>
      </c>
      <c r="AT97" s="92">
        <f t="shared" si="1"/>
        <v>0</v>
      </c>
      <c r="AU97" s="93">
        <f>'101.2 - ZTI - uznatelné'!P132</f>
        <v>0</v>
      </c>
      <c r="AV97" s="92">
        <f>'101.2 - ZTI - uznatelné'!J35</f>
        <v>0</v>
      </c>
      <c r="AW97" s="92">
        <f>'101.2 - ZTI - uznatelné'!J36</f>
        <v>0</v>
      </c>
      <c r="AX97" s="92">
        <f>'101.2 - ZTI - uznatelné'!J37</f>
        <v>0</v>
      </c>
      <c r="AY97" s="92">
        <f>'101.2 - ZTI - uznatelné'!J38</f>
        <v>0</v>
      </c>
      <c r="AZ97" s="92">
        <f>'101.2 - ZTI - uznatelné'!F35</f>
        <v>0</v>
      </c>
      <c r="BA97" s="92">
        <f>'101.2 - ZTI - uznatelné'!F36</f>
        <v>0</v>
      </c>
      <c r="BB97" s="92">
        <f>'101.2 - ZTI - uznatelné'!F37</f>
        <v>0</v>
      </c>
      <c r="BC97" s="92">
        <f>'101.2 - ZTI - uznatelné'!F38</f>
        <v>0</v>
      </c>
      <c r="BD97" s="94">
        <f>'101.2 - ZTI - uznatelné'!F39</f>
        <v>0</v>
      </c>
      <c r="BT97" s="26" t="s">
        <v>86</v>
      </c>
      <c r="BV97" s="26" t="s">
        <v>75</v>
      </c>
      <c r="BW97" s="26" t="s">
        <v>90</v>
      </c>
      <c r="BX97" s="26" t="s">
        <v>81</v>
      </c>
      <c r="CL97" s="26" t="s">
        <v>1</v>
      </c>
    </row>
    <row r="98" spans="1:91" s="4" customFormat="1" ht="16.5" customHeight="1">
      <c r="A98" s="89" t="s">
        <v>82</v>
      </c>
      <c r="B98" s="52"/>
      <c r="C98" s="10"/>
      <c r="D98" s="10"/>
      <c r="E98" s="227" t="s">
        <v>91</v>
      </c>
      <c r="F98" s="227"/>
      <c r="G98" s="227"/>
      <c r="H98" s="227"/>
      <c r="I98" s="227"/>
      <c r="J98" s="10"/>
      <c r="K98" s="227" t="s">
        <v>92</v>
      </c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52">
        <f>'101.3 - Silnoproud'!J32</f>
        <v>0</v>
      </c>
      <c r="AH98" s="253"/>
      <c r="AI98" s="253"/>
      <c r="AJ98" s="253"/>
      <c r="AK98" s="253"/>
      <c r="AL98" s="253"/>
      <c r="AM98" s="253"/>
      <c r="AN98" s="252">
        <f t="shared" si="0"/>
        <v>0</v>
      </c>
      <c r="AO98" s="253"/>
      <c r="AP98" s="253"/>
      <c r="AQ98" s="90" t="s">
        <v>85</v>
      </c>
      <c r="AR98" s="52"/>
      <c r="AS98" s="91">
        <v>0</v>
      </c>
      <c r="AT98" s="92">
        <f t="shared" si="1"/>
        <v>0</v>
      </c>
      <c r="AU98" s="93">
        <f>'101.3 - Silnoproud'!P132</f>
        <v>0</v>
      </c>
      <c r="AV98" s="92">
        <f>'101.3 - Silnoproud'!J35</f>
        <v>0</v>
      </c>
      <c r="AW98" s="92">
        <f>'101.3 - Silnoproud'!J36</f>
        <v>0</v>
      </c>
      <c r="AX98" s="92">
        <f>'101.3 - Silnoproud'!J37</f>
        <v>0</v>
      </c>
      <c r="AY98" s="92">
        <f>'101.3 - Silnoproud'!J38</f>
        <v>0</v>
      </c>
      <c r="AZ98" s="92">
        <f>'101.3 - Silnoproud'!F35</f>
        <v>0</v>
      </c>
      <c r="BA98" s="92">
        <f>'101.3 - Silnoproud'!F36</f>
        <v>0</v>
      </c>
      <c r="BB98" s="92">
        <f>'101.3 - Silnoproud'!F37</f>
        <v>0</v>
      </c>
      <c r="BC98" s="92">
        <f>'101.3 - Silnoproud'!F38</f>
        <v>0</v>
      </c>
      <c r="BD98" s="94">
        <f>'101.3 - Silnoproud'!F39</f>
        <v>0</v>
      </c>
      <c r="BT98" s="26" t="s">
        <v>86</v>
      </c>
      <c r="BV98" s="26" t="s">
        <v>75</v>
      </c>
      <c r="BW98" s="26" t="s">
        <v>93</v>
      </c>
      <c r="BX98" s="26" t="s">
        <v>81</v>
      </c>
      <c r="CL98" s="26" t="s">
        <v>1</v>
      </c>
    </row>
    <row r="99" spans="1:91" s="4" customFormat="1" ht="16.5" customHeight="1">
      <c r="A99" s="89" t="s">
        <v>82</v>
      </c>
      <c r="B99" s="52"/>
      <c r="C99" s="10"/>
      <c r="D99" s="10"/>
      <c r="E99" s="227" t="s">
        <v>94</v>
      </c>
      <c r="F99" s="227"/>
      <c r="G99" s="227"/>
      <c r="H99" s="227"/>
      <c r="I99" s="227"/>
      <c r="J99" s="10"/>
      <c r="K99" s="227" t="s">
        <v>95</v>
      </c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52">
        <f>'101.4 - Slaboproud'!J32</f>
        <v>0</v>
      </c>
      <c r="AH99" s="253"/>
      <c r="AI99" s="253"/>
      <c r="AJ99" s="253"/>
      <c r="AK99" s="253"/>
      <c r="AL99" s="253"/>
      <c r="AM99" s="253"/>
      <c r="AN99" s="252">
        <f t="shared" si="0"/>
        <v>0</v>
      </c>
      <c r="AO99" s="253"/>
      <c r="AP99" s="253"/>
      <c r="AQ99" s="90" t="s">
        <v>85</v>
      </c>
      <c r="AR99" s="52"/>
      <c r="AS99" s="91">
        <v>0</v>
      </c>
      <c r="AT99" s="92">
        <f t="shared" si="1"/>
        <v>0</v>
      </c>
      <c r="AU99" s="93">
        <f>'101.4 - Slaboproud'!P123</f>
        <v>0</v>
      </c>
      <c r="AV99" s="92">
        <f>'101.4 - Slaboproud'!J35</f>
        <v>0</v>
      </c>
      <c r="AW99" s="92">
        <f>'101.4 - Slaboproud'!J36</f>
        <v>0</v>
      </c>
      <c r="AX99" s="92">
        <f>'101.4 - Slaboproud'!J37</f>
        <v>0</v>
      </c>
      <c r="AY99" s="92">
        <f>'101.4 - Slaboproud'!J38</f>
        <v>0</v>
      </c>
      <c r="AZ99" s="92">
        <f>'101.4 - Slaboproud'!F35</f>
        <v>0</v>
      </c>
      <c r="BA99" s="92">
        <f>'101.4 - Slaboproud'!F36</f>
        <v>0</v>
      </c>
      <c r="BB99" s="92">
        <f>'101.4 - Slaboproud'!F37</f>
        <v>0</v>
      </c>
      <c r="BC99" s="92">
        <f>'101.4 - Slaboproud'!F38</f>
        <v>0</v>
      </c>
      <c r="BD99" s="94">
        <f>'101.4 - Slaboproud'!F39</f>
        <v>0</v>
      </c>
      <c r="BT99" s="26" t="s">
        <v>86</v>
      </c>
      <c r="BV99" s="26" t="s">
        <v>75</v>
      </c>
      <c r="BW99" s="26" t="s">
        <v>96</v>
      </c>
      <c r="BX99" s="26" t="s">
        <v>81</v>
      </c>
      <c r="CL99" s="26" t="s">
        <v>1</v>
      </c>
    </row>
    <row r="100" spans="1:91" s="4" customFormat="1" ht="16.5" customHeight="1">
      <c r="A100" s="89" t="s">
        <v>82</v>
      </c>
      <c r="B100" s="52"/>
      <c r="C100" s="10"/>
      <c r="D100" s="10"/>
      <c r="E100" s="227" t="s">
        <v>97</v>
      </c>
      <c r="F100" s="227"/>
      <c r="G100" s="227"/>
      <c r="H100" s="227"/>
      <c r="I100" s="227"/>
      <c r="J100" s="10"/>
      <c r="K100" s="227" t="s">
        <v>98</v>
      </c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52">
        <f>'101.5 - Bleskosvod'!J32</f>
        <v>0</v>
      </c>
      <c r="AH100" s="253"/>
      <c r="AI100" s="253"/>
      <c r="AJ100" s="253"/>
      <c r="AK100" s="253"/>
      <c r="AL100" s="253"/>
      <c r="AM100" s="253"/>
      <c r="AN100" s="252">
        <f t="shared" si="0"/>
        <v>0</v>
      </c>
      <c r="AO100" s="253"/>
      <c r="AP100" s="253"/>
      <c r="AQ100" s="90" t="s">
        <v>85</v>
      </c>
      <c r="AR100" s="52"/>
      <c r="AS100" s="91">
        <v>0</v>
      </c>
      <c r="AT100" s="92">
        <f t="shared" si="1"/>
        <v>0</v>
      </c>
      <c r="AU100" s="93">
        <f>'101.5 - Bleskosvod'!P123</f>
        <v>0</v>
      </c>
      <c r="AV100" s="92">
        <f>'101.5 - Bleskosvod'!J35</f>
        <v>0</v>
      </c>
      <c r="AW100" s="92">
        <f>'101.5 - Bleskosvod'!J36</f>
        <v>0</v>
      </c>
      <c r="AX100" s="92">
        <f>'101.5 - Bleskosvod'!J37</f>
        <v>0</v>
      </c>
      <c r="AY100" s="92">
        <f>'101.5 - Bleskosvod'!J38</f>
        <v>0</v>
      </c>
      <c r="AZ100" s="92">
        <f>'101.5 - Bleskosvod'!F35</f>
        <v>0</v>
      </c>
      <c r="BA100" s="92">
        <f>'101.5 - Bleskosvod'!F36</f>
        <v>0</v>
      </c>
      <c r="BB100" s="92">
        <f>'101.5 - Bleskosvod'!F37</f>
        <v>0</v>
      </c>
      <c r="BC100" s="92">
        <f>'101.5 - Bleskosvod'!F38</f>
        <v>0</v>
      </c>
      <c r="BD100" s="94">
        <f>'101.5 - Bleskosvod'!F39</f>
        <v>0</v>
      </c>
      <c r="BT100" s="26" t="s">
        <v>86</v>
      </c>
      <c r="BV100" s="26" t="s">
        <v>75</v>
      </c>
      <c r="BW100" s="26" t="s">
        <v>99</v>
      </c>
      <c r="BX100" s="26" t="s">
        <v>81</v>
      </c>
      <c r="CL100" s="26" t="s">
        <v>1</v>
      </c>
    </row>
    <row r="101" spans="1:91" s="4" customFormat="1" ht="16.5" customHeight="1">
      <c r="A101" s="89" t="s">
        <v>82</v>
      </c>
      <c r="B101" s="52"/>
      <c r="C101" s="10"/>
      <c r="D101" s="10"/>
      <c r="E101" s="227" t="s">
        <v>100</v>
      </c>
      <c r="F101" s="227"/>
      <c r="G101" s="227"/>
      <c r="H101" s="227"/>
      <c r="I101" s="227"/>
      <c r="J101" s="10"/>
      <c r="K101" s="227" t="s">
        <v>101</v>
      </c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52">
        <f>'101.9 - Vedlejší rozpočto...'!J32</f>
        <v>0</v>
      </c>
      <c r="AH101" s="253"/>
      <c r="AI101" s="253"/>
      <c r="AJ101" s="253"/>
      <c r="AK101" s="253"/>
      <c r="AL101" s="253"/>
      <c r="AM101" s="253"/>
      <c r="AN101" s="252">
        <f t="shared" si="0"/>
        <v>0</v>
      </c>
      <c r="AO101" s="253"/>
      <c r="AP101" s="253"/>
      <c r="AQ101" s="90" t="s">
        <v>85</v>
      </c>
      <c r="AR101" s="52"/>
      <c r="AS101" s="91">
        <v>0</v>
      </c>
      <c r="AT101" s="92">
        <f t="shared" si="1"/>
        <v>0</v>
      </c>
      <c r="AU101" s="93">
        <f>'101.9 - Vedlejší rozpočto...'!P124</f>
        <v>0</v>
      </c>
      <c r="AV101" s="92">
        <f>'101.9 - Vedlejší rozpočto...'!J35</f>
        <v>0</v>
      </c>
      <c r="AW101" s="92">
        <f>'101.9 - Vedlejší rozpočto...'!J36</f>
        <v>0</v>
      </c>
      <c r="AX101" s="92">
        <f>'101.9 - Vedlejší rozpočto...'!J37</f>
        <v>0</v>
      </c>
      <c r="AY101" s="92">
        <f>'101.9 - Vedlejší rozpočto...'!J38</f>
        <v>0</v>
      </c>
      <c r="AZ101" s="92">
        <f>'101.9 - Vedlejší rozpočto...'!F35</f>
        <v>0</v>
      </c>
      <c r="BA101" s="92">
        <f>'101.9 - Vedlejší rozpočto...'!F36</f>
        <v>0</v>
      </c>
      <c r="BB101" s="92">
        <f>'101.9 - Vedlejší rozpočto...'!F37</f>
        <v>0</v>
      </c>
      <c r="BC101" s="92">
        <f>'101.9 - Vedlejší rozpočto...'!F38</f>
        <v>0</v>
      </c>
      <c r="BD101" s="94">
        <f>'101.9 - Vedlejší rozpočto...'!F39</f>
        <v>0</v>
      </c>
      <c r="BT101" s="26" t="s">
        <v>86</v>
      </c>
      <c r="BV101" s="26" t="s">
        <v>75</v>
      </c>
      <c r="BW101" s="26" t="s">
        <v>102</v>
      </c>
      <c r="BX101" s="26" t="s">
        <v>81</v>
      </c>
      <c r="CL101" s="26" t="s">
        <v>1</v>
      </c>
    </row>
    <row r="102" spans="1:91" s="7" customFormat="1" ht="16.5" customHeight="1">
      <c r="B102" s="80"/>
      <c r="C102" s="81"/>
      <c r="D102" s="226" t="s">
        <v>103</v>
      </c>
      <c r="E102" s="226"/>
      <c r="F102" s="226"/>
      <c r="G102" s="226"/>
      <c r="H102" s="226"/>
      <c r="I102" s="82"/>
      <c r="J102" s="226" t="s">
        <v>104</v>
      </c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54">
        <f>ROUND(SUM(AG103:AG106),2)</f>
        <v>0</v>
      </c>
      <c r="AH102" s="255"/>
      <c r="AI102" s="255"/>
      <c r="AJ102" s="255"/>
      <c r="AK102" s="255"/>
      <c r="AL102" s="255"/>
      <c r="AM102" s="255"/>
      <c r="AN102" s="261">
        <f t="shared" si="0"/>
        <v>0</v>
      </c>
      <c r="AO102" s="255"/>
      <c r="AP102" s="255"/>
      <c r="AQ102" s="83" t="s">
        <v>79</v>
      </c>
      <c r="AR102" s="80"/>
      <c r="AS102" s="84">
        <f>ROUND(SUM(AS103:AS106),2)</f>
        <v>0</v>
      </c>
      <c r="AT102" s="85">
        <f t="shared" si="1"/>
        <v>0</v>
      </c>
      <c r="AU102" s="86">
        <f>ROUND(SUM(AU103:AU106),5)</f>
        <v>0</v>
      </c>
      <c r="AV102" s="85">
        <f>ROUND(AZ102*L29,2)</f>
        <v>0</v>
      </c>
      <c r="AW102" s="85">
        <f>ROUND(BA102*L30,2)</f>
        <v>0</v>
      </c>
      <c r="AX102" s="85">
        <f>ROUND(BB102*L29,2)</f>
        <v>0</v>
      </c>
      <c r="AY102" s="85">
        <f>ROUND(BC102*L30,2)</f>
        <v>0</v>
      </c>
      <c r="AZ102" s="85">
        <f>ROUND(SUM(AZ103:AZ106),2)</f>
        <v>0</v>
      </c>
      <c r="BA102" s="85">
        <f>ROUND(SUM(BA103:BA106),2)</f>
        <v>0</v>
      </c>
      <c r="BB102" s="85">
        <f>ROUND(SUM(BB103:BB106),2)</f>
        <v>0</v>
      </c>
      <c r="BC102" s="85">
        <f>ROUND(SUM(BC103:BC106),2)</f>
        <v>0</v>
      </c>
      <c r="BD102" s="87">
        <f>ROUND(SUM(BD103:BD106),2)</f>
        <v>0</v>
      </c>
      <c r="BS102" s="88" t="s">
        <v>72</v>
      </c>
      <c r="BT102" s="88" t="s">
        <v>80</v>
      </c>
      <c r="BU102" s="88" t="s">
        <v>74</v>
      </c>
      <c r="BV102" s="88" t="s">
        <v>75</v>
      </c>
      <c r="BW102" s="88" t="s">
        <v>105</v>
      </c>
      <c r="BX102" s="88" t="s">
        <v>4</v>
      </c>
      <c r="CL102" s="88" t="s">
        <v>1</v>
      </c>
      <c r="CM102" s="88" t="s">
        <v>80</v>
      </c>
    </row>
    <row r="103" spans="1:91" s="4" customFormat="1" ht="16.5" customHeight="1">
      <c r="A103" s="89" t="s">
        <v>82</v>
      </c>
      <c r="B103" s="52"/>
      <c r="C103" s="10"/>
      <c r="D103" s="10"/>
      <c r="E103" s="227" t="s">
        <v>106</v>
      </c>
      <c r="F103" s="227"/>
      <c r="G103" s="227"/>
      <c r="H103" s="227"/>
      <c r="I103" s="227"/>
      <c r="J103" s="10"/>
      <c r="K103" s="227" t="s">
        <v>107</v>
      </c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52">
        <f>'102.1 - Stavební část - n...'!J32</f>
        <v>0</v>
      </c>
      <c r="AH103" s="253"/>
      <c r="AI103" s="253"/>
      <c r="AJ103" s="253"/>
      <c r="AK103" s="253"/>
      <c r="AL103" s="253"/>
      <c r="AM103" s="253"/>
      <c r="AN103" s="252">
        <f t="shared" si="0"/>
        <v>0</v>
      </c>
      <c r="AO103" s="253"/>
      <c r="AP103" s="253"/>
      <c r="AQ103" s="90" t="s">
        <v>85</v>
      </c>
      <c r="AR103" s="52"/>
      <c r="AS103" s="91">
        <v>0</v>
      </c>
      <c r="AT103" s="92">
        <f t="shared" si="1"/>
        <v>0</v>
      </c>
      <c r="AU103" s="93">
        <f>'102.1 - Stavební část - n...'!P140</f>
        <v>0</v>
      </c>
      <c r="AV103" s="92">
        <f>'102.1 - Stavební část - n...'!J35</f>
        <v>0</v>
      </c>
      <c r="AW103" s="92">
        <f>'102.1 - Stavební část - n...'!J36</f>
        <v>0</v>
      </c>
      <c r="AX103" s="92">
        <f>'102.1 - Stavební část - n...'!J37</f>
        <v>0</v>
      </c>
      <c r="AY103" s="92">
        <f>'102.1 - Stavební část - n...'!J38</f>
        <v>0</v>
      </c>
      <c r="AZ103" s="92">
        <f>'102.1 - Stavební část - n...'!F35</f>
        <v>0</v>
      </c>
      <c r="BA103" s="92">
        <f>'102.1 - Stavební část - n...'!F36</f>
        <v>0</v>
      </c>
      <c r="BB103" s="92">
        <f>'102.1 - Stavební část - n...'!F37</f>
        <v>0</v>
      </c>
      <c r="BC103" s="92">
        <f>'102.1 - Stavební část - n...'!F38</f>
        <v>0</v>
      </c>
      <c r="BD103" s="94">
        <f>'102.1 - Stavební část - n...'!F39</f>
        <v>0</v>
      </c>
      <c r="BT103" s="26" t="s">
        <v>86</v>
      </c>
      <c r="BV103" s="26" t="s">
        <v>75</v>
      </c>
      <c r="BW103" s="26" t="s">
        <v>108</v>
      </c>
      <c r="BX103" s="26" t="s">
        <v>105</v>
      </c>
      <c r="CL103" s="26" t="s">
        <v>1</v>
      </c>
    </row>
    <row r="104" spans="1:91" s="4" customFormat="1" ht="16.5" customHeight="1">
      <c r="A104" s="89" t="s">
        <v>82</v>
      </c>
      <c r="B104" s="52"/>
      <c r="C104" s="10"/>
      <c r="D104" s="10"/>
      <c r="E104" s="227" t="s">
        <v>109</v>
      </c>
      <c r="F104" s="227"/>
      <c r="G104" s="227"/>
      <c r="H104" s="227"/>
      <c r="I104" s="227"/>
      <c r="J104" s="10"/>
      <c r="K104" s="227" t="s">
        <v>110</v>
      </c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52">
        <f>'102.2 - Lodžie'!J32</f>
        <v>0</v>
      </c>
      <c r="AH104" s="253"/>
      <c r="AI104" s="253"/>
      <c r="AJ104" s="253"/>
      <c r="AK104" s="253"/>
      <c r="AL104" s="253"/>
      <c r="AM104" s="253"/>
      <c r="AN104" s="252">
        <f t="shared" si="0"/>
        <v>0</v>
      </c>
      <c r="AO104" s="253"/>
      <c r="AP104" s="253"/>
      <c r="AQ104" s="90" t="s">
        <v>85</v>
      </c>
      <c r="AR104" s="52"/>
      <c r="AS104" s="91">
        <v>0</v>
      </c>
      <c r="AT104" s="92">
        <f t="shared" si="1"/>
        <v>0</v>
      </c>
      <c r="AU104" s="93">
        <f>'102.2 - Lodžie'!P135</f>
        <v>0</v>
      </c>
      <c r="AV104" s="92">
        <f>'102.2 - Lodžie'!J35</f>
        <v>0</v>
      </c>
      <c r="AW104" s="92">
        <f>'102.2 - Lodžie'!J36</f>
        <v>0</v>
      </c>
      <c r="AX104" s="92">
        <f>'102.2 - Lodžie'!J37</f>
        <v>0</v>
      </c>
      <c r="AY104" s="92">
        <f>'102.2 - Lodžie'!J38</f>
        <v>0</v>
      </c>
      <c r="AZ104" s="92">
        <f>'102.2 - Lodžie'!F35</f>
        <v>0</v>
      </c>
      <c r="BA104" s="92">
        <f>'102.2 - Lodžie'!F36</f>
        <v>0</v>
      </c>
      <c r="BB104" s="92">
        <f>'102.2 - Lodžie'!F37</f>
        <v>0</v>
      </c>
      <c r="BC104" s="92">
        <f>'102.2 - Lodžie'!F38</f>
        <v>0</v>
      </c>
      <c r="BD104" s="94">
        <f>'102.2 - Lodžie'!F39</f>
        <v>0</v>
      </c>
      <c r="BT104" s="26" t="s">
        <v>86</v>
      </c>
      <c r="BV104" s="26" t="s">
        <v>75</v>
      </c>
      <c r="BW104" s="26" t="s">
        <v>111</v>
      </c>
      <c r="BX104" s="26" t="s">
        <v>105</v>
      </c>
      <c r="CL104" s="26" t="s">
        <v>1</v>
      </c>
    </row>
    <row r="105" spans="1:91" s="4" customFormat="1" ht="16.5" customHeight="1">
      <c r="A105" s="89" t="s">
        <v>82</v>
      </c>
      <c r="B105" s="52"/>
      <c r="C105" s="10"/>
      <c r="D105" s="10"/>
      <c r="E105" s="227" t="s">
        <v>112</v>
      </c>
      <c r="F105" s="227"/>
      <c r="G105" s="227"/>
      <c r="H105" s="227"/>
      <c r="I105" s="227"/>
      <c r="J105" s="10"/>
      <c r="K105" s="227" t="s">
        <v>113</v>
      </c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52">
        <f>'102.3 - ZTI - neuznatelné'!J32</f>
        <v>0</v>
      </c>
      <c r="AH105" s="253"/>
      <c r="AI105" s="253"/>
      <c r="AJ105" s="253"/>
      <c r="AK105" s="253"/>
      <c r="AL105" s="253"/>
      <c r="AM105" s="253"/>
      <c r="AN105" s="252">
        <f t="shared" si="0"/>
        <v>0</v>
      </c>
      <c r="AO105" s="253"/>
      <c r="AP105" s="253"/>
      <c r="AQ105" s="90" t="s">
        <v>85</v>
      </c>
      <c r="AR105" s="52"/>
      <c r="AS105" s="91">
        <v>0</v>
      </c>
      <c r="AT105" s="92">
        <f t="shared" si="1"/>
        <v>0</v>
      </c>
      <c r="AU105" s="93">
        <f>'102.3 - ZTI - neuznatelné'!P125</f>
        <v>0</v>
      </c>
      <c r="AV105" s="92">
        <f>'102.3 - ZTI - neuznatelné'!J35</f>
        <v>0</v>
      </c>
      <c r="AW105" s="92">
        <f>'102.3 - ZTI - neuznatelné'!J36</f>
        <v>0</v>
      </c>
      <c r="AX105" s="92">
        <f>'102.3 - ZTI - neuznatelné'!J37</f>
        <v>0</v>
      </c>
      <c r="AY105" s="92">
        <f>'102.3 - ZTI - neuznatelné'!J38</f>
        <v>0</v>
      </c>
      <c r="AZ105" s="92">
        <f>'102.3 - ZTI - neuznatelné'!F35</f>
        <v>0</v>
      </c>
      <c r="BA105" s="92">
        <f>'102.3 - ZTI - neuznatelné'!F36</f>
        <v>0</v>
      </c>
      <c r="BB105" s="92">
        <f>'102.3 - ZTI - neuznatelné'!F37</f>
        <v>0</v>
      </c>
      <c r="BC105" s="92">
        <f>'102.3 - ZTI - neuznatelné'!F38</f>
        <v>0</v>
      </c>
      <c r="BD105" s="94">
        <f>'102.3 - ZTI - neuznatelné'!F39</f>
        <v>0</v>
      </c>
      <c r="BT105" s="26" t="s">
        <v>86</v>
      </c>
      <c r="BV105" s="26" t="s">
        <v>75</v>
      </c>
      <c r="BW105" s="26" t="s">
        <v>114</v>
      </c>
      <c r="BX105" s="26" t="s">
        <v>105</v>
      </c>
      <c r="CL105" s="26" t="s">
        <v>1</v>
      </c>
    </row>
    <row r="106" spans="1:91" s="4" customFormat="1" ht="16.5" customHeight="1">
      <c r="A106" s="89" t="s">
        <v>82</v>
      </c>
      <c r="B106" s="52"/>
      <c r="C106" s="10"/>
      <c r="D106" s="10"/>
      <c r="E106" s="227" t="s">
        <v>115</v>
      </c>
      <c r="F106" s="227"/>
      <c r="G106" s="227"/>
      <c r="H106" s="227"/>
      <c r="I106" s="227"/>
      <c r="J106" s="10"/>
      <c r="K106" s="227" t="s">
        <v>116</v>
      </c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52">
        <f>'102.4 - Vedlejší rozpočto...'!J32</f>
        <v>0</v>
      </c>
      <c r="AH106" s="253"/>
      <c r="AI106" s="253"/>
      <c r="AJ106" s="253"/>
      <c r="AK106" s="253"/>
      <c r="AL106" s="253"/>
      <c r="AM106" s="253"/>
      <c r="AN106" s="252">
        <f t="shared" si="0"/>
        <v>0</v>
      </c>
      <c r="AO106" s="253"/>
      <c r="AP106" s="253"/>
      <c r="AQ106" s="90" t="s">
        <v>85</v>
      </c>
      <c r="AR106" s="52"/>
      <c r="AS106" s="95">
        <v>0</v>
      </c>
      <c r="AT106" s="96">
        <f t="shared" si="1"/>
        <v>0</v>
      </c>
      <c r="AU106" s="97">
        <f>'102.4 - Vedlejší rozpočto...'!P124</f>
        <v>0</v>
      </c>
      <c r="AV106" s="96">
        <f>'102.4 - Vedlejší rozpočto...'!J35</f>
        <v>0</v>
      </c>
      <c r="AW106" s="96">
        <f>'102.4 - Vedlejší rozpočto...'!J36</f>
        <v>0</v>
      </c>
      <c r="AX106" s="96">
        <f>'102.4 - Vedlejší rozpočto...'!J37</f>
        <v>0</v>
      </c>
      <c r="AY106" s="96">
        <f>'102.4 - Vedlejší rozpočto...'!J38</f>
        <v>0</v>
      </c>
      <c r="AZ106" s="96">
        <f>'102.4 - Vedlejší rozpočto...'!F35</f>
        <v>0</v>
      </c>
      <c r="BA106" s="96">
        <f>'102.4 - Vedlejší rozpočto...'!F36</f>
        <v>0</v>
      </c>
      <c r="BB106" s="96">
        <f>'102.4 - Vedlejší rozpočto...'!F37</f>
        <v>0</v>
      </c>
      <c r="BC106" s="96">
        <f>'102.4 - Vedlejší rozpočto...'!F38</f>
        <v>0</v>
      </c>
      <c r="BD106" s="98">
        <f>'102.4 - Vedlejší rozpočto...'!F39</f>
        <v>0</v>
      </c>
      <c r="BT106" s="26" t="s">
        <v>86</v>
      </c>
      <c r="BV106" s="26" t="s">
        <v>75</v>
      </c>
      <c r="BW106" s="26" t="s">
        <v>117</v>
      </c>
      <c r="BX106" s="26" t="s">
        <v>105</v>
      </c>
      <c r="CL106" s="26" t="s">
        <v>1</v>
      </c>
    </row>
    <row r="107" spans="1:91" s="2" customFormat="1" ht="30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4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91" s="2" customFormat="1" ht="6.95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34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</sheetData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101:AM101"/>
    <mergeCell ref="AG102:AM102"/>
    <mergeCell ref="AG99:AM99"/>
    <mergeCell ref="AG103:AM103"/>
    <mergeCell ref="AG100:AM100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103:AP103"/>
    <mergeCell ref="AN92:AP9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G104:AM104"/>
    <mergeCell ref="AN104:AP104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E103:I103"/>
    <mergeCell ref="E104:I104"/>
    <mergeCell ref="I92:AF92"/>
    <mergeCell ref="J102:AF102"/>
    <mergeCell ref="J95:AF95"/>
    <mergeCell ref="K100:AF100"/>
    <mergeCell ref="K97:AF97"/>
    <mergeCell ref="K98:AF98"/>
    <mergeCell ref="K99:AF99"/>
    <mergeCell ref="K96:AF96"/>
    <mergeCell ref="K101:AF101"/>
    <mergeCell ref="K103:AF103"/>
    <mergeCell ref="K104:AF104"/>
    <mergeCell ref="C92:G92"/>
    <mergeCell ref="D95:H95"/>
    <mergeCell ref="D102:H102"/>
    <mergeCell ref="E101:I101"/>
    <mergeCell ref="E99:I99"/>
    <mergeCell ref="E97:I97"/>
    <mergeCell ref="E96:I96"/>
    <mergeCell ref="E100:I100"/>
    <mergeCell ref="E98:I98"/>
  </mergeCells>
  <hyperlinks>
    <hyperlink ref="A96" location="'101.1 - Stavební část-uzn...'!C2" display="/" xr:uid="{00000000-0004-0000-0000-000000000000}"/>
    <hyperlink ref="A97" location="'101.2 - ZTI - uznatelné'!C2" display="/" xr:uid="{00000000-0004-0000-0000-000001000000}"/>
    <hyperlink ref="A98" location="'101.3 - Silnoproud'!C2" display="/" xr:uid="{00000000-0004-0000-0000-000002000000}"/>
    <hyperlink ref="A99" location="'101.4 - Slaboproud'!C2" display="/" xr:uid="{00000000-0004-0000-0000-000003000000}"/>
    <hyperlink ref="A100" location="'101.5 - Bleskosvod'!C2" display="/" xr:uid="{00000000-0004-0000-0000-000004000000}"/>
    <hyperlink ref="A101" location="'101.9 - Vedlejší rozpočto...'!C2" display="/" xr:uid="{00000000-0004-0000-0000-000005000000}"/>
    <hyperlink ref="A103" location="'102.1 - Stavební část - n...'!C2" display="/" xr:uid="{00000000-0004-0000-0000-000006000000}"/>
    <hyperlink ref="A104" location="'102.2 - Lodžie'!C2" display="/" xr:uid="{00000000-0004-0000-0000-000007000000}"/>
    <hyperlink ref="A105" location="'102.3 - ZTI - neuznatelné'!C2" display="/" xr:uid="{00000000-0004-0000-0000-000008000000}"/>
    <hyperlink ref="A106" location="'102.4 - Vedlejší rozpočto...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114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1811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2290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ROUND((SUM(BE125:BE165)),  2)</f>
        <v>0</v>
      </c>
      <c r="G35" s="33"/>
      <c r="H35" s="33"/>
      <c r="I35" s="106">
        <v>0.21</v>
      </c>
      <c r="J35" s="105">
        <f>ROUND(((SUM(BE125:BE165))*I35),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ROUND((SUM(BF125:BF165)),  2)</f>
        <v>0</v>
      </c>
      <c r="G36" s="33"/>
      <c r="H36" s="33"/>
      <c r="I36" s="106">
        <v>0.15</v>
      </c>
      <c r="J36" s="105">
        <f>ROUND(((SUM(BF125:BF165))*I36),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ROUND((SUM(BG125:BG165)),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ROUND((SUM(BH125:BH165)),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ROUND((SUM(BI125:BI165)),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1811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102.3 - ZTI - neuznatelné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134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19.899999999999999" customHeight="1">
      <c r="B100" s="122"/>
      <c r="D100" s="123" t="s">
        <v>1273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899999999999999" customHeight="1">
      <c r="B101" s="122"/>
      <c r="D101" s="123" t="s">
        <v>137</v>
      </c>
      <c r="E101" s="124"/>
      <c r="F101" s="124"/>
      <c r="G101" s="124"/>
      <c r="H101" s="124"/>
      <c r="I101" s="124"/>
      <c r="J101" s="125">
        <f>J133</f>
        <v>0</v>
      </c>
      <c r="L101" s="122"/>
    </row>
    <row r="102" spans="1:47" s="10" customFormat="1" ht="19.899999999999999" customHeight="1">
      <c r="B102" s="122"/>
      <c r="D102" s="123" t="s">
        <v>1274</v>
      </c>
      <c r="E102" s="124"/>
      <c r="F102" s="124"/>
      <c r="G102" s="124"/>
      <c r="H102" s="124"/>
      <c r="I102" s="124"/>
      <c r="J102" s="125">
        <f>J137</f>
        <v>0</v>
      </c>
      <c r="L102" s="122"/>
    </row>
    <row r="103" spans="1:47" s="10" customFormat="1" ht="19.899999999999999" customHeight="1">
      <c r="B103" s="122"/>
      <c r="D103" s="123" t="s">
        <v>1275</v>
      </c>
      <c r="E103" s="124"/>
      <c r="F103" s="124"/>
      <c r="G103" s="124"/>
      <c r="H103" s="124"/>
      <c r="I103" s="124"/>
      <c r="J103" s="125">
        <f>J146</f>
        <v>0</v>
      </c>
      <c r="L103" s="122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5" customHeight="1">
      <c r="A110" s="33"/>
      <c r="B110" s="34"/>
      <c r="C110" s="22" t="s">
        <v>144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7" t="str">
        <f>E7</f>
        <v>BD Husova 546-550-revize-cú2021</v>
      </c>
      <c r="F113" s="268"/>
      <c r="G113" s="268"/>
      <c r="H113" s="268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119</v>
      </c>
      <c r="L114" s="21"/>
    </row>
    <row r="115" spans="1:65" s="2" customFormat="1" ht="16.5" customHeight="1">
      <c r="A115" s="33"/>
      <c r="B115" s="34"/>
      <c r="C115" s="33"/>
      <c r="D115" s="33"/>
      <c r="E115" s="267" t="s">
        <v>1811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121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29" t="str">
        <f>E11</f>
        <v>102.3 - ZTI - neuznatelné</v>
      </c>
      <c r="F117" s="269"/>
      <c r="G117" s="269"/>
      <c r="H117" s="26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20</v>
      </c>
      <c r="D119" s="33"/>
      <c r="E119" s="33"/>
      <c r="F119" s="26" t="str">
        <f>F14</f>
        <v xml:space="preserve"> </v>
      </c>
      <c r="G119" s="33"/>
      <c r="H119" s="33"/>
      <c r="I119" s="28" t="s">
        <v>22</v>
      </c>
      <c r="J119" s="56" t="str">
        <f>IF(J14="","",J14)</f>
        <v>18. 5. 2020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24</v>
      </c>
      <c r="D121" s="33"/>
      <c r="E121" s="33"/>
      <c r="F121" s="26" t="str">
        <f>E17</f>
        <v xml:space="preserve"> </v>
      </c>
      <c r="G121" s="33"/>
      <c r="H121" s="33"/>
      <c r="I121" s="28" t="s">
        <v>29</v>
      </c>
      <c r="J121" s="31" t="str">
        <f>E23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27</v>
      </c>
      <c r="D122" s="33"/>
      <c r="E122" s="33"/>
      <c r="F122" s="26" t="str">
        <f>IF(E20="","",E20)</f>
        <v>Vyplň údaj</v>
      </c>
      <c r="G122" s="33"/>
      <c r="H122" s="33"/>
      <c r="I122" s="28" t="s">
        <v>31</v>
      </c>
      <c r="J122" s="31" t="str">
        <f>E26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145</v>
      </c>
      <c r="D124" s="129" t="s">
        <v>58</v>
      </c>
      <c r="E124" s="129" t="s">
        <v>54</v>
      </c>
      <c r="F124" s="129" t="s">
        <v>55</v>
      </c>
      <c r="G124" s="129" t="s">
        <v>146</v>
      </c>
      <c r="H124" s="129" t="s">
        <v>147</v>
      </c>
      <c r="I124" s="129" t="s">
        <v>148</v>
      </c>
      <c r="J124" s="129" t="s">
        <v>125</v>
      </c>
      <c r="K124" s="130" t="s">
        <v>149</v>
      </c>
      <c r="L124" s="131"/>
      <c r="M124" s="63" t="s">
        <v>1</v>
      </c>
      <c r="N124" s="64" t="s">
        <v>37</v>
      </c>
      <c r="O124" s="64" t="s">
        <v>150</v>
      </c>
      <c r="P124" s="64" t="s">
        <v>151</v>
      </c>
      <c r="Q124" s="64" t="s">
        <v>152</v>
      </c>
      <c r="R124" s="64" t="s">
        <v>153</v>
      </c>
      <c r="S124" s="64" t="s">
        <v>154</v>
      </c>
      <c r="T124" s="65" t="s">
        <v>155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" customHeight="1">
      <c r="A125" s="33"/>
      <c r="B125" s="34"/>
      <c r="C125" s="70" t="s">
        <v>156</v>
      </c>
      <c r="D125" s="33"/>
      <c r="E125" s="33"/>
      <c r="F125" s="33"/>
      <c r="G125" s="33"/>
      <c r="H125" s="33"/>
      <c r="I125" s="33"/>
      <c r="J125" s="132">
        <f>BK125</f>
        <v>0</v>
      </c>
      <c r="K125" s="33"/>
      <c r="L125" s="34"/>
      <c r="M125" s="66"/>
      <c r="N125" s="57"/>
      <c r="O125" s="67"/>
      <c r="P125" s="133">
        <f>P126</f>
        <v>0</v>
      </c>
      <c r="Q125" s="67"/>
      <c r="R125" s="133">
        <f>R126</f>
        <v>0</v>
      </c>
      <c r="S125" s="67"/>
      <c r="T125" s="134">
        <f>T126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72</v>
      </c>
      <c r="AU125" s="18" t="s">
        <v>127</v>
      </c>
      <c r="BK125" s="135">
        <f>BK126</f>
        <v>0</v>
      </c>
    </row>
    <row r="126" spans="1:65" s="12" customFormat="1" ht="25.9" customHeight="1">
      <c r="B126" s="136"/>
      <c r="D126" s="137" t="s">
        <v>72</v>
      </c>
      <c r="E126" s="138" t="s">
        <v>740</v>
      </c>
      <c r="F126" s="138" t="s">
        <v>741</v>
      </c>
      <c r="I126" s="139"/>
      <c r="J126" s="140">
        <f>BK126</f>
        <v>0</v>
      </c>
      <c r="L126" s="136"/>
      <c r="M126" s="141"/>
      <c r="N126" s="142"/>
      <c r="O126" s="142"/>
      <c r="P126" s="143">
        <f>P127+P133+P137+P146</f>
        <v>0</v>
      </c>
      <c r="Q126" s="142"/>
      <c r="R126" s="143">
        <f>R127+R133+R137+R146</f>
        <v>0</v>
      </c>
      <c r="S126" s="142"/>
      <c r="T126" s="144">
        <f>T127+T133+T137+T146</f>
        <v>0</v>
      </c>
      <c r="AR126" s="137" t="s">
        <v>86</v>
      </c>
      <c r="AT126" s="145" t="s">
        <v>72</v>
      </c>
      <c r="AU126" s="145" t="s">
        <v>73</v>
      </c>
      <c r="AY126" s="137" t="s">
        <v>159</v>
      </c>
      <c r="BK126" s="146">
        <f>BK127+BK133+BK137+BK146</f>
        <v>0</v>
      </c>
    </row>
    <row r="127" spans="1:65" s="12" customFormat="1" ht="22.9" customHeight="1">
      <c r="B127" s="136"/>
      <c r="D127" s="137" t="s">
        <v>72</v>
      </c>
      <c r="E127" s="147" t="s">
        <v>1328</v>
      </c>
      <c r="F127" s="147" t="s">
        <v>1329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SUM(P128:P132)</f>
        <v>0</v>
      </c>
      <c r="Q127" s="142"/>
      <c r="R127" s="143">
        <f>SUM(R128:R132)</f>
        <v>0</v>
      </c>
      <c r="S127" s="142"/>
      <c r="T127" s="144">
        <f>SUM(T128:T132)</f>
        <v>0</v>
      </c>
      <c r="AR127" s="137" t="s">
        <v>80</v>
      </c>
      <c r="AT127" s="145" t="s">
        <v>72</v>
      </c>
      <c r="AU127" s="145" t="s">
        <v>80</v>
      </c>
      <c r="AY127" s="137" t="s">
        <v>159</v>
      </c>
      <c r="BK127" s="146">
        <f>SUM(BK128:BK132)</f>
        <v>0</v>
      </c>
    </row>
    <row r="128" spans="1:65" s="2" customFormat="1" ht="24.2" customHeight="1">
      <c r="A128" s="33"/>
      <c r="B128" s="149"/>
      <c r="C128" s="150" t="s">
        <v>80</v>
      </c>
      <c r="D128" s="150" t="s">
        <v>162</v>
      </c>
      <c r="E128" s="151" t="s">
        <v>1337</v>
      </c>
      <c r="F128" s="152" t="s">
        <v>1338</v>
      </c>
      <c r="G128" s="153" t="s">
        <v>246</v>
      </c>
      <c r="H128" s="154">
        <v>124</v>
      </c>
      <c r="I128" s="155"/>
      <c r="J128" s="156">
        <f>ROUND(I128*H128,2)</f>
        <v>0</v>
      </c>
      <c r="K128" s="152" t="s">
        <v>1</v>
      </c>
      <c r="L128" s="34"/>
      <c r="M128" s="157" t="s">
        <v>1</v>
      </c>
      <c r="N128" s="158" t="s">
        <v>39</v>
      </c>
      <c r="O128" s="59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167</v>
      </c>
      <c r="AT128" s="161" t="s">
        <v>162</v>
      </c>
      <c r="AU128" s="161" t="s">
        <v>86</v>
      </c>
      <c r="AY128" s="18" t="s">
        <v>159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8" t="s">
        <v>86</v>
      </c>
      <c r="BK128" s="162">
        <f>ROUND(I128*H128,2)</f>
        <v>0</v>
      </c>
      <c r="BL128" s="18" t="s">
        <v>167</v>
      </c>
      <c r="BM128" s="161" t="s">
        <v>86</v>
      </c>
    </row>
    <row r="129" spans="1:65" s="13" customFormat="1" ht="11.25">
      <c r="B129" s="163"/>
      <c r="D129" s="164" t="s">
        <v>168</v>
      </c>
      <c r="E129" s="165" t="s">
        <v>1</v>
      </c>
      <c r="F129" s="166" t="s">
        <v>500</v>
      </c>
      <c r="H129" s="167">
        <v>124</v>
      </c>
      <c r="I129" s="168"/>
      <c r="L129" s="163"/>
      <c r="M129" s="169"/>
      <c r="N129" s="170"/>
      <c r="O129" s="170"/>
      <c r="P129" s="170"/>
      <c r="Q129" s="170"/>
      <c r="R129" s="170"/>
      <c r="S129" s="170"/>
      <c r="T129" s="171"/>
      <c r="AT129" s="165" t="s">
        <v>168</v>
      </c>
      <c r="AU129" s="165" t="s">
        <v>86</v>
      </c>
      <c r="AV129" s="13" t="s">
        <v>86</v>
      </c>
      <c r="AW129" s="13" t="s">
        <v>30</v>
      </c>
      <c r="AX129" s="13" t="s">
        <v>73</v>
      </c>
      <c r="AY129" s="165" t="s">
        <v>159</v>
      </c>
    </row>
    <row r="130" spans="1:65" s="14" customFormat="1" ht="11.25">
      <c r="B130" s="172"/>
      <c r="D130" s="164" t="s">
        <v>168</v>
      </c>
      <c r="E130" s="173" t="s">
        <v>1</v>
      </c>
      <c r="F130" s="174" t="s">
        <v>170</v>
      </c>
      <c r="H130" s="175">
        <v>124</v>
      </c>
      <c r="I130" s="176"/>
      <c r="L130" s="172"/>
      <c r="M130" s="177"/>
      <c r="N130" s="178"/>
      <c r="O130" s="178"/>
      <c r="P130" s="178"/>
      <c r="Q130" s="178"/>
      <c r="R130" s="178"/>
      <c r="S130" s="178"/>
      <c r="T130" s="179"/>
      <c r="AT130" s="173" t="s">
        <v>168</v>
      </c>
      <c r="AU130" s="173" t="s">
        <v>86</v>
      </c>
      <c r="AV130" s="14" t="s">
        <v>167</v>
      </c>
      <c r="AW130" s="14" t="s">
        <v>30</v>
      </c>
      <c r="AX130" s="14" t="s">
        <v>80</v>
      </c>
      <c r="AY130" s="173" t="s">
        <v>159</v>
      </c>
    </row>
    <row r="131" spans="1:65" s="2" customFormat="1" ht="24.2" customHeight="1">
      <c r="A131" s="33"/>
      <c r="B131" s="149"/>
      <c r="C131" s="150" t="s">
        <v>86</v>
      </c>
      <c r="D131" s="150" t="s">
        <v>162</v>
      </c>
      <c r="E131" s="151" t="s">
        <v>1352</v>
      </c>
      <c r="F131" s="152" t="s">
        <v>1353</v>
      </c>
      <c r="G131" s="153" t="s">
        <v>721</v>
      </c>
      <c r="H131" s="154">
        <v>0.26400000000000001</v>
      </c>
      <c r="I131" s="155"/>
      <c r="J131" s="156">
        <f>ROUND(I131*H131,2)</f>
        <v>0</v>
      </c>
      <c r="K131" s="152" t="s">
        <v>1</v>
      </c>
      <c r="L131" s="34"/>
      <c r="M131" s="157" t="s">
        <v>1</v>
      </c>
      <c r="N131" s="158" t="s">
        <v>39</v>
      </c>
      <c r="O131" s="59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167</v>
      </c>
      <c r="AT131" s="161" t="s">
        <v>162</v>
      </c>
      <c r="AU131" s="161" t="s">
        <v>86</v>
      </c>
      <c r="AY131" s="18" t="s">
        <v>159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8" t="s">
        <v>86</v>
      </c>
      <c r="BK131" s="162">
        <f>ROUND(I131*H131,2)</f>
        <v>0</v>
      </c>
      <c r="BL131" s="18" t="s">
        <v>167</v>
      </c>
      <c r="BM131" s="161" t="s">
        <v>167</v>
      </c>
    </row>
    <row r="132" spans="1:65" s="2" customFormat="1" ht="19.5">
      <c r="A132" s="33"/>
      <c r="B132" s="34"/>
      <c r="C132" s="33"/>
      <c r="D132" s="164" t="s">
        <v>864</v>
      </c>
      <c r="E132" s="33"/>
      <c r="F132" s="205" t="s">
        <v>1354</v>
      </c>
      <c r="G132" s="33"/>
      <c r="H132" s="33"/>
      <c r="I132" s="206"/>
      <c r="J132" s="33"/>
      <c r="K132" s="33"/>
      <c r="L132" s="34"/>
      <c r="M132" s="207"/>
      <c r="N132" s="208"/>
      <c r="O132" s="59"/>
      <c r="P132" s="59"/>
      <c r="Q132" s="59"/>
      <c r="R132" s="59"/>
      <c r="S132" s="59"/>
      <c r="T132" s="60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864</v>
      </c>
      <c r="AU132" s="18" t="s">
        <v>86</v>
      </c>
    </row>
    <row r="133" spans="1:65" s="12" customFormat="1" ht="22.9" customHeight="1">
      <c r="B133" s="136"/>
      <c r="D133" s="137" t="s">
        <v>72</v>
      </c>
      <c r="E133" s="147" t="s">
        <v>802</v>
      </c>
      <c r="F133" s="147" t="s">
        <v>803</v>
      </c>
      <c r="I133" s="139"/>
      <c r="J133" s="148">
        <f>BK133</f>
        <v>0</v>
      </c>
      <c r="L133" s="136"/>
      <c r="M133" s="141"/>
      <c r="N133" s="142"/>
      <c r="O133" s="142"/>
      <c r="P133" s="143">
        <f>SUM(P134:P136)</f>
        <v>0</v>
      </c>
      <c r="Q133" s="142"/>
      <c r="R133" s="143">
        <f>SUM(R134:R136)</f>
        <v>0</v>
      </c>
      <c r="S133" s="142"/>
      <c r="T133" s="144">
        <f>SUM(T134:T136)</f>
        <v>0</v>
      </c>
      <c r="AR133" s="137" t="s">
        <v>86</v>
      </c>
      <c r="AT133" s="145" t="s">
        <v>72</v>
      </c>
      <c r="AU133" s="145" t="s">
        <v>80</v>
      </c>
      <c r="AY133" s="137" t="s">
        <v>159</v>
      </c>
      <c r="BK133" s="146">
        <f>SUM(BK134:BK136)</f>
        <v>0</v>
      </c>
    </row>
    <row r="134" spans="1:65" s="2" customFormat="1" ht="33" customHeight="1">
      <c r="A134" s="33"/>
      <c r="B134" s="149"/>
      <c r="C134" s="150" t="s">
        <v>160</v>
      </c>
      <c r="D134" s="150" t="s">
        <v>162</v>
      </c>
      <c r="E134" s="151" t="s">
        <v>2291</v>
      </c>
      <c r="F134" s="152" t="s">
        <v>2292</v>
      </c>
      <c r="G134" s="153" t="s">
        <v>246</v>
      </c>
      <c r="H134" s="154">
        <v>124</v>
      </c>
      <c r="I134" s="155"/>
      <c r="J134" s="156">
        <f>ROUND(I134*H134,2)</f>
        <v>0</v>
      </c>
      <c r="K134" s="152" t="s">
        <v>1</v>
      </c>
      <c r="L134" s="34"/>
      <c r="M134" s="157" t="s">
        <v>1</v>
      </c>
      <c r="N134" s="158" t="s">
        <v>39</v>
      </c>
      <c r="O134" s="59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209</v>
      </c>
      <c r="AT134" s="161" t="s">
        <v>162</v>
      </c>
      <c r="AU134" s="161" t="s">
        <v>86</v>
      </c>
      <c r="AY134" s="18" t="s">
        <v>159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8" t="s">
        <v>86</v>
      </c>
      <c r="BK134" s="162">
        <f>ROUND(I134*H134,2)</f>
        <v>0</v>
      </c>
      <c r="BL134" s="18" t="s">
        <v>209</v>
      </c>
      <c r="BM134" s="161" t="s">
        <v>174</v>
      </c>
    </row>
    <row r="135" spans="1:65" s="2" customFormat="1" ht="24.2" customHeight="1">
      <c r="A135" s="33"/>
      <c r="B135" s="149"/>
      <c r="C135" s="150" t="s">
        <v>167</v>
      </c>
      <c r="D135" s="150" t="s">
        <v>162</v>
      </c>
      <c r="E135" s="151" t="s">
        <v>1380</v>
      </c>
      <c r="F135" s="152" t="s">
        <v>1381</v>
      </c>
      <c r="G135" s="153" t="s">
        <v>721</v>
      </c>
      <c r="H135" s="154">
        <v>0.01</v>
      </c>
      <c r="I135" s="155"/>
      <c r="J135" s="156">
        <f>ROUND(I135*H135,2)</f>
        <v>0</v>
      </c>
      <c r="K135" s="152" t="s">
        <v>1</v>
      </c>
      <c r="L135" s="34"/>
      <c r="M135" s="157" t="s">
        <v>1</v>
      </c>
      <c r="N135" s="158" t="s">
        <v>39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209</v>
      </c>
      <c r="AT135" s="161" t="s">
        <v>162</v>
      </c>
      <c r="AU135" s="161" t="s">
        <v>86</v>
      </c>
      <c r="AY135" s="18" t="s">
        <v>159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86</v>
      </c>
      <c r="BK135" s="162">
        <f>ROUND(I135*H135,2)</f>
        <v>0</v>
      </c>
      <c r="BL135" s="18" t="s">
        <v>209</v>
      </c>
      <c r="BM135" s="161" t="s">
        <v>178</v>
      </c>
    </row>
    <row r="136" spans="1:65" s="2" customFormat="1" ht="19.5">
      <c r="A136" s="33"/>
      <c r="B136" s="34"/>
      <c r="C136" s="33"/>
      <c r="D136" s="164" t="s">
        <v>864</v>
      </c>
      <c r="E136" s="33"/>
      <c r="F136" s="205" t="s">
        <v>1382</v>
      </c>
      <c r="G136" s="33"/>
      <c r="H136" s="33"/>
      <c r="I136" s="206"/>
      <c r="J136" s="33"/>
      <c r="K136" s="33"/>
      <c r="L136" s="34"/>
      <c r="M136" s="207"/>
      <c r="N136" s="208"/>
      <c r="O136" s="59"/>
      <c r="P136" s="59"/>
      <c r="Q136" s="59"/>
      <c r="R136" s="59"/>
      <c r="S136" s="59"/>
      <c r="T136" s="60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864</v>
      </c>
      <c r="AU136" s="18" t="s">
        <v>86</v>
      </c>
    </row>
    <row r="137" spans="1:65" s="12" customFormat="1" ht="22.9" customHeight="1">
      <c r="B137" s="136"/>
      <c r="D137" s="137" t="s">
        <v>72</v>
      </c>
      <c r="E137" s="147" t="s">
        <v>1383</v>
      </c>
      <c r="F137" s="147" t="s">
        <v>1384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SUM(P138:P145)</f>
        <v>0</v>
      </c>
      <c r="Q137" s="142"/>
      <c r="R137" s="143">
        <f>SUM(R138:R145)</f>
        <v>0</v>
      </c>
      <c r="S137" s="142"/>
      <c r="T137" s="144">
        <f>SUM(T138:T145)</f>
        <v>0</v>
      </c>
      <c r="AR137" s="137" t="s">
        <v>86</v>
      </c>
      <c r="AT137" s="145" t="s">
        <v>72</v>
      </c>
      <c r="AU137" s="145" t="s">
        <v>80</v>
      </c>
      <c r="AY137" s="137" t="s">
        <v>159</v>
      </c>
      <c r="BK137" s="146">
        <f>SUM(BK138:BK145)</f>
        <v>0</v>
      </c>
    </row>
    <row r="138" spans="1:65" s="2" customFormat="1" ht="24.2" customHeight="1">
      <c r="A138" s="33"/>
      <c r="B138" s="149"/>
      <c r="C138" s="150" t="s">
        <v>189</v>
      </c>
      <c r="D138" s="150" t="s">
        <v>162</v>
      </c>
      <c r="E138" s="151" t="s">
        <v>2293</v>
      </c>
      <c r="F138" s="152" t="s">
        <v>2294</v>
      </c>
      <c r="G138" s="153" t="s">
        <v>621</v>
      </c>
      <c r="H138" s="154">
        <v>76</v>
      </c>
      <c r="I138" s="155"/>
      <c r="J138" s="156">
        <f>ROUND(I138*H138,2)</f>
        <v>0</v>
      </c>
      <c r="K138" s="152" t="s">
        <v>1</v>
      </c>
      <c r="L138" s="34"/>
      <c r="M138" s="157" t="s">
        <v>1</v>
      </c>
      <c r="N138" s="158" t="s">
        <v>39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209</v>
      </c>
      <c r="AT138" s="161" t="s">
        <v>162</v>
      </c>
      <c r="AU138" s="161" t="s">
        <v>86</v>
      </c>
      <c r="AY138" s="18" t="s">
        <v>159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8" t="s">
        <v>86</v>
      </c>
      <c r="BK138" s="162">
        <f>ROUND(I138*H138,2)</f>
        <v>0</v>
      </c>
      <c r="BL138" s="18" t="s">
        <v>209</v>
      </c>
      <c r="BM138" s="161" t="s">
        <v>182</v>
      </c>
    </row>
    <row r="139" spans="1:65" s="13" customFormat="1" ht="11.25">
      <c r="B139" s="163"/>
      <c r="D139" s="164" t="s">
        <v>168</v>
      </c>
      <c r="E139" s="165" t="s">
        <v>1</v>
      </c>
      <c r="F139" s="166" t="s">
        <v>2295</v>
      </c>
      <c r="H139" s="167">
        <v>76</v>
      </c>
      <c r="I139" s="168"/>
      <c r="L139" s="163"/>
      <c r="M139" s="169"/>
      <c r="N139" s="170"/>
      <c r="O139" s="170"/>
      <c r="P139" s="170"/>
      <c r="Q139" s="170"/>
      <c r="R139" s="170"/>
      <c r="S139" s="170"/>
      <c r="T139" s="171"/>
      <c r="AT139" s="165" t="s">
        <v>168</v>
      </c>
      <c r="AU139" s="165" t="s">
        <v>86</v>
      </c>
      <c r="AV139" s="13" t="s">
        <v>86</v>
      </c>
      <c r="AW139" s="13" t="s">
        <v>30</v>
      </c>
      <c r="AX139" s="13" t="s">
        <v>73</v>
      </c>
      <c r="AY139" s="165" t="s">
        <v>159</v>
      </c>
    </row>
    <row r="140" spans="1:65" s="14" customFormat="1" ht="11.25">
      <c r="B140" s="172"/>
      <c r="D140" s="164" t="s">
        <v>168</v>
      </c>
      <c r="E140" s="173" t="s">
        <v>1</v>
      </c>
      <c r="F140" s="174" t="s">
        <v>170</v>
      </c>
      <c r="H140" s="175">
        <v>76</v>
      </c>
      <c r="I140" s="176"/>
      <c r="L140" s="172"/>
      <c r="M140" s="177"/>
      <c r="N140" s="178"/>
      <c r="O140" s="178"/>
      <c r="P140" s="178"/>
      <c r="Q140" s="178"/>
      <c r="R140" s="178"/>
      <c r="S140" s="178"/>
      <c r="T140" s="179"/>
      <c r="AT140" s="173" t="s">
        <v>168</v>
      </c>
      <c r="AU140" s="173" t="s">
        <v>86</v>
      </c>
      <c r="AV140" s="14" t="s">
        <v>167</v>
      </c>
      <c r="AW140" s="14" t="s">
        <v>30</v>
      </c>
      <c r="AX140" s="14" t="s">
        <v>80</v>
      </c>
      <c r="AY140" s="173" t="s">
        <v>159</v>
      </c>
    </row>
    <row r="141" spans="1:65" s="2" customFormat="1" ht="24.2" customHeight="1">
      <c r="A141" s="33"/>
      <c r="B141" s="149"/>
      <c r="C141" s="150" t="s">
        <v>174</v>
      </c>
      <c r="D141" s="150" t="s">
        <v>162</v>
      </c>
      <c r="E141" s="151" t="s">
        <v>2296</v>
      </c>
      <c r="F141" s="152" t="s">
        <v>2297</v>
      </c>
      <c r="G141" s="153" t="s">
        <v>246</v>
      </c>
      <c r="H141" s="154">
        <v>285</v>
      </c>
      <c r="I141" s="155"/>
      <c r="J141" s="156">
        <f>ROUND(I141*H141,2)</f>
        <v>0</v>
      </c>
      <c r="K141" s="152" t="s">
        <v>1</v>
      </c>
      <c r="L141" s="34"/>
      <c r="M141" s="157" t="s">
        <v>1</v>
      </c>
      <c r="N141" s="158" t="s">
        <v>39</v>
      </c>
      <c r="O141" s="59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209</v>
      </c>
      <c r="AT141" s="161" t="s">
        <v>162</v>
      </c>
      <c r="AU141" s="161" t="s">
        <v>86</v>
      </c>
      <c r="AY141" s="18" t="s">
        <v>159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8" t="s">
        <v>86</v>
      </c>
      <c r="BK141" s="162">
        <f>ROUND(I141*H141,2)</f>
        <v>0</v>
      </c>
      <c r="BL141" s="18" t="s">
        <v>209</v>
      </c>
      <c r="BM141" s="161" t="s">
        <v>192</v>
      </c>
    </row>
    <row r="142" spans="1:65" s="13" customFormat="1" ht="11.25">
      <c r="B142" s="163"/>
      <c r="D142" s="164" t="s">
        <v>168</v>
      </c>
      <c r="E142" s="165" t="s">
        <v>1</v>
      </c>
      <c r="F142" s="166" t="s">
        <v>2298</v>
      </c>
      <c r="H142" s="167">
        <v>285</v>
      </c>
      <c r="I142" s="168"/>
      <c r="L142" s="163"/>
      <c r="M142" s="169"/>
      <c r="N142" s="170"/>
      <c r="O142" s="170"/>
      <c r="P142" s="170"/>
      <c r="Q142" s="170"/>
      <c r="R142" s="170"/>
      <c r="S142" s="170"/>
      <c r="T142" s="171"/>
      <c r="AT142" s="165" t="s">
        <v>168</v>
      </c>
      <c r="AU142" s="165" t="s">
        <v>86</v>
      </c>
      <c r="AV142" s="13" t="s">
        <v>86</v>
      </c>
      <c r="AW142" s="13" t="s">
        <v>30</v>
      </c>
      <c r="AX142" s="13" t="s">
        <v>73</v>
      </c>
      <c r="AY142" s="165" t="s">
        <v>159</v>
      </c>
    </row>
    <row r="143" spans="1:65" s="14" customFormat="1" ht="11.25">
      <c r="B143" s="172"/>
      <c r="D143" s="164" t="s">
        <v>168</v>
      </c>
      <c r="E143" s="173" t="s">
        <v>1</v>
      </c>
      <c r="F143" s="174" t="s">
        <v>170</v>
      </c>
      <c r="H143" s="175">
        <v>285</v>
      </c>
      <c r="I143" s="176"/>
      <c r="L143" s="172"/>
      <c r="M143" s="177"/>
      <c r="N143" s="178"/>
      <c r="O143" s="178"/>
      <c r="P143" s="178"/>
      <c r="Q143" s="178"/>
      <c r="R143" s="178"/>
      <c r="S143" s="178"/>
      <c r="T143" s="179"/>
      <c r="AT143" s="173" t="s">
        <v>168</v>
      </c>
      <c r="AU143" s="173" t="s">
        <v>86</v>
      </c>
      <c r="AV143" s="14" t="s">
        <v>167</v>
      </c>
      <c r="AW143" s="14" t="s">
        <v>30</v>
      </c>
      <c r="AX143" s="14" t="s">
        <v>80</v>
      </c>
      <c r="AY143" s="173" t="s">
        <v>159</v>
      </c>
    </row>
    <row r="144" spans="1:65" s="2" customFormat="1" ht="24.2" customHeight="1">
      <c r="A144" s="33"/>
      <c r="B144" s="149"/>
      <c r="C144" s="150" t="s">
        <v>206</v>
      </c>
      <c r="D144" s="150" t="s">
        <v>162</v>
      </c>
      <c r="E144" s="151" t="s">
        <v>1417</v>
      </c>
      <c r="F144" s="152" t="s">
        <v>1418</v>
      </c>
      <c r="G144" s="153" t="s">
        <v>721</v>
      </c>
      <c r="H144" s="154">
        <v>0.26200000000000001</v>
      </c>
      <c r="I144" s="155"/>
      <c r="J144" s="156">
        <f>ROUND(I144*H144,2)</f>
        <v>0</v>
      </c>
      <c r="K144" s="152" t="s">
        <v>1</v>
      </c>
      <c r="L144" s="34"/>
      <c r="M144" s="157" t="s">
        <v>1</v>
      </c>
      <c r="N144" s="158" t="s">
        <v>39</v>
      </c>
      <c r="O144" s="59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209</v>
      </c>
      <c r="AT144" s="161" t="s">
        <v>162</v>
      </c>
      <c r="AU144" s="161" t="s">
        <v>86</v>
      </c>
      <c r="AY144" s="18" t="s">
        <v>159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8" t="s">
        <v>86</v>
      </c>
      <c r="BK144" s="162">
        <f>ROUND(I144*H144,2)</f>
        <v>0</v>
      </c>
      <c r="BL144" s="18" t="s">
        <v>209</v>
      </c>
      <c r="BM144" s="161" t="s">
        <v>201</v>
      </c>
    </row>
    <row r="145" spans="1:65" s="2" customFormat="1" ht="29.25">
      <c r="A145" s="33"/>
      <c r="B145" s="34"/>
      <c r="C145" s="33"/>
      <c r="D145" s="164" t="s">
        <v>864</v>
      </c>
      <c r="E145" s="33"/>
      <c r="F145" s="205" t="s">
        <v>1419</v>
      </c>
      <c r="G145" s="33"/>
      <c r="H145" s="33"/>
      <c r="I145" s="206"/>
      <c r="J145" s="33"/>
      <c r="K145" s="33"/>
      <c r="L145" s="34"/>
      <c r="M145" s="207"/>
      <c r="N145" s="208"/>
      <c r="O145" s="59"/>
      <c r="P145" s="59"/>
      <c r="Q145" s="59"/>
      <c r="R145" s="59"/>
      <c r="S145" s="59"/>
      <c r="T145" s="60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8" t="s">
        <v>864</v>
      </c>
      <c r="AU145" s="18" t="s">
        <v>86</v>
      </c>
    </row>
    <row r="146" spans="1:65" s="12" customFormat="1" ht="22.9" customHeight="1">
      <c r="B146" s="136"/>
      <c r="D146" s="137" t="s">
        <v>72</v>
      </c>
      <c r="E146" s="147" t="s">
        <v>1420</v>
      </c>
      <c r="F146" s="147" t="s">
        <v>1421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SUM(P147:P165)</f>
        <v>0</v>
      </c>
      <c r="Q146" s="142"/>
      <c r="R146" s="143">
        <f>SUM(R147:R165)</f>
        <v>0</v>
      </c>
      <c r="S146" s="142"/>
      <c r="T146" s="144">
        <f>SUM(T147:T165)</f>
        <v>0</v>
      </c>
      <c r="AR146" s="137" t="s">
        <v>86</v>
      </c>
      <c r="AT146" s="145" t="s">
        <v>72</v>
      </c>
      <c r="AU146" s="145" t="s">
        <v>80</v>
      </c>
      <c r="AY146" s="137" t="s">
        <v>159</v>
      </c>
      <c r="BK146" s="146">
        <f>SUM(BK147:BK165)</f>
        <v>0</v>
      </c>
    </row>
    <row r="147" spans="1:65" s="2" customFormat="1" ht="33" customHeight="1">
      <c r="A147" s="33"/>
      <c r="B147" s="149"/>
      <c r="C147" s="150" t="s">
        <v>178</v>
      </c>
      <c r="D147" s="150" t="s">
        <v>162</v>
      </c>
      <c r="E147" s="151" t="s">
        <v>2299</v>
      </c>
      <c r="F147" s="152" t="s">
        <v>2300</v>
      </c>
      <c r="G147" s="153" t="s">
        <v>246</v>
      </c>
      <c r="H147" s="154">
        <v>124</v>
      </c>
      <c r="I147" s="155"/>
      <c r="J147" s="156">
        <f>ROUND(I147*H147,2)</f>
        <v>0</v>
      </c>
      <c r="K147" s="152" t="s">
        <v>1</v>
      </c>
      <c r="L147" s="34"/>
      <c r="M147" s="157" t="s">
        <v>1</v>
      </c>
      <c r="N147" s="158" t="s">
        <v>39</v>
      </c>
      <c r="O147" s="59"/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209</v>
      </c>
      <c r="AT147" s="161" t="s">
        <v>162</v>
      </c>
      <c r="AU147" s="161" t="s">
        <v>86</v>
      </c>
      <c r="AY147" s="18" t="s">
        <v>159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8" t="s">
        <v>86</v>
      </c>
      <c r="BK147" s="162">
        <f>ROUND(I147*H147,2)</f>
        <v>0</v>
      </c>
      <c r="BL147" s="18" t="s">
        <v>209</v>
      </c>
      <c r="BM147" s="161" t="s">
        <v>209</v>
      </c>
    </row>
    <row r="148" spans="1:65" s="13" customFormat="1" ht="11.25">
      <c r="B148" s="163"/>
      <c r="D148" s="164" t="s">
        <v>168</v>
      </c>
      <c r="E148" s="165" t="s">
        <v>1</v>
      </c>
      <c r="F148" s="166" t="s">
        <v>2301</v>
      </c>
      <c r="H148" s="167">
        <v>124</v>
      </c>
      <c r="I148" s="168"/>
      <c r="L148" s="163"/>
      <c r="M148" s="169"/>
      <c r="N148" s="170"/>
      <c r="O148" s="170"/>
      <c r="P148" s="170"/>
      <c r="Q148" s="170"/>
      <c r="R148" s="170"/>
      <c r="S148" s="170"/>
      <c r="T148" s="171"/>
      <c r="AT148" s="165" t="s">
        <v>168</v>
      </c>
      <c r="AU148" s="165" t="s">
        <v>86</v>
      </c>
      <c r="AV148" s="13" t="s">
        <v>86</v>
      </c>
      <c r="AW148" s="13" t="s">
        <v>30</v>
      </c>
      <c r="AX148" s="13" t="s">
        <v>73</v>
      </c>
      <c r="AY148" s="165" t="s">
        <v>159</v>
      </c>
    </row>
    <row r="149" spans="1:65" s="14" customFormat="1" ht="11.25">
      <c r="B149" s="172"/>
      <c r="D149" s="164" t="s">
        <v>168</v>
      </c>
      <c r="E149" s="173" t="s">
        <v>1</v>
      </c>
      <c r="F149" s="174" t="s">
        <v>170</v>
      </c>
      <c r="H149" s="175">
        <v>124</v>
      </c>
      <c r="I149" s="176"/>
      <c r="L149" s="172"/>
      <c r="M149" s="177"/>
      <c r="N149" s="178"/>
      <c r="O149" s="178"/>
      <c r="P149" s="178"/>
      <c r="Q149" s="178"/>
      <c r="R149" s="178"/>
      <c r="S149" s="178"/>
      <c r="T149" s="179"/>
      <c r="AT149" s="173" t="s">
        <v>168</v>
      </c>
      <c r="AU149" s="173" t="s">
        <v>86</v>
      </c>
      <c r="AV149" s="14" t="s">
        <v>167</v>
      </c>
      <c r="AW149" s="14" t="s">
        <v>30</v>
      </c>
      <c r="AX149" s="14" t="s">
        <v>80</v>
      </c>
      <c r="AY149" s="173" t="s">
        <v>159</v>
      </c>
    </row>
    <row r="150" spans="1:65" s="2" customFormat="1" ht="16.5" customHeight="1">
      <c r="A150" s="33"/>
      <c r="B150" s="149"/>
      <c r="C150" s="150" t="s">
        <v>226</v>
      </c>
      <c r="D150" s="150" t="s">
        <v>162</v>
      </c>
      <c r="E150" s="151" t="s">
        <v>2302</v>
      </c>
      <c r="F150" s="152" t="s">
        <v>2303</v>
      </c>
      <c r="G150" s="153" t="s">
        <v>621</v>
      </c>
      <c r="H150" s="154">
        <v>5</v>
      </c>
      <c r="I150" s="155"/>
      <c r="J150" s="156">
        <f>ROUND(I150*H150,2)</f>
        <v>0</v>
      </c>
      <c r="K150" s="152" t="s">
        <v>1</v>
      </c>
      <c r="L150" s="34"/>
      <c r="M150" s="157" t="s">
        <v>1</v>
      </c>
      <c r="N150" s="158" t="s">
        <v>39</v>
      </c>
      <c r="O150" s="59"/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209</v>
      </c>
      <c r="AT150" s="161" t="s">
        <v>162</v>
      </c>
      <c r="AU150" s="161" t="s">
        <v>86</v>
      </c>
      <c r="AY150" s="18" t="s">
        <v>159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8" t="s">
        <v>86</v>
      </c>
      <c r="BK150" s="162">
        <f>ROUND(I150*H150,2)</f>
        <v>0</v>
      </c>
      <c r="BL150" s="18" t="s">
        <v>209</v>
      </c>
      <c r="BM150" s="161" t="s">
        <v>213</v>
      </c>
    </row>
    <row r="151" spans="1:65" s="2" customFormat="1" ht="24.2" customHeight="1">
      <c r="A151" s="33"/>
      <c r="B151" s="149"/>
      <c r="C151" s="150" t="s">
        <v>182</v>
      </c>
      <c r="D151" s="150" t="s">
        <v>162</v>
      </c>
      <c r="E151" s="151" t="s">
        <v>2304</v>
      </c>
      <c r="F151" s="152" t="s">
        <v>2305</v>
      </c>
      <c r="G151" s="153" t="s">
        <v>621</v>
      </c>
      <c r="H151" s="154">
        <v>320</v>
      </c>
      <c r="I151" s="155"/>
      <c r="J151" s="156">
        <f>ROUND(I151*H151,2)</f>
        <v>0</v>
      </c>
      <c r="K151" s="152" t="s">
        <v>1</v>
      </c>
      <c r="L151" s="34"/>
      <c r="M151" s="157" t="s">
        <v>1</v>
      </c>
      <c r="N151" s="158" t="s">
        <v>39</v>
      </c>
      <c r="O151" s="59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1" t="s">
        <v>209</v>
      </c>
      <c r="AT151" s="161" t="s">
        <v>162</v>
      </c>
      <c r="AU151" s="161" t="s">
        <v>86</v>
      </c>
      <c r="AY151" s="18" t="s">
        <v>159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8" t="s">
        <v>86</v>
      </c>
      <c r="BK151" s="162">
        <f>ROUND(I151*H151,2)</f>
        <v>0</v>
      </c>
      <c r="BL151" s="18" t="s">
        <v>209</v>
      </c>
      <c r="BM151" s="161" t="s">
        <v>229</v>
      </c>
    </row>
    <row r="152" spans="1:65" s="13" customFormat="1" ht="11.25">
      <c r="B152" s="163"/>
      <c r="D152" s="164" t="s">
        <v>168</v>
      </c>
      <c r="E152" s="165" t="s">
        <v>1</v>
      </c>
      <c r="F152" s="166" t="s">
        <v>2306</v>
      </c>
      <c r="H152" s="167">
        <v>320</v>
      </c>
      <c r="I152" s="168"/>
      <c r="L152" s="163"/>
      <c r="M152" s="169"/>
      <c r="N152" s="170"/>
      <c r="O152" s="170"/>
      <c r="P152" s="170"/>
      <c r="Q152" s="170"/>
      <c r="R152" s="170"/>
      <c r="S152" s="170"/>
      <c r="T152" s="171"/>
      <c r="AT152" s="165" t="s">
        <v>168</v>
      </c>
      <c r="AU152" s="165" t="s">
        <v>86</v>
      </c>
      <c r="AV152" s="13" t="s">
        <v>86</v>
      </c>
      <c r="AW152" s="13" t="s">
        <v>30</v>
      </c>
      <c r="AX152" s="13" t="s">
        <v>73</v>
      </c>
      <c r="AY152" s="165" t="s">
        <v>159</v>
      </c>
    </row>
    <row r="153" spans="1:65" s="14" customFormat="1" ht="11.25">
      <c r="B153" s="172"/>
      <c r="D153" s="164" t="s">
        <v>168</v>
      </c>
      <c r="E153" s="173" t="s">
        <v>1</v>
      </c>
      <c r="F153" s="174" t="s">
        <v>170</v>
      </c>
      <c r="H153" s="175">
        <v>320</v>
      </c>
      <c r="I153" s="176"/>
      <c r="L153" s="172"/>
      <c r="M153" s="177"/>
      <c r="N153" s="178"/>
      <c r="O153" s="178"/>
      <c r="P153" s="178"/>
      <c r="Q153" s="178"/>
      <c r="R153" s="178"/>
      <c r="S153" s="178"/>
      <c r="T153" s="179"/>
      <c r="AT153" s="173" t="s">
        <v>168</v>
      </c>
      <c r="AU153" s="173" t="s">
        <v>86</v>
      </c>
      <c r="AV153" s="14" t="s">
        <v>167</v>
      </c>
      <c r="AW153" s="14" t="s">
        <v>30</v>
      </c>
      <c r="AX153" s="14" t="s">
        <v>80</v>
      </c>
      <c r="AY153" s="173" t="s">
        <v>159</v>
      </c>
    </row>
    <row r="154" spans="1:65" s="2" customFormat="1" ht="33" customHeight="1">
      <c r="A154" s="33"/>
      <c r="B154" s="149"/>
      <c r="C154" s="150" t="s">
        <v>234</v>
      </c>
      <c r="D154" s="150" t="s">
        <v>162</v>
      </c>
      <c r="E154" s="151" t="s">
        <v>2307</v>
      </c>
      <c r="F154" s="152" t="s">
        <v>2308</v>
      </c>
      <c r="G154" s="153" t="s">
        <v>621</v>
      </c>
      <c r="H154" s="154">
        <v>5</v>
      </c>
      <c r="I154" s="155"/>
      <c r="J154" s="156">
        <f t="shared" ref="J154:J161" si="0">ROUND(I154*H154,2)</f>
        <v>0</v>
      </c>
      <c r="K154" s="152" t="s">
        <v>1</v>
      </c>
      <c r="L154" s="34"/>
      <c r="M154" s="157" t="s">
        <v>1</v>
      </c>
      <c r="N154" s="158" t="s">
        <v>39</v>
      </c>
      <c r="O154" s="59"/>
      <c r="P154" s="159">
        <f t="shared" ref="P154:P161" si="1">O154*H154</f>
        <v>0</v>
      </c>
      <c r="Q154" s="159">
        <v>0</v>
      </c>
      <c r="R154" s="159">
        <f t="shared" ref="R154:R161" si="2">Q154*H154</f>
        <v>0</v>
      </c>
      <c r="S154" s="159">
        <v>0</v>
      </c>
      <c r="T154" s="160">
        <f t="shared" ref="T154:T161" si="3"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209</v>
      </c>
      <c r="AT154" s="161" t="s">
        <v>162</v>
      </c>
      <c r="AU154" s="161" t="s">
        <v>86</v>
      </c>
      <c r="AY154" s="18" t="s">
        <v>159</v>
      </c>
      <c r="BE154" s="162">
        <f t="shared" ref="BE154:BE161" si="4">IF(N154="základní",J154,0)</f>
        <v>0</v>
      </c>
      <c r="BF154" s="162">
        <f t="shared" ref="BF154:BF161" si="5">IF(N154="snížená",J154,0)</f>
        <v>0</v>
      </c>
      <c r="BG154" s="162">
        <f t="shared" ref="BG154:BG161" si="6">IF(N154="zákl. přenesená",J154,0)</f>
        <v>0</v>
      </c>
      <c r="BH154" s="162">
        <f t="shared" ref="BH154:BH161" si="7">IF(N154="sníž. přenesená",J154,0)</f>
        <v>0</v>
      </c>
      <c r="BI154" s="162">
        <f t="shared" ref="BI154:BI161" si="8">IF(N154="nulová",J154,0)</f>
        <v>0</v>
      </c>
      <c r="BJ154" s="18" t="s">
        <v>86</v>
      </c>
      <c r="BK154" s="162">
        <f t="shared" ref="BK154:BK161" si="9">ROUND(I154*H154,2)</f>
        <v>0</v>
      </c>
      <c r="BL154" s="18" t="s">
        <v>209</v>
      </c>
      <c r="BM154" s="161" t="s">
        <v>232</v>
      </c>
    </row>
    <row r="155" spans="1:65" s="2" customFormat="1" ht="24.2" customHeight="1">
      <c r="A155" s="33"/>
      <c r="B155" s="149"/>
      <c r="C155" s="150" t="s">
        <v>192</v>
      </c>
      <c r="D155" s="150" t="s">
        <v>162</v>
      </c>
      <c r="E155" s="151" t="s">
        <v>2309</v>
      </c>
      <c r="F155" s="152" t="s">
        <v>2310</v>
      </c>
      <c r="G155" s="153" t="s">
        <v>621</v>
      </c>
      <c r="H155" s="154">
        <v>5</v>
      </c>
      <c r="I155" s="155"/>
      <c r="J155" s="156">
        <f t="shared" si="0"/>
        <v>0</v>
      </c>
      <c r="K155" s="152" t="s">
        <v>1</v>
      </c>
      <c r="L155" s="34"/>
      <c r="M155" s="157" t="s">
        <v>1</v>
      </c>
      <c r="N155" s="158" t="s">
        <v>39</v>
      </c>
      <c r="O155" s="59"/>
      <c r="P155" s="159">
        <f t="shared" si="1"/>
        <v>0</v>
      </c>
      <c r="Q155" s="159">
        <v>0</v>
      </c>
      <c r="R155" s="159">
        <f t="shared" si="2"/>
        <v>0</v>
      </c>
      <c r="S155" s="159">
        <v>0</v>
      </c>
      <c r="T155" s="160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1" t="s">
        <v>209</v>
      </c>
      <c r="AT155" s="161" t="s">
        <v>162</v>
      </c>
      <c r="AU155" s="161" t="s">
        <v>86</v>
      </c>
      <c r="AY155" s="18" t="s">
        <v>159</v>
      </c>
      <c r="BE155" s="162">
        <f t="shared" si="4"/>
        <v>0</v>
      </c>
      <c r="BF155" s="162">
        <f t="shared" si="5"/>
        <v>0</v>
      </c>
      <c r="BG155" s="162">
        <f t="shared" si="6"/>
        <v>0</v>
      </c>
      <c r="BH155" s="162">
        <f t="shared" si="7"/>
        <v>0</v>
      </c>
      <c r="BI155" s="162">
        <f t="shared" si="8"/>
        <v>0</v>
      </c>
      <c r="BJ155" s="18" t="s">
        <v>86</v>
      </c>
      <c r="BK155" s="162">
        <f t="shared" si="9"/>
        <v>0</v>
      </c>
      <c r="BL155" s="18" t="s">
        <v>209</v>
      </c>
      <c r="BM155" s="161" t="s">
        <v>237</v>
      </c>
    </row>
    <row r="156" spans="1:65" s="2" customFormat="1" ht="21.75" customHeight="1">
      <c r="A156" s="33"/>
      <c r="B156" s="149"/>
      <c r="C156" s="150" t="s">
        <v>243</v>
      </c>
      <c r="D156" s="150" t="s">
        <v>162</v>
      </c>
      <c r="E156" s="151" t="s">
        <v>2311</v>
      </c>
      <c r="F156" s="152" t="s">
        <v>2312</v>
      </c>
      <c r="G156" s="153" t="s">
        <v>621</v>
      </c>
      <c r="H156" s="154">
        <v>5</v>
      </c>
      <c r="I156" s="155"/>
      <c r="J156" s="156">
        <f t="shared" si="0"/>
        <v>0</v>
      </c>
      <c r="K156" s="152" t="s">
        <v>1</v>
      </c>
      <c r="L156" s="34"/>
      <c r="M156" s="157" t="s">
        <v>1</v>
      </c>
      <c r="N156" s="158" t="s">
        <v>39</v>
      </c>
      <c r="O156" s="59"/>
      <c r="P156" s="159">
        <f t="shared" si="1"/>
        <v>0</v>
      </c>
      <c r="Q156" s="159">
        <v>0</v>
      </c>
      <c r="R156" s="159">
        <f t="shared" si="2"/>
        <v>0</v>
      </c>
      <c r="S156" s="159">
        <v>0</v>
      </c>
      <c r="T156" s="160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209</v>
      </c>
      <c r="AT156" s="161" t="s">
        <v>162</v>
      </c>
      <c r="AU156" s="161" t="s">
        <v>86</v>
      </c>
      <c r="AY156" s="18" t="s">
        <v>159</v>
      </c>
      <c r="BE156" s="162">
        <f t="shared" si="4"/>
        <v>0</v>
      </c>
      <c r="BF156" s="162">
        <f t="shared" si="5"/>
        <v>0</v>
      </c>
      <c r="BG156" s="162">
        <f t="shared" si="6"/>
        <v>0</v>
      </c>
      <c r="BH156" s="162">
        <f t="shared" si="7"/>
        <v>0</v>
      </c>
      <c r="BI156" s="162">
        <f t="shared" si="8"/>
        <v>0</v>
      </c>
      <c r="BJ156" s="18" t="s">
        <v>86</v>
      </c>
      <c r="BK156" s="162">
        <f t="shared" si="9"/>
        <v>0</v>
      </c>
      <c r="BL156" s="18" t="s">
        <v>209</v>
      </c>
      <c r="BM156" s="161" t="s">
        <v>242</v>
      </c>
    </row>
    <row r="157" spans="1:65" s="2" customFormat="1" ht="24.2" customHeight="1">
      <c r="A157" s="33"/>
      <c r="B157" s="149"/>
      <c r="C157" s="150" t="s">
        <v>201</v>
      </c>
      <c r="D157" s="150" t="s">
        <v>162</v>
      </c>
      <c r="E157" s="151" t="s">
        <v>2313</v>
      </c>
      <c r="F157" s="152" t="s">
        <v>2314</v>
      </c>
      <c r="G157" s="153" t="s">
        <v>621</v>
      </c>
      <c r="H157" s="154">
        <v>5</v>
      </c>
      <c r="I157" s="155"/>
      <c r="J157" s="156">
        <f t="shared" si="0"/>
        <v>0</v>
      </c>
      <c r="K157" s="152" t="s">
        <v>1</v>
      </c>
      <c r="L157" s="34"/>
      <c r="M157" s="157" t="s">
        <v>1</v>
      </c>
      <c r="N157" s="158" t="s">
        <v>39</v>
      </c>
      <c r="O157" s="59"/>
      <c r="P157" s="159">
        <f t="shared" si="1"/>
        <v>0</v>
      </c>
      <c r="Q157" s="159">
        <v>0</v>
      </c>
      <c r="R157" s="159">
        <f t="shared" si="2"/>
        <v>0</v>
      </c>
      <c r="S157" s="159">
        <v>0</v>
      </c>
      <c r="T157" s="160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1" t="s">
        <v>209</v>
      </c>
      <c r="AT157" s="161" t="s">
        <v>162</v>
      </c>
      <c r="AU157" s="161" t="s">
        <v>86</v>
      </c>
      <c r="AY157" s="18" t="s">
        <v>159</v>
      </c>
      <c r="BE157" s="162">
        <f t="shared" si="4"/>
        <v>0</v>
      </c>
      <c r="BF157" s="162">
        <f t="shared" si="5"/>
        <v>0</v>
      </c>
      <c r="BG157" s="162">
        <f t="shared" si="6"/>
        <v>0</v>
      </c>
      <c r="BH157" s="162">
        <f t="shared" si="7"/>
        <v>0</v>
      </c>
      <c r="BI157" s="162">
        <f t="shared" si="8"/>
        <v>0</v>
      </c>
      <c r="BJ157" s="18" t="s">
        <v>86</v>
      </c>
      <c r="BK157" s="162">
        <f t="shared" si="9"/>
        <v>0</v>
      </c>
      <c r="BL157" s="18" t="s">
        <v>209</v>
      </c>
      <c r="BM157" s="161" t="s">
        <v>247</v>
      </c>
    </row>
    <row r="158" spans="1:65" s="2" customFormat="1" ht="49.15" customHeight="1">
      <c r="A158" s="33"/>
      <c r="B158" s="149"/>
      <c r="C158" s="150" t="s">
        <v>8</v>
      </c>
      <c r="D158" s="150" t="s">
        <v>162</v>
      </c>
      <c r="E158" s="151" t="s">
        <v>2315</v>
      </c>
      <c r="F158" s="152" t="s">
        <v>2316</v>
      </c>
      <c r="G158" s="153" t="s">
        <v>621</v>
      </c>
      <c r="H158" s="154">
        <v>80</v>
      </c>
      <c r="I158" s="155"/>
      <c r="J158" s="156">
        <f t="shared" si="0"/>
        <v>0</v>
      </c>
      <c r="K158" s="152" t="s">
        <v>1</v>
      </c>
      <c r="L158" s="34"/>
      <c r="M158" s="157" t="s">
        <v>1</v>
      </c>
      <c r="N158" s="158" t="s">
        <v>39</v>
      </c>
      <c r="O158" s="59"/>
      <c r="P158" s="159">
        <f t="shared" si="1"/>
        <v>0</v>
      </c>
      <c r="Q158" s="159">
        <v>0</v>
      </c>
      <c r="R158" s="159">
        <f t="shared" si="2"/>
        <v>0</v>
      </c>
      <c r="S158" s="159">
        <v>0</v>
      </c>
      <c r="T158" s="160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209</v>
      </c>
      <c r="AT158" s="161" t="s">
        <v>162</v>
      </c>
      <c r="AU158" s="161" t="s">
        <v>86</v>
      </c>
      <c r="AY158" s="18" t="s">
        <v>159</v>
      </c>
      <c r="BE158" s="162">
        <f t="shared" si="4"/>
        <v>0</v>
      </c>
      <c r="BF158" s="162">
        <f t="shared" si="5"/>
        <v>0</v>
      </c>
      <c r="BG158" s="162">
        <f t="shared" si="6"/>
        <v>0</v>
      </c>
      <c r="BH158" s="162">
        <f t="shared" si="7"/>
        <v>0</v>
      </c>
      <c r="BI158" s="162">
        <f t="shared" si="8"/>
        <v>0</v>
      </c>
      <c r="BJ158" s="18" t="s">
        <v>86</v>
      </c>
      <c r="BK158" s="162">
        <f t="shared" si="9"/>
        <v>0</v>
      </c>
      <c r="BL158" s="18" t="s">
        <v>209</v>
      </c>
      <c r="BM158" s="161" t="s">
        <v>256</v>
      </c>
    </row>
    <row r="159" spans="1:65" s="2" customFormat="1" ht="49.15" customHeight="1">
      <c r="A159" s="33"/>
      <c r="B159" s="149"/>
      <c r="C159" s="150" t="s">
        <v>209</v>
      </c>
      <c r="D159" s="150" t="s">
        <v>162</v>
      </c>
      <c r="E159" s="151" t="s">
        <v>2317</v>
      </c>
      <c r="F159" s="152" t="s">
        <v>2318</v>
      </c>
      <c r="G159" s="153" t="s">
        <v>621</v>
      </c>
      <c r="H159" s="154">
        <v>80</v>
      </c>
      <c r="I159" s="155"/>
      <c r="J159" s="156">
        <f t="shared" si="0"/>
        <v>0</v>
      </c>
      <c r="K159" s="152" t="s">
        <v>1</v>
      </c>
      <c r="L159" s="34"/>
      <c r="M159" s="157" t="s">
        <v>1</v>
      </c>
      <c r="N159" s="158" t="s">
        <v>39</v>
      </c>
      <c r="O159" s="59"/>
      <c r="P159" s="159">
        <f t="shared" si="1"/>
        <v>0</v>
      </c>
      <c r="Q159" s="159">
        <v>0</v>
      </c>
      <c r="R159" s="159">
        <f t="shared" si="2"/>
        <v>0</v>
      </c>
      <c r="S159" s="159">
        <v>0</v>
      </c>
      <c r="T159" s="160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209</v>
      </c>
      <c r="AT159" s="161" t="s">
        <v>162</v>
      </c>
      <c r="AU159" s="161" t="s">
        <v>86</v>
      </c>
      <c r="AY159" s="18" t="s">
        <v>159</v>
      </c>
      <c r="BE159" s="162">
        <f t="shared" si="4"/>
        <v>0</v>
      </c>
      <c r="BF159" s="162">
        <f t="shared" si="5"/>
        <v>0</v>
      </c>
      <c r="BG159" s="162">
        <f t="shared" si="6"/>
        <v>0</v>
      </c>
      <c r="BH159" s="162">
        <f t="shared" si="7"/>
        <v>0</v>
      </c>
      <c r="BI159" s="162">
        <f t="shared" si="8"/>
        <v>0</v>
      </c>
      <c r="BJ159" s="18" t="s">
        <v>86</v>
      </c>
      <c r="BK159" s="162">
        <f t="shared" si="9"/>
        <v>0</v>
      </c>
      <c r="BL159" s="18" t="s">
        <v>209</v>
      </c>
      <c r="BM159" s="161" t="s">
        <v>267</v>
      </c>
    </row>
    <row r="160" spans="1:65" s="2" customFormat="1" ht="24.2" customHeight="1">
      <c r="A160" s="33"/>
      <c r="B160" s="149"/>
      <c r="C160" s="150" t="s">
        <v>268</v>
      </c>
      <c r="D160" s="150" t="s">
        <v>162</v>
      </c>
      <c r="E160" s="151" t="s">
        <v>2319</v>
      </c>
      <c r="F160" s="152" t="s">
        <v>2320</v>
      </c>
      <c r="G160" s="153" t="s">
        <v>246</v>
      </c>
      <c r="H160" s="154">
        <v>124</v>
      </c>
      <c r="I160" s="155"/>
      <c r="J160" s="156">
        <f t="shared" si="0"/>
        <v>0</v>
      </c>
      <c r="K160" s="152" t="s">
        <v>1</v>
      </c>
      <c r="L160" s="34"/>
      <c r="M160" s="157" t="s">
        <v>1</v>
      </c>
      <c r="N160" s="158" t="s">
        <v>39</v>
      </c>
      <c r="O160" s="59"/>
      <c r="P160" s="159">
        <f t="shared" si="1"/>
        <v>0</v>
      </c>
      <c r="Q160" s="159">
        <v>0</v>
      </c>
      <c r="R160" s="159">
        <f t="shared" si="2"/>
        <v>0</v>
      </c>
      <c r="S160" s="159">
        <v>0</v>
      </c>
      <c r="T160" s="160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209</v>
      </c>
      <c r="AT160" s="161" t="s">
        <v>162</v>
      </c>
      <c r="AU160" s="161" t="s">
        <v>86</v>
      </c>
      <c r="AY160" s="18" t="s">
        <v>159</v>
      </c>
      <c r="BE160" s="162">
        <f t="shared" si="4"/>
        <v>0</v>
      </c>
      <c r="BF160" s="162">
        <f t="shared" si="5"/>
        <v>0</v>
      </c>
      <c r="BG160" s="162">
        <f t="shared" si="6"/>
        <v>0</v>
      </c>
      <c r="BH160" s="162">
        <f t="shared" si="7"/>
        <v>0</v>
      </c>
      <c r="BI160" s="162">
        <f t="shared" si="8"/>
        <v>0</v>
      </c>
      <c r="BJ160" s="18" t="s">
        <v>86</v>
      </c>
      <c r="BK160" s="162">
        <f t="shared" si="9"/>
        <v>0</v>
      </c>
      <c r="BL160" s="18" t="s">
        <v>209</v>
      </c>
      <c r="BM160" s="161" t="s">
        <v>272</v>
      </c>
    </row>
    <row r="161" spans="1:65" s="2" customFormat="1" ht="21.75" customHeight="1">
      <c r="A161" s="33"/>
      <c r="B161" s="149"/>
      <c r="C161" s="150" t="s">
        <v>213</v>
      </c>
      <c r="D161" s="150" t="s">
        <v>162</v>
      </c>
      <c r="E161" s="151" t="s">
        <v>1505</v>
      </c>
      <c r="F161" s="152" t="s">
        <v>1506</v>
      </c>
      <c r="G161" s="153" t="s">
        <v>246</v>
      </c>
      <c r="H161" s="154">
        <v>124</v>
      </c>
      <c r="I161" s="155"/>
      <c r="J161" s="156">
        <f t="shared" si="0"/>
        <v>0</v>
      </c>
      <c r="K161" s="152" t="s">
        <v>1</v>
      </c>
      <c r="L161" s="34"/>
      <c r="M161" s="157" t="s">
        <v>1</v>
      </c>
      <c r="N161" s="158" t="s">
        <v>39</v>
      </c>
      <c r="O161" s="59"/>
      <c r="P161" s="159">
        <f t="shared" si="1"/>
        <v>0</v>
      </c>
      <c r="Q161" s="159">
        <v>0</v>
      </c>
      <c r="R161" s="159">
        <f t="shared" si="2"/>
        <v>0</v>
      </c>
      <c r="S161" s="159">
        <v>0</v>
      </c>
      <c r="T161" s="160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209</v>
      </c>
      <c r="AT161" s="161" t="s">
        <v>162</v>
      </c>
      <c r="AU161" s="161" t="s">
        <v>86</v>
      </c>
      <c r="AY161" s="18" t="s">
        <v>159</v>
      </c>
      <c r="BE161" s="162">
        <f t="shared" si="4"/>
        <v>0</v>
      </c>
      <c r="BF161" s="162">
        <f t="shared" si="5"/>
        <v>0</v>
      </c>
      <c r="BG161" s="162">
        <f t="shared" si="6"/>
        <v>0</v>
      </c>
      <c r="BH161" s="162">
        <f t="shared" si="7"/>
        <v>0</v>
      </c>
      <c r="BI161" s="162">
        <f t="shared" si="8"/>
        <v>0</v>
      </c>
      <c r="BJ161" s="18" t="s">
        <v>86</v>
      </c>
      <c r="BK161" s="162">
        <f t="shared" si="9"/>
        <v>0</v>
      </c>
      <c r="BL161" s="18" t="s">
        <v>209</v>
      </c>
      <c r="BM161" s="161" t="s">
        <v>276</v>
      </c>
    </row>
    <row r="162" spans="1:65" s="13" customFormat="1" ht="11.25">
      <c r="B162" s="163"/>
      <c r="D162" s="164" t="s">
        <v>168</v>
      </c>
      <c r="E162" s="165" t="s">
        <v>1</v>
      </c>
      <c r="F162" s="166" t="s">
        <v>2321</v>
      </c>
      <c r="H162" s="167">
        <v>124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168</v>
      </c>
      <c r="AU162" s="165" t="s">
        <v>86</v>
      </c>
      <c r="AV162" s="13" t="s">
        <v>86</v>
      </c>
      <c r="AW162" s="13" t="s">
        <v>30</v>
      </c>
      <c r="AX162" s="13" t="s">
        <v>73</v>
      </c>
      <c r="AY162" s="165" t="s">
        <v>159</v>
      </c>
    </row>
    <row r="163" spans="1:65" s="14" customFormat="1" ht="11.25">
      <c r="B163" s="172"/>
      <c r="D163" s="164" t="s">
        <v>168</v>
      </c>
      <c r="E163" s="173" t="s">
        <v>1</v>
      </c>
      <c r="F163" s="174" t="s">
        <v>170</v>
      </c>
      <c r="H163" s="175">
        <v>124</v>
      </c>
      <c r="I163" s="176"/>
      <c r="L163" s="172"/>
      <c r="M163" s="177"/>
      <c r="N163" s="178"/>
      <c r="O163" s="178"/>
      <c r="P163" s="178"/>
      <c r="Q163" s="178"/>
      <c r="R163" s="178"/>
      <c r="S163" s="178"/>
      <c r="T163" s="179"/>
      <c r="AT163" s="173" t="s">
        <v>168</v>
      </c>
      <c r="AU163" s="173" t="s">
        <v>86</v>
      </c>
      <c r="AV163" s="14" t="s">
        <v>167</v>
      </c>
      <c r="AW163" s="14" t="s">
        <v>30</v>
      </c>
      <c r="AX163" s="14" t="s">
        <v>80</v>
      </c>
      <c r="AY163" s="173" t="s">
        <v>159</v>
      </c>
    </row>
    <row r="164" spans="1:65" s="2" customFormat="1" ht="24.2" customHeight="1">
      <c r="A164" s="33"/>
      <c r="B164" s="149"/>
      <c r="C164" s="150" t="s">
        <v>277</v>
      </c>
      <c r="D164" s="150" t="s">
        <v>162</v>
      </c>
      <c r="E164" s="151" t="s">
        <v>1516</v>
      </c>
      <c r="F164" s="152" t="s">
        <v>1517</v>
      </c>
      <c r="G164" s="153" t="s">
        <v>721</v>
      </c>
      <c r="H164" s="154">
        <v>2.532</v>
      </c>
      <c r="I164" s="155"/>
      <c r="J164" s="156">
        <f>ROUND(I164*H164,2)</f>
        <v>0</v>
      </c>
      <c r="K164" s="152" t="s">
        <v>1</v>
      </c>
      <c r="L164" s="34"/>
      <c r="M164" s="157" t="s">
        <v>1</v>
      </c>
      <c r="N164" s="158" t="s">
        <v>39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209</v>
      </c>
      <c r="AT164" s="161" t="s">
        <v>162</v>
      </c>
      <c r="AU164" s="161" t="s">
        <v>86</v>
      </c>
      <c r="AY164" s="18" t="s">
        <v>159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86</v>
      </c>
      <c r="BK164" s="162">
        <f>ROUND(I164*H164,2)</f>
        <v>0</v>
      </c>
      <c r="BL164" s="18" t="s">
        <v>209</v>
      </c>
      <c r="BM164" s="161" t="s">
        <v>280</v>
      </c>
    </row>
    <row r="165" spans="1:65" s="2" customFormat="1" ht="19.5">
      <c r="A165" s="33"/>
      <c r="B165" s="34"/>
      <c r="C165" s="33"/>
      <c r="D165" s="164" t="s">
        <v>864</v>
      </c>
      <c r="E165" s="33"/>
      <c r="F165" s="205" t="s">
        <v>1518</v>
      </c>
      <c r="G165" s="33"/>
      <c r="H165" s="33"/>
      <c r="I165" s="206"/>
      <c r="J165" s="33"/>
      <c r="K165" s="33"/>
      <c r="L165" s="34"/>
      <c r="M165" s="214"/>
      <c r="N165" s="215"/>
      <c r="O165" s="211"/>
      <c r="P165" s="211"/>
      <c r="Q165" s="211"/>
      <c r="R165" s="211"/>
      <c r="S165" s="211"/>
      <c r="T165" s="216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8" t="s">
        <v>864</v>
      </c>
      <c r="AU165" s="18" t="s">
        <v>86</v>
      </c>
    </row>
    <row r="166" spans="1:65" s="2" customFormat="1" ht="6.95" customHeight="1">
      <c r="A166" s="33"/>
      <c r="B166" s="48"/>
      <c r="C166" s="49"/>
      <c r="D166" s="49"/>
      <c r="E166" s="49"/>
      <c r="F166" s="49"/>
      <c r="G166" s="49"/>
      <c r="H166" s="49"/>
      <c r="I166" s="49"/>
      <c r="J166" s="49"/>
      <c r="K166" s="49"/>
      <c r="L166" s="34"/>
      <c r="M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</row>
  </sheetData>
  <autoFilter ref="C124:K165" xr:uid="{00000000-0009-0000-0000-000009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4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117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1811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2322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ROUND((SUM(BE124:BE146)),  2)</f>
        <v>0</v>
      </c>
      <c r="G35" s="33"/>
      <c r="H35" s="33"/>
      <c r="I35" s="106">
        <v>0.21</v>
      </c>
      <c r="J35" s="105">
        <f>ROUND(((SUM(BE124:BE146))*I35),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ROUND((SUM(BF124:BF146)),  2)</f>
        <v>0</v>
      </c>
      <c r="G36" s="33"/>
      <c r="H36" s="33"/>
      <c r="I36" s="106">
        <v>0.15</v>
      </c>
      <c r="J36" s="105">
        <f>ROUND(((SUM(BF124:BF146))*I36),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ROUND((SUM(BG124:BG146)),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ROUND((SUM(BH124:BH146)),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ROUND((SUM(BI124:BI146)),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1811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102.4 - Vedlejší rozpočtové náklady - neuznatelné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1743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10" customFormat="1" ht="19.899999999999999" customHeight="1">
      <c r="B100" s="122"/>
      <c r="D100" s="123" t="s">
        <v>1744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899999999999999" customHeight="1">
      <c r="B101" s="122"/>
      <c r="D101" s="123" t="s">
        <v>1745</v>
      </c>
      <c r="E101" s="124"/>
      <c r="F101" s="124"/>
      <c r="G101" s="124"/>
      <c r="H101" s="124"/>
      <c r="I101" s="124"/>
      <c r="J101" s="125">
        <f>J130</f>
        <v>0</v>
      </c>
      <c r="L101" s="122"/>
    </row>
    <row r="102" spans="1:47" s="10" customFormat="1" ht="19.899999999999999" customHeight="1">
      <c r="B102" s="122"/>
      <c r="D102" s="123" t="s">
        <v>1746</v>
      </c>
      <c r="E102" s="124"/>
      <c r="F102" s="124"/>
      <c r="G102" s="124"/>
      <c r="H102" s="124"/>
      <c r="I102" s="124"/>
      <c r="J102" s="125">
        <f>J134</f>
        <v>0</v>
      </c>
      <c r="L102" s="122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6.95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6.95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4.95" customHeight="1">
      <c r="A109" s="33"/>
      <c r="B109" s="34"/>
      <c r="C109" s="22" t="s">
        <v>144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6.5" customHeight="1">
      <c r="A112" s="33"/>
      <c r="B112" s="34"/>
      <c r="C112" s="33"/>
      <c r="D112" s="33"/>
      <c r="E112" s="267" t="str">
        <f>E7</f>
        <v>BD Husova 546-550-revize-cú2021</v>
      </c>
      <c r="F112" s="268"/>
      <c r="G112" s="268"/>
      <c r="H112" s="268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119</v>
      </c>
      <c r="L113" s="21"/>
    </row>
    <row r="114" spans="1:65" s="2" customFormat="1" ht="16.5" customHeight="1">
      <c r="A114" s="33"/>
      <c r="B114" s="34"/>
      <c r="C114" s="33"/>
      <c r="D114" s="33"/>
      <c r="E114" s="267" t="s">
        <v>1811</v>
      </c>
      <c r="F114" s="269"/>
      <c r="G114" s="269"/>
      <c r="H114" s="269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121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29" t="str">
        <f>E11</f>
        <v>102.4 - Vedlejší rozpočtové náklady - neuznatelné</v>
      </c>
      <c r="F116" s="269"/>
      <c r="G116" s="269"/>
      <c r="H116" s="26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3"/>
      <c r="E118" s="33"/>
      <c r="F118" s="26" t="str">
        <f>F14</f>
        <v xml:space="preserve"> </v>
      </c>
      <c r="G118" s="33"/>
      <c r="H118" s="33"/>
      <c r="I118" s="28" t="s">
        <v>22</v>
      </c>
      <c r="J118" s="56" t="str">
        <f>IF(J14="","",J14)</f>
        <v>18. 5. 2020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24</v>
      </c>
      <c r="D120" s="33"/>
      <c r="E120" s="33"/>
      <c r="F120" s="26" t="str">
        <f>E17</f>
        <v xml:space="preserve"> </v>
      </c>
      <c r="G120" s="33"/>
      <c r="H120" s="33"/>
      <c r="I120" s="28" t="s">
        <v>29</v>
      </c>
      <c r="J120" s="31" t="str">
        <f>E23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27</v>
      </c>
      <c r="D121" s="33"/>
      <c r="E121" s="33"/>
      <c r="F121" s="26" t="str">
        <f>IF(E20="","",E20)</f>
        <v>Vyplň údaj</v>
      </c>
      <c r="G121" s="33"/>
      <c r="H121" s="33"/>
      <c r="I121" s="28" t="s">
        <v>31</v>
      </c>
      <c r="J121" s="31" t="str">
        <f>E26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6"/>
      <c r="B123" s="127"/>
      <c r="C123" s="128" t="s">
        <v>145</v>
      </c>
      <c r="D123" s="129" t="s">
        <v>58</v>
      </c>
      <c r="E123" s="129" t="s">
        <v>54</v>
      </c>
      <c r="F123" s="129" t="s">
        <v>55</v>
      </c>
      <c r="G123" s="129" t="s">
        <v>146</v>
      </c>
      <c r="H123" s="129" t="s">
        <v>147</v>
      </c>
      <c r="I123" s="129" t="s">
        <v>148</v>
      </c>
      <c r="J123" s="129" t="s">
        <v>125</v>
      </c>
      <c r="K123" s="130" t="s">
        <v>149</v>
      </c>
      <c r="L123" s="131"/>
      <c r="M123" s="63" t="s">
        <v>1</v>
      </c>
      <c r="N123" s="64" t="s">
        <v>37</v>
      </c>
      <c r="O123" s="64" t="s">
        <v>150</v>
      </c>
      <c r="P123" s="64" t="s">
        <v>151</v>
      </c>
      <c r="Q123" s="64" t="s">
        <v>152</v>
      </c>
      <c r="R123" s="64" t="s">
        <v>153</v>
      </c>
      <c r="S123" s="64" t="s">
        <v>154</v>
      </c>
      <c r="T123" s="65" t="s">
        <v>155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9" customHeight="1">
      <c r="A124" s="33"/>
      <c r="B124" s="34"/>
      <c r="C124" s="70" t="s">
        <v>156</v>
      </c>
      <c r="D124" s="33"/>
      <c r="E124" s="33"/>
      <c r="F124" s="33"/>
      <c r="G124" s="33"/>
      <c r="H124" s="33"/>
      <c r="I124" s="33"/>
      <c r="J124" s="132">
        <f>BK124</f>
        <v>0</v>
      </c>
      <c r="K124" s="33"/>
      <c r="L124" s="34"/>
      <c r="M124" s="66"/>
      <c r="N124" s="57"/>
      <c r="O124" s="67"/>
      <c r="P124" s="133">
        <f>P125</f>
        <v>0</v>
      </c>
      <c r="Q124" s="67"/>
      <c r="R124" s="133">
        <f>R125</f>
        <v>0</v>
      </c>
      <c r="S124" s="67"/>
      <c r="T124" s="134">
        <f>T125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72</v>
      </c>
      <c r="AU124" s="18" t="s">
        <v>127</v>
      </c>
      <c r="BK124" s="135">
        <f>BK125</f>
        <v>0</v>
      </c>
    </row>
    <row r="125" spans="1:65" s="12" customFormat="1" ht="25.9" customHeight="1">
      <c r="B125" s="136"/>
      <c r="D125" s="137" t="s">
        <v>72</v>
      </c>
      <c r="E125" s="138" t="s">
        <v>1747</v>
      </c>
      <c r="F125" s="138" t="s">
        <v>1748</v>
      </c>
      <c r="I125" s="139"/>
      <c r="J125" s="140">
        <f>BK125</f>
        <v>0</v>
      </c>
      <c r="L125" s="136"/>
      <c r="M125" s="141"/>
      <c r="N125" s="142"/>
      <c r="O125" s="142"/>
      <c r="P125" s="143">
        <f>P126+P127+P130+P134</f>
        <v>0</v>
      </c>
      <c r="Q125" s="142"/>
      <c r="R125" s="143">
        <f>R126+R127+R130+R134</f>
        <v>0</v>
      </c>
      <c r="S125" s="142"/>
      <c r="T125" s="144">
        <f>T126+T127+T130+T134</f>
        <v>0</v>
      </c>
      <c r="AR125" s="137" t="s">
        <v>189</v>
      </c>
      <c r="AT125" s="145" t="s">
        <v>72</v>
      </c>
      <c r="AU125" s="145" t="s">
        <v>73</v>
      </c>
      <c r="AY125" s="137" t="s">
        <v>159</v>
      </c>
      <c r="BK125" s="146">
        <f>BK126+BK127+BK130+BK134</f>
        <v>0</v>
      </c>
    </row>
    <row r="126" spans="1:65" s="2" customFormat="1" ht="16.5" customHeight="1">
      <c r="A126" s="33"/>
      <c r="B126" s="149"/>
      <c r="C126" s="150" t="s">
        <v>80</v>
      </c>
      <c r="D126" s="150" t="s">
        <v>162</v>
      </c>
      <c r="E126" s="151" t="s">
        <v>1779</v>
      </c>
      <c r="F126" s="152" t="s">
        <v>1780</v>
      </c>
      <c r="G126" s="153" t="s">
        <v>1700</v>
      </c>
      <c r="H126" s="154">
        <v>1</v>
      </c>
      <c r="I126" s="155"/>
      <c r="J126" s="156">
        <f>ROUND(I126*H126,2)</f>
        <v>0</v>
      </c>
      <c r="K126" s="152" t="s">
        <v>1</v>
      </c>
      <c r="L126" s="34"/>
      <c r="M126" s="157" t="s">
        <v>1</v>
      </c>
      <c r="N126" s="158" t="s">
        <v>39</v>
      </c>
      <c r="O126" s="59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1" t="s">
        <v>167</v>
      </c>
      <c r="AT126" s="161" t="s">
        <v>162</v>
      </c>
      <c r="AU126" s="161" t="s">
        <v>80</v>
      </c>
      <c r="AY126" s="18" t="s">
        <v>159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8" t="s">
        <v>86</v>
      </c>
      <c r="BK126" s="162">
        <f>ROUND(I126*H126,2)</f>
        <v>0</v>
      </c>
      <c r="BL126" s="18" t="s">
        <v>167</v>
      </c>
      <c r="BM126" s="161" t="s">
        <v>182</v>
      </c>
    </row>
    <row r="127" spans="1:65" s="12" customFormat="1" ht="22.9" customHeight="1">
      <c r="B127" s="136"/>
      <c r="D127" s="137" t="s">
        <v>72</v>
      </c>
      <c r="E127" s="147" t="s">
        <v>1749</v>
      </c>
      <c r="F127" s="147" t="s">
        <v>1750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SUM(P128:P129)</f>
        <v>0</v>
      </c>
      <c r="Q127" s="142"/>
      <c r="R127" s="143">
        <f>SUM(R128:R129)</f>
        <v>0</v>
      </c>
      <c r="S127" s="142"/>
      <c r="T127" s="144">
        <f>SUM(T128:T129)</f>
        <v>0</v>
      </c>
      <c r="AR127" s="137" t="s">
        <v>189</v>
      </c>
      <c r="AT127" s="145" t="s">
        <v>72</v>
      </c>
      <c r="AU127" s="145" t="s">
        <v>80</v>
      </c>
      <c r="AY127" s="137" t="s">
        <v>159</v>
      </c>
      <c r="BK127" s="146">
        <f>SUM(BK128:BK129)</f>
        <v>0</v>
      </c>
    </row>
    <row r="128" spans="1:65" s="2" customFormat="1" ht="16.5" customHeight="1">
      <c r="A128" s="33"/>
      <c r="B128" s="149"/>
      <c r="C128" s="150" t="s">
        <v>86</v>
      </c>
      <c r="D128" s="150" t="s">
        <v>162</v>
      </c>
      <c r="E128" s="151" t="s">
        <v>1751</v>
      </c>
      <c r="F128" s="152" t="s">
        <v>1752</v>
      </c>
      <c r="G128" s="153" t="s">
        <v>1700</v>
      </c>
      <c r="H128" s="154">
        <v>1</v>
      </c>
      <c r="I128" s="155"/>
      <c r="J128" s="156">
        <f>ROUND(I128*H128,2)</f>
        <v>0</v>
      </c>
      <c r="K128" s="152" t="s">
        <v>1</v>
      </c>
      <c r="L128" s="34"/>
      <c r="M128" s="157" t="s">
        <v>1</v>
      </c>
      <c r="N128" s="158" t="s">
        <v>39</v>
      </c>
      <c r="O128" s="59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167</v>
      </c>
      <c r="AT128" s="161" t="s">
        <v>162</v>
      </c>
      <c r="AU128" s="161" t="s">
        <v>86</v>
      </c>
      <c r="AY128" s="18" t="s">
        <v>159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8" t="s">
        <v>86</v>
      </c>
      <c r="BK128" s="162">
        <f>ROUND(I128*H128,2)</f>
        <v>0</v>
      </c>
      <c r="BL128" s="18" t="s">
        <v>167</v>
      </c>
      <c r="BM128" s="161" t="s">
        <v>2323</v>
      </c>
    </row>
    <row r="129" spans="1:65" s="2" customFormat="1" ht="16.5" customHeight="1">
      <c r="A129" s="33"/>
      <c r="B129" s="149"/>
      <c r="C129" s="150" t="s">
        <v>160</v>
      </c>
      <c r="D129" s="150" t="s">
        <v>162</v>
      </c>
      <c r="E129" s="151" t="s">
        <v>1757</v>
      </c>
      <c r="F129" s="152" t="s">
        <v>1755</v>
      </c>
      <c r="G129" s="153" t="s">
        <v>1700</v>
      </c>
      <c r="H129" s="154">
        <v>1</v>
      </c>
      <c r="I129" s="155"/>
      <c r="J129" s="156">
        <f>ROUND(I129*H129,2)</f>
        <v>0</v>
      </c>
      <c r="K129" s="152" t="s">
        <v>1</v>
      </c>
      <c r="L129" s="34"/>
      <c r="M129" s="157" t="s">
        <v>1</v>
      </c>
      <c r="N129" s="158" t="s">
        <v>39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167</v>
      </c>
      <c r="AT129" s="161" t="s">
        <v>162</v>
      </c>
      <c r="AU129" s="161" t="s">
        <v>86</v>
      </c>
      <c r="AY129" s="18" t="s">
        <v>159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86</v>
      </c>
      <c r="BK129" s="162">
        <f>ROUND(I129*H129,2)</f>
        <v>0</v>
      </c>
      <c r="BL129" s="18" t="s">
        <v>167</v>
      </c>
      <c r="BM129" s="161" t="s">
        <v>2324</v>
      </c>
    </row>
    <row r="130" spans="1:65" s="12" customFormat="1" ht="22.9" customHeight="1">
      <c r="B130" s="136"/>
      <c r="D130" s="137" t="s">
        <v>72</v>
      </c>
      <c r="E130" s="147" t="s">
        <v>1763</v>
      </c>
      <c r="F130" s="147" t="s">
        <v>1764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SUM(P131:P133)</f>
        <v>0</v>
      </c>
      <c r="Q130" s="142"/>
      <c r="R130" s="143">
        <f>SUM(R131:R133)</f>
        <v>0</v>
      </c>
      <c r="S130" s="142"/>
      <c r="T130" s="144">
        <f>SUM(T131:T133)</f>
        <v>0</v>
      </c>
      <c r="AR130" s="137" t="s">
        <v>189</v>
      </c>
      <c r="AT130" s="145" t="s">
        <v>72</v>
      </c>
      <c r="AU130" s="145" t="s">
        <v>80</v>
      </c>
      <c r="AY130" s="137" t="s">
        <v>159</v>
      </c>
      <c r="BK130" s="146">
        <f>SUM(BK131:BK133)</f>
        <v>0</v>
      </c>
    </row>
    <row r="131" spans="1:65" s="2" customFormat="1" ht="16.5" customHeight="1">
      <c r="A131" s="33"/>
      <c r="B131" s="149"/>
      <c r="C131" s="150" t="s">
        <v>167</v>
      </c>
      <c r="D131" s="150" t="s">
        <v>162</v>
      </c>
      <c r="E131" s="151" t="s">
        <v>1765</v>
      </c>
      <c r="F131" s="152" t="s">
        <v>1766</v>
      </c>
      <c r="G131" s="153" t="s">
        <v>1700</v>
      </c>
      <c r="H131" s="154">
        <v>1</v>
      </c>
      <c r="I131" s="155"/>
      <c r="J131" s="156">
        <f>ROUND(I131*H131,2)</f>
        <v>0</v>
      </c>
      <c r="K131" s="152" t="s">
        <v>1</v>
      </c>
      <c r="L131" s="34"/>
      <c r="M131" s="157" t="s">
        <v>1</v>
      </c>
      <c r="N131" s="158" t="s">
        <v>39</v>
      </c>
      <c r="O131" s="59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167</v>
      </c>
      <c r="AT131" s="161" t="s">
        <v>162</v>
      </c>
      <c r="AU131" s="161" t="s">
        <v>86</v>
      </c>
      <c r="AY131" s="18" t="s">
        <v>159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8" t="s">
        <v>86</v>
      </c>
      <c r="BK131" s="162">
        <f>ROUND(I131*H131,2)</f>
        <v>0</v>
      </c>
      <c r="BL131" s="18" t="s">
        <v>167</v>
      </c>
      <c r="BM131" s="161" t="s">
        <v>2325</v>
      </c>
    </row>
    <row r="132" spans="1:65" s="2" customFormat="1" ht="16.5" customHeight="1">
      <c r="A132" s="33"/>
      <c r="B132" s="149"/>
      <c r="C132" s="150" t="s">
        <v>189</v>
      </c>
      <c r="D132" s="150" t="s">
        <v>162</v>
      </c>
      <c r="E132" s="151" t="s">
        <v>1768</v>
      </c>
      <c r="F132" s="152" t="s">
        <v>1769</v>
      </c>
      <c r="G132" s="153" t="s">
        <v>1700</v>
      </c>
      <c r="H132" s="154">
        <v>1</v>
      </c>
      <c r="I132" s="155"/>
      <c r="J132" s="156">
        <f>ROUND(I132*H132,2)</f>
        <v>0</v>
      </c>
      <c r="K132" s="152" t="s">
        <v>1</v>
      </c>
      <c r="L132" s="34"/>
      <c r="M132" s="157" t="s">
        <v>1</v>
      </c>
      <c r="N132" s="158" t="s">
        <v>39</v>
      </c>
      <c r="O132" s="59"/>
      <c r="P132" s="159">
        <f>O132*H132</f>
        <v>0</v>
      </c>
      <c r="Q132" s="159">
        <v>0</v>
      </c>
      <c r="R132" s="159">
        <f>Q132*H132</f>
        <v>0</v>
      </c>
      <c r="S132" s="159">
        <v>0</v>
      </c>
      <c r="T132" s="160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167</v>
      </c>
      <c r="AT132" s="161" t="s">
        <v>162</v>
      </c>
      <c r="AU132" s="161" t="s">
        <v>86</v>
      </c>
      <c r="AY132" s="18" t="s">
        <v>159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8" t="s">
        <v>86</v>
      </c>
      <c r="BK132" s="162">
        <f>ROUND(I132*H132,2)</f>
        <v>0</v>
      </c>
      <c r="BL132" s="18" t="s">
        <v>167</v>
      </c>
      <c r="BM132" s="161" t="s">
        <v>2326</v>
      </c>
    </row>
    <row r="133" spans="1:65" s="2" customFormat="1" ht="16.5" customHeight="1">
      <c r="A133" s="33"/>
      <c r="B133" s="149"/>
      <c r="C133" s="150" t="s">
        <v>174</v>
      </c>
      <c r="D133" s="150" t="s">
        <v>162</v>
      </c>
      <c r="E133" s="151" t="s">
        <v>1771</v>
      </c>
      <c r="F133" s="152" t="s">
        <v>1772</v>
      </c>
      <c r="G133" s="153" t="s">
        <v>1700</v>
      </c>
      <c r="H133" s="154">
        <v>1</v>
      </c>
      <c r="I133" s="155"/>
      <c r="J133" s="156">
        <f>ROUND(I133*H133,2)</f>
        <v>0</v>
      </c>
      <c r="K133" s="152" t="s">
        <v>1</v>
      </c>
      <c r="L133" s="34"/>
      <c r="M133" s="157" t="s">
        <v>1</v>
      </c>
      <c r="N133" s="158" t="s">
        <v>39</v>
      </c>
      <c r="O133" s="59"/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167</v>
      </c>
      <c r="AT133" s="161" t="s">
        <v>162</v>
      </c>
      <c r="AU133" s="161" t="s">
        <v>86</v>
      </c>
      <c r="AY133" s="18" t="s">
        <v>159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8" t="s">
        <v>86</v>
      </c>
      <c r="BK133" s="162">
        <f>ROUND(I133*H133,2)</f>
        <v>0</v>
      </c>
      <c r="BL133" s="18" t="s">
        <v>167</v>
      </c>
      <c r="BM133" s="161" t="s">
        <v>2327</v>
      </c>
    </row>
    <row r="134" spans="1:65" s="12" customFormat="1" ht="22.9" customHeight="1">
      <c r="B134" s="136"/>
      <c r="D134" s="137" t="s">
        <v>72</v>
      </c>
      <c r="E134" s="147" t="s">
        <v>1774</v>
      </c>
      <c r="F134" s="147" t="s">
        <v>1775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SUM(P135:P146)</f>
        <v>0</v>
      </c>
      <c r="Q134" s="142"/>
      <c r="R134" s="143">
        <f>SUM(R135:R146)</f>
        <v>0</v>
      </c>
      <c r="S134" s="142"/>
      <c r="T134" s="144">
        <f>SUM(T135:T146)</f>
        <v>0</v>
      </c>
      <c r="AR134" s="137" t="s">
        <v>189</v>
      </c>
      <c r="AT134" s="145" t="s">
        <v>72</v>
      </c>
      <c r="AU134" s="145" t="s">
        <v>80</v>
      </c>
      <c r="AY134" s="137" t="s">
        <v>159</v>
      </c>
      <c r="BK134" s="146">
        <f>SUM(BK135:BK146)</f>
        <v>0</v>
      </c>
    </row>
    <row r="135" spans="1:65" s="2" customFormat="1" ht="16.5" customHeight="1">
      <c r="A135" s="33"/>
      <c r="B135" s="149"/>
      <c r="C135" s="150" t="s">
        <v>206</v>
      </c>
      <c r="D135" s="150" t="s">
        <v>162</v>
      </c>
      <c r="E135" s="151" t="s">
        <v>2328</v>
      </c>
      <c r="F135" s="152" t="s">
        <v>1780</v>
      </c>
      <c r="G135" s="153" t="s">
        <v>1700</v>
      </c>
      <c r="H135" s="154">
        <v>1</v>
      </c>
      <c r="I135" s="155"/>
      <c r="J135" s="156">
        <f t="shared" ref="J135:J146" si="0">ROUND(I135*H135,2)</f>
        <v>0</v>
      </c>
      <c r="K135" s="152" t="s">
        <v>1</v>
      </c>
      <c r="L135" s="34"/>
      <c r="M135" s="157" t="s">
        <v>1</v>
      </c>
      <c r="N135" s="158" t="s">
        <v>39</v>
      </c>
      <c r="O135" s="59"/>
      <c r="P135" s="159">
        <f t="shared" ref="P135:P146" si="1">O135*H135</f>
        <v>0</v>
      </c>
      <c r="Q135" s="159">
        <v>0</v>
      </c>
      <c r="R135" s="159">
        <f t="shared" ref="R135:R146" si="2">Q135*H135</f>
        <v>0</v>
      </c>
      <c r="S135" s="159">
        <v>0</v>
      </c>
      <c r="T135" s="160">
        <f t="shared" ref="T135:T146" si="3"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167</v>
      </c>
      <c r="AT135" s="161" t="s">
        <v>162</v>
      </c>
      <c r="AU135" s="161" t="s">
        <v>86</v>
      </c>
      <c r="AY135" s="18" t="s">
        <v>159</v>
      </c>
      <c r="BE135" s="162">
        <f t="shared" ref="BE135:BE146" si="4">IF(N135="základní",J135,0)</f>
        <v>0</v>
      </c>
      <c r="BF135" s="162">
        <f t="shared" ref="BF135:BF146" si="5">IF(N135="snížená",J135,0)</f>
        <v>0</v>
      </c>
      <c r="BG135" s="162">
        <f t="shared" ref="BG135:BG146" si="6">IF(N135="zákl. přenesená",J135,0)</f>
        <v>0</v>
      </c>
      <c r="BH135" s="162">
        <f t="shared" ref="BH135:BH146" si="7">IF(N135="sníž. přenesená",J135,0)</f>
        <v>0</v>
      </c>
      <c r="BI135" s="162">
        <f t="shared" ref="BI135:BI146" si="8">IF(N135="nulová",J135,0)</f>
        <v>0</v>
      </c>
      <c r="BJ135" s="18" t="s">
        <v>86</v>
      </c>
      <c r="BK135" s="162">
        <f t="shared" ref="BK135:BK146" si="9">ROUND(I135*H135,2)</f>
        <v>0</v>
      </c>
      <c r="BL135" s="18" t="s">
        <v>167</v>
      </c>
      <c r="BM135" s="161" t="s">
        <v>2329</v>
      </c>
    </row>
    <row r="136" spans="1:65" s="2" customFormat="1" ht="16.5" customHeight="1">
      <c r="A136" s="33"/>
      <c r="B136" s="149"/>
      <c r="C136" s="150" t="s">
        <v>178</v>
      </c>
      <c r="D136" s="150" t="s">
        <v>162</v>
      </c>
      <c r="E136" s="151" t="s">
        <v>2330</v>
      </c>
      <c r="F136" s="152" t="s">
        <v>1783</v>
      </c>
      <c r="G136" s="153" t="s">
        <v>1700</v>
      </c>
      <c r="H136" s="154">
        <v>1</v>
      </c>
      <c r="I136" s="155"/>
      <c r="J136" s="156">
        <f t="shared" si="0"/>
        <v>0</v>
      </c>
      <c r="K136" s="152" t="s">
        <v>1</v>
      </c>
      <c r="L136" s="34"/>
      <c r="M136" s="157" t="s">
        <v>1</v>
      </c>
      <c r="N136" s="158" t="s">
        <v>39</v>
      </c>
      <c r="O136" s="59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167</v>
      </c>
      <c r="AT136" s="161" t="s">
        <v>162</v>
      </c>
      <c r="AU136" s="161" t="s">
        <v>86</v>
      </c>
      <c r="AY136" s="18" t="s">
        <v>159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8" t="s">
        <v>86</v>
      </c>
      <c r="BK136" s="162">
        <f t="shared" si="9"/>
        <v>0</v>
      </c>
      <c r="BL136" s="18" t="s">
        <v>167</v>
      </c>
      <c r="BM136" s="161" t="s">
        <v>2331</v>
      </c>
    </row>
    <row r="137" spans="1:65" s="2" customFormat="1" ht="16.5" customHeight="1">
      <c r="A137" s="33"/>
      <c r="B137" s="149"/>
      <c r="C137" s="150" t="s">
        <v>226</v>
      </c>
      <c r="D137" s="150" t="s">
        <v>162</v>
      </c>
      <c r="E137" s="151" t="s">
        <v>2332</v>
      </c>
      <c r="F137" s="152" t="s">
        <v>1786</v>
      </c>
      <c r="G137" s="153" t="s">
        <v>1700</v>
      </c>
      <c r="H137" s="154">
        <v>1</v>
      </c>
      <c r="I137" s="155"/>
      <c r="J137" s="156">
        <f t="shared" si="0"/>
        <v>0</v>
      </c>
      <c r="K137" s="152" t="s">
        <v>1</v>
      </c>
      <c r="L137" s="34"/>
      <c r="M137" s="157" t="s">
        <v>1</v>
      </c>
      <c r="N137" s="158" t="s">
        <v>39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167</v>
      </c>
      <c r="AT137" s="161" t="s">
        <v>162</v>
      </c>
      <c r="AU137" s="161" t="s">
        <v>86</v>
      </c>
      <c r="AY137" s="18" t="s">
        <v>159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8" t="s">
        <v>86</v>
      </c>
      <c r="BK137" s="162">
        <f t="shared" si="9"/>
        <v>0</v>
      </c>
      <c r="BL137" s="18" t="s">
        <v>167</v>
      </c>
      <c r="BM137" s="161" t="s">
        <v>2333</v>
      </c>
    </row>
    <row r="138" spans="1:65" s="2" customFormat="1" ht="16.5" customHeight="1">
      <c r="A138" s="33"/>
      <c r="B138" s="149"/>
      <c r="C138" s="150" t="s">
        <v>182</v>
      </c>
      <c r="D138" s="150" t="s">
        <v>162</v>
      </c>
      <c r="E138" s="151" t="s">
        <v>2334</v>
      </c>
      <c r="F138" s="152" t="s">
        <v>1789</v>
      </c>
      <c r="G138" s="153" t="s">
        <v>1700</v>
      </c>
      <c r="H138" s="154">
        <v>1</v>
      </c>
      <c r="I138" s="155"/>
      <c r="J138" s="156">
        <f t="shared" si="0"/>
        <v>0</v>
      </c>
      <c r="K138" s="152" t="s">
        <v>1</v>
      </c>
      <c r="L138" s="34"/>
      <c r="M138" s="157" t="s">
        <v>1</v>
      </c>
      <c r="N138" s="158" t="s">
        <v>39</v>
      </c>
      <c r="O138" s="59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167</v>
      </c>
      <c r="AT138" s="161" t="s">
        <v>162</v>
      </c>
      <c r="AU138" s="161" t="s">
        <v>86</v>
      </c>
      <c r="AY138" s="18" t="s">
        <v>159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8" t="s">
        <v>86</v>
      </c>
      <c r="BK138" s="162">
        <f t="shared" si="9"/>
        <v>0</v>
      </c>
      <c r="BL138" s="18" t="s">
        <v>167</v>
      </c>
      <c r="BM138" s="161" t="s">
        <v>2335</v>
      </c>
    </row>
    <row r="139" spans="1:65" s="2" customFormat="1" ht="16.5" customHeight="1">
      <c r="A139" s="33"/>
      <c r="B139" s="149"/>
      <c r="C139" s="150" t="s">
        <v>234</v>
      </c>
      <c r="D139" s="150" t="s">
        <v>162</v>
      </c>
      <c r="E139" s="151" t="s">
        <v>2336</v>
      </c>
      <c r="F139" s="152" t="s">
        <v>1792</v>
      </c>
      <c r="G139" s="153" t="s">
        <v>1700</v>
      </c>
      <c r="H139" s="154">
        <v>1</v>
      </c>
      <c r="I139" s="155"/>
      <c r="J139" s="156">
        <f t="shared" si="0"/>
        <v>0</v>
      </c>
      <c r="K139" s="152" t="s">
        <v>1</v>
      </c>
      <c r="L139" s="34"/>
      <c r="M139" s="157" t="s">
        <v>1</v>
      </c>
      <c r="N139" s="158" t="s">
        <v>39</v>
      </c>
      <c r="O139" s="59"/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167</v>
      </c>
      <c r="AT139" s="161" t="s">
        <v>162</v>
      </c>
      <c r="AU139" s="161" t="s">
        <v>86</v>
      </c>
      <c r="AY139" s="18" t="s">
        <v>159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8" t="s">
        <v>86</v>
      </c>
      <c r="BK139" s="162">
        <f t="shared" si="9"/>
        <v>0</v>
      </c>
      <c r="BL139" s="18" t="s">
        <v>167</v>
      </c>
      <c r="BM139" s="161" t="s">
        <v>2337</v>
      </c>
    </row>
    <row r="140" spans="1:65" s="2" customFormat="1" ht="16.5" customHeight="1">
      <c r="A140" s="33"/>
      <c r="B140" s="149"/>
      <c r="C140" s="150" t="s">
        <v>192</v>
      </c>
      <c r="D140" s="150" t="s">
        <v>162</v>
      </c>
      <c r="E140" s="151" t="s">
        <v>2338</v>
      </c>
      <c r="F140" s="152" t="s">
        <v>2339</v>
      </c>
      <c r="G140" s="153" t="s">
        <v>1700</v>
      </c>
      <c r="H140" s="154">
        <v>1</v>
      </c>
      <c r="I140" s="155"/>
      <c r="J140" s="156">
        <f t="shared" si="0"/>
        <v>0</v>
      </c>
      <c r="K140" s="152" t="s">
        <v>1</v>
      </c>
      <c r="L140" s="34"/>
      <c r="M140" s="157" t="s">
        <v>1</v>
      </c>
      <c r="N140" s="158" t="s">
        <v>39</v>
      </c>
      <c r="O140" s="59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167</v>
      </c>
      <c r="AT140" s="161" t="s">
        <v>162</v>
      </c>
      <c r="AU140" s="161" t="s">
        <v>86</v>
      </c>
      <c r="AY140" s="18" t="s">
        <v>159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8" t="s">
        <v>86</v>
      </c>
      <c r="BK140" s="162">
        <f t="shared" si="9"/>
        <v>0</v>
      </c>
      <c r="BL140" s="18" t="s">
        <v>167</v>
      </c>
      <c r="BM140" s="161" t="s">
        <v>2340</v>
      </c>
    </row>
    <row r="141" spans="1:65" s="2" customFormat="1" ht="16.5" customHeight="1">
      <c r="A141" s="33"/>
      <c r="B141" s="149"/>
      <c r="C141" s="150" t="s">
        <v>243</v>
      </c>
      <c r="D141" s="150" t="s">
        <v>162</v>
      </c>
      <c r="E141" s="151" t="s">
        <v>2341</v>
      </c>
      <c r="F141" s="152" t="s">
        <v>2342</v>
      </c>
      <c r="G141" s="153" t="s">
        <v>1700</v>
      </c>
      <c r="H141" s="154">
        <v>1</v>
      </c>
      <c r="I141" s="155"/>
      <c r="J141" s="156">
        <f t="shared" si="0"/>
        <v>0</v>
      </c>
      <c r="K141" s="152" t="s">
        <v>1</v>
      </c>
      <c r="L141" s="34"/>
      <c r="M141" s="157" t="s">
        <v>1</v>
      </c>
      <c r="N141" s="158" t="s">
        <v>39</v>
      </c>
      <c r="O141" s="59"/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167</v>
      </c>
      <c r="AT141" s="161" t="s">
        <v>162</v>
      </c>
      <c r="AU141" s="161" t="s">
        <v>86</v>
      </c>
      <c r="AY141" s="18" t="s">
        <v>159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8" t="s">
        <v>86</v>
      </c>
      <c r="BK141" s="162">
        <f t="shared" si="9"/>
        <v>0</v>
      </c>
      <c r="BL141" s="18" t="s">
        <v>167</v>
      </c>
      <c r="BM141" s="161" t="s">
        <v>2343</v>
      </c>
    </row>
    <row r="142" spans="1:65" s="2" customFormat="1" ht="33" customHeight="1">
      <c r="A142" s="33"/>
      <c r="B142" s="149"/>
      <c r="C142" s="150" t="s">
        <v>201</v>
      </c>
      <c r="D142" s="150" t="s">
        <v>162</v>
      </c>
      <c r="E142" s="151" t="s">
        <v>2344</v>
      </c>
      <c r="F142" s="152" t="s">
        <v>1797</v>
      </c>
      <c r="G142" s="153" t="s">
        <v>1700</v>
      </c>
      <c r="H142" s="154">
        <v>1</v>
      </c>
      <c r="I142" s="155"/>
      <c r="J142" s="156">
        <f t="shared" si="0"/>
        <v>0</v>
      </c>
      <c r="K142" s="152" t="s">
        <v>1</v>
      </c>
      <c r="L142" s="34"/>
      <c r="M142" s="157" t="s">
        <v>1</v>
      </c>
      <c r="N142" s="158" t="s">
        <v>39</v>
      </c>
      <c r="O142" s="59"/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167</v>
      </c>
      <c r="AT142" s="161" t="s">
        <v>162</v>
      </c>
      <c r="AU142" s="161" t="s">
        <v>86</v>
      </c>
      <c r="AY142" s="18" t="s">
        <v>159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8" t="s">
        <v>86</v>
      </c>
      <c r="BK142" s="162">
        <f t="shared" si="9"/>
        <v>0</v>
      </c>
      <c r="BL142" s="18" t="s">
        <v>167</v>
      </c>
      <c r="BM142" s="161" t="s">
        <v>2345</v>
      </c>
    </row>
    <row r="143" spans="1:65" s="2" customFormat="1" ht="37.9" customHeight="1">
      <c r="A143" s="33"/>
      <c r="B143" s="149"/>
      <c r="C143" s="150" t="s">
        <v>8</v>
      </c>
      <c r="D143" s="150" t="s">
        <v>162</v>
      </c>
      <c r="E143" s="151" t="s">
        <v>2346</v>
      </c>
      <c r="F143" s="152" t="s">
        <v>1801</v>
      </c>
      <c r="G143" s="153" t="s">
        <v>1700</v>
      </c>
      <c r="H143" s="154">
        <v>1</v>
      </c>
      <c r="I143" s="155"/>
      <c r="J143" s="156">
        <f t="shared" si="0"/>
        <v>0</v>
      </c>
      <c r="K143" s="152" t="s">
        <v>1</v>
      </c>
      <c r="L143" s="34"/>
      <c r="M143" s="157" t="s">
        <v>1</v>
      </c>
      <c r="N143" s="158" t="s">
        <v>39</v>
      </c>
      <c r="O143" s="59"/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167</v>
      </c>
      <c r="AT143" s="161" t="s">
        <v>162</v>
      </c>
      <c r="AU143" s="161" t="s">
        <v>86</v>
      </c>
      <c r="AY143" s="18" t="s">
        <v>159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8" t="s">
        <v>86</v>
      </c>
      <c r="BK143" s="162">
        <f t="shared" si="9"/>
        <v>0</v>
      </c>
      <c r="BL143" s="18" t="s">
        <v>167</v>
      </c>
      <c r="BM143" s="161" t="s">
        <v>2347</v>
      </c>
    </row>
    <row r="144" spans="1:65" s="2" customFormat="1" ht="16.5" customHeight="1">
      <c r="A144" s="33"/>
      <c r="B144" s="149"/>
      <c r="C144" s="150" t="s">
        <v>209</v>
      </c>
      <c r="D144" s="150" t="s">
        <v>162</v>
      </c>
      <c r="E144" s="151" t="s">
        <v>506</v>
      </c>
      <c r="F144" s="152" t="s">
        <v>2348</v>
      </c>
      <c r="G144" s="153" t="s">
        <v>1700</v>
      </c>
      <c r="H144" s="154">
        <v>1</v>
      </c>
      <c r="I144" s="155"/>
      <c r="J144" s="156">
        <f t="shared" si="0"/>
        <v>0</v>
      </c>
      <c r="K144" s="152" t="s">
        <v>1</v>
      </c>
      <c r="L144" s="34"/>
      <c r="M144" s="157" t="s">
        <v>1</v>
      </c>
      <c r="N144" s="158" t="s">
        <v>39</v>
      </c>
      <c r="O144" s="59"/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167</v>
      </c>
      <c r="AT144" s="161" t="s">
        <v>162</v>
      </c>
      <c r="AU144" s="161" t="s">
        <v>86</v>
      </c>
      <c r="AY144" s="18" t="s">
        <v>159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8" t="s">
        <v>86</v>
      </c>
      <c r="BK144" s="162">
        <f t="shared" si="9"/>
        <v>0</v>
      </c>
      <c r="BL144" s="18" t="s">
        <v>167</v>
      </c>
      <c r="BM144" s="161" t="s">
        <v>2349</v>
      </c>
    </row>
    <row r="145" spans="1:65" s="2" customFormat="1" ht="76.349999999999994" customHeight="1">
      <c r="A145" s="33"/>
      <c r="B145" s="149"/>
      <c r="C145" s="150" t="s">
        <v>268</v>
      </c>
      <c r="D145" s="150" t="s">
        <v>162</v>
      </c>
      <c r="E145" s="151" t="s">
        <v>2350</v>
      </c>
      <c r="F145" s="152" t="s">
        <v>1807</v>
      </c>
      <c r="G145" s="153" t="s">
        <v>1700</v>
      </c>
      <c r="H145" s="154">
        <v>1</v>
      </c>
      <c r="I145" s="155"/>
      <c r="J145" s="156">
        <f t="shared" si="0"/>
        <v>0</v>
      </c>
      <c r="K145" s="152" t="s">
        <v>1</v>
      </c>
      <c r="L145" s="34"/>
      <c r="M145" s="157" t="s">
        <v>1</v>
      </c>
      <c r="N145" s="158" t="s">
        <v>39</v>
      </c>
      <c r="O145" s="59"/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167</v>
      </c>
      <c r="AT145" s="161" t="s">
        <v>162</v>
      </c>
      <c r="AU145" s="161" t="s">
        <v>86</v>
      </c>
      <c r="AY145" s="18" t="s">
        <v>159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8" t="s">
        <v>86</v>
      </c>
      <c r="BK145" s="162">
        <f t="shared" si="9"/>
        <v>0</v>
      </c>
      <c r="BL145" s="18" t="s">
        <v>167</v>
      </c>
      <c r="BM145" s="161" t="s">
        <v>2351</v>
      </c>
    </row>
    <row r="146" spans="1:65" s="2" customFormat="1" ht="24.2" customHeight="1">
      <c r="A146" s="33"/>
      <c r="B146" s="149"/>
      <c r="C146" s="150" t="s">
        <v>213</v>
      </c>
      <c r="D146" s="150" t="s">
        <v>162</v>
      </c>
      <c r="E146" s="151" t="s">
        <v>2352</v>
      </c>
      <c r="F146" s="152" t="s">
        <v>1809</v>
      </c>
      <c r="G146" s="153" t="s">
        <v>1700</v>
      </c>
      <c r="H146" s="154">
        <v>1</v>
      </c>
      <c r="I146" s="155"/>
      <c r="J146" s="156">
        <f t="shared" si="0"/>
        <v>0</v>
      </c>
      <c r="K146" s="152" t="s">
        <v>1</v>
      </c>
      <c r="L146" s="34"/>
      <c r="M146" s="209" t="s">
        <v>1</v>
      </c>
      <c r="N146" s="210" t="s">
        <v>39</v>
      </c>
      <c r="O146" s="211"/>
      <c r="P146" s="212">
        <f t="shared" si="1"/>
        <v>0</v>
      </c>
      <c r="Q146" s="212">
        <v>0</v>
      </c>
      <c r="R146" s="212">
        <f t="shared" si="2"/>
        <v>0</v>
      </c>
      <c r="S146" s="212">
        <v>0</v>
      </c>
      <c r="T146" s="21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167</v>
      </c>
      <c r="AT146" s="161" t="s">
        <v>162</v>
      </c>
      <c r="AU146" s="161" t="s">
        <v>86</v>
      </c>
      <c r="AY146" s="18" t="s">
        <v>159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8" t="s">
        <v>86</v>
      </c>
      <c r="BK146" s="162">
        <f t="shared" si="9"/>
        <v>0</v>
      </c>
      <c r="BL146" s="18" t="s">
        <v>167</v>
      </c>
      <c r="BM146" s="161" t="s">
        <v>2353</v>
      </c>
    </row>
    <row r="147" spans="1:65" s="2" customFormat="1" ht="6.95" customHeight="1">
      <c r="A147" s="33"/>
      <c r="B147" s="48"/>
      <c r="C147" s="49"/>
      <c r="D147" s="49"/>
      <c r="E147" s="49"/>
      <c r="F147" s="49"/>
      <c r="G147" s="49"/>
      <c r="H147" s="49"/>
      <c r="I147" s="49"/>
      <c r="J147" s="49"/>
      <c r="K147" s="49"/>
      <c r="L147" s="34"/>
      <c r="M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</sheetData>
  <autoFilter ref="C123:K146" xr:uid="{00000000-0009-0000-0000-00000A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88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87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120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122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ROUND(J136,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ROUND((SUM(BE136:BE884)),  2)</f>
        <v>0</v>
      </c>
      <c r="G35" s="33"/>
      <c r="H35" s="33"/>
      <c r="I35" s="106">
        <v>0.21</v>
      </c>
      <c r="J35" s="105">
        <f>ROUND(((SUM(BE136:BE884))*I35),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ROUND((SUM(BF136:BF884)),  2)</f>
        <v>0</v>
      </c>
      <c r="G36" s="33"/>
      <c r="H36" s="33"/>
      <c r="I36" s="106">
        <v>0.15</v>
      </c>
      <c r="J36" s="105">
        <f>ROUND(((SUM(BF136:BF884))*I36),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ROUND((SUM(BG136:BG884)),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ROUND((SUM(BH136:BH884)),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ROUND((SUM(BI136:BI884)),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120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101.1 - Stavební část-uznatelné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J136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128</v>
      </c>
      <c r="E99" s="120"/>
      <c r="F99" s="120"/>
      <c r="G99" s="120"/>
      <c r="H99" s="120"/>
      <c r="I99" s="120"/>
      <c r="J99" s="121">
        <f>J137</f>
        <v>0</v>
      </c>
      <c r="L99" s="118"/>
    </row>
    <row r="100" spans="1:47" s="10" customFormat="1" ht="19.899999999999999" customHeight="1">
      <c r="B100" s="122"/>
      <c r="D100" s="123" t="s">
        <v>129</v>
      </c>
      <c r="E100" s="124"/>
      <c r="F100" s="124"/>
      <c r="G100" s="124"/>
      <c r="H100" s="124"/>
      <c r="I100" s="124"/>
      <c r="J100" s="125">
        <f>J138</f>
        <v>0</v>
      </c>
      <c r="L100" s="122"/>
    </row>
    <row r="101" spans="1:47" s="10" customFormat="1" ht="19.899999999999999" customHeight="1">
      <c r="B101" s="122"/>
      <c r="D101" s="123" t="s">
        <v>130</v>
      </c>
      <c r="E101" s="124"/>
      <c r="F101" s="124"/>
      <c r="G101" s="124"/>
      <c r="H101" s="124"/>
      <c r="I101" s="124"/>
      <c r="J101" s="125">
        <f>J144</f>
        <v>0</v>
      </c>
      <c r="L101" s="122"/>
    </row>
    <row r="102" spans="1:47" s="10" customFormat="1" ht="19.899999999999999" customHeight="1">
      <c r="B102" s="122"/>
      <c r="D102" s="123" t="s">
        <v>131</v>
      </c>
      <c r="E102" s="124"/>
      <c r="F102" s="124"/>
      <c r="G102" s="124"/>
      <c r="H102" s="124"/>
      <c r="I102" s="124"/>
      <c r="J102" s="125">
        <f>J456</f>
        <v>0</v>
      </c>
      <c r="L102" s="122"/>
    </row>
    <row r="103" spans="1:47" s="10" customFormat="1" ht="19.899999999999999" customHeight="1">
      <c r="B103" s="122"/>
      <c r="D103" s="123" t="s">
        <v>132</v>
      </c>
      <c r="E103" s="124"/>
      <c r="F103" s="124"/>
      <c r="G103" s="124"/>
      <c r="H103" s="124"/>
      <c r="I103" s="124"/>
      <c r="J103" s="125">
        <f>J567</f>
        <v>0</v>
      </c>
      <c r="L103" s="122"/>
    </row>
    <row r="104" spans="1:47" s="10" customFormat="1" ht="19.899999999999999" customHeight="1">
      <c r="B104" s="122"/>
      <c r="D104" s="123" t="s">
        <v>133</v>
      </c>
      <c r="E104" s="124"/>
      <c r="F104" s="124"/>
      <c r="G104" s="124"/>
      <c r="H104" s="124"/>
      <c r="I104" s="124"/>
      <c r="J104" s="125">
        <f>J573</f>
        <v>0</v>
      </c>
      <c r="L104" s="122"/>
    </row>
    <row r="105" spans="1:47" s="9" customFormat="1" ht="24.95" customHeight="1">
      <c r="B105" s="118"/>
      <c r="D105" s="119" t="s">
        <v>134</v>
      </c>
      <c r="E105" s="120"/>
      <c r="F105" s="120"/>
      <c r="G105" s="120"/>
      <c r="H105" s="120"/>
      <c r="I105" s="120"/>
      <c r="J105" s="121">
        <f>J575</f>
        <v>0</v>
      </c>
      <c r="L105" s="118"/>
    </row>
    <row r="106" spans="1:47" s="10" customFormat="1" ht="19.899999999999999" customHeight="1">
      <c r="B106" s="122"/>
      <c r="D106" s="123" t="s">
        <v>135</v>
      </c>
      <c r="E106" s="124"/>
      <c r="F106" s="124"/>
      <c r="G106" s="124"/>
      <c r="H106" s="124"/>
      <c r="I106" s="124"/>
      <c r="J106" s="125">
        <f>J576</f>
        <v>0</v>
      </c>
      <c r="L106" s="122"/>
    </row>
    <row r="107" spans="1:47" s="10" customFormat="1" ht="19.899999999999999" customHeight="1">
      <c r="B107" s="122"/>
      <c r="D107" s="123" t="s">
        <v>136</v>
      </c>
      <c r="E107" s="124"/>
      <c r="F107" s="124"/>
      <c r="G107" s="124"/>
      <c r="H107" s="124"/>
      <c r="I107" s="124"/>
      <c r="J107" s="125">
        <f>J581</f>
        <v>0</v>
      </c>
      <c r="L107" s="122"/>
    </row>
    <row r="108" spans="1:47" s="10" customFormat="1" ht="19.899999999999999" customHeight="1">
      <c r="B108" s="122"/>
      <c r="D108" s="123" t="s">
        <v>137</v>
      </c>
      <c r="E108" s="124"/>
      <c r="F108" s="124"/>
      <c r="G108" s="124"/>
      <c r="H108" s="124"/>
      <c r="I108" s="124"/>
      <c r="J108" s="125">
        <f>J613</f>
        <v>0</v>
      </c>
      <c r="L108" s="122"/>
    </row>
    <row r="109" spans="1:47" s="10" customFormat="1" ht="19.899999999999999" customHeight="1">
      <c r="B109" s="122"/>
      <c r="D109" s="123" t="s">
        <v>138</v>
      </c>
      <c r="E109" s="124"/>
      <c r="F109" s="124"/>
      <c r="G109" s="124"/>
      <c r="H109" s="124"/>
      <c r="I109" s="124"/>
      <c r="J109" s="125">
        <f>J666</f>
        <v>0</v>
      </c>
      <c r="L109" s="122"/>
    </row>
    <row r="110" spans="1:47" s="10" customFormat="1" ht="19.899999999999999" customHeight="1">
      <c r="B110" s="122"/>
      <c r="D110" s="123" t="s">
        <v>139</v>
      </c>
      <c r="E110" s="124"/>
      <c r="F110" s="124"/>
      <c r="G110" s="124"/>
      <c r="H110" s="124"/>
      <c r="I110" s="124"/>
      <c r="J110" s="125">
        <f>J702</f>
        <v>0</v>
      </c>
      <c r="L110" s="122"/>
    </row>
    <row r="111" spans="1:47" s="10" customFormat="1" ht="19.899999999999999" customHeight="1">
      <c r="B111" s="122"/>
      <c r="D111" s="123" t="s">
        <v>140</v>
      </c>
      <c r="E111" s="124"/>
      <c r="F111" s="124"/>
      <c r="G111" s="124"/>
      <c r="H111" s="124"/>
      <c r="I111" s="124"/>
      <c r="J111" s="125">
        <f>J812</f>
        <v>0</v>
      </c>
      <c r="L111" s="122"/>
    </row>
    <row r="112" spans="1:47" s="10" customFormat="1" ht="19.899999999999999" customHeight="1">
      <c r="B112" s="122"/>
      <c r="D112" s="123" t="s">
        <v>141</v>
      </c>
      <c r="E112" s="124"/>
      <c r="F112" s="124"/>
      <c r="G112" s="124"/>
      <c r="H112" s="124"/>
      <c r="I112" s="124"/>
      <c r="J112" s="125">
        <f>J827</f>
        <v>0</v>
      </c>
      <c r="L112" s="122"/>
    </row>
    <row r="113" spans="1:31" s="10" customFormat="1" ht="19.899999999999999" customHeight="1">
      <c r="B113" s="122"/>
      <c r="D113" s="123" t="s">
        <v>142</v>
      </c>
      <c r="E113" s="124"/>
      <c r="F113" s="124"/>
      <c r="G113" s="124"/>
      <c r="H113" s="124"/>
      <c r="I113" s="124"/>
      <c r="J113" s="125">
        <f>J844</f>
        <v>0</v>
      </c>
      <c r="L113" s="122"/>
    </row>
    <row r="114" spans="1:31" s="10" customFormat="1" ht="19.899999999999999" customHeight="1">
      <c r="B114" s="122"/>
      <c r="D114" s="123" t="s">
        <v>143</v>
      </c>
      <c r="E114" s="124"/>
      <c r="F114" s="124"/>
      <c r="G114" s="124"/>
      <c r="H114" s="124"/>
      <c r="I114" s="124"/>
      <c r="J114" s="125">
        <f>J878</f>
        <v>0</v>
      </c>
      <c r="L114" s="122"/>
    </row>
    <row r="115" spans="1:31" s="2" customFormat="1" ht="21.7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5" customHeight="1">
      <c r="A116" s="33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31" s="2" customFormat="1" ht="6.95" customHeight="1">
      <c r="A120" s="33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4.95" customHeight="1">
      <c r="A121" s="33"/>
      <c r="B121" s="34"/>
      <c r="C121" s="22" t="s">
        <v>144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16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67" t="str">
        <f>E7</f>
        <v>BD Husova 546-550-revize-cú2021</v>
      </c>
      <c r="F124" s="268"/>
      <c r="G124" s="268"/>
      <c r="H124" s="268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1" customFormat="1" ht="12" customHeight="1">
      <c r="B125" s="21"/>
      <c r="C125" s="28" t="s">
        <v>119</v>
      </c>
      <c r="L125" s="21"/>
    </row>
    <row r="126" spans="1:31" s="2" customFormat="1" ht="16.5" customHeight="1">
      <c r="A126" s="33"/>
      <c r="B126" s="34"/>
      <c r="C126" s="33"/>
      <c r="D126" s="33"/>
      <c r="E126" s="267" t="s">
        <v>120</v>
      </c>
      <c r="F126" s="269"/>
      <c r="G126" s="269"/>
      <c r="H126" s="269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121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29" t="str">
        <f>E11</f>
        <v>101.1 - Stavební část-uznatelné</v>
      </c>
      <c r="F128" s="269"/>
      <c r="G128" s="269"/>
      <c r="H128" s="269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20</v>
      </c>
      <c r="D130" s="33"/>
      <c r="E130" s="33"/>
      <c r="F130" s="26" t="str">
        <f>F14</f>
        <v xml:space="preserve"> </v>
      </c>
      <c r="G130" s="33"/>
      <c r="H130" s="33"/>
      <c r="I130" s="28" t="s">
        <v>22</v>
      </c>
      <c r="J130" s="56" t="str">
        <f>IF(J14="","",J14)</f>
        <v>18. 5. 2020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2" customHeight="1">
      <c r="A132" s="33"/>
      <c r="B132" s="34"/>
      <c r="C132" s="28" t="s">
        <v>24</v>
      </c>
      <c r="D132" s="33"/>
      <c r="E132" s="33"/>
      <c r="F132" s="26" t="str">
        <f>E17</f>
        <v xml:space="preserve"> </v>
      </c>
      <c r="G132" s="33"/>
      <c r="H132" s="33"/>
      <c r="I132" s="28" t="s">
        <v>29</v>
      </c>
      <c r="J132" s="31" t="str">
        <f>E23</f>
        <v xml:space="preserve"> 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8" t="s">
        <v>27</v>
      </c>
      <c r="D133" s="33"/>
      <c r="E133" s="33"/>
      <c r="F133" s="26" t="str">
        <f>IF(E20="","",E20)</f>
        <v>Vyplň údaj</v>
      </c>
      <c r="G133" s="33"/>
      <c r="H133" s="33"/>
      <c r="I133" s="28" t="s">
        <v>31</v>
      </c>
      <c r="J133" s="31" t="str">
        <f>E26</f>
        <v xml:space="preserve"> 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26"/>
      <c r="B135" s="127"/>
      <c r="C135" s="128" t="s">
        <v>145</v>
      </c>
      <c r="D135" s="129" t="s">
        <v>58</v>
      </c>
      <c r="E135" s="129" t="s">
        <v>54</v>
      </c>
      <c r="F135" s="129" t="s">
        <v>55</v>
      </c>
      <c r="G135" s="129" t="s">
        <v>146</v>
      </c>
      <c r="H135" s="129" t="s">
        <v>147</v>
      </c>
      <c r="I135" s="129" t="s">
        <v>148</v>
      </c>
      <c r="J135" s="129" t="s">
        <v>125</v>
      </c>
      <c r="K135" s="130" t="s">
        <v>149</v>
      </c>
      <c r="L135" s="131"/>
      <c r="M135" s="63" t="s">
        <v>1</v>
      </c>
      <c r="N135" s="64" t="s">
        <v>37</v>
      </c>
      <c r="O135" s="64" t="s">
        <v>150</v>
      </c>
      <c r="P135" s="64" t="s">
        <v>151</v>
      </c>
      <c r="Q135" s="64" t="s">
        <v>152</v>
      </c>
      <c r="R135" s="64" t="s">
        <v>153</v>
      </c>
      <c r="S135" s="64" t="s">
        <v>154</v>
      </c>
      <c r="T135" s="65" t="s">
        <v>155</v>
      </c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</row>
    <row r="136" spans="1:65" s="2" customFormat="1" ht="22.9" customHeight="1">
      <c r="A136" s="33"/>
      <c r="B136" s="34"/>
      <c r="C136" s="70" t="s">
        <v>156</v>
      </c>
      <c r="D136" s="33"/>
      <c r="E136" s="33"/>
      <c r="F136" s="33"/>
      <c r="G136" s="33"/>
      <c r="H136" s="33"/>
      <c r="I136" s="33"/>
      <c r="J136" s="132">
        <f>BK136</f>
        <v>0</v>
      </c>
      <c r="K136" s="33"/>
      <c r="L136" s="34"/>
      <c r="M136" s="66"/>
      <c r="N136" s="57"/>
      <c r="O136" s="67"/>
      <c r="P136" s="133">
        <f>P137+P575</f>
        <v>0</v>
      </c>
      <c r="Q136" s="67"/>
      <c r="R136" s="133">
        <f>R137+R575</f>
        <v>296.50582505</v>
      </c>
      <c r="S136" s="67"/>
      <c r="T136" s="134">
        <f>T137+T575</f>
        <v>198.92479032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72</v>
      </c>
      <c r="AU136" s="18" t="s">
        <v>127</v>
      </c>
      <c r="BK136" s="135">
        <f>BK137+BK575</f>
        <v>0</v>
      </c>
    </row>
    <row r="137" spans="1:65" s="12" customFormat="1" ht="25.9" customHeight="1">
      <c r="B137" s="136"/>
      <c r="D137" s="137" t="s">
        <v>72</v>
      </c>
      <c r="E137" s="138" t="s">
        <v>157</v>
      </c>
      <c r="F137" s="138" t="s">
        <v>158</v>
      </c>
      <c r="I137" s="139"/>
      <c r="J137" s="140">
        <f>BK137</f>
        <v>0</v>
      </c>
      <c r="L137" s="136"/>
      <c r="M137" s="141"/>
      <c r="N137" s="142"/>
      <c r="O137" s="142"/>
      <c r="P137" s="143">
        <f>P138+P144+P456+P567+P573</f>
        <v>0</v>
      </c>
      <c r="Q137" s="142"/>
      <c r="R137" s="143">
        <f>R138+R144+R456+R567+R573</f>
        <v>174.93880999000001</v>
      </c>
      <c r="S137" s="142"/>
      <c r="T137" s="144">
        <f>T138+T144+T456+T567+T573</f>
        <v>135.43543699999998</v>
      </c>
      <c r="AR137" s="137" t="s">
        <v>80</v>
      </c>
      <c r="AT137" s="145" t="s">
        <v>72</v>
      </c>
      <c r="AU137" s="145" t="s">
        <v>73</v>
      </c>
      <c r="AY137" s="137" t="s">
        <v>159</v>
      </c>
      <c r="BK137" s="146">
        <f>BK138+BK144+BK456+BK567+BK573</f>
        <v>0</v>
      </c>
    </row>
    <row r="138" spans="1:65" s="12" customFormat="1" ht="22.9" customHeight="1">
      <c r="B138" s="136"/>
      <c r="D138" s="137" t="s">
        <v>72</v>
      </c>
      <c r="E138" s="147" t="s">
        <v>160</v>
      </c>
      <c r="F138" s="147" t="s">
        <v>161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SUM(P139:P143)</f>
        <v>0</v>
      </c>
      <c r="Q138" s="142"/>
      <c r="R138" s="143">
        <f>SUM(R139:R143)</f>
        <v>4.9515449999999994</v>
      </c>
      <c r="S138" s="142"/>
      <c r="T138" s="144">
        <f>SUM(T139:T143)</f>
        <v>0</v>
      </c>
      <c r="AR138" s="137" t="s">
        <v>80</v>
      </c>
      <c r="AT138" s="145" t="s">
        <v>72</v>
      </c>
      <c r="AU138" s="145" t="s">
        <v>80</v>
      </c>
      <c r="AY138" s="137" t="s">
        <v>159</v>
      </c>
      <c r="BK138" s="146">
        <f>SUM(BK139:BK143)</f>
        <v>0</v>
      </c>
    </row>
    <row r="139" spans="1:65" s="2" customFormat="1" ht="44.25" customHeight="1">
      <c r="A139" s="33"/>
      <c r="B139" s="149"/>
      <c r="C139" s="150" t="s">
        <v>80</v>
      </c>
      <c r="D139" s="150" t="s">
        <v>162</v>
      </c>
      <c r="E139" s="151" t="s">
        <v>163</v>
      </c>
      <c r="F139" s="152" t="s">
        <v>164</v>
      </c>
      <c r="G139" s="153" t="s">
        <v>165</v>
      </c>
      <c r="H139" s="154">
        <v>2.4</v>
      </c>
      <c r="I139" s="155"/>
      <c r="J139" s="156">
        <f>ROUND(I139*H139,2)</f>
        <v>0</v>
      </c>
      <c r="K139" s="152" t="s">
        <v>166</v>
      </c>
      <c r="L139" s="34"/>
      <c r="M139" s="157" t="s">
        <v>1</v>
      </c>
      <c r="N139" s="158" t="s">
        <v>39</v>
      </c>
      <c r="O139" s="59"/>
      <c r="P139" s="159">
        <f>O139*H139</f>
        <v>0</v>
      </c>
      <c r="Q139" s="159">
        <v>0.14854000000000001</v>
      </c>
      <c r="R139" s="159">
        <f>Q139*H139</f>
        <v>0.35649599999999998</v>
      </c>
      <c r="S139" s="159">
        <v>0</v>
      </c>
      <c r="T139" s="160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167</v>
      </c>
      <c r="AT139" s="161" t="s">
        <v>162</v>
      </c>
      <c r="AU139" s="161" t="s">
        <v>86</v>
      </c>
      <c r="AY139" s="18" t="s">
        <v>159</v>
      </c>
      <c r="BE139" s="162">
        <f>IF(N139="základní",J139,0)</f>
        <v>0</v>
      </c>
      <c r="BF139" s="162">
        <f>IF(N139="snížená",J139,0)</f>
        <v>0</v>
      </c>
      <c r="BG139" s="162">
        <f>IF(N139="zákl. přenesená",J139,0)</f>
        <v>0</v>
      </c>
      <c r="BH139" s="162">
        <f>IF(N139="sníž. přenesená",J139,0)</f>
        <v>0</v>
      </c>
      <c r="BI139" s="162">
        <f>IF(N139="nulová",J139,0)</f>
        <v>0</v>
      </c>
      <c r="BJ139" s="18" t="s">
        <v>86</v>
      </c>
      <c r="BK139" s="162">
        <f>ROUND(I139*H139,2)</f>
        <v>0</v>
      </c>
      <c r="BL139" s="18" t="s">
        <v>167</v>
      </c>
      <c r="BM139" s="161" t="s">
        <v>86</v>
      </c>
    </row>
    <row r="140" spans="1:65" s="13" customFormat="1" ht="11.25">
      <c r="B140" s="163"/>
      <c r="D140" s="164" t="s">
        <v>168</v>
      </c>
      <c r="E140" s="165" t="s">
        <v>1</v>
      </c>
      <c r="F140" s="166" t="s">
        <v>169</v>
      </c>
      <c r="H140" s="167">
        <v>2.4</v>
      </c>
      <c r="I140" s="168"/>
      <c r="L140" s="163"/>
      <c r="M140" s="169"/>
      <c r="N140" s="170"/>
      <c r="O140" s="170"/>
      <c r="P140" s="170"/>
      <c r="Q140" s="170"/>
      <c r="R140" s="170"/>
      <c r="S140" s="170"/>
      <c r="T140" s="171"/>
      <c r="AT140" s="165" t="s">
        <v>168</v>
      </c>
      <c r="AU140" s="165" t="s">
        <v>86</v>
      </c>
      <c r="AV140" s="13" t="s">
        <v>86</v>
      </c>
      <c r="AW140" s="13" t="s">
        <v>30</v>
      </c>
      <c r="AX140" s="13" t="s">
        <v>73</v>
      </c>
      <c r="AY140" s="165" t="s">
        <v>159</v>
      </c>
    </row>
    <row r="141" spans="1:65" s="14" customFormat="1" ht="11.25">
      <c r="B141" s="172"/>
      <c r="D141" s="164" t="s">
        <v>168</v>
      </c>
      <c r="E141" s="173" t="s">
        <v>1</v>
      </c>
      <c r="F141" s="174" t="s">
        <v>170</v>
      </c>
      <c r="H141" s="175">
        <v>2.4</v>
      </c>
      <c r="I141" s="176"/>
      <c r="L141" s="172"/>
      <c r="M141" s="177"/>
      <c r="N141" s="178"/>
      <c r="O141" s="178"/>
      <c r="P141" s="178"/>
      <c r="Q141" s="178"/>
      <c r="R141" s="178"/>
      <c r="S141" s="178"/>
      <c r="T141" s="179"/>
      <c r="AT141" s="173" t="s">
        <v>168</v>
      </c>
      <c r="AU141" s="173" t="s">
        <v>86</v>
      </c>
      <c r="AV141" s="14" t="s">
        <v>167</v>
      </c>
      <c r="AW141" s="14" t="s">
        <v>30</v>
      </c>
      <c r="AX141" s="14" t="s">
        <v>80</v>
      </c>
      <c r="AY141" s="173" t="s">
        <v>159</v>
      </c>
    </row>
    <row r="142" spans="1:65" s="2" customFormat="1" ht="37.9" customHeight="1">
      <c r="A142" s="33"/>
      <c r="B142" s="149"/>
      <c r="C142" s="150" t="s">
        <v>86</v>
      </c>
      <c r="D142" s="150" t="s">
        <v>162</v>
      </c>
      <c r="E142" s="151" t="s">
        <v>171</v>
      </c>
      <c r="F142" s="152" t="s">
        <v>172</v>
      </c>
      <c r="G142" s="153" t="s">
        <v>165</v>
      </c>
      <c r="H142" s="154">
        <v>25.38</v>
      </c>
      <c r="I142" s="155"/>
      <c r="J142" s="156">
        <f>ROUND(I142*H142,2)</f>
        <v>0</v>
      </c>
      <c r="K142" s="152" t="s">
        <v>166</v>
      </c>
      <c r="L142" s="34"/>
      <c r="M142" s="157" t="s">
        <v>1</v>
      </c>
      <c r="N142" s="158" t="s">
        <v>39</v>
      </c>
      <c r="O142" s="59"/>
      <c r="P142" s="159">
        <f>O142*H142</f>
        <v>0</v>
      </c>
      <c r="Q142" s="159">
        <v>0.18104999999999999</v>
      </c>
      <c r="R142" s="159">
        <f>Q142*H142</f>
        <v>4.5950489999999995</v>
      </c>
      <c r="S142" s="159">
        <v>0</v>
      </c>
      <c r="T142" s="160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167</v>
      </c>
      <c r="AT142" s="161" t="s">
        <v>162</v>
      </c>
      <c r="AU142" s="161" t="s">
        <v>86</v>
      </c>
      <c r="AY142" s="18" t="s">
        <v>159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8" t="s">
        <v>86</v>
      </c>
      <c r="BK142" s="162">
        <f>ROUND(I142*H142,2)</f>
        <v>0</v>
      </c>
      <c r="BL142" s="18" t="s">
        <v>167</v>
      </c>
      <c r="BM142" s="161" t="s">
        <v>167</v>
      </c>
    </row>
    <row r="143" spans="1:65" s="13" customFormat="1" ht="22.5">
      <c r="B143" s="163"/>
      <c r="D143" s="164" t="s">
        <v>168</v>
      </c>
      <c r="E143" s="165" t="s">
        <v>1</v>
      </c>
      <c r="F143" s="166" t="s">
        <v>173</v>
      </c>
      <c r="H143" s="167">
        <v>25.38</v>
      </c>
      <c r="I143" s="168"/>
      <c r="L143" s="163"/>
      <c r="M143" s="169"/>
      <c r="N143" s="170"/>
      <c r="O143" s="170"/>
      <c r="P143" s="170"/>
      <c r="Q143" s="170"/>
      <c r="R143" s="170"/>
      <c r="S143" s="170"/>
      <c r="T143" s="171"/>
      <c r="AT143" s="165" t="s">
        <v>168</v>
      </c>
      <c r="AU143" s="165" t="s">
        <v>86</v>
      </c>
      <c r="AV143" s="13" t="s">
        <v>86</v>
      </c>
      <c r="AW143" s="13" t="s">
        <v>30</v>
      </c>
      <c r="AX143" s="13" t="s">
        <v>80</v>
      </c>
      <c r="AY143" s="165" t="s">
        <v>159</v>
      </c>
    </row>
    <row r="144" spans="1:65" s="12" customFormat="1" ht="22.9" customHeight="1">
      <c r="B144" s="136"/>
      <c r="D144" s="137" t="s">
        <v>72</v>
      </c>
      <c r="E144" s="147" t="s">
        <v>174</v>
      </c>
      <c r="F144" s="147" t="s">
        <v>175</v>
      </c>
      <c r="I144" s="139"/>
      <c r="J144" s="148">
        <f>BK144</f>
        <v>0</v>
      </c>
      <c r="L144" s="136"/>
      <c r="M144" s="141"/>
      <c r="N144" s="142"/>
      <c r="O144" s="142"/>
      <c r="P144" s="143">
        <f>SUM(P145:P455)</f>
        <v>0</v>
      </c>
      <c r="Q144" s="142"/>
      <c r="R144" s="143">
        <f>SUM(R145:R455)</f>
        <v>169.98634498999999</v>
      </c>
      <c r="S144" s="142"/>
      <c r="T144" s="144">
        <f>SUM(T145:T455)</f>
        <v>0</v>
      </c>
      <c r="AR144" s="137" t="s">
        <v>80</v>
      </c>
      <c r="AT144" s="145" t="s">
        <v>72</v>
      </c>
      <c r="AU144" s="145" t="s">
        <v>80</v>
      </c>
      <c r="AY144" s="137" t="s">
        <v>159</v>
      </c>
      <c r="BK144" s="146">
        <f>SUM(BK145:BK455)</f>
        <v>0</v>
      </c>
    </row>
    <row r="145" spans="1:65" s="2" customFormat="1" ht="37.9" customHeight="1">
      <c r="A145" s="33"/>
      <c r="B145" s="149"/>
      <c r="C145" s="150" t="s">
        <v>160</v>
      </c>
      <c r="D145" s="150" t="s">
        <v>162</v>
      </c>
      <c r="E145" s="151" t="s">
        <v>176</v>
      </c>
      <c r="F145" s="152" t="s">
        <v>177</v>
      </c>
      <c r="G145" s="153" t="s">
        <v>165</v>
      </c>
      <c r="H145" s="154">
        <v>1169.6099999999999</v>
      </c>
      <c r="I145" s="155"/>
      <c r="J145" s="156">
        <f>ROUND(I145*H145,2)</f>
        <v>0</v>
      </c>
      <c r="K145" s="152" t="s">
        <v>166</v>
      </c>
      <c r="L145" s="34"/>
      <c r="M145" s="157" t="s">
        <v>1</v>
      </c>
      <c r="N145" s="158" t="s">
        <v>39</v>
      </c>
      <c r="O145" s="59"/>
      <c r="P145" s="159">
        <f>O145*H145</f>
        <v>0</v>
      </c>
      <c r="Q145" s="159">
        <v>1.4E-3</v>
      </c>
      <c r="R145" s="159">
        <f>Q145*H145</f>
        <v>1.6374539999999997</v>
      </c>
      <c r="S145" s="159">
        <v>0</v>
      </c>
      <c r="T145" s="160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167</v>
      </c>
      <c r="AT145" s="161" t="s">
        <v>162</v>
      </c>
      <c r="AU145" s="161" t="s">
        <v>86</v>
      </c>
      <c r="AY145" s="18" t="s">
        <v>159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8" t="s">
        <v>86</v>
      </c>
      <c r="BK145" s="162">
        <f>ROUND(I145*H145,2)</f>
        <v>0</v>
      </c>
      <c r="BL145" s="18" t="s">
        <v>167</v>
      </c>
      <c r="BM145" s="161" t="s">
        <v>178</v>
      </c>
    </row>
    <row r="146" spans="1:65" s="13" customFormat="1" ht="11.25">
      <c r="B146" s="163"/>
      <c r="D146" s="164" t="s">
        <v>168</v>
      </c>
      <c r="E146" s="165" t="s">
        <v>1</v>
      </c>
      <c r="F146" s="166" t="s">
        <v>179</v>
      </c>
      <c r="H146" s="167">
        <v>1169.6099999999999</v>
      </c>
      <c r="I146" s="168"/>
      <c r="L146" s="163"/>
      <c r="M146" s="169"/>
      <c r="N146" s="170"/>
      <c r="O146" s="170"/>
      <c r="P146" s="170"/>
      <c r="Q146" s="170"/>
      <c r="R146" s="170"/>
      <c r="S146" s="170"/>
      <c r="T146" s="171"/>
      <c r="AT146" s="165" t="s">
        <v>168</v>
      </c>
      <c r="AU146" s="165" t="s">
        <v>86</v>
      </c>
      <c r="AV146" s="13" t="s">
        <v>86</v>
      </c>
      <c r="AW146" s="13" t="s">
        <v>30</v>
      </c>
      <c r="AX146" s="13" t="s">
        <v>73</v>
      </c>
      <c r="AY146" s="165" t="s">
        <v>159</v>
      </c>
    </row>
    <row r="147" spans="1:65" s="14" customFormat="1" ht="11.25">
      <c r="B147" s="172"/>
      <c r="D147" s="164" t="s">
        <v>168</v>
      </c>
      <c r="E147" s="173" t="s">
        <v>1</v>
      </c>
      <c r="F147" s="174" t="s">
        <v>170</v>
      </c>
      <c r="H147" s="175">
        <v>1169.6099999999999</v>
      </c>
      <c r="I147" s="176"/>
      <c r="L147" s="172"/>
      <c r="M147" s="177"/>
      <c r="N147" s="178"/>
      <c r="O147" s="178"/>
      <c r="P147" s="178"/>
      <c r="Q147" s="178"/>
      <c r="R147" s="178"/>
      <c r="S147" s="178"/>
      <c r="T147" s="179"/>
      <c r="AT147" s="173" t="s">
        <v>168</v>
      </c>
      <c r="AU147" s="173" t="s">
        <v>86</v>
      </c>
      <c r="AV147" s="14" t="s">
        <v>167</v>
      </c>
      <c r="AW147" s="14" t="s">
        <v>30</v>
      </c>
      <c r="AX147" s="14" t="s">
        <v>80</v>
      </c>
      <c r="AY147" s="173" t="s">
        <v>159</v>
      </c>
    </row>
    <row r="148" spans="1:65" s="2" customFormat="1" ht="37.9" customHeight="1">
      <c r="A148" s="33"/>
      <c r="B148" s="149"/>
      <c r="C148" s="150" t="s">
        <v>167</v>
      </c>
      <c r="D148" s="150" t="s">
        <v>162</v>
      </c>
      <c r="E148" s="151" t="s">
        <v>180</v>
      </c>
      <c r="F148" s="152" t="s">
        <v>181</v>
      </c>
      <c r="G148" s="153" t="s">
        <v>165</v>
      </c>
      <c r="H148" s="154">
        <v>508.03</v>
      </c>
      <c r="I148" s="155"/>
      <c r="J148" s="156">
        <f>ROUND(I148*H148,2)</f>
        <v>0</v>
      </c>
      <c r="K148" s="152" t="s">
        <v>166</v>
      </c>
      <c r="L148" s="34"/>
      <c r="M148" s="157" t="s">
        <v>1</v>
      </c>
      <c r="N148" s="158" t="s">
        <v>39</v>
      </c>
      <c r="O148" s="59"/>
      <c r="P148" s="159">
        <f>O148*H148</f>
        <v>0</v>
      </c>
      <c r="Q148" s="159">
        <v>4.3800000000000002E-3</v>
      </c>
      <c r="R148" s="159">
        <f>Q148*H148</f>
        <v>2.2251713999999998</v>
      </c>
      <c r="S148" s="159">
        <v>0</v>
      </c>
      <c r="T148" s="160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167</v>
      </c>
      <c r="AT148" s="161" t="s">
        <v>162</v>
      </c>
      <c r="AU148" s="161" t="s">
        <v>86</v>
      </c>
      <c r="AY148" s="18" t="s">
        <v>159</v>
      </c>
      <c r="BE148" s="162">
        <f>IF(N148="základní",J148,0)</f>
        <v>0</v>
      </c>
      <c r="BF148" s="162">
        <f>IF(N148="snížená",J148,0)</f>
        <v>0</v>
      </c>
      <c r="BG148" s="162">
        <f>IF(N148="zákl. přenesená",J148,0)</f>
        <v>0</v>
      </c>
      <c r="BH148" s="162">
        <f>IF(N148="sníž. přenesená",J148,0)</f>
        <v>0</v>
      </c>
      <c r="BI148" s="162">
        <f>IF(N148="nulová",J148,0)</f>
        <v>0</v>
      </c>
      <c r="BJ148" s="18" t="s">
        <v>86</v>
      </c>
      <c r="BK148" s="162">
        <f>ROUND(I148*H148,2)</f>
        <v>0</v>
      </c>
      <c r="BL148" s="18" t="s">
        <v>167</v>
      </c>
      <c r="BM148" s="161" t="s">
        <v>182</v>
      </c>
    </row>
    <row r="149" spans="1:65" s="15" customFormat="1" ht="11.25">
      <c r="B149" s="180"/>
      <c r="D149" s="164" t="s">
        <v>168</v>
      </c>
      <c r="E149" s="181" t="s">
        <v>1</v>
      </c>
      <c r="F149" s="182" t="s">
        <v>183</v>
      </c>
      <c r="H149" s="181" t="s">
        <v>1</v>
      </c>
      <c r="I149" s="183"/>
      <c r="L149" s="180"/>
      <c r="M149" s="184"/>
      <c r="N149" s="185"/>
      <c r="O149" s="185"/>
      <c r="P149" s="185"/>
      <c r="Q149" s="185"/>
      <c r="R149" s="185"/>
      <c r="S149" s="185"/>
      <c r="T149" s="186"/>
      <c r="AT149" s="181" t="s">
        <v>168</v>
      </c>
      <c r="AU149" s="181" t="s">
        <v>86</v>
      </c>
      <c r="AV149" s="15" t="s">
        <v>80</v>
      </c>
      <c r="AW149" s="15" t="s">
        <v>30</v>
      </c>
      <c r="AX149" s="15" t="s">
        <v>73</v>
      </c>
      <c r="AY149" s="181" t="s">
        <v>159</v>
      </c>
    </row>
    <row r="150" spans="1:65" s="13" customFormat="1" ht="11.25">
      <c r="B150" s="163"/>
      <c r="D150" s="164" t="s">
        <v>168</v>
      </c>
      <c r="E150" s="165" t="s">
        <v>1</v>
      </c>
      <c r="F150" s="166" t="s">
        <v>184</v>
      </c>
      <c r="H150" s="167">
        <v>53.55</v>
      </c>
      <c r="I150" s="168"/>
      <c r="L150" s="163"/>
      <c r="M150" s="169"/>
      <c r="N150" s="170"/>
      <c r="O150" s="170"/>
      <c r="P150" s="170"/>
      <c r="Q150" s="170"/>
      <c r="R150" s="170"/>
      <c r="S150" s="170"/>
      <c r="T150" s="171"/>
      <c r="AT150" s="165" t="s">
        <v>168</v>
      </c>
      <c r="AU150" s="165" t="s">
        <v>86</v>
      </c>
      <c r="AV150" s="13" t="s">
        <v>86</v>
      </c>
      <c r="AW150" s="13" t="s">
        <v>30</v>
      </c>
      <c r="AX150" s="13" t="s">
        <v>73</v>
      </c>
      <c r="AY150" s="165" t="s">
        <v>159</v>
      </c>
    </row>
    <row r="151" spans="1:65" s="13" customFormat="1" ht="11.25">
      <c r="B151" s="163"/>
      <c r="D151" s="164" t="s">
        <v>168</v>
      </c>
      <c r="E151" s="165" t="s">
        <v>1</v>
      </c>
      <c r="F151" s="166" t="s">
        <v>185</v>
      </c>
      <c r="H151" s="167">
        <v>98.88</v>
      </c>
      <c r="I151" s="168"/>
      <c r="L151" s="163"/>
      <c r="M151" s="169"/>
      <c r="N151" s="170"/>
      <c r="O151" s="170"/>
      <c r="P151" s="170"/>
      <c r="Q151" s="170"/>
      <c r="R151" s="170"/>
      <c r="S151" s="170"/>
      <c r="T151" s="171"/>
      <c r="AT151" s="165" t="s">
        <v>168</v>
      </c>
      <c r="AU151" s="165" t="s">
        <v>86</v>
      </c>
      <c r="AV151" s="13" t="s">
        <v>86</v>
      </c>
      <c r="AW151" s="13" t="s">
        <v>30</v>
      </c>
      <c r="AX151" s="13" t="s">
        <v>73</v>
      </c>
      <c r="AY151" s="165" t="s">
        <v>159</v>
      </c>
    </row>
    <row r="152" spans="1:65" s="13" customFormat="1" ht="11.25">
      <c r="B152" s="163"/>
      <c r="D152" s="164" t="s">
        <v>168</v>
      </c>
      <c r="E152" s="165" t="s">
        <v>1</v>
      </c>
      <c r="F152" s="166" t="s">
        <v>186</v>
      </c>
      <c r="H152" s="167">
        <v>137.88</v>
      </c>
      <c r="I152" s="168"/>
      <c r="L152" s="163"/>
      <c r="M152" s="169"/>
      <c r="N152" s="170"/>
      <c r="O152" s="170"/>
      <c r="P152" s="170"/>
      <c r="Q152" s="170"/>
      <c r="R152" s="170"/>
      <c r="S152" s="170"/>
      <c r="T152" s="171"/>
      <c r="AT152" s="165" t="s">
        <v>168</v>
      </c>
      <c r="AU152" s="165" t="s">
        <v>86</v>
      </c>
      <c r="AV152" s="13" t="s">
        <v>86</v>
      </c>
      <c r="AW152" s="13" t="s">
        <v>30</v>
      </c>
      <c r="AX152" s="13" t="s">
        <v>73</v>
      </c>
      <c r="AY152" s="165" t="s">
        <v>159</v>
      </c>
    </row>
    <row r="153" spans="1:65" s="13" customFormat="1" ht="11.25">
      <c r="B153" s="163"/>
      <c r="D153" s="164" t="s">
        <v>168</v>
      </c>
      <c r="E153" s="165" t="s">
        <v>1</v>
      </c>
      <c r="F153" s="166" t="s">
        <v>187</v>
      </c>
      <c r="H153" s="167">
        <v>137.88</v>
      </c>
      <c r="I153" s="168"/>
      <c r="L153" s="163"/>
      <c r="M153" s="169"/>
      <c r="N153" s="170"/>
      <c r="O153" s="170"/>
      <c r="P153" s="170"/>
      <c r="Q153" s="170"/>
      <c r="R153" s="170"/>
      <c r="S153" s="170"/>
      <c r="T153" s="171"/>
      <c r="AT153" s="165" t="s">
        <v>168</v>
      </c>
      <c r="AU153" s="165" t="s">
        <v>86</v>
      </c>
      <c r="AV153" s="13" t="s">
        <v>86</v>
      </c>
      <c r="AW153" s="13" t="s">
        <v>30</v>
      </c>
      <c r="AX153" s="13" t="s">
        <v>73</v>
      </c>
      <c r="AY153" s="165" t="s">
        <v>159</v>
      </c>
    </row>
    <row r="154" spans="1:65" s="13" customFormat="1" ht="22.5">
      <c r="B154" s="163"/>
      <c r="D154" s="164" t="s">
        <v>168</v>
      </c>
      <c r="E154" s="165" t="s">
        <v>1</v>
      </c>
      <c r="F154" s="166" t="s">
        <v>188</v>
      </c>
      <c r="H154" s="167">
        <v>79.84</v>
      </c>
      <c r="I154" s="168"/>
      <c r="L154" s="163"/>
      <c r="M154" s="169"/>
      <c r="N154" s="170"/>
      <c r="O154" s="170"/>
      <c r="P154" s="170"/>
      <c r="Q154" s="170"/>
      <c r="R154" s="170"/>
      <c r="S154" s="170"/>
      <c r="T154" s="171"/>
      <c r="AT154" s="165" t="s">
        <v>168</v>
      </c>
      <c r="AU154" s="165" t="s">
        <v>86</v>
      </c>
      <c r="AV154" s="13" t="s">
        <v>86</v>
      </c>
      <c r="AW154" s="13" t="s">
        <v>30</v>
      </c>
      <c r="AX154" s="13" t="s">
        <v>73</v>
      </c>
      <c r="AY154" s="165" t="s">
        <v>159</v>
      </c>
    </row>
    <row r="155" spans="1:65" s="14" customFormat="1" ht="11.25">
      <c r="B155" s="172"/>
      <c r="D155" s="164" t="s">
        <v>168</v>
      </c>
      <c r="E155" s="173" t="s">
        <v>1</v>
      </c>
      <c r="F155" s="174" t="s">
        <v>170</v>
      </c>
      <c r="H155" s="175">
        <v>508.03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168</v>
      </c>
      <c r="AU155" s="173" t="s">
        <v>86</v>
      </c>
      <c r="AV155" s="14" t="s">
        <v>167</v>
      </c>
      <c r="AW155" s="14" t="s">
        <v>30</v>
      </c>
      <c r="AX155" s="14" t="s">
        <v>80</v>
      </c>
      <c r="AY155" s="173" t="s">
        <v>159</v>
      </c>
    </row>
    <row r="156" spans="1:65" s="2" customFormat="1" ht="33" customHeight="1">
      <c r="A156" s="33"/>
      <c r="B156" s="149"/>
      <c r="C156" s="150" t="s">
        <v>189</v>
      </c>
      <c r="D156" s="150" t="s">
        <v>162</v>
      </c>
      <c r="E156" s="151" t="s">
        <v>190</v>
      </c>
      <c r="F156" s="152" t="s">
        <v>191</v>
      </c>
      <c r="G156" s="153" t="s">
        <v>165</v>
      </c>
      <c r="H156" s="154">
        <v>1576.24</v>
      </c>
      <c r="I156" s="155"/>
      <c r="J156" s="156">
        <f>ROUND(I156*H156,2)</f>
        <v>0</v>
      </c>
      <c r="K156" s="152" t="s">
        <v>166</v>
      </c>
      <c r="L156" s="34"/>
      <c r="M156" s="157" t="s">
        <v>1</v>
      </c>
      <c r="N156" s="158" t="s">
        <v>39</v>
      </c>
      <c r="O156" s="59"/>
      <c r="P156" s="159">
        <f>O156*H156</f>
        <v>0</v>
      </c>
      <c r="Q156" s="159">
        <v>4.0000000000000001E-3</v>
      </c>
      <c r="R156" s="159">
        <f>Q156*H156</f>
        <v>6.3049600000000003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167</v>
      </c>
      <c r="AT156" s="161" t="s">
        <v>162</v>
      </c>
      <c r="AU156" s="161" t="s">
        <v>86</v>
      </c>
      <c r="AY156" s="18" t="s">
        <v>159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86</v>
      </c>
      <c r="BK156" s="162">
        <f>ROUND(I156*H156,2)</f>
        <v>0</v>
      </c>
      <c r="BL156" s="18" t="s">
        <v>167</v>
      </c>
      <c r="BM156" s="161" t="s">
        <v>192</v>
      </c>
    </row>
    <row r="157" spans="1:65" s="15" customFormat="1" ht="11.25">
      <c r="B157" s="180"/>
      <c r="D157" s="164" t="s">
        <v>168</v>
      </c>
      <c r="E157" s="181" t="s">
        <v>1</v>
      </c>
      <c r="F157" s="182" t="s">
        <v>183</v>
      </c>
      <c r="H157" s="181" t="s">
        <v>1</v>
      </c>
      <c r="I157" s="183"/>
      <c r="L157" s="180"/>
      <c r="M157" s="184"/>
      <c r="N157" s="185"/>
      <c r="O157" s="185"/>
      <c r="P157" s="185"/>
      <c r="Q157" s="185"/>
      <c r="R157" s="185"/>
      <c r="S157" s="185"/>
      <c r="T157" s="186"/>
      <c r="AT157" s="181" t="s">
        <v>168</v>
      </c>
      <c r="AU157" s="181" t="s">
        <v>86</v>
      </c>
      <c r="AV157" s="15" t="s">
        <v>80</v>
      </c>
      <c r="AW157" s="15" t="s">
        <v>30</v>
      </c>
      <c r="AX157" s="15" t="s">
        <v>73</v>
      </c>
      <c r="AY157" s="181" t="s">
        <v>159</v>
      </c>
    </row>
    <row r="158" spans="1:65" s="13" customFormat="1" ht="11.25">
      <c r="B158" s="163"/>
      <c r="D158" s="164" t="s">
        <v>168</v>
      </c>
      <c r="E158" s="165" t="s">
        <v>1</v>
      </c>
      <c r="F158" s="166" t="s">
        <v>193</v>
      </c>
      <c r="H158" s="167">
        <v>14.55</v>
      </c>
      <c r="I158" s="168"/>
      <c r="L158" s="163"/>
      <c r="M158" s="169"/>
      <c r="N158" s="170"/>
      <c r="O158" s="170"/>
      <c r="P158" s="170"/>
      <c r="Q158" s="170"/>
      <c r="R158" s="170"/>
      <c r="S158" s="170"/>
      <c r="T158" s="171"/>
      <c r="AT158" s="165" t="s">
        <v>168</v>
      </c>
      <c r="AU158" s="165" t="s">
        <v>86</v>
      </c>
      <c r="AV158" s="13" t="s">
        <v>86</v>
      </c>
      <c r="AW158" s="13" t="s">
        <v>30</v>
      </c>
      <c r="AX158" s="13" t="s">
        <v>73</v>
      </c>
      <c r="AY158" s="165" t="s">
        <v>159</v>
      </c>
    </row>
    <row r="159" spans="1:65" s="13" customFormat="1" ht="11.25">
      <c r="B159" s="163"/>
      <c r="D159" s="164" t="s">
        <v>168</v>
      </c>
      <c r="E159" s="165" t="s">
        <v>1</v>
      </c>
      <c r="F159" s="166" t="s">
        <v>185</v>
      </c>
      <c r="H159" s="167">
        <v>98.88</v>
      </c>
      <c r="I159" s="168"/>
      <c r="L159" s="163"/>
      <c r="M159" s="169"/>
      <c r="N159" s="170"/>
      <c r="O159" s="170"/>
      <c r="P159" s="170"/>
      <c r="Q159" s="170"/>
      <c r="R159" s="170"/>
      <c r="S159" s="170"/>
      <c r="T159" s="171"/>
      <c r="AT159" s="165" t="s">
        <v>168</v>
      </c>
      <c r="AU159" s="165" t="s">
        <v>86</v>
      </c>
      <c r="AV159" s="13" t="s">
        <v>86</v>
      </c>
      <c r="AW159" s="13" t="s">
        <v>30</v>
      </c>
      <c r="AX159" s="13" t="s">
        <v>73</v>
      </c>
      <c r="AY159" s="165" t="s">
        <v>159</v>
      </c>
    </row>
    <row r="160" spans="1:65" s="13" customFormat="1" ht="11.25">
      <c r="B160" s="163"/>
      <c r="D160" s="164" t="s">
        <v>168</v>
      </c>
      <c r="E160" s="165" t="s">
        <v>1</v>
      </c>
      <c r="F160" s="166" t="s">
        <v>194</v>
      </c>
      <c r="H160" s="167">
        <v>98.88</v>
      </c>
      <c r="I160" s="168"/>
      <c r="L160" s="163"/>
      <c r="M160" s="169"/>
      <c r="N160" s="170"/>
      <c r="O160" s="170"/>
      <c r="P160" s="170"/>
      <c r="Q160" s="170"/>
      <c r="R160" s="170"/>
      <c r="S160" s="170"/>
      <c r="T160" s="171"/>
      <c r="AT160" s="165" t="s">
        <v>168</v>
      </c>
      <c r="AU160" s="165" t="s">
        <v>86</v>
      </c>
      <c r="AV160" s="13" t="s">
        <v>86</v>
      </c>
      <c r="AW160" s="13" t="s">
        <v>30</v>
      </c>
      <c r="AX160" s="13" t="s">
        <v>73</v>
      </c>
      <c r="AY160" s="165" t="s">
        <v>159</v>
      </c>
    </row>
    <row r="161" spans="1:65" s="13" customFormat="1" ht="11.25">
      <c r="B161" s="163"/>
      <c r="D161" s="164" t="s">
        <v>168</v>
      </c>
      <c r="E161" s="165" t="s">
        <v>1</v>
      </c>
      <c r="F161" s="166" t="s">
        <v>195</v>
      </c>
      <c r="H161" s="167">
        <v>114.48</v>
      </c>
      <c r="I161" s="168"/>
      <c r="L161" s="163"/>
      <c r="M161" s="169"/>
      <c r="N161" s="170"/>
      <c r="O161" s="170"/>
      <c r="P161" s="170"/>
      <c r="Q161" s="170"/>
      <c r="R161" s="170"/>
      <c r="S161" s="170"/>
      <c r="T161" s="171"/>
      <c r="AT161" s="165" t="s">
        <v>168</v>
      </c>
      <c r="AU161" s="165" t="s">
        <v>86</v>
      </c>
      <c r="AV161" s="13" t="s">
        <v>86</v>
      </c>
      <c r="AW161" s="13" t="s">
        <v>30</v>
      </c>
      <c r="AX161" s="13" t="s">
        <v>73</v>
      </c>
      <c r="AY161" s="165" t="s">
        <v>159</v>
      </c>
    </row>
    <row r="162" spans="1:65" s="13" customFormat="1" ht="22.5">
      <c r="B162" s="163"/>
      <c r="D162" s="164" t="s">
        <v>168</v>
      </c>
      <c r="E162" s="165" t="s">
        <v>1</v>
      </c>
      <c r="F162" s="166" t="s">
        <v>188</v>
      </c>
      <c r="H162" s="167">
        <v>79.84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168</v>
      </c>
      <c r="AU162" s="165" t="s">
        <v>86</v>
      </c>
      <c r="AV162" s="13" t="s">
        <v>86</v>
      </c>
      <c r="AW162" s="13" t="s">
        <v>30</v>
      </c>
      <c r="AX162" s="13" t="s">
        <v>73</v>
      </c>
      <c r="AY162" s="165" t="s">
        <v>159</v>
      </c>
    </row>
    <row r="163" spans="1:65" s="15" customFormat="1" ht="11.25">
      <c r="B163" s="180"/>
      <c r="D163" s="164" t="s">
        <v>168</v>
      </c>
      <c r="E163" s="181" t="s">
        <v>1</v>
      </c>
      <c r="F163" s="182" t="s">
        <v>196</v>
      </c>
      <c r="H163" s="181" t="s">
        <v>1</v>
      </c>
      <c r="I163" s="183"/>
      <c r="L163" s="180"/>
      <c r="M163" s="184"/>
      <c r="N163" s="185"/>
      <c r="O163" s="185"/>
      <c r="P163" s="185"/>
      <c r="Q163" s="185"/>
      <c r="R163" s="185"/>
      <c r="S163" s="185"/>
      <c r="T163" s="186"/>
      <c r="AT163" s="181" t="s">
        <v>168</v>
      </c>
      <c r="AU163" s="181" t="s">
        <v>86</v>
      </c>
      <c r="AV163" s="15" t="s">
        <v>80</v>
      </c>
      <c r="AW163" s="15" t="s">
        <v>30</v>
      </c>
      <c r="AX163" s="15" t="s">
        <v>73</v>
      </c>
      <c r="AY163" s="181" t="s">
        <v>159</v>
      </c>
    </row>
    <row r="164" spans="1:65" s="13" customFormat="1" ht="22.5">
      <c r="B164" s="163"/>
      <c r="D164" s="164" t="s">
        <v>168</v>
      </c>
      <c r="E164" s="165" t="s">
        <v>1</v>
      </c>
      <c r="F164" s="166" t="s">
        <v>197</v>
      </c>
      <c r="H164" s="167">
        <v>692.31</v>
      </c>
      <c r="I164" s="168"/>
      <c r="L164" s="163"/>
      <c r="M164" s="169"/>
      <c r="N164" s="170"/>
      <c r="O164" s="170"/>
      <c r="P164" s="170"/>
      <c r="Q164" s="170"/>
      <c r="R164" s="170"/>
      <c r="S164" s="170"/>
      <c r="T164" s="171"/>
      <c r="AT164" s="165" t="s">
        <v>168</v>
      </c>
      <c r="AU164" s="165" t="s">
        <v>86</v>
      </c>
      <c r="AV164" s="13" t="s">
        <v>86</v>
      </c>
      <c r="AW164" s="13" t="s">
        <v>30</v>
      </c>
      <c r="AX164" s="13" t="s">
        <v>73</v>
      </c>
      <c r="AY164" s="165" t="s">
        <v>159</v>
      </c>
    </row>
    <row r="165" spans="1:65" s="13" customFormat="1" ht="22.5">
      <c r="B165" s="163"/>
      <c r="D165" s="164" t="s">
        <v>168</v>
      </c>
      <c r="E165" s="165" t="s">
        <v>1</v>
      </c>
      <c r="F165" s="166" t="s">
        <v>198</v>
      </c>
      <c r="H165" s="167">
        <v>477.3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168</v>
      </c>
      <c r="AU165" s="165" t="s">
        <v>86</v>
      </c>
      <c r="AV165" s="13" t="s">
        <v>86</v>
      </c>
      <c r="AW165" s="13" t="s">
        <v>30</v>
      </c>
      <c r="AX165" s="13" t="s">
        <v>73</v>
      </c>
      <c r="AY165" s="165" t="s">
        <v>159</v>
      </c>
    </row>
    <row r="166" spans="1:65" s="14" customFormat="1" ht="11.25">
      <c r="B166" s="172"/>
      <c r="D166" s="164" t="s">
        <v>168</v>
      </c>
      <c r="E166" s="173" t="s">
        <v>1</v>
      </c>
      <c r="F166" s="174" t="s">
        <v>170</v>
      </c>
      <c r="H166" s="175">
        <v>1576.24</v>
      </c>
      <c r="I166" s="176"/>
      <c r="L166" s="172"/>
      <c r="M166" s="177"/>
      <c r="N166" s="178"/>
      <c r="O166" s="178"/>
      <c r="P166" s="178"/>
      <c r="Q166" s="178"/>
      <c r="R166" s="178"/>
      <c r="S166" s="178"/>
      <c r="T166" s="179"/>
      <c r="AT166" s="173" t="s">
        <v>168</v>
      </c>
      <c r="AU166" s="173" t="s">
        <v>86</v>
      </c>
      <c r="AV166" s="14" t="s">
        <v>167</v>
      </c>
      <c r="AW166" s="14" t="s">
        <v>30</v>
      </c>
      <c r="AX166" s="14" t="s">
        <v>80</v>
      </c>
      <c r="AY166" s="173" t="s">
        <v>159</v>
      </c>
    </row>
    <row r="167" spans="1:65" s="2" customFormat="1" ht="37.9" customHeight="1">
      <c r="A167" s="33"/>
      <c r="B167" s="149"/>
      <c r="C167" s="150" t="s">
        <v>174</v>
      </c>
      <c r="D167" s="150" t="s">
        <v>162</v>
      </c>
      <c r="E167" s="151" t="s">
        <v>199</v>
      </c>
      <c r="F167" s="152" t="s">
        <v>200</v>
      </c>
      <c r="G167" s="153" t="s">
        <v>165</v>
      </c>
      <c r="H167" s="154">
        <v>164.8</v>
      </c>
      <c r="I167" s="155"/>
      <c r="J167" s="156">
        <f>ROUND(I167*H167,2)</f>
        <v>0</v>
      </c>
      <c r="K167" s="152" t="s">
        <v>166</v>
      </c>
      <c r="L167" s="34"/>
      <c r="M167" s="157" t="s">
        <v>1</v>
      </c>
      <c r="N167" s="158" t="s">
        <v>39</v>
      </c>
      <c r="O167" s="59"/>
      <c r="P167" s="159">
        <f>O167*H167</f>
        <v>0</v>
      </c>
      <c r="Q167" s="159">
        <v>4.0000000000000001E-3</v>
      </c>
      <c r="R167" s="159">
        <f>Q167*H167</f>
        <v>0.65920000000000001</v>
      </c>
      <c r="S167" s="159">
        <v>0</v>
      </c>
      <c r="T167" s="160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1" t="s">
        <v>167</v>
      </c>
      <c r="AT167" s="161" t="s">
        <v>162</v>
      </c>
      <c r="AU167" s="161" t="s">
        <v>86</v>
      </c>
      <c r="AY167" s="18" t="s">
        <v>159</v>
      </c>
      <c r="BE167" s="162">
        <f>IF(N167="základní",J167,0)</f>
        <v>0</v>
      </c>
      <c r="BF167" s="162">
        <f>IF(N167="snížená",J167,0)</f>
        <v>0</v>
      </c>
      <c r="BG167" s="162">
        <f>IF(N167="zákl. přenesená",J167,0)</f>
        <v>0</v>
      </c>
      <c r="BH167" s="162">
        <f>IF(N167="sníž. přenesená",J167,0)</f>
        <v>0</v>
      </c>
      <c r="BI167" s="162">
        <f>IF(N167="nulová",J167,0)</f>
        <v>0</v>
      </c>
      <c r="BJ167" s="18" t="s">
        <v>86</v>
      </c>
      <c r="BK167" s="162">
        <f>ROUND(I167*H167,2)</f>
        <v>0</v>
      </c>
      <c r="BL167" s="18" t="s">
        <v>167</v>
      </c>
      <c r="BM167" s="161" t="s">
        <v>201</v>
      </c>
    </row>
    <row r="168" spans="1:65" s="13" customFormat="1" ht="11.25">
      <c r="B168" s="163"/>
      <c r="D168" s="164" t="s">
        <v>168</v>
      </c>
      <c r="E168" s="165" t="s">
        <v>1</v>
      </c>
      <c r="F168" s="166" t="s">
        <v>202</v>
      </c>
      <c r="H168" s="167">
        <v>40</v>
      </c>
      <c r="I168" s="168"/>
      <c r="L168" s="163"/>
      <c r="M168" s="169"/>
      <c r="N168" s="170"/>
      <c r="O168" s="170"/>
      <c r="P168" s="170"/>
      <c r="Q168" s="170"/>
      <c r="R168" s="170"/>
      <c r="S168" s="170"/>
      <c r="T168" s="171"/>
      <c r="AT168" s="165" t="s">
        <v>168</v>
      </c>
      <c r="AU168" s="165" t="s">
        <v>86</v>
      </c>
      <c r="AV168" s="13" t="s">
        <v>86</v>
      </c>
      <c r="AW168" s="13" t="s">
        <v>30</v>
      </c>
      <c r="AX168" s="13" t="s">
        <v>73</v>
      </c>
      <c r="AY168" s="165" t="s">
        <v>159</v>
      </c>
    </row>
    <row r="169" spans="1:65" s="13" customFormat="1" ht="11.25">
      <c r="B169" s="163"/>
      <c r="D169" s="164" t="s">
        <v>168</v>
      </c>
      <c r="E169" s="165" t="s">
        <v>1</v>
      </c>
      <c r="F169" s="166" t="s">
        <v>203</v>
      </c>
      <c r="H169" s="167">
        <v>48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168</v>
      </c>
      <c r="AU169" s="165" t="s">
        <v>86</v>
      </c>
      <c r="AV169" s="13" t="s">
        <v>86</v>
      </c>
      <c r="AW169" s="13" t="s">
        <v>30</v>
      </c>
      <c r="AX169" s="13" t="s">
        <v>73</v>
      </c>
      <c r="AY169" s="165" t="s">
        <v>159</v>
      </c>
    </row>
    <row r="170" spans="1:65" s="13" customFormat="1" ht="11.25">
      <c r="B170" s="163"/>
      <c r="D170" s="164" t="s">
        <v>168</v>
      </c>
      <c r="E170" s="165" t="s">
        <v>1</v>
      </c>
      <c r="F170" s="166" t="s">
        <v>204</v>
      </c>
      <c r="H170" s="167">
        <v>48</v>
      </c>
      <c r="I170" s="168"/>
      <c r="L170" s="163"/>
      <c r="M170" s="169"/>
      <c r="N170" s="170"/>
      <c r="O170" s="170"/>
      <c r="P170" s="170"/>
      <c r="Q170" s="170"/>
      <c r="R170" s="170"/>
      <c r="S170" s="170"/>
      <c r="T170" s="171"/>
      <c r="AT170" s="165" t="s">
        <v>168</v>
      </c>
      <c r="AU170" s="165" t="s">
        <v>86</v>
      </c>
      <c r="AV170" s="13" t="s">
        <v>86</v>
      </c>
      <c r="AW170" s="13" t="s">
        <v>30</v>
      </c>
      <c r="AX170" s="13" t="s">
        <v>73</v>
      </c>
      <c r="AY170" s="165" t="s">
        <v>159</v>
      </c>
    </row>
    <row r="171" spans="1:65" s="13" customFormat="1" ht="11.25">
      <c r="B171" s="163"/>
      <c r="D171" s="164" t="s">
        <v>168</v>
      </c>
      <c r="E171" s="165" t="s">
        <v>1</v>
      </c>
      <c r="F171" s="166" t="s">
        <v>205</v>
      </c>
      <c r="H171" s="167">
        <v>28.8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168</v>
      </c>
      <c r="AU171" s="165" t="s">
        <v>86</v>
      </c>
      <c r="AV171" s="13" t="s">
        <v>86</v>
      </c>
      <c r="AW171" s="13" t="s">
        <v>30</v>
      </c>
      <c r="AX171" s="13" t="s">
        <v>73</v>
      </c>
      <c r="AY171" s="165" t="s">
        <v>159</v>
      </c>
    </row>
    <row r="172" spans="1:65" s="14" customFormat="1" ht="11.25">
      <c r="B172" s="172"/>
      <c r="D172" s="164" t="s">
        <v>168</v>
      </c>
      <c r="E172" s="173" t="s">
        <v>1</v>
      </c>
      <c r="F172" s="174" t="s">
        <v>170</v>
      </c>
      <c r="H172" s="175">
        <v>164.8</v>
      </c>
      <c r="I172" s="176"/>
      <c r="L172" s="172"/>
      <c r="M172" s="177"/>
      <c r="N172" s="178"/>
      <c r="O172" s="178"/>
      <c r="P172" s="178"/>
      <c r="Q172" s="178"/>
      <c r="R172" s="178"/>
      <c r="S172" s="178"/>
      <c r="T172" s="179"/>
      <c r="AT172" s="173" t="s">
        <v>168</v>
      </c>
      <c r="AU172" s="173" t="s">
        <v>86</v>
      </c>
      <c r="AV172" s="14" t="s">
        <v>167</v>
      </c>
      <c r="AW172" s="14" t="s">
        <v>30</v>
      </c>
      <c r="AX172" s="14" t="s">
        <v>80</v>
      </c>
      <c r="AY172" s="173" t="s">
        <v>159</v>
      </c>
    </row>
    <row r="173" spans="1:65" s="2" customFormat="1" ht="21.75" customHeight="1">
      <c r="A173" s="33"/>
      <c r="B173" s="149"/>
      <c r="C173" s="150" t="s">
        <v>206</v>
      </c>
      <c r="D173" s="150" t="s">
        <v>162</v>
      </c>
      <c r="E173" s="151" t="s">
        <v>207</v>
      </c>
      <c r="F173" s="152" t="s">
        <v>208</v>
      </c>
      <c r="G173" s="153" t="s">
        <v>165</v>
      </c>
      <c r="H173" s="154">
        <v>49</v>
      </c>
      <c r="I173" s="155"/>
      <c r="J173" s="156">
        <f>ROUND(I173*H173,2)</f>
        <v>0</v>
      </c>
      <c r="K173" s="152" t="s">
        <v>166</v>
      </c>
      <c r="L173" s="34"/>
      <c r="M173" s="157" t="s">
        <v>1</v>
      </c>
      <c r="N173" s="158" t="s">
        <v>39</v>
      </c>
      <c r="O173" s="59"/>
      <c r="P173" s="159">
        <f>O173*H173</f>
        <v>0</v>
      </c>
      <c r="Q173" s="159">
        <v>0.04</v>
      </c>
      <c r="R173" s="159">
        <f>Q173*H173</f>
        <v>1.96</v>
      </c>
      <c r="S173" s="159">
        <v>0</v>
      </c>
      <c r="T173" s="160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167</v>
      </c>
      <c r="AT173" s="161" t="s">
        <v>162</v>
      </c>
      <c r="AU173" s="161" t="s">
        <v>86</v>
      </c>
      <c r="AY173" s="18" t="s">
        <v>159</v>
      </c>
      <c r="BE173" s="162">
        <f>IF(N173="základní",J173,0)</f>
        <v>0</v>
      </c>
      <c r="BF173" s="162">
        <f>IF(N173="snížená",J173,0)</f>
        <v>0</v>
      </c>
      <c r="BG173" s="162">
        <f>IF(N173="zákl. přenesená",J173,0)</f>
        <v>0</v>
      </c>
      <c r="BH173" s="162">
        <f>IF(N173="sníž. přenesená",J173,0)</f>
        <v>0</v>
      </c>
      <c r="BI173" s="162">
        <f>IF(N173="nulová",J173,0)</f>
        <v>0</v>
      </c>
      <c r="BJ173" s="18" t="s">
        <v>86</v>
      </c>
      <c r="BK173" s="162">
        <f>ROUND(I173*H173,2)</f>
        <v>0</v>
      </c>
      <c r="BL173" s="18" t="s">
        <v>167</v>
      </c>
      <c r="BM173" s="161" t="s">
        <v>209</v>
      </c>
    </row>
    <row r="174" spans="1:65" s="13" customFormat="1" ht="11.25">
      <c r="B174" s="163"/>
      <c r="D174" s="164" t="s">
        <v>168</v>
      </c>
      <c r="E174" s="165" t="s">
        <v>1</v>
      </c>
      <c r="F174" s="166" t="s">
        <v>210</v>
      </c>
      <c r="H174" s="167">
        <v>49</v>
      </c>
      <c r="I174" s="168"/>
      <c r="L174" s="163"/>
      <c r="M174" s="169"/>
      <c r="N174" s="170"/>
      <c r="O174" s="170"/>
      <c r="P174" s="170"/>
      <c r="Q174" s="170"/>
      <c r="R174" s="170"/>
      <c r="S174" s="170"/>
      <c r="T174" s="171"/>
      <c r="AT174" s="165" t="s">
        <v>168</v>
      </c>
      <c r="AU174" s="165" t="s">
        <v>86</v>
      </c>
      <c r="AV174" s="13" t="s">
        <v>86</v>
      </c>
      <c r="AW174" s="13" t="s">
        <v>30</v>
      </c>
      <c r="AX174" s="13" t="s">
        <v>73</v>
      </c>
      <c r="AY174" s="165" t="s">
        <v>159</v>
      </c>
    </row>
    <row r="175" spans="1:65" s="14" customFormat="1" ht="11.25">
      <c r="B175" s="172"/>
      <c r="D175" s="164" t="s">
        <v>168</v>
      </c>
      <c r="E175" s="173" t="s">
        <v>1</v>
      </c>
      <c r="F175" s="174" t="s">
        <v>170</v>
      </c>
      <c r="H175" s="175">
        <v>49</v>
      </c>
      <c r="I175" s="176"/>
      <c r="L175" s="172"/>
      <c r="M175" s="177"/>
      <c r="N175" s="178"/>
      <c r="O175" s="178"/>
      <c r="P175" s="178"/>
      <c r="Q175" s="178"/>
      <c r="R175" s="178"/>
      <c r="S175" s="178"/>
      <c r="T175" s="179"/>
      <c r="AT175" s="173" t="s">
        <v>168</v>
      </c>
      <c r="AU175" s="173" t="s">
        <v>86</v>
      </c>
      <c r="AV175" s="14" t="s">
        <v>167</v>
      </c>
      <c r="AW175" s="14" t="s">
        <v>30</v>
      </c>
      <c r="AX175" s="14" t="s">
        <v>80</v>
      </c>
      <c r="AY175" s="173" t="s">
        <v>159</v>
      </c>
    </row>
    <row r="176" spans="1:65" s="2" customFormat="1" ht="37.9" customHeight="1">
      <c r="A176" s="33"/>
      <c r="B176" s="149"/>
      <c r="C176" s="150" t="s">
        <v>178</v>
      </c>
      <c r="D176" s="150" t="s">
        <v>162</v>
      </c>
      <c r="E176" s="151" t="s">
        <v>211</v>
      </c>
      <c r="F176" s="152" t="s">
        <v>212</v>
      </c>
      <c r="G176" s="153" t="s">
        <v>165</v>
      </c>
      <c r="H176" s="154">
        <v>1393.519</v>
      </c>
      <c r="I176" s="155"/>
      <c r="J176" s="156">
        <f>ROUND(I176*H176,2)</f>
        <v>0</v>
      </c>
      <c r="K176" s="152" t="s">
        <v>166</v>
      </c>
      <c r="L176" s="34"/>
      <c r="M176" s="157" t="s">
        <v>1</v>
      </c>
      <c r="N176" s="158" t="s">
        <v>39</v>
      </c>
      <c r="O176" s="59"/>
      <c r="P176" s="159">
        <f>O176*H176</f>
        <v>0</v>
      </c>
      <c r="Q176" s="159">
        <v>4.3800000000000002E-3</v>
      </c>
      <c r="R176" s="159">
        <f>Q176*H176</f>
        <v>6.1036132200000006</v>
      </c>
      <c r="S176" s="159">
        <v>0</v>
      </c>
      <c r="T176" s="160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1" t="s">
        <v>167</v>
      </c>
      <c r="AT176" s="161" t="s">
        <v>162</v>
      </c>
      <c r="AU176" s="161" t="s">
        <v>86</v>
      </c>
      <c r="AY176" s="18" t="s">
        <v>159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8" t="s">
        <v>86</v>
      </c>
      <c r="BK176" s="162">
        <f>ROUND(I176*H176,2)</f>
        <v>0</v>
      </c>
      <c r="BL176" s="18" t="s">
        <v>167</v>
      </c>
      <c r="BM176" s="161" t="s">
        <v>213</v>
      </c>
    </row>
    <row r="177" spans="2:51" s="15" customFormat="1" ht="11.25">
      <c r="B177" s="180"/>
      <c r="D177" s="164" t="s">
        <v>168</v>
      </c>
      <c r="E177" s="181" t="s">
        <v>1</v>
      </c>
      <c r="F177" s="182" t="s">
        <v>214</v>
      </c>
      <c r="H177" s="181" t="s">
        <v>1</v>
      </c>
      <c r="I177" s="183"/>
      <c r="L177" s="180"/>
      <c r="M177" s="184"/>
      <c r="N177" s="185"/>
      <c r="O177" s="185"/>
      <c r="P177" s="185"/>
      <c r="Q177" s="185"/>
      <c r="R177" s="185"/>
      <c r="S177" s="185"/>
      <c r="T177" s="186"/>
      <c r="AT177" s="181" t="s">
        <v>168</v>
      </c>
      <c r="AU177" s="181" t="s">
        <v>86</v>
      </c>
      <c r="AV177" s="15" t="s">
        <v>80</v>
      </c>
      <c r="AW177" s="15" t="s">
        <v>30</v>
      </c>
      <c r="AX177" s="15" t="s">
        <v>73</v>
      </c>
      <c r="AY177" s="181" t="s">
        <v>159</v>
      </c>
    </row>
    <row r="178" spans="2:51" s="13" customFormat="1" ht="11.25">
      <c r="B178" s="163"/>
      <c r="D178" s="164" t="s">
        <v>168</v>
      </c>
      <c r="E178" s="165" t="s">
        <v>1</v>
      </c>
      <c r="F178" s="166" t="s">
        <v>215</v>
      </c>
      <c r="H178" s="167">
        <v>52.8</v>
      </c>
      <c r="I178" s="168"/>
      <c r="L178" s="163"/>
      <c r="M178" s="169"/>
      <c r="N178" s="170"/>
      <c r="O178" s="170"/>
      <c r="P178" s="170"/>
      <c r="Q178" s="170"/>
      <c r="R178" s="170"/>
      <c r="S178" s="170"/>
      <c r="T178" s="171"/>
      <c r="AT178" s="165" t="s">
        <v>168</v>
      </c>
      <c r="AU178" s="165" t="s">
        <v>86</v>
      </c>
      <c r="AV178" s="13" t="s">
        <v>86</v>
      </c>
      <c r="AW178" s="13" t="s">
        <v>30</v>
      </c>
      <c r="AX178" s="13" t="s">
        <v>73</v>
      </c>
      <c r="AY178" s="165" t="s">
        <v>159</v>
      </c>
    </row>
    <row r="179" spans="2:51" s="13" customFormat="1" ht="11.25">
      <c r="B179" s="163"/>
      <c r="D179" s="164" t="s">
        <v>168</v>
      </c>
      <c r="E179" s="165" t="s">
        <v>1</v>
      </c>
      <c r="F179" s="166" t="s">
        <v>216</v>
      </c>
      <c r="H179" s="167">
        <v>17.899999999999999</v>
      </c>
      <c r="I179" s="168"/>
      <c r="L179" s="163"/>
      <c r="M179" s="169"/>
      <c r="N179" s="170"/>
      <c r="O179" s="170"/>
      <c r="P179" s="170"/>
      <c r="Q179" s="170"/>
      <c r="R179" s="170"/>
      <c r="S179" s="170"/>
      <c r="T179" s="171"/>
      <c r="AT179" s="165" t="s">
        <v>168</v>
      </c>
      <c r="AU179" s="165" t="s">
        <v>86</v>
      </c>
      <c r="AV179" s="13" t="s">
        <v>86</v>
      </c>
      <c r="AW179" s="13" t="s">
        <v>30</v>
      </c>
      <c r="AX179" s="13" t="s">
        <v>73</v>
      </c>
      <c r="AY179" s="165" t="s">
        <v>159</v>
      </c>
    </row>
    <row r="180" spans="2:51" s="16" customFormat="1" ht="11.25">
      <c r="B180" s="187"/>
      <c r="D180" s="164" t="s">
        <v>168</v>
      </c>
      <c r="E180" s="188" t="s">
        <v>1</v>
      </c>
      <c r="F180" s="189" t="s">
        <v>217</v>
      </c>
      <c r="H180" s="190">
        <v>70.7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4"/>
      <c r="AT180" s="188" t="s">
        <v>168</v>
      </c>
      <c r="AU180" s="188" t="s">
        <v>86</v>
      </c>
      <c r="AV180" s="16" t="s">
        <v>160</v>
      </c>
      <c r="AW180" s="16" t="s">
        <v>30</v>
      </c>
      <c r="AX180" s="16" t="s">
        <v>73</v>
      </c>
      <c r="AY180" s="188" t="s">
        <v>159</v>
      </c>
    </row>
    <row r="181" spans="2:51" s="15" customFormat="1" ht="11.25">
      <c r="B181" s="180"/>
      <c r="D181" s="164" t="s">
        <v>168</v>
      </c>
      <c r="E181" s="181" t="s">
        <v>1</v>
      </c>
      <c r="F181" s="182" t="s">
        <v>218</v>
      </c>
      <c r="H181" s="181" t="s">
        <v>1</v>
      </c>
      <c r="I181" s="183"/>
      <c r="L181" s="180"/>
      <c r="M181" s="184"/>
      <c r="N181" s="185"/>
      <c r="O181" s="185"/>
      <c r="P181" s="185"/>
      <c r="Q181" s="185"/>
      <c r="R181" s="185"/>
      <c r="S181" s="185"/>
      <c r="T181" s="186"/>
      <c r="AT181" s="181" t="s">
        <v>168</v>
      </c>
      <c r="AU181" s="181" t="s">
        <v>86</v>
      </c>
      <c r="AV181" s="15" t="s">
        <v>80</v>
      </c>
      <c r="AW181" s="15" t="s">
        <v>30</v>
      </c>
      <c r="AX181" s="15" t="s">
        <v>73</v>
      </c>
      <c r="AY181" s="181" t="s">
        <v>159</v>
      </c>
    </row>
    <row r="182" spans="2:51" s="13" customFormat="1" ht="22.5">
      <c r="B182" s="163"/>
      <c r="D182" s="164" t="s">
        <v>168</v>
      </c>
      <c r="E182" s="165" t="s">
        <v>1</v>
      </c>
      <c r="F182" s="166" t="s">
        <v>219</v>
      </c>
      <c r="H182" s="167">
        <v>29.1</v>
      </c>
      <c r="I182" s="168"/>
      <c r="L182" s="163"/>
      <c r="M182" s="169"/>
      <c r="N182" s="170"/>
      <c r="O182" s="170"/>
      <c r="P182" s="170"/>
      <c r="Q182" s="170"/>
      <c r="R182" s="170"/>
      <c r="S182" s="170"/>
      <c r="T182" s="171"/>
      <c r="AT182" s="165" t="s">
        <v>168</v>
      </c>
      <c r="AU182" s="165" t="s">
        <v>86</v>
      </c>
      <c r="AV182" s="13" t="s">
        <v>86</v>
      </c>
      <c r="AW182" s="13" t="s">
        <v>30</v>
      </c>
      <c r="AX182" s="13" t="s">
        <v>73</v>
      </c>
      <c r="AY182" s="165" t="s">
        <v>159</v>
      </c>
    </row>
    <row r="183" spans="2:51" s="13" customFormat="1" ht="22.5">
      <c r="B183" s="163"/>
      <c r="D183" s="164" t="s">
        <v>168</v>
      </c>
      <c r="E183" s="165" t="s">
        <v>1</v>
      </c>
      <c r="F183" s="166" t="s">
        <v>220</v>
      </c>
      <c r="H183" s="167">
        <v>9.9600000000000009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168</v>
      </c>
      <c r="AU183" s="165" t="s">
        <v>86</v>
      </c>
      <c r="AV183" s="13" t="s">
        <v>86</v>
      </c>
      <c r="AW183" s="13" t="s">
        <v>30</v>
      </c>
      <c r="AX183" s="13" t="s">
        <v>73</v>
      </c>
      <c r="AY183" s="165" t="s">
        <v>159</v>
      </c>
    </row>
    <row r="184" spans="2:51" s="16" customFormat="1" ht="11.25">
      <c r="B184" s="187"/>
      <c r="D184" s="164" t="s">
        <v>168</v>
      </c>
      <c r="E184" s="188" t="s">
        <v>1</v>
      </c>
      <c r="F184" s="189" t="s">
        <v>217</v>
      </c>
      <c r="H184" s="190">
        <v>39.06</v>
      </c>
      <c r="I184" s="191"/>
      <c r="L184" s="187"/>
      <c r="M184" s="192"/>
      <c r="N184" s="193"/>
      <c r="O184" s="193"/>
      <c r="P184" s="193"/>
      <c r="Q184" s="193"/>
      <c r="R184" s="193"/>
      <c r="S184" s="193"/>
      <c r="T184" s="194"/>
      <c r="AT184" s="188" t="s">
        <v>168</v>
      </c>
      <c r="AU184" s="188" t="s">
        <v>86</v>
      </c>
      <c r="AV184" s="16" t="s">
        <v>160</v>
      </c>
      <c r="AW184" s="16" t="s">
        <v>30</v>
      </c>
      <c r="AX184" s="16" t="s">
        <v>73</v>
      </c>
      <c r="AY184" s="188" t="s">
        <v>159</v>
      </c>
    </row>
    <row r="185" spans="2:51" s="15" customFormat="1" ht="11.25">
      <c r="B185" s="180"/>
      <c r="D185" s="164" t="s">
        <v>168</v>
      </c>
      <c r="E185" s="181" t="s">
        <v>1</v>
      </c>
      <c r="F185" s="182" t="s">
        <v>183</v>
      </c>
      <c r="H185" s="181" t="s">
        <v>1</v>
      </c>
      <c r="I185" s="183"/>
      <c r="L185" s="180"/>
      <c r="M185" s="184"/>
      <c r="N185" s="185"/>
      <c r="O185" s="185"/>
      <c r="P185" s="185"/>
      <c r="Q185" s="185"/>
      <c r="R185" s="185"/>
      <c r="S185" s="185"/>
      <c r="T185" s="186"/>
      <c r="AT185" s="181" t="s">
        <v>168</v>
      </c>
      <c r="AU185" s="181" t="s">
        <v>86</v>
      </c>
      <c r="AV185" s="15" t="s">
        <v>80</v>
      </c>
      <c r="AW185" s="15" t="s">
        <v>30</v>
      </c>
      <c r="AX185" s="15" t="s">
        <v>73</v>
      </c>
      <c r="AY185" s="181" t="s">
        <v>159</v>
      </c>
    </row>
    <row r="186" spans="2:51" s="13" customFormat="1" ht="11.25">
      <c r="B186" s="163"/>
      <c r="D186" s="164" t="s">
        <v>168</v>
      </c>
      <c r="E186" s="165" t="s">
        <v>1</v>
      </c>
      <c r="F186" s="166" t="s">
        <v>221</v>
      </c>
      <c r="H186" s="167">
        <v>237.59</v>
      </c>
      <c r="I186" s="168"/>
      <c r="L186" s="163"/>
      <c r="M186" s="169"/>
      <c r="N186" s="170"/>
      <c r="O186" s="170"/>
      <c r="P186" s="170"/>
      <c r="Q186" s="170"/>
      <c r="R186" s="170"/>
      <c r="S186" s="170"/>
      <c r="T186" s="171"/>
      <c r="AT186" s="165" t="s">
        <v>168</v>
      </c>
      <c r="AU186" s="165" t="s">
        <v>86</v>
      </c>
      <c r="AV186" s="13" t="s">
        <v>86</v>
      </c>
      <c r="AW186" s="13" t="s">
        <v>30</v>
      </c>
      <c r="AX186" s="13" t="s">
        <v>73</v>
      </c>
      <c r="AY186" s="165" t="s">
        <v>159</v>
      </c>
    </row>
    <row r="187" spans="2:51" s="13" customFormat="1" ht="22.5">
      <c r="B187" s="163"/>
      <c r="D187" s="164" t="s">
        <v>168</v>
      </c>
      <c r="E187" s="165" t="s">
        <v>1</v>
      </c>
      <c r="F187" s="166" t="s">
        <v>222</v>
      </c>
      <c r="H187" s="167">
        <v>322.81799999999998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168</v>
      </c>
      <c r="AU187" s="165" t="s">
        <v>86</v>
      </c>
      <c r="AV187" s="13" t="s">
        <v>86</v>
      </c>
      <c r="AW187" s="13" t="s">
        <v>30</v>
      </c>
      <c r="AX187" s="13" t="s">
        <v>73</v>
      </c>
      <c r="AY187" s="165" t="s">
        <v>159</v>
      </c>
    </row>
    <row r="188" spans="2:51" s="13" customFormat="1" ht="22.5">
      <c r="B188" s="163"/>
      <c r="D188" s="164" t="s">
        <v>168</v>
      </c>
      <c r="E188" s="165" t="s">
        <v>1</v>
      </c>
      <c r="F188" s="166" t="s">
        <v>223</v>
      </c>
      <c r="H188" s="167">
        <v>321.75200000000001</v>
      </c>
      <c r="I188" s="168"/>
      <c r="L188" s="163"/>
      <c r="M188" s="169"/>
      <c r="N188" s="170"/>
      <c r="O188" s="170"/>
      <c r="P188" s="170"/>
      <c r="Q188" s="170"/>
      <c r="R188" s="170"/>
      <c r="S188" s="170"/>
      <c r="T188" s="171"/>
      <c r="AT188" s="165" t="s">
        <v>168</v>
      </c>
      <c r="AU188" s="165" t="s">
        <v>86</v>
      </c>
      <c r="AV188" s="13" t="s">
        <v>86</v>
      </c>
      <c r="AW188" s="13" t="s">
        <v>30</v>
      </c>
      <c r="AX188" s="13" t="s">
        <v>73</v>
      </c>
      <c r="AY188" s="165" t="s">
        <v>159</v>
      </c>
    </row>
    <row r="189" spans="2:51" s="13" customFormat="1" ht="22.5">
      <c r="B189" s="163"/>
      <c r="D189" s="164" t="s">
        <v>168</v>
      </c>
      <c r="E189" s="165" t="s">
        <v>1</v>
      </c>
      <c r="F189" s="166" t="s">
        <v>224</v>
      </c>
      <c r="H189" s="167">
        <v>321.75200000000001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168</v>
      </c>
      <c r="AU189" s="165" t="s">
        <v>86</v>
      </c>
      <c r="AV189" s="13" t="s">
        <v>86</v>
      </c>
      <c r="AW189" s="13" t="s">
        <v>30</v>
      </c>
      <c r="AX189" s="13" t="s">
        <v>73</v>
      </c>
      <c r="AY189" s="165" t="s">
        <v>159</v>
      </c>
    </row>
    <row r="190" spans="2:51" s="13" customFormat="1" ht="11.25">
      <c r="B190" s="163"/>
      <c r="D190" s="164" t="s">
        <v>168</v>
      </c>
      <c r="E190" s="165" t="s">
        <v>1</v>
      </c>
      <c r="F190" s="166" t="s">
        <v>225</v>
      </c>
      <c r="H190" s="167">
        <v>77.447000000000003</v>
      </c>
      <c r="I190" s="168"/>
      <c r="L190" s="163"/>
      <c r="M190" s="169"/>
      <c r="N190" s="170"/>
      <c r="O190" s="170"/>
      <c r="P190" s="170"/>
      <c r="Q190" s="170"/>
      <c r="R190" s="170"/>
      <c r="S190" s="170"/>
      <c r="T190" s="171"/>
      <c r="AT190" s="165" t="s">
        <v>168</v>
      </c>
      <c r="AU190" s="165" t="s">
        <v>86</v>
      </c>
      <c r="AV190" s="13" t="s">
        <v>86</v>
      </c>
      <c r="AW190" s="13" t="s">
        <v>30</v>
      </c>
      <c r="AX190" s="13" t="s">
        <v>73</v>
      </c>
      <c r="AY190" s="165" t="s">
        <v>159</v>
      </c>
    </row>
    <row r="191" spans="2:51" s="13" customFormat="1" ht="11.25">
      <c r="B191" s="163"/>
      <c r="D191" s="164" t="s">
        <v>168</v>
      </c>
      <c r="E191" s="165" t="s">
        <v>1</v>
      </c>
      <c r="F191" s="166" t="s">
        <v>169</v>
      </c>
      <c r="H191" s="167">
        <v>2.4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168</v>
      </c>
      <c r="AU191" s="165" t="s">
        <v>86</v>
      </c>
      <c r="AV191" s="13" t="s">
        <v>86</v>
      </c>
      <c r="AW191" s="13" t="s">
        <v>30</v>
      </c>
      <c r="AX191" s="13" t="s">
        <v>73</v>
      </c>
      <c r="AY191" s="165" t="s">
        <v>159</v>
      </c>
    </row>
    <row r="192" spans="2:51" s="16" customFormat="1" ht="11.25">
      <c r="B192" s="187"/>
      <c r="D192" s="164" t="s">
        <v>168</v>
      </c>
      <c r="E192" s="188" t="s">
        <v>1</v>
      </c>
      <c r="F192" s="189" t="s">
        <v>217</v>
      </c>
      <c r="H192" s="190">
        <v>1283.759</v>
      </c>
      <c r="I192" s="191"/>
      <c r="L192" s="187"/>
      <c r="M192" s="192"/>
      <c r="N192" s="193"/>
      <c r="O192" s="193"/>
      <c r="P192" s="193"/>
      <c r="Q192" s="193"/>
      <c r="R192" s="193"/>
      <c r="S192" s="193"/>
      <c r="T192" s="194"/>
      <c r="AT192" s="188" t="s">
        <v>168</v>
      </c>
      <c r="AU192" s="188" t="s">
        <v>86</v>
      </c>
      <c r="AV192" s="16" t="s">
        <v>160</v>
      </c>
      <c r="AW192" s="16" t="s">
        <v>30</v>
      </c>
      <c r="AX192" s="16" t="s">
        <v>73</v>
      </c>
      <c r="AY192" s="188" t="s">
        <v>159</v>
      </c>
    </row>
    <row r="193" spans="1:65" s="14" customFormat="1" ht="11.25">
      <c r="B193" s="172"/>
      <c r="D193" s="164" t="s">
        <v>168</v>
      </c>
      <c r="E193" s="173" t="s">
        <v>1</v>
      </c>
      <c r="F193" s="174" t="s">
        <v>170</v>
      </c>
      <c r="H193" s="175">
        <v>1393.519</v>
      </c>
      <c r="I193" s="176"/>
      <c r="L193" s="172"/>
      <c r="M193" s="177"/>
      <c r="N193" s="178"/>
      <c r="O193" s="178"/>
      <c r="P193" s="178"/>
      <c r="Q193" s="178"/>
      <c r="R193" s="178"/>
      <c r="S193" s="178"/>
      <c r="T193" s="179"/>
      <c r="AT193" s="173" t="s">
        <v>168</v>
      </c>
      <c r="AU193" s="173" t="s">
        <v>86</v>
      </c>
      <c r="AV193" s="14" t="s">
        <v>167</v>
      </c>
      <c r="AW193" s="14" t="s">
        <v>30</v>
      </c>
      <c r="AX193" s="14" t="s">
        <v>80</v>
      </c>
      <c r="AY193" s="173" t="s">
        <v>159</v>
      </c>
    </row>
    <row r="194" spans="1:65" s="2" customFormat="1" ht="24.2" customHeight="1">
      <c r="A194" s="33"/>
      <c r="B194" s="149"/>
      <c r="C194" s="150" t="s">
        <v>226</v>
      </c>
      <c r="D194" s="150" t="s">
        <v>162</v>
      </c>
      <c r="E194" s="151" t="s">
        <v>227</v>
      </c>
      <c r="F194" s="152" t="s">
        <v>228</v>
      </c>
      <c r="G194" s="153" t="s">
        <v>165</v>
      </c>
      <c r="H194" s="154">
        <v>1393.519</v>
      </c>
      <c r="I194" s="155"/>
      <c r="J194" s="156">
        <f>ROUND(I194*H194,2)</f>
        <v>0</v>
      </c>
      <c r="K194" s="152" t="s">
        <v>166</v>
      </c>
      <c r="L194" s="34"/>
      <c r="M194" s="157" t="s">
        <v>1</v>
      </c>
      <c r="N194" s="158" t="s">
        <v>39</v>
      </c>
      <c r="O194" s="59"/>
      <c r="P194" s="159">
        <f>O194*H194</f>
        <v>0</v>
      </c>
      <c r="Q194" s="159">
        <v>4.0000000000000001E-3</v>
      </c>
      <c r="R194" s="159">
        <f>Q194*H194</f>
        <v>5.5740759999999998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167</v>
      </c>
      <c r="AT194" s="161" t="s">
        <v>162</v>
      </c>
      <c r="AU194" s="161" t="s">
        <v>86</v>
      </c>
      <c r="AY194" s="18" t="s">
        <v>159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86</v>
      </c>
      <c r="BK194" s="162">
        <f>ROUND(I194*H194,2)</f>
        <v>0</v>
      </c>
      <c r="BL194" s="18" t="s">
        <v>167</v>
      </c>
      <c r="BM194" s="161" t="s">
        <v>229</v>
      </c>
    </row>
    <row r="195" spans="1:65" s="15" customFormat="1" ht="11.25">
      <c r="B195" s="180"/>
      <c r="D195" s="164" t="s">
        <v>168</v>
      </c>
      <c r="E195" s="181" t="s">
        <v>1</v>
      </c>
      <c r="F195" s="182" t="s">
        <v>214</v>
      </c>
      <c r="H195" s="181" t="s">
        <v>1</v>
      </c>
      <c r="I195" s="183"/>
      <c r="L195" s="180"/>
      <c r="M195" s="184"/>
      <c r="N195" s="185"/>
      <c r="O195" s="185"/>
      <c r="P195" s="185"/>
      <c r="Q195" s="185"/>
      <c r="R195" s="185"/>
      <c r="S195" s="185"/>
      <c r="T195" s="186"/>
      <c r="AT195" s="181" t="s">
        <v>168</v>
      </c>
      <c r="AU195" s="181" t="s">
        <v>86</v>
      </c>
      <c r="AV195" s="15" t="s">
        <v>80</v>
      </c>
      <c r="AW195" s="15" t="s">
        <v>30</v>
      </c>
      <c r="AX195" s="15" t="s">
        <v>73</v>
      </c>
      <c r="AY195" s="181" t="s">
        <v>159</v>
      </c>
    </row>
    <row r="196" spans="1:65" s="13" customFormat="1" ht="11.25">
      <c r="B196" s="163"/>
      <c r="D196" s="164" t="s">
        <v>168</v>
      </c>
      <c r="E196" s="165" t="s">
        <v>1</v>
      </c>
      <c r="F196" s="166" t="s">
        <v>215</v>
      </c>
      <c r="H196" s="167">
        <v>52.8</v>
      </c>
      <c r="I196" s="168"/>
      <c r="L196" s="163"/>
      <c r="M196" s="169"/>
      <c r="N196" s="170"/>
      <c r="O196" s="170"/>
      <c r="P196" s="170"/>
      <c r="Q196" s="170"/>
      <c r="R196" s="170"/>
      <c r="S196" s="170"/>
      <c r="T196" s="171"/>
      <c r="AT196" s="165" t="s">
        <v>168</v>
      </c>
      <c r="AU196" s="165" t="s">
        <v>86</v>
      </c>
      <c r="AV196" s="13" t="s">
        <v>86</v>
      </c>
      <c r="AW196" s="13" t="s">
        <v>30</v>
      </c>
      <c r="AX196" s="13" t="s">
        <v>73</v>
      </c>
      <c r="AY196" s="165" t="s">
        <v>159</v>
      </c>
    </row>
    <row r="197" spans="1:65" s="13" customFormat="1" ht="11.25">
      <c r="B197" s="163"/>
      <c r="D197" s="164" t="s">
        <v>168</v>
      </c>
      <c r="E197" s="165" t="s">
        <v>1</v>
      </c>
      <c r="F197" s="166" t="s">
        <v>216</v>
      </c>
      <c r="H197" s="167">
        <v>17.899999999999999</v>
      </c>
      <c r="I197" s="168"/>
      <c r="L197" s="163"/>
      <c r="M197" s="169"/>
      <c r="N197" s="170"/>
      <c r="O197" s="170"/>
      <c r="P197" s="170"/>
      <c r="Q197" s="170"/>
      <c r="R197" s="170"/>
      <c r="S197" s="170"/>
      <c r="T197" s="171"/>
      <c r="AT197" s="165" t="s">
        <v>168</v>
      </c>
      <c r="AU197" s="165" t="s">
        <v>86</v>
      </c>
      <c r="AV197" s="13" t="s">
        <v>86</v>
      </c>
      <c r="AW197" s="13" t="s">
        <v>30</v>
      </c>
      <c r="AX197" s="13" t="s">
        <v>73</v>
      </c>
      <c r="AY197" s="165" t="s">
        <v>159</v>
      </c>
    </row>
    <row r="198" spans="1:65" s="15" customFormat="1" ht="11.25">
      <c r="B198" s="180"/>
      <c r="D198" s="164" t="s">
        <v>168</v>
      </c>
      <c r="E198" s="181" t="s">
        <v>1</v>
      </c>
      <c r="F198" s="182" t="s">
        <v>218</v>
      </c>
      <c r="H198" s="181" t="s">
        <v>1</v>
      </c>
      <c r="I198" s="183"/>
      <c r="L198" s="180"/>
      <c r="M198" s="184"/>
      <c r="N198" s="185"/>
      <c r="O198" s="185"/>
      <c r="P198" s="185"/>
      <c r="Q198" s="185"/>
      <c r="R198" s="185"/>
      <c r="S198" s="185"/>
      <c r="T198" s="186"/>
      <c r="AT198" s="181" t="s">
        <v>168</v>
      </c>
      <c r="AU198" s="181" t="s">
        <v>86</v>
      </c>
      <c r="AV198" s="15" t="s">
        <v>80</v>
      </c>
      <c r="AW198" s="15" t="s">
        <v>30</v>
      </c>
      <c r="AX198" s="15" t="s">
        <v>73</v>
      </c>
      <c r="AY198" s="181" t="s">
        <v>159</v>
      </c>
    </row>
    <row r="199" spans="1:65" s="13" customFormat="1" ht="22.5">
      <c r="B199" s="163"/>
      <c r="D199" s="164" t="s">
        <v>168</v>
      </c>
      <c r="E199" s="165" t="s">
        <v>1</v>
      </c>
      <c r="F199" s="166" t="s">
        <v>219</v>
      </c>
      <c r="H199" s="167">
        <v>29.1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168</v>
      </c>
      <c r="AU199" s="165" t="s">
        <v>86</v>
      </c>
      <c r="AV199" s="13" t="s">
        <v>86</v>
      </c>
      <c r="AW199" s="13" t="s">
        <v>30</v>
      </c>
      <c r="AX199" s="13" t="s">
        <v>73</v>
      </c>
      <c r="AY199" s="165" t="s">
        <v>159</v>
      </c>
    </row>
    <row r="200" spans="1:65" s="13" customFormat="1" ht="22.5">
      <c r="B200" s="163"/>
      <c r="D200" s="164" t="s">
        <v>168</v>
      </c>
      <c r="E200" s="165" t="s">
        <v>1</v>
      </c>
      <c r="F200" s="166" t="s">
        <v>220</v>
      </c>
      <c r="H200" s="167">
        <v>9.9600000000000009</v>
      </c>
      <c r="I200" s="168"/>
      <c r="L200" s="163"/>
      <c r="M200" s="169"/>
      <c r="N200" s="170"/>
      <c r="O200" s="170"/>
      <c r="P200" s="170"/>
      <c r="Q200" s="170"/>
      <c r="R200" s="170"/>
      <c r="S200" s="170"/>
      <c r="T200" s="171"/>
      <c r="AT200" s="165" t="s">
        <v>168</v>
      </c>
      <c r="AU200" s="165" t="s">
        <v>86</v>
      </c>
      <c r="AV200" s="13" t="s">
        <v>86</v>
      </c>
      <c r="AW200" s="13" t="s">
        <v>30</v>
      </c>
      <c r="AX200" s="13" t="s">
        <v>73</v>
      </c>
      <c r="AY200" s="165" t="s">
        <v>159</v>
      </c>
    </row>
    <row r="201" spans="1:65" s="15" customFormat="1" ht="11.25">
      <c r="B201" s="180"/>
      <c r="D201" s="164" t="s">
        <v>168</v>
      </c>
      <c r="E201" s="181" t="s">
        <v>1</v>
      </c>
      <c r="F201" s="182" t="s">
        <v>183</v>
      </c>
      <c r="H201" s="181" t="s">
        <v>1</v>
      </c>
      <c r="I201" s="183"/>
      <c r="L201" s="180"/>
      <c r="M201" s="184"/>
      <c r="N201" s="185"/>
      <c r="O201" s="185"/>
      <c r="P201" s="185"/>
      <c r="Q201" s="185"/>
      <c r="R201" s="185"/>
      <c r="S201" s="185"/>
      <c r="T201" s="186"/>
      <c r="AT201" s="181" t="s">
        <v>168</v>
      </c>
      <c r="AU201" s="181" t="s">
        <v>86</v>
      </c>
      <c r="AV201" s="15" t="s">
        <v>80</v>
      </c>
      <c r="AW201" s="15" t="s">
        <v>30</v>
      </c>
      <c r="AX201" s="15" t="s">
        <v>73</v>
      </c>
      <c r="AY201" s="181" t="s">
        <v>159</v>
      </c>
    </row>
    <row r="202" spans="1:65" s="13" customFormat="1" ht="11.25">
      <c r="B202" s="163"/>
      <c r="D202" s="164" t="s">
        <v>168</v>
      </c>
      <c r="E202" s="165" t="s">
        <v>1</v>
      </c>
      <c r="F202" s="166" t="s">
        <v>221</v>
      </c>
      <c r="H202" s="167">
        <v>237.59</v>
      </c>
      <c r="I202" s="168"/>
      <c r="L202" s="163"/>
      <c r="M202" s="169"/>
      <c r="N202" s="170"/>
      <c r="O202" s="170"/>
      <c r="P202" s="170"/>
      <c r="Q202" s="170"/>
      <c r="R202" s="170"/>
      <c r="S202" s="170"/>
      <c r="T202" s="171"/>
      <c r="AT202" s="165" t="s">
        <v>168</v>
      </c>
      <c r="AU202" s="165" t="s">
        <v>86</v>
      </c>
      <c r="AV202" s="13" t="s">
        <v>86</v>
      </c>
      <c r="AW202" s="13" t="s">
        <v>30</v>
      </c>
      <c r="AX202" s="13" t="s">
        <v>73</v>
      </c>
      <c r="AY202" s="165" t="s">
        <v>159</v>
      </c>
    </row>
    <row r="203" spans="1:65" s="13" customFormat="1" ht="22.5">
      <c r="B203" s="163"/>
      <c r="D203" s="164" t="s">
        <v>168</v>
      </c>
      <c r="E203" s="165" t="s">
        <v>1</v>
      </c>
      <c r="F203" s="166" t="s">
        <v>222</v>
      </c>
      <c r="H203" s="167">
        <v>322.81799999999998</v>
      </c>
      <c r="I203" s="168"/>
      <c r="L203" s="163"/>
      <c r="M203" s="169"/>
      <c r="N203" s="170"/>
      <c r="O203" s="170"/>
      <c r="P203" s="170"/>
      <c r="Q203" s="170"/>
      <c r="R203" s="170"/>
      <c r="S203" s="170"/>
      <c r="T203" s="171"/>
      <c r="AT203" s="165" t="s">
        <v>168</v>
      </c>
      <c r="AU203" s="165" t="s">
        <v>86</v>
      </c>
      <c r="AV203" s="13" t="s">
        <v>86</v>
      </c>
      <c r="AW203" s="13" t="s">
        <v>30</v>
      </c>
      <c r="AX203" s="13" t="s">
        <v>73</v>
      </c>
      <c r="AY203" s="165" t="s">
        <v>159</v>
      </c>
    </row>
    <row r="204" spans="1:65" s="13" customFormat="1" ht="22.5">
      <c r="B204" s="163"/>
      <c r="D204" s="164" t="s">
        <v>168</v>
      </c>
      <c r="E204" s="165" t="s">
        <v>1</v>
      </c>
      <c r="F204" s="166" t="s">
        <v>223</v>
      </c>
      <c r="H204" s="167">
        <v>321.75200000000001</v>
      </c>
      <c r="I204" s="168"/>
      <c r="L204" s="163"/>
      <c r="M204" s="169"/>
      <c r="N204" s="170"/>
      <c r="O204" s="170"/>
      <c r="P204" s="170"/>
      <c r="Q204" s="170"/>
      <c r="R204" s="170"/>
      <c r="S204" s="170"/>
      <c r="T204" s="171"/>
      <c r="AT204" s="165" t="s">
        <v>168</v>
      </c>
      <c r="AU204" s="165" t="s">
        <v>86</v>
      </c>
      <c r="AV204" s="13" t="s">
        <v>86</v>
      </c>
      <c r="AW204" s="13" t="s">
        <v>30</v>
      </c>
      <c r="AX204" s="13" t="s">
        <v>73</v>
      </c>
      <c r="AY204" s="165" t="s">
        <v>159</v>
      </c>
    </row>
    <row r="205" spans="1:65" s="13" customFormat="1" ht="22.5">
      <c r="B205" s="163"/>
      <c r="D205" s="164" t="s">
        <v>168</v>
      </c>
      <c r="E205" s="165" t="s">
        <v>1</v>
      </c>
      <c r="F205" s="166" t="s">
        <v>224</v>
      </c>
      <c r="H205" s="167">
        <v>321.75200000000001</v>
      </c>
      <c r="I205" s="168"/>
      <c r="L205" s="163"/>
      <c r="M205" s="169"/>
      <c r="N205" s="170"/>
      <c r="O205" s="170"/>
      <c r="P205" s="170"/>
      <c r="Q205" s="170"/>
      <c r="R205" s="170"/>
      <c r="S205" s="170"/>
      <c r="T205" s="171"/>
      <c r="AT205" s="165" t="s">
        <v>168</v>
      </c>
      <c r="AU205" s="165" t="s">
        <v>86</v>
      </c>
      <c r="AV205" s="13" t="s">
        <v>86</v>
      </c>
      <c r="AW205" s="13" t="s">
        <v>30</v>
      </c>
      <c r="AX205" s="13" t="s">
        <v>73</v>
      </c>
      <c r="AY205" s="165" t="s">
        <v>159</v>
      </c>
    </row>
    <row r="206" spans="1:65" s="13" customFormat="1" ht="11.25">
      <c r="B206" s="163"/>
      <c r="D206" s="164" t="s">
        <v>168</v>
      </c>
      <c r="E206" s="165" t="s">
        <v>1</v>
      </c>
      <c r="F206" s="166" t="s">
        <v>225</v>
      </c>
      <c r="H206" s="167">
        <v>77.447000000000003</v>
      </c>
      <c r="I206" s="168"/>
      <c r="L206" s="163"/>
      <c r="M206" s="169"/>
      <c r="N206" s="170"/>
      <c r="O206" s="170"/>
      <c r="P206" s="170"/>
      <c r="Q206" s="170"/>
      <c r="R206" s="170"/>
      <c r="S206" s="170"/>
      <c r="T206" s="171"/>
      <c r="AT206" s="165" t="s">
        <v>168</v>
      </c>
      <c r="AU206" s="165" t="s">
        <v>86</v>
      </c>
      <c r="AV206" s="13" t="s">
        <v>86</v>
      </c>
      <c r="AW206" s="13" t="s">
        <v>30</v>
      </c>
      <c r="AX206" s="13" t="s">
        <v>73</v>
      </c>
      <c r="AY206" s="165" t="s">
        <v>159</v>
      </c>
    </row>
    <row r="207" spans="1:65" s="13" customFormat="1" ht="11.25">
      <c r="B207" s="163"/>
      <c r="D207" s="164" t="s">
        <v>168</v>
      </c>
      <c r="E207" s="165" t="s">
        <v>1</v>
      </c>
      <c r="F207" s="166" t="s">
        <v>169</v>
      </c>
      <c r="H207" s="167">
        <v>2.4</v>
      </c>
      <c r="I207" s="168"/>
      <c r="L207" s="163"/>
      <c r="M207" s="169"/>
      <c r="N207" s="170"/>
      <c r="O207" s="170"/>
      <c r="P207" s="170"/>
      <c r="Q207" s="170"/>
      <c r="R207" s="170"/>
      <c r="S207" s="170"/>
      <c r="T207" s="171"/>
      <c r="AT207" s="165" t="s">
        <v>168</v>
      </c>
      <c r="AU207" s="165" t="s">
        <v>86</v>
      </c>
      <c r="AV207" s="13" t="s">
        <v>86</v>
      </c>
      <c r="AW207" s="13" t="s">
        <v>30</v>
      </c>
      <c r="AX207" s="13" t="s">
        <v>73</v>
      </c>
      <c r="AY207" s="165" t="s">
        <v>159</v>
      </c>
    </row>
    <row r="208" spans="1:65" s="14" customFormat="1" ht="11.25">
      <c r="B208" s="172"/>
      <c r="D208" s="164" t="s">
        <v>168</v>
      </c>
      <c r="E208" s="173" t="s">
        <v>1</v>
      </c>
      <c r="F208" s="174" t="s">
        <v>170</v>
      </c>
      <c r="H208" s="175">
        <v>1393.519</v>
      </c>
      <c r="I208" s="176"/>
      <c r="L208" s="172"/>
      <c r="M208" s="177"/>
      <c r="N208" s="178"/>
      <c r="O208" s="178"/>
      <c r="P208" s="178"/>
      <c r="Q208" s="178"/>
      <c r="R208" s="178"/>
      <c r="S208" s="178"/>
      <c r="T208" s="179"/>
      <c r="AT208" s="173" t="s">
        <v>168</v>
      </c>
      <c r="AU208" s="173" t="s">
        <v>86</v>
      </c>
      <c r="AV208" s="14" t="s">
        <v>167</v>
      </c>
      <c r="AW208" s="14" t="s">
        <v>30</v>
      </c>
      <c r="AX208" s="14" t="s">
        <v>80</v>
      </c>
      <c r="AY208" s="173" t="s">
        <v>159</v>
      </c>
    </row>
    <row r="209" spans="1:65" s="2" customFormat="1" ht="24.2" customHeight="1">
      <c r="A209" s="33"/>
      <c r="B209" s="149"/>
      <c r="C209" s="150" t="s">
        <v>182</v>
      </c>
      <c r="D209" s="150" t="s">
        <v>162</v>
      </c>
      <c r="E209" s="151" t="s">
        <v>230</v>
      </c>
      <c r="F209" s="152" t="s">
        <v>231</v>
      </c>
      <c r="G209" s="153" t="s">
        <v>165</v>
      </c>
      <c r="H209" s="154">
        <v>5.67</v>
      </c>
      <c r="I209" s="155"/>
      <c r="J209" s="156">
        <f>ROUND(I209*H209,2)</f>
        <v>0</v>
      </c>
      <c r="K209" s="152" t="s">
        <v>166</v>
      </c>
      <c r="L209" s="34"/>
      <c r="M209" s="157" t="s">
        <v>1</v>
      </c>
      <c r="N209" s="158" t="s">
        <v>39</v>
      </c>
      <c r="O209" s="59"/>
      <c r="P209" s="159">
        <f>O209*H209</f>
        <v>0</v>
      </c>
      <c r="Q209" s="159">
        <v>3.3579999999999999E-2</v>
      </c>
      <c r="R209" s="159">
        <f>Q209*H209</f>
        <v>0.1903986</v>
      </c>
      <c r="S209" s="159">
        <v>0</v>
      </c>
      <c r="T209" s="160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1" t="s">
        <v>167</v>
      </c>
      <c r="AT209" s="161" t="s">
        <v>162</v>
      </c>
      <c r="AU209" s="161" t="s">
        <v>86</v>
      </c>
      <c r="AY209" s="18" t="s">
        <v>159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8" t="s">
        <v>86</v>
      </c>
      <c r="BK209" s="162">
        <f>ROUND(I209*H209,2)</f>
        <v>0</v>
      </c>
      <c r="BL209" s="18" t="s">
        <v>167</v>
      </c>
      <c r="BM209" s="161" t="s">
        <v>232</v>
      </c>
    </row>
    <row r="210" spans="1:65" s="13" customFormat="1" ht="11.25">
      <c r="B210" s="163"/>
      <c r="D210" s="164" t="s">
        <v>168</v>
      </c>
      <c r="E210" s="165" t="s">
        <v>1</v>
      </c>
      <c r="F210" s="166" t="s">
        <v>233</v>
      </c>
      <c r="H210" s="167">
        <v>5.67</v>
      </c>
      <c r="I210" s="168"/>
      <c r="L210" s="163"/>
      <c r="M210" s="169"/>
      <c r="N210" s="170"/>
      <c r="O210" s="170"/>
      <c r="P210" s="170"/>
      <c r="Q210" s="170"/>
      <c r="R210" s="170"/>
      <c r="S210" s="170"/>
      <c r="T210" s="171"/>
      <c r="AT210" s="165" t="s">
        <v>168</v>
      </c>
      <c r="AU210" s="165" t="s">
        <v>86</v>
      </c>
      <c r="AV210" s="13" t="s">
        <v>86</v>
      </c>
      <c r="AW210" s="13" t="s">
        <v>30</v>
      </c>
      <c r="AX210" s="13" t="s">
        <v>73</v>
      </c>
      <c r="AY210" s="165" t="s">
        <v>159</v>
      </c>
    </row>
    <row r="211" spans="1:65" s="14" customFormat="1" ht="11.25">
      <c r="B211" s="172"/>
      <c r="D211" s="164" t="s">
        <v>168</v>
      </c>
      <c r="E211" s="173" t="s">
        <v>1</v>
      </c>
      <c r="F211" s="174" t="s">
        <v>170</v>
      </c>
      <c r="H211" s="175">
        <v>5.67</v>
      </c>
      <c r="I211" s="176"/>
      <c r="L211" s="172"/>
      <c r="M211" s="177"/>
      <c r="N211" s="178"/>
      <c r="O211" s="178"/>
      <c r="P211" s="178"/>
      <c r="Q211" s="178"/>
      <c r="R211" s="178"/>
      <c r="S211" s="178"/>
      <c r="T211" s="179"/>
      <c r="AT211" s="173" t="s">
        <v>168</v>
      </c>
      <c r="AU211" s="173" t="s">
        <v>86</v>
      </c>
      <c r="AV211" s="14" t="s">
        <v>167</v>
      </c>
      <c r="AW211" s="14" t="s">
        <v>30</v>
      </c>
      <c r="AX211" s="14" t="s">
        <v>80</v>
      </c>
      <c r="AY211" s="173" t="s">
        <v>159</v>
      </c>
    </row>
    <row r="212" spans="1:65" s="2" customFormat="1" ht="37.9" customHeight="1">
      <c r="A212" s="33"/>
      <c r="B212" s="149"/>
      <c r="C212" s="150" t="s">
        <v>234</v>
      </c>
      <c r="D212" s="150" t="s">
        <v>162</v>
      </c>
      <c r="E212" s="151" t="s">
        <v>235</v>
      </c>
      <c r="F212" s="152" t="s">
        <v>236</v>
      </c>
      <c r="G212" s="153" t="s">
        <v>165</v>
      </c>
      <c r="H212" s="154">
        <v>13.2</v>
      </c>
      <c r="I212" s="155"/>
      <c r="J212" s="156">
        <f>ROUND(I212*H212,2)</f>
        <v>0</v>
      </c>
      <c r="K212" s="152" t="s">
        <v>166</v>
      </c>
      <c r="L212" s="34"/>
      <c r="M212" s="157" t="s">
        <v>1</v>
      </c>
      <c r="N212" s="158" t="s">
        <v>39</v>
      </c>
      <c r="O212" s="59"/>
      <c r="P212" s="159">
        <f>O212*H212</f>
        <v>0</v>
      </c>
      <c r="Q212" s="159">
        <v>4.4099999999999999E-3</v>
      </c>
      <c r="R212" s="159">
        <f>Q212*H212</f>
        <v>5.8211999999999993E-2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167</v>
      </c>
      <c r="AT212" s="161" t="s">
        <v>162</v>
      </c>
      <c r="AU212" s="161" t="s">
        <v>86</v>
      </c>
      <c r="AY212" s="18" t="s">
        <v>159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86</v>
      </c>
      <c r="BK212" s="162">
        <f>ROUND(I212*H212,2)</f>
        <v>0</v>
      </c>
      <c r="BL212" s="18" t="s">
        <v>167</v>
      </c>
      <c r="BM212" s="161" t="s">
        <v>237</v>
      </c>
    </row>
    <row r="213" spans="1:65" s="15" customFormat="1" ht="11.25">
      <c r="B213" s="180"/>
      <c r="D213" s="164" t="s">
        <v>168</v>
      </c>
      <c r="E213" s="181" t="s">
        <v>1</v>
      </c>
      <c r="F213" s="182" t="s">
        <v>238</v>
      </c>
      <c r="H213" s="181" t="s">
        <v>1</v>
      </c>
      <c r="I213" s="183"/>
      <c r="L213" s="180"/>
      <c r="M213" s="184"/>
      <c r="N213" s="185"/>
      <c r="O213" s="185"/>
      <c r="P213" s="185"/>
      <c r="Q213" s="185"/>
      <c r="R213" s="185"/>
      <c r="S213" s="185"/>
      <c r="T213" s="186"/>
      <c r="AT213" s="181" t="s">
        <v>168</v>
      </c>
      <c r="AU213" s="181" t="s">
        <v>86</v>
      </c>
      <c r="AV213" s="15" t="s">
        <v>80</v>
      </c>
      <c r="AW213" s="15" t="s">
        <v>30</v>
      </c>
      <c r="AX213" s="15" t="s">
        <v>73</v>
      </c>
      <c r="AY213" s="181" t="s">
        <v>159</v>
      </c>
    </row>
    <row r="214" spans="1:65" s="13" customFormat="1" ht="11.25">
      <c r="B214" s="163"/>
      <c r="D214" s="164" t="s">
        <v>168</v>
      </c>
      <c r="E214" s="165" t="s">
        <v>1</v>
      </c>
      <c r="F214" s="166" t="s">
        <v>239</v>
      </c>
      <c r="H214" s="167">
        <v>13.2</v>
      </c>
      <c r="I214" s="168"/>
      <c r="L214" s="163"/>
      <c r="M214" s="169"/>
      <c r="N214" s="170"/>
      <c r="O214" s="170"/>
      <c r="P214" s="170"/>
      <c r="Q214" s="170"/>
      <c r="R214" s="170"/>
      <c r="S214" s="170"/>
      <c r="T214" s="171"/>
      <c r="AT214" s="165" t="s">
        <v>168</v>
      </c>
      <c r="AU214" s="165" t="s">
        <v>86</v>
      </c>
      <c r="AV214" s="13" t="s">
        <v>86</v>
      </c>
      <c r="AW214" s="13" t="s">
        <v>30</v>
      </c>
      <c r="AX214" s="13" t="s">
        <v>73</v>
      </c>
      <c r="AY214" s="165" t="s">
        <v>159</v>
      </c>
    </row>
    <row r="215" spans="1:65" s="14" customFormat="1" ht="11.25">
      <c r="B215" s="172"/>
      <c r="D215" s="164" t="s">
        <v>168</v>
      </c>
      <c r="E215" s="173" t="s">
        <v>1</v>
      </c>
      <c r="F215" s="174" t="s">
        <v>170</v>
      </c>
      <c r="H215" s="175">
        <v>13.2</v>
      </c>
      <c r="I215" s="176"/>
      <c r="L215" s="172"/>
      <c r="M215" s="177"/>
      <c r="N215" s="178"/>
      <c r="O215" s="178"/>
      <c r="P215" s="178"/>
      <c r="Q215" s="178"/>
      <c r="R215" s="178"/>
      <c r="S215" s="178"/>
      <c r="T215" s="179"/>
      <c r="AT215" s="173" t="s">
        <v>168</v>
      </c>
      <c r="AU215" s="173" t="s">
        <v>86</v>
      </c>
      <c r="AV215" s="14" t="s">
        <v>167</v>
      </c>
      <c r="AW215" s="14" t="s">
        <v>30</v>
      </c>
      <c r="AX215" s="14" t="s">
        <v>80</v>
      </c>
      <c r="AY215" s="173" t="s">
        <v>159</v>
      </c>
    </row>
    <row r="216" spans="1:65" s="2" customFormat="1" ht="33" customHeight="1">
      <c r="A216" s="33"/>
      <c r="B216" s="149"/>
      <c r="C216" s="150" t="s">
        <v>192</v>
      </c>
      <c r="D216" s="150" t="s">
        <v>162</v>
      </c>
      <c r="E216" s="151" t="s">
        <v>240</v>
      </c>
      <c r="F216" s="152" t="s">
        <v>241</v>
      </c>
      <c r="G216" s="153" t="s">
        <v>165</v>
      </c>
      <c r="H216" s="154">
        <v>13.2</v>
      </c>
      <c r="I216" s="155"/>
      <c r="J216" s="156">
        <f>ROUND(I216*H216,2)</f>
        <v>0</v>
      </c>
      <c r="K216" s="152" t="s">
        <v>166</v>
      </c>
      <c r="L216" s="34"/>
      <c r="M216" s="157" t="s">
        <v>1</v>
      </c>
      <c r="N216" s="158" t="s">
        <v>39</v>
      </c>
      <c r="O216" s="59"/>
      <c r="P216" s="159">
        <f>O216*H216</f>
        <v>0</v>
      </c>
      <c r="Q216" s="159">
        <v>4.0000000000000001E-3</v>
      </c>
      <c r="R216" s="159">
        <f>Q216*H216</f>
        <v>5.28E-2</v>
      </c>
      <c r="S216" s="159">
        <v>0</v>
      </c>
      <c r="T216" s="160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1" t="s">
        <v>167</v>
      </c>
      <c r="AT216" s="161" t="s">
        <v>162</v>
      </c>
      <c r="AU216" s="161" t="s">
        <v>86</v>
      </c>
      <c r="AY216" s="18" t="s">
        <v>159</v>
      </c>
      <c r="BE216" s="162">
        <f>IF(N216="základní",J216,0)</f>
        <v>0</v>
      </c>
      <c r="BF216" s="162">
        <f>IF(N216="snížená",J216,0)</f>
        <v>0</v>
      </c>
      <c r="BG216" s="162">
        <f>IF(N216="zákl. přenesená",J216,0)</f>
        <v>0</v>
      </c>
      <c r="BH216" s="162">
        <f>IF(N216="sníž. přenesená",J216,0)</f>
        <v>0</v>
      </c>
      <c r="BI216" s="162">
        <f>IF(N216="nulová",J216,0)</f>
        <v>0</v>
      </c>
      <c r="BJ216" s="18" t="s">
        <v>86</v>
      </c>
      <c r="BK216" s="162">
        <f>ROUND(I216*H216,2)</f>
        <v>0</v>
      </c>
      <c r="BL216" s="18" t="s">
        <v>167</v>
      </c>
      <c r="BM216" s="161" t="s">
        <v>242</v>
      </c>
    </row>
    <row r="217" spans="1:65" s="15" customFormat="1" ht="11.25">
      <c r="B217" s="180"/>
      <c r="D217" s="164" t="s">
        <v>168</v>
      </c>
      <c r="E217" s="181" t="s">
        <v>1</v>
      </c>
      <c r="F217" s="182" t="s">
        <v>238</v>
      </c>
      <c r="H217" s="181" t="s">
        <v>1</v>
      </c>
      <c r="I217" s="183"/>
      <c r="L217" s="180"/>
      <c r="M217" s="184"/>
      <c r="N217" s="185"/>
      <c r="O217" s="185"/>
      <c r="P217" s="185"/>
      <c r="Q217" s="185"/>
      <c r="R217" s="185"/>
      <c r="S217" s="185"/>
      <c r="T217" s="186"/>
      <c r="AT217" s="181" t="s">
        <v>168</v>
      </c>
      <c r="AU217" s="181" t="s">
        <v>86</v>
      </c>
      <c r="AV217" s="15" t="s">
        <v>80</v>
      </c>
      <c r="AW217" s="15" t="s">
        <v>30</v>
      </c>
      <c r="AX217" s="15" t="s">
        <v>73</v>
      </c>
      <c r="AY217" s="181" t="s">
        <v>159</v>
      </c>
    </row>
    <row r="218" spans="1:65" s="13" customFormat="1" ht="11.25">
      <c r="B218" s="163"/>
      <c r="D218" s="164" t="s">
        <v>168</v>
      </c>
      <c r="E218" s="165" t="s">
        <v>1</v>
      </c>
      <c r="F218" s="166" t="s">
        <v>239</v>
      </c>
      <c r="H218" s="167">
        <v>13.2</v>
      </c>
      <c r="I218" s="168"/>
      <c r="L218" s="163"/>
      <c r="M218" s="169"/>
      <c r="N218" s="170"/>
      <c r="O218" s="170"/>
      <c r="P218" s="170"/>
      <c r="Q218" s="170"/>
      <c r="R218" s="170"/>
      <c r="S218" s="170"/>
      <c r="T218" s="171"/>
      <c r="AT218" s="165" t="s">
        <v>168</v>
      </c>
      <c r="AU218" s="165" t="s">
        <v>86</v>
      </c>
      <c r="AV218" s="13" t="s">
        <v>86</v>
      </c>
      <c r="AW218" s="13" t="s">
        <v>30</v>
      </c>
      <c r="AX218" s="13" t="s">
        <v>73</v>
      </c>
      <c r="AY218" s="165" t="s">
        <v>159</v>
      </c>
    </row>
    <row r="219" spans="1:65" s="14" customFormat="1" ht="11.25">
      <c r="B219" s="172"/>
      <c r="D219" s="164" t="s">
        <v>168</v>
      </c>
      <c r="E219" s="173" t="s">
        <v>1</v>
      </c>
      <c r="F219" s="174" t="s">
        <v>170</v>
      </c>
      <c r="H219" s="175">
        <v>13.2</v>
      </c>
      <c r="I219" s="176"/>
      <c r="L219" s="172"/>
      <c r="M219" s="177"/>
      <c r="N219" s="178"/>
      <c r="O219" s="178"/>
      <c r="P219" s="178"/>
      <c r="Q219" s="178"/>
      <c r="R219" s="178"/>
      <c r="S219" s="178"/>
      <c r="T219" s="179"/>
      <c r="AT219" s="173" t="s">
        <v>168</v>
      </c>
      <c r="AU219" s="173" t="s">
        <v>86</v>
      </c>
      <c r="AV219" s="14" t="s">
        <v>167</v>
      </c>
      <c r="AW219" s="14" t="s">
        <v>30</v>
      </c>
      <c r="AX219" s="14" t="s">
        <v>80</v>
      </c>
      <c r="AY219" s="173" t="s">
        <v>159</v>
      </c>
    </row>
    <row r="220" spans="1:65" s="2" customFormat="1" ht="24.2" customHeight="1">
      <c r="A220" s="33"/>
      <c r="B220" s="149"/>
      <c r="C220" s="150" t="s">
        <v>243</v>
      </c>
      <c r="D220" s="150" t="s">
        <v>162</v>
      </c>
      <c r="E220" s="151" t="s">
        <v>244</v>
      </c>
      <c r="F220" s="152" t="s">
        <v>245</v>
      </c>
      <c r="G220" s="153" t="s">
        <v>246</v>
      </c>
      <c r="H220" s="154">
        <v>1089.25</v>
      </c>
      <c r="I220" s="155"/>
      <c r="J220" s="156">
        <f>ROUND(I220*H220,2)</f>
        <v>0</v>
      </c>
      <c r="K220" s="152" t="s">
        <v>166</v>
      </c>
      <c r="L220" s="34"/>
      <c r="M220" s="157" t="s">
        <v>1</v>
      </c>
      <c r="N220" s="158" t="s">
        <v>39</v>
      </c>
      <c r="O220" s="59"/>
      <c r="P220" s="159">
        <f>O220*H220</f>
        <v>0</v>
      </c>
      <c r="Q220" s="159">
        <v>1.5E-3</v>
      </c>
      <c r="R220" s="159">
        <f>Q220*H220</f>
        <v>1.633875</v>
      </c>
      <c r="S220" s="159">
        <v>0</v>
      </c>
      <c r="T220" s="160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1" t="s">
        <v>167</v>
      </c>
      <c r="AT220" s="161" t="s">
        <v>162</v>
      </c>
      <c r="AU220" s="161" t="s">
        <v>86</v>
      </c>
      <c r="AY220" s="18" t="s">
        <v>159</v>
      </c>
      <c r="BE220" s="162">
        <f>IF(N220="základní",J220,0)</f>
        <v>0</v>
      </c>
      <c r="BF220" s="162">
        <f>IF(N220="snížená",J220,0)</f>
        <v>0</v>
      </c>
      <c r="BG220" s="162">
        <f>IF(N220="zákl. přenesená",J220,0)</f>
        <v>0</v>
      </c>
      <c r="BH220" s="162">
        <f>IF(N220="sníž. přenesená",J220,0)</f>
        <v>0</v>
      </c>
      <c r="BI220" s="162">
        <f>IF(N220="nulová",J220,0)</f>
        <v>0</v>
      </c>
      <c r="BJ220" s="18" t="s">
        <v>86</v>
      </c>
      <c r="BK220" s="162">
        <f>ROUND(I220*H220,2)</f>
        <v>0</v>
      </c>
      <c r="BL220" s="18" t="s">
        <v>167</v>
      </c>
      <c r="BM220" s="161" t="s">
        <v>247</v>
      </c>
    </row>
    <row r="221" spans="1:65" s="15" customFormat="1" ht="11.25">
      <c r="B221" s="180"/>
      <c r="D221" s="164" t="s">
        <v>168</v>
      </c>
      <c r="E221" s="181" t="s">
        <v>1</v>
      </c>
      <c r="F221" s="182" t="s">
        <v>248</v>
      </c>
      <c r="H221" s="181" t="s">
        <v>1</v>
      </c>
      <c r="I221" s="183"/>
      <c r="L221" s="180"/>
      <c r="M221" s="184"/>
      <c r="N221" s="185"/>
      <c r="O221" s="185"/>
      <c r="P221" s="185"/>
      <c r="Q221" s="185"/>
      <c r="R221" s="185"/>
      <c r="S221" s="185"/>
      <c r="T221" s="186"/>
      <c r="AT221" s="181" t="s">
        <v>168</v>
      </c>
      <c r="AU221" s="181" t="s">
        <v>86</v>
      </c>
      <c r="AV221" s="15" t="s">
        <v>80</v>
      </c>
      <c r="AW221" s="15" t="s">
        <v>30</v>
      </c>
      <c r="AX221" s="15" t="s">
        <v>73</v>
      </c>
      <c r="AY221" s="181" t="s">
        <v>159</v>
      </c>
    </row>
    <row r="222" spans="1:65" s="13" customFormat="1" ht="11.25">
      <c r="B222" s="163"/>
      <c r="D222" s="164" t="s">
        <v>168</v>
      </c>
      <c r="E222" s="165" t="s">
        <v>1</v>
      </c>
      <c r="F222" s="166" t="s">
        <v>249</v>
      </c>
      <c r="H222" s="167">
        <v>264.2</v>
      </c>
      <c r="I222" s="168"/>
      <c r="L222" s="163"/>
      <c r="M222" s="169"/>
      <c r="N222" s="170"/>
      <c r="O222" s="170"/>
      <c r="P222" s="170"/>
      <c r="Q222" s="170"/>
      <c r="R222" s="170"/>
      <c r="S222" s="170"/>
      <c r="T222" s="171"/>
      <c r="AT222" s="165" t="s">
        <v>168</v>
      </c>
      <c r="AU222" s="165" t="s">
        <v>86</v>
      </c>
      <c r="AV222" s="13" t="s">
        <v>86</v>
      </c>
      <c r="AW222" s="13" t="s">
        <v>30</v>
      </c>
      <c r="AX222" s="13" t="s">
        <v>73</v>
      </c>
      <c r="AY222" s="165" t="s">
        <v>159</v>
      </c>
    </row>
    <row r="223" spans="1:65" s="13" customFormat="1" ht="11.25">
      <c r="B223" s="163"/>
      <c r="D223" s="164" t="s">
        <v>168</v>
      </c>
      <c r="E223" s="165" t="s">
        <v>1</v>
      </c>
      <c r="F223" s="166" t="s">
        <v>250</v>
      </c>
      <c r="H223" s="167">
        <v>44.4</v>
      </c>
      <c r="I223" s="168"/>
      <c r="L223" s="163"/>
      <c r="M223" s="169"/>
      <c r="N223" s="170"/>
      <c r="O223" s="170"/>
      <c r="P223" s="170"/>
      <c r="Q223" s="170"/>
      <c r="R223" s="170"/>
      <c r="S223" s="170"/>
      <c r="T223" s="171"/>
      <c r="AT223" s="165" t="s">
        <v>168</v>
      </c>
      <c r="AU223" s="165" t="s">
        <v>86</v>
      </c>
      <c r="AV223" s="13" t="s">
        <v>86</v>
      </c>
      <c r="AW223" s="13" t="s">
        <v>30</v>
      </c>
      <c r="AX223" s="13" t="s">
        <v>73</v>
      </c>
      <c r="AY223" s="165" t="s">
        <v>159</v>
      </c>
    </row>
    <row r="224" spans="1:65" s="13" customFormat="1" ht="22.5">
      <c r="B224" s="163"/>
      <c r="D224" s="164" t="s">
        <v>168</v>
      </c>
      <c r="E224" s="165" t="s">
        <v>1</v>
      </c>
      <c r="F224" s="166" t="s">
        <v>251</v>
      </c>
      <c r="H224" s="167">
        <v>550.20000000000005</v>
      </c>
      <c r="I224" s="168"/>
      <c r="L224" s="163"/>
      <c r="M224" s="169"/>
      <c r="N224" s="170"/>
      <c r="O224" s="170"/>
      <c r="P224" s="170"/>
      <c r="Q224" s="170"/>
      <c r="R224" s="170"/>
      <c r="S224" s="170"/>
      <c r="T224" s="171"/>
      <c r="AT224" s="165" t="s">
        <v>168</v>
      </c>
      <c r="AU224" s="165" t="s">
        <v>86</v>
      </c>
      <c r="AV224" s="13" t="s">
        <v>86</v>
      </c>
      <c r="AW224" s="13" t="s">
        <v>30</v>
      </c>
      <c r="AX224" s="13" t="s">
        <v>73</v>
      </c>
      <c r="AY224" s="165" t="s">
        <v>159</v>
      </c>
    </row>
    <row r="225" spans="1:65" s="13" customFormat="1" ht="22.5">
      <c r="B225" s="163"/>
      <c r="D225" s="164" t="s">
        <v>168</v>
      </c>
      <c r="E225" s="165" t="s">
        <v>1</v>
      </c>
      <c r="F225" s="166" t="s">
        <v>252</v>
      </c>
      <c r="H225" s="167">
        <v>171.6</v>
      </c>
      <c r="I225" s="168"/>
      <c r="L225" s="163"/>
      <c r="M225" s="169"/>
      <c r="N225" s="170"/>
      <c r="O225" s="170"/>
      <c r="P225" s="170"/>
      <c r="Q225" s="170"/>
      <c r="R225" s="170"/>
      <c r="S225" s="170"/>
      <c r="T225" s="171"/>
      <c r="AT225" s="165" t="s">
        <v>168</v>
      </c>
      <c r="AU225" s="165" t="s">
        <v>86</v>
      </c>
      <c r="AV225" s="13" t="s">
        <v>86</v>
      </c>
      <c r="AW225" s="13" t="s">
        <v>30</v>
      </c>
      <c r="AX225" s="13" t="s">
        <v>73</v>
      </c>
      <c r="AY225" s="165" t="s">
        <v>159</v>
      </c>
    </row>
    <row r="226" spans="1:65" s="13" customFormat="1" ht="11.25">
      <c r="B226" s="163"/>
      <c r="D226" s="164" t="s">
        <v>168</v>
      </c>
      <c r="E226" s="165" t="s">
        <v>1</v>
      </c>
      <c r="F226" s="166" t="s">
        <v>253</v>
      </c>
      <c r="H226" s="167">
        <v>58.85</v>
      </c>
      <c r="I226" s="168"/>
      <c r="L226" s="163"/>
      <c r="M226" s="169"/>
      <c r="N226" s="170"/>
      <c r="O226" s="170"/>
      <c r="P226" s="170"/>
      <c r="Q226" s="170"/>
      <c r="R226" s="170"/>
      <c r="S226" s="170"/>
      <c r="T226" s="171"/>
      <c r="AT226" s="165" t="s">
        <v>168</v>
      </c>
      <c r="AU226" s="165" t="s">
        <v>86</v>
      </c>
      <c r="AV226" s="13" t="s">
        <v>86</v>
      </c>
      <c r="AW226" s="13" t="s">
        <v>30</v>
      </c>
      <c r="AX226" s="13" t="s">
        <v>73</v>
      </c>
      <c r="AY226" s="165" t="s">
        <v>159</v>
      </c>
    </row>
    <row r="227" spans="1:65" s="14" customFormat="1" ht="11.25">
      <c r="B227" s="172"/>
      <c r="D227" s="164" t="s">
        <v>168</v>
      </c>
      <c r="E227" s="173" t="s">
        <v>1</v>
      </c>
      <c r="F227" s="174" t="s">
        <v>170</v>
      </c>
      <c r="H227" s="175">
        <v>1089.25</v>
      </c>
      <c r="I227" s="176"/>
      <c r="L227" s="172"/>
      <c r="M227" s="177"/>
      <c r="N227" s="178"/>
      <c r="O227" s="178"/>
      <c r="P227" s="178"/>
      <c r="Q227" s="178"/>
      <c r="R227" s="178"/>
      <c r="S227" s="178"/>
      <c r="T227" s="179"/>
      <c r="AT227" s="173" t="s">
        <v>168</v>
      </c>
      <c r="AU227" s="173" t="s">
        <v>86</v>
      </c>
      <c r="AV227" s="14" t="s">
        <v>167</v>
      </c>
      <c r="AW227" s="14" t="s">
        <v>30</v>
      </c>
      <c r="AX227" s="14" t="s">
        <v>80</v>
      </c>
      <c r="AY227" s="173" t="s">
        <v>159</v>
      </c>
    </row>
    <row r="228" spans="1:65" s="2" customFormat="1" ht="37.9" customHeight="1">
      <c r="A228" s="33"/>
      <c r="B228" s="149"/>
      <c r="C228" s="150" t="s">
        <v>201</v>
      </c>
      <c r="D228" s="150" t="s">
        <v>162</v>
      </c>
      <c r="E228" s="151" t="s">
        <v>254</v>
      </c>
      <c r="F228" s="152" t="s">
        <v>255</v>
      </c>
      <c r="G228" s="153" t="s">
        <v>165</v>
      </c>
      <c r="H228" s="154">
        <v>101.67</v>
      </c>
      <c r="I228" s="155"/>
      <c r="J228" s="156">
        <f>ROUND(I228*H228,2)</f>
        <v>0</v>
      </c>
      <c r="K228" s="152" t="s">
        <v>166</v>
      </c>
      <c r="L228" s="34"/>
      <c r="M228" s="157" t="s">
        <v>1</v>
      </c>
      <c r="N228" s="158" t="s">
        <v>39</v>
      </c>
      <c r="O228" s="59"/>
      <c r="P228" s="159">
        <f>O228*H228</f>
        <v>0</v>
      </c>
      <c r="Q228" s="159">
        <v>1.4E-3</v>
      </c>
      <c r="R228" s="159">
        <f>Q228*H228</f>
        <v>0.14233799999999999</v>
      </c>
      <c r="S228" s="159">
        <v>0</v>
      </c>
      <c r="T228" s="160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1" t="s">
        <v>167</v>
      </c>
      <c r="AT228" s="161" t="s">
        <v>162</v>
      </c>
      <c r="AU228" s="161" t="s">
        <v>86</v>
      </c>
      <c r="AY228" s="18" t="s">
        <v>159</v>
      </c>
      <c r="BE228" s="162">
        <f>IF(N228="základní",J228,0)</f>
        <v>0</v>
      </c>
      <c r="BF228" s="162">
        <f>IF(N228="snížená",J228,0)</f>
        <v>0</v>
      </c>
      <c r="BG228" s="162">
        <f>IF(N228="zákl. přenesená",J228,0)</f>
        <v>0</v>
      </c>
      <c r="BH228" s="162">
        <f>IF(N228="sníž. přenesená",J228,0)</f>
        <v>0</v>
      </c>
      <c r="BI228" s="162">
        <f>IF(N228="nulová",J228,0)</f>
        <v>0</v>
      </c>
      <c r="BJ228" s="18" t="s">
        <v>86</v>
      </c>
      <c r="BK228" s="162">
        <f>ROUND(I228*H228,2)</f>
        <v>0</v>
      </c>
      <c r="BL228" s="18" t="s">
        <v>167</v>
      </c>
      <c r="BM228" s="161" t="s">
        <v>256</v>
      </c>
    </row>
    <row r="229" spans="1:65" s="13" customFormat="1" ht="11.25">
      <c r="B229" s="163"/>
      <c r="D229" s="164" t="s">
        <v>168</v>
      </c>
      <c r="E229" s="165" t="s">
        <v>1</v>
      </c>
      <c r="F229" s="166" t="s">
        <v>257</v>
      </c>
      <c r="H229" s="167">
        <v>23.04</v>
      </c>
      <c r="I229" s="168"/>
      <c r="L229" s="163"/>
      <c r="M229" s="169"/>
      <c r="N229" s="170"/>
      <c r="O229" s="170"/>
      <c r="P229" s="170"/>
      <c r="Q229" s="170"/>
      <c r="R229" s="170"/>
      <c r="S229" s="170"/>
      <c r="T229" s="171"/>
      <c r="AT229" s="165" t="s">
        <v>168</v>
      </c>
      <c r="AU229" s="165" t="s">
        <v>86</v>
      </c>
      <c r="AV229" s="13" t="s">
        <v>86</v>
      </c>
      <c r="AW229" s="13" t="s">
        <v>30</v>
      </c>
      <c r="AX229" s="13" t="s">
        <v>73</v>
      </c>
      <c r="AY229" s="165" t="s">
        <v>159</v>
      </c>
    </row>
    <row r="230" spans="1:65" s="13" customFormat="1" ht="22.5">
      <c r="B230" s="163"/>
      <c r="D230" s="164" t="s">
        <v>168</v>
      </c>
      <c r="E230" s="165" t="s">
        <v>1</v>
      </c>
      <c r="F230" s="166" t="s">
        <v>258</v>
      </c>
      <c r="H230" s="167">
        <v>68.88</v>
      </c>
      <c r="I230" s="168"/>
      <c r="L230" s="163"/>
      <c r="M230" s="169"/>
      <c r="N230" s="170"/>
      <c r="O230" s="170"/>
      <c r="P230" s="170"/>
      <c r="Q230" s="170"/>
      <c r="R230" s="170"/>
      <c r="S230" s="170"/>
      <c r="T230" s="171"/>
      <c r="AT230" s="165" t="s">
        <v>168</v>
      </c>
      <c r="AU230" s="165" t="s">
        <v>86</v>
      </c>
      <c r="AV230" s="13" t="s">
        <v>86</v>
      </c>
      <c r="AW230" s="13" t="s">
        <v>30</v>
      </c>
      <c r="AX230" s="13" t="s">
        <v>73</v>
      </c>
      <c r="AY230" s="165" t="s">
        <v>159</v>
      </c>
    </row>
    <row r="231" spans="1:65" s="13" customFormat="1" ht="11.25">
      <c r="B231" s="163"/>
      <c r="D231" s="164" t="s">
        <v>168</v>
      </c>
      <c r="E231" s="165" t="s">
        <v>1</v>
      </c>
      <c r="F231" s="166" t="s">
        <v>259</v>
      </c>
      <c r="H231" s="167">
        <v>9.75</v>
      </c>
      <c r="I231" s="168"/>
      <c r="L231" s="163"/>
      <c r="M231" s="169"/>
      <c r="N231" s="170"/>
      <c r="O231" s="170"/>
      <c r="P231" s="170"/>
      <c r="Q231" s="170"/>
      <c r="R231" s="170"/>
      <c r="S231" s="170"/>
      <c r="T231" s="171"/>
      <c r="AT231" s="165" t="s">
        <v>168</v>
      </c>
      <c r="AU231" s="165" t="s">
        <v>86</v>
      </c>
      <c r="AV231" s="13" t="s">
        <v>86</v>
      </c>
      <c r="AW231" s="13" t="s">
        <v>30</v>
      </c>
      <c r="AX231" s="13" t="s">
        <v>73</v>
      </c>
      <c r="AY231" s="165" t="s">
        <v>159</v>
      </c>
    </row>
    <row r="232" spans="1:65" s="14" customFormat="1" ht="11.25">
      <c r="B232" s="172"/>
      <c r="D232" s="164" t="s">
        <v>168</v>
      </c>
      <c r="E232" s="173" t="s">
        <v>1</v>
      </c>
      <c r="F232" s="174" t="s">
        <v>170</v>
      </c>
      <c r="H232" s="175">
        <v>101.67</v>
      </c>
      <c r="I232" s="176"/>
      <c r="L232" s="172"/>
      <c r="M232" s="177"/>
      <c r="N232" s="178"/>
      <c r="O232" s="178"/>
      <c r="P232" s="178"/>
      <c r="Q232" s="178"/>
      <c r="R232" s="178"/>
      <c r="S232" s="178"/>
      <c r="T232" s="179"/>
      <c r="AT232" s="173" t="s">
        <v>168</v>
      </c>
      <c r="AU232" s="173" t="s">
        <v>86</v>
      </c>
      <c r="AV232" s="14" t="s">
        <v>167</v>
      </c>
      <c r="AW232" s="14" t="s">
        <v>30</v>
      </c>
      <c r="AX232" s="14" t="s">
        <v>80</v>
      </c>
      <c r="AY232" s="173" t="s">
        <v>159</v>
      </c>
    </row>
    <row r="233" spans="1:65" s="2" customFormat="1" ht="24.2" customHeight="1">
      <c r="A233" s="33"/>
      <c r="B233" s="149"/>
      <c r="C233" s="150" t="s">
        <v>8</v>
      </c>
      <c r="D233" s="150" t="s">
        <v>162</v>
      </c>
      <c r="E233" s="151" t="s">
        <v>260</v>
      </c>
      <c r="F233" s="152" t="s">
        <v>261</v>
      </c>
      <c r="G233" s="153" t="s">
        <v>165</v>
      </c>
      <c r="H233" s="154">
        <v>118.95</v>
      </c>
      <c r="I233" s="155"/>
      <c r="J233" s="156">
        <f>ROUND(I233*H233,2)</f>
        <v>0</v>
      </c>
      <c r="K233" s="152" t="s">
        <v>166</v>
      </c>
      <c r="L233" s="34"/>
      <c r="M233" s="157" t="s">
        <v>1</v>
      </c>
      <c r="N233" s="158" t="s">
        <v>39</v>
      </c>
      <c r="O233" s="59"/>
      <c r="P233" s="159">
        <f>O233*H233</f>
        <v>0</v>
      </c>
      <c r="Q233" s="159">
        <v>2.5999999999999998E-4</v>
      </c>
      <c r="R233" s="159">
        <f>Q233*H233</f>
        <v>3.0927E-2</v>
      </c>
      <c r="S233" s="159">
        <v>0</v>
      </c>
      <c r="T233" s="160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1" t="s">
        <v>167</v>
      </c>
      <c r="AT233" s="161" t="s">
        <v>162</v>
      </c>
      <c r="AU233" s="161" t="s">
        <v>86</v>
      </c>
      <c r="AY233" s="18" t="s">
        <v>159</v>
      </c>
      <c r="BE233" s="162">
        <f>IF(N233="základní",J233,0)</f>
        <v>0</v>
      </c>
      <c r="BF233" s="162">
        <f>IF(N233="snížená",J233,0)</f>
        <v>0</v>
      </c>
      <c r="BG233" s="162">
        <f>IF(N233="zákl. přenesená",J233,0)</f>
        <v>0</v>
      </c>
      <c r="BH233" s="162">
        <f>IF(N233="sníž. přenesená",J233,0)</f>
        <v>0</v>
      </c>
      <c r="BI233" s="162">
        <f>IF(N233="nulová",J233,0)</f>
        <v>0</v>
      </c>
      <c r="BJ233" s="18" t="s">
        <v>86</v>
      </c>
      <c r="BK233" s="162">
        <f>ROUND(I233*H233,2)</f>
        <v>0</v>
      </c>
      <c r="BL233" s="18" t="s">
        <v>167</v>
      </c>
      <c r="BM233" s="161" t="s">
        <v>262</v>
      </c>
    </row>
    <row r="234" spans="1:65" s="13" customFormat="1" ht="11.25">
      <c r="B234" s="163"/>
      <c r="D234" s="164" t="s">
        <v>168</v>
      </c>
      <c r="E234" s="165" t="s">
        <v>1</v>
      </c>
      <c r="F234" s="166" t="s">
        <v>263</v>
      </c>
      <c r="H234" s="167">
        <v>28.8</v>
      </c>
      <c r="I234" s="168"/>
      <c r="L234" s="163"/>
      <c r="M234" s="169"/>
      <c r="N234" s="170"/>
      <c r="O234" s="170"/>
      <c r="P234" s="170"/>
      <c r="Q234" s="170"/>
      <c r="R234" s="170"/>
      <c r="S234" s="170"/>
      <c r="T234" s="171"/>
      <c r="AT234" s="165" t="s">
        <v>168</v>
      </c>
      <c r="AU234" s="165" t="s">
        <v>86</v>
      </c>
      <c r="AV234" s="13" t="s">
        <v>86</v>
      </c>
      <c r="AW234" s="13" t="s">
        <v>30</v>
      </c>
      <c r="AX234" s="13" t="s">
        <v>73</v>
      </c>
      <c r="AY234" s="165" t="s">
        <v>159</v>
      </c>
    </row>
    <row r="235" spans="1:65" s="13" customFormat="1" ht="22.5">
      <c r="B235" s="163"/>
      <c r="D235" s="164" t="s">
        <v>168</v>
      </c>
      <c r="E235" s="165" t="s">
        <v>1</v>
      </c>
      <c r="F235" s="166" t="s">
        <v>258</v>
      </c>
      <c r="H235" s="167">
        <v>68.88</v>
      </c>
      <c r="I235" s="168"/>
      <c r="L235" s="163"/>
      <c r="M235" s="169"/>
      <c r="N235" s="170"/>
      <c r="O235" s="170"/>
      <c r="P235" s="170"/>
      <c r="Q235" s="170"/>
      <c r="R235" s="170"/>
      <c r="S235" s="170"/>
      <c r="T235" s="171"/>
      <c r="AT235" s="165" t="s">
        <v>168</v>
      </c>
      <c r="AU235" s="165" t="s">
        <v>86</v>
      </c>
      <c r="AV235" s="13" t="s">
        <v>86</v>
      </c>
      <c r="AW235" s="13" t="s">
        <v>30</v>
      </c>
      <c r="AX235" s="13" t="s">
        <v>73</v>
      </c>
      <c r="AY235" s="165" t="s">
        <v>159</v>
      </c>
    </row>
    <row r="236" spans="1:65" s="13" customFormat="1" ht="11.25">
      <c r="B236" s="163"/>
      <c r="D236" s="164" t="s">
        <v>168</v>
      </c>
      <c r="E236" s="165" t="s">
        <v>1</v>
      </c>
      <c r="F236" s="166" t="s">
        <v>259</v>
      </c>
      <c r="H236" s="167">
        <v>9.75</v>
      </c>
      <c r="I236" s="168"/>
      <c r="L236" s="163"/>
      <c r="M236" s="169"/>
      <c r="N236" s="170"/>
      <c r="O236" s="170"/>
      <c r="P236" s="170"/>
      <c r="Q236" s="170"/>
      <c r="R236" s="170"/>
      <c r="S236" s="170"/>
      <c r="T236" s="171"/>
      <c r="AT236" s="165" t="s">
        <v>168</v>
      </c>
      <c r="AU236" s="165" t="s">
        <v>86</v>
      </c>
      <c r="AV236" s="13" t="s">
        <v>86</v>
      </c>
      <c r="AW236" s="13" t="s">
        <v>30</v>
      </c>
      <c r="AX236" s="13" t="s">
        <v>73</v>
      </c>
      <c r="AY236" s="165" t="s">
        <v>159</v>
      </c>
    </row>
    <row r="237" spans="1:65" s="13" customFormat="1" ht="11.25">
      <c r="B237" s="163"/>
      <c r="D237" s="164" t="s">
        <v>168</v>
      </c>
      <c r="E237" s="165" t="s">
        <v>1</v>
      </c>
      <c r="F237" s="166" t="s">
        <v>264</v>
      </c>
      <c r="H237" s="167">
        <v>11.52</v>
      </c>
      <c r="I237" s="168"/>
      <c r="L237" s="163"/>
      <c r="M237" s="169"/>
      <c r="N237" s="170"/>
      <c r="O237" s="170"/>
      <c r="P237" s="170"/>
      <c r="Q237" s="170"/>
      <c r="R237" s="170"/>
      <c r="S237" s="170"/>
      <c r="T237" s="171"/>
      <c r="AT237" s="165" t="s">
        <v>168</v>
      </c>
      <c r="AU237" s="165" t="s">
        <v>86</v>
      </c>
      <c r="AV237" s="13" t="s">
        <v>86</v>
      </c>
      <c r="AW237" s="13" t="s">
        <v>30</v>
      </c>
      <c r="AX237" s="13" t="s">
        <v>73</v>
      </c>
      <c r="AY237" s="165" t="s">
        <v>159</v>
      </c>
    </row>
    <row r="238" spans="1:65" s="14" customFormat="1" ht="11.25">
      <c r="B238" s="172"/>
      <c r="D238" s="164" t="s">
        <v>168</v>
      </c>
      <c r="E238" s="173" t="s">
        <v>1</v>
      </c>
      <c r="F238" s="174" t="s">
        <v>170</v>
      </c>
      <c r="H238" s="175">
        <v>118.94999999999999</v>
      </c>
      <c r="I238" s="176"/>
      <c r="L238" s="172"/>
      <c r="M238" s="177"/>
      <c r="N238" s="178"/>
      <c r="O238" s="178"/>
      <c r="P238" s="178"/>
      <c r="Q238" s="178"/>
      <c r="R238" s="178"/>
      <c r="S238" s="178"/>
      <c r="T238" s="179"/>
      <c r="AT238" s="173" t="s">
        <v>168</v>
      </c>
      <c r="AU238" s="173" t="s">
        <v>86</v>
      </c>
      <c r="AV238" s="14" t="s">
        <v>167</v>
      </c>
      <c r="AW238" s="14" t="s">
        <v>30</v>
      </c>
      <c r="AX238" s="14" t="s">
        <v>80</v>
      </c>
      <c r="AY238" s="173" t="s">
        <v>159</v>
      </c>
    </row>
    <row r="239" spans="1:65" s="2" customFormat="1" ht="78" customHeight="1">
      <c r="A239" s="33"/>
      <c r="B239" s="149"/>
      <c r="C239" s="150" t="s">
        <v>209</v>
      </c>
      <c r="D239" s="150" t="s">
        <v>162</v>
      </c>
      <c r="E239" s="151" t="s">
        <v>265</v>
      </c>
      <c r="F239" s="152" t="s">
        <v>266</v>
      </c>
      <c r="G239" s="153" t="s">
        <v>165</v>
      </c>
      <c r="H239" s="154">
        <v>107.43</v>
      </c>
      <c r="I239" s="155"/>
      <c r="J239" s="156">
        <f>ROUND(I239*H239,2)</f>
        <v>0</v>
      </c>
      <c r="K239" s="152" t="s">
        <v>166</v>
      </c>
      <c r="L239" s="34"/>
      <c r="M239" s="157" t="s">
        <v>1</v>
      </c>
      <c r="N239" s="158" t="s">
        <v>39</v>
      </c>
      <c r="O239" s="59"/>
      <c r="P239" s="159">
        <f>O239*H239</f>
        <v>0</v>
      </c>
      <c r="Q239" s="159">
        <v>1.1390000000000001E-2</v>
      </c>
      <c r="R239" s="159">
        <f>Q239*H239</f>
        <v>1.2236277000000002</v>
      </c>
      <c r="S239" s="159">
        <v>0</v>
      </c>
      <c r="T239" s="160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1" t="s">
        <v>167</v>
      </c>
      <c r="AT239" s="161" t="s">
        <v>162</v>
      </c>
      <c r="AU239" s="161" t="s">
        <v>86</v>
      </c>
      <c r="AY239" s="18" t="s">
        <v>159</v>
      </c>
      <c r="BE239" s="162">
        <f>IF(N239="základní",J239,0)</f>
        <v>0</v>
      </c>
      <c r="BF239" s="162">
        <f>IF(N239="snížená",J239,0)</f>
        <v>0</v>
      </c>
      <c r="BG239" s="162">
        <f>IF(N239="zákl. přenesená",J239,0)</f>
        <v>0</v>
      </c>
      <c r="BH239" s="162">
        <f>IF(N239="sníž. přenesená",J239,0)</f>
        <v>0</v>
      </c>
      <c r="BI239" s="162">
        <f>IF(N239="nulová",J239,0)</f>
        <v>0</v>
      </c>
      <c r="BJ239" s="18" t="s">
        <v>86</v>
      </c>
      <c r="BK239" s="162">
        <f>ROUND(I239*H239,2)</f>
        <v>0</v>
      </c>
      <c r="BL239" s="18" t="s">
        <v>167</v>
      </c>
      <c r="BM239" s="161" t="s">
        <v>267</v>
      </c>
    </row>
    <row r="240" spans="1:65" s="13" customFormat="1" ht="11.25">
      <c r="B240" s="163"/>
      <c r="D240" s="164" t="s">
        <v>168</v>
      </c>
      <c r="E240" s="165" t="s">
        <v>1</v>
      </c>
      <c r="F240" s="166" t="s">
        <v>263</v>
      </c>
      <c r="H240" s="167">
        <v>28.8</v>
      </c>
      <c r="I240" s="168"/>
      <c r="L240" s="163"/>
      <c r="M240" s="169"/>
      <c r="N240" s="170"/>
      <c r="O240" s="170"/>
      <c r="P240" s="170"/>
      <c r="Q240" s="170"/>
      <c r="R240" s="170"/>
      <c r="S240" s="170"/>
      <c r="T240" s="171"/>
      <c r="AT240" s="165" t="s">
        <v>168</v>
      </c>
      <c r="AU240" s="165" t="s">
        <v>86</v>
      </c>
      <c r="AV240" s="13" t="s">
        <v>86</v>
      </c>
      <c r="AW240" s="13" t="s">
        <v>30</v>
      </c>
      <c r="AX240" s="13" t="s">
        <v>73</v>
      </c>
      <c r="AY240" s="165" t="s">
        <v>159</v>
      </c>
    </row>
    <row r="241" spans="1:65" s="13" customFormat="1" ht="22.5">
      <c r="B241" s="163"/>
      <c r="D241" s="164" t="s">
        <v>168</v>
      </c>
      <c r="E241" s="165" t="s">
        <v>1</v>
      </c>
      <c r="F241" s="166" t="s">
        <v>258</v>
      </c>
      <c r="H241" s="167">
        <v>68.88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168</v>
      </c>
      <c r="AU241" s="165" t="s">
        <v>86</v>
      </c>
      <c r="AV241" s="13" t="s">
        <v>86</v>
      </c>
      <c r="AW241" s="13" t="s">
        <v>30</v>
      </c>
      <c r="AX241" s="13" t="s">
        <v>73</v>
      </c>
      <c r="AY241" s="165" t="s">
        <v>159</v>
      </c>
    </row>
    <row r="242" spans="1:65" s="13" customFormat="1" ht="11.25">
      <c r="B242" s="163"/>
      <c r="D242" s="164" t="s">
        <v>168</v>
      </c>
      <c r="E242" s="165" t="s">
        <v>1</v>
      </c>
      <c r="F242" s="166" t="s">
        <v>259</v>
      </c>
      <c r="H242" s="167">
        <v>9.75</v>
      </c>
      <c r="I242" s="168"/>
      <c r="L242" s="163"/>
      <c r="M242" s="169"/>
      <c r="N242" s="170"/>
      <c r="O242" s="170"/>
      <c r="P242" s="170"/>
      <c r="Q242" s="170"/>
      <c r="R242" s="170"/>
      <c r="S242" s="170"/>
      <c r="T242" s="171"/>
      <c r="AT242" s="165" t="s">
        <v>168</v>
      </c>
      <c r="AU242" s="165" t="s">
        <v>86</v>
      </c>
      <c r="AV242" s="13" t="s">
        <v>86</v>
      </c>
      <c r="AW242" s="13" t="s">
        <v>30</v>
      </c>
      <c r="AX242" s="13" t="s">
        <v>73</v>
      </c>
      <c r="AY242" s="165" t="s">
        <v>159</v>
      </c>
    </row>
    <row r="243" spans="1:65" s="14" customFormat="1" ht="11.25">
      <c r="B243" s="172"/>
      <c r="D243" s="164" t="s">
        <v>168</v>
      </c>
      <c r="E243" s="173" t="s">
        <v>1</v>
      </c>
      <c r="F243" s="174" t="s">
        <v>170</v>
      </c>
      <c r="H243" s="175">
        <v>107.43</v>
      </c>
      <c r="I243" s="176"/>
      <c r="L243" s="172"/>
      <c r="M243" s="177"/>
      <c r="N243" s="178"/>
      <c r="O243" s="178"/>
      <c r="P243" s="178"/>
      <c r="Q243" s="178"/>
      <c r="R243" s="178"/>
      <c r="S243" s="178"/>
      <c r="T243" s="179"/>
      <c r="AT243" s="173" t="s">
        <v>168</v>
      </c>
      <c r="AU243" s="173" t="s">
        <v>86</v>
      </c>
      <c r="AV243" s="14" t="s">
        <v>167</v>
      </c>
      <c r="AW243" s="14" t="s">
        <v>30</v>
      </c>
      <c r="AX243" s="14" t="s">
        <v>80</v>
      </c>
      <c r="AY243" s="173" t="s">
        <v>159</v>
      </c>
    </row>
    <row r="244" spans="1:65" s="2" customFormat="1" ht="24.2" customHeight="1">
      <c r="A244" s="33"/>
      <c r="B244" s="149"/>
      <c r="C244" s="195" t="s">
        <v>268</v>
      </c>
      <c r="D244" s="195" t="s">
        <v>269</v>
      </c>
      <c r="E244" s="196" t="s">
        <v>270</v>
      </c>
      <c r="F244" s="197" t="s">
        <v>271</v>
      </c>
      <c r="G244" s="198" t="s">
        <v>165</v>
      </c>
      <c r="H244" s="199">
        <v>118.173</v>
      </c>
      <c r="I244" s="200"/>
      <c r="J244" s="201">
        <f>ROUND(I244*H244,2)</f>
        <v>0</v>
      </c>
      <c r="K244" s="197" t="s">
        <v>166</v>
      </c>
      <c r="L244" s="202"/>
      <c r="M244" s="203" t="s">
        <v>1</v>
      </c>
      <c r="N244" s="204" t="s">
        <v>39</v>
      </c>
      <c r="O244" s="59"/>
      <c r="P244" s="159">
        <f>O244*H244</f>
        <v>0</v>
      </c>
      <c r="Q244" s="159">
        <v>7.4999999999999997E-3</v>
      </c>
      <c r="R244" s="159">
        <f>Q244*H244</f>
        <v>0.88629749999999996</v>
      </c>
      <c r="S244" s="159">
        <v>0</v>
      </c>
      <c r="T244" s="160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1" t="s">
        <v>178</v>
      </c>
      <c r="AT244" s="161" t="s">
        <v>269</v>
      </c>
      <c r="AU244" s="161" t="s">
        <v>86</v>
      </c>
      <c r="AY244" s="18" t="s">
        <v>159</v>
      </c>
      <c r="BE244" s="162">
        <f>IF(N244="základní",J244,0)</f>
        <v>0</v>
      </c>
      <c r="BF244" s="162">
        <f>IF(N244="snížená",J244,0)</f>
        <v>0</v>
      </c>
      <c r="BG244" s="162">
        <f>IF(N244="zákl. přenesená",J244,0)</f>
        <v>0</v>
      </c>
      <c r="BH244" s="162">
        <f>IF(N244="sníž. přenesená",J244,0)</f>
        <v>0</v>
      </c>
      <c r="BI244" s="162">
        <f>IF(N244="nulová",J244,0)</f>
        <v>0</v>
      </c>
      <c r="BJ244" s="18" t="s">
        <v>86</v>
      </c>
      <c r="BK244" s="162">
        <f>ROUND(I244*H244,2)</f>
        <v>0</v>
      </c>
      <c r="BL244" s="18" t="s">
        <v>167</v>
      </c>
      <c r="BM244" s="161" t="s">
        <v>272</v>
      </c>
    </row>
    <row r="245" spans="1:65" s="13" customFormat="1" ht="11.25">
      <c r="B245" s="163"/>
      <c r="D245" s="164" t="s">
        <v>168</v>
      </c>
      <c r="E245" s="165" t="s">
        <v>1</v>
      </c>
      <c r="F245" s="166" t="s">
        <v>273</v>
      </c>
      <c r="H245" s="167">
        <v>118.173</v>
      </c>
      <c r="I245" s="168"/>
      <c r="L245" s="163"/>
      <c r="M245" s="169"/>
      <c r="N245" s="170"/>
      <c r="O245" s="170"/>
      <c r="P245" s="170"/>
      <c r="Q245" s="170"/>
      <c r="R245" s="170"/>
      <c r="S245" s="170"/>
      <c r="T245" s="171"/>
      <c r="AT245" s="165" t="s">
        <v>168</v>
      </c>
      <c r="AU245" s="165" t="s">
        <v>86</v>
      </c>
      <c r="AV245" s="13" t="s">
        <v>86</v>
      </c>
      <c r="AW245" s="13" t="s">
        <v>30</v>
      </c>
      <c r="AX245" s="13" t="s">
        <v>73</v>
      </c>
      <c r="AY245" s="165" t="s">
        <v>159</v>
      </c>
    </row>
    <row r="246" spans="1:65" s="14" customFormat="1" ht="11.25">
      <c r="B246" s="172"/>
      <c r="D246" s="164" t="s">
        <v>168</v>
      </c>
      <c r="E246" s="173" t="s">
        <v>1</v>
      </c>
      <c r="F246" s="174" t="s">
        <v>170</v>
      </c>
      <c r="H246" s="175">
        <v>118.173</v>
      </c>
      <c r="I246" s="176"/>
      <c r="L246" s="172"/>
      <c r="M246" s="177"/>
      <c r="N246" s="178"/>
      <c r="O246" s="178"/>
      <c r="P246" s="178"/>
      <c r="Q246" s="178"/>
      <c r="R246" s="178"/>
      <c r="S246" s="178"/>
      <c r="T246" s="179"/>
      <c r="AT246" s="173" t="s">
        <v>168</v>
      </c>
      <c r="AU246" s="173" t="s">
        <v>86</v>
      </c>
      <c r="AV246" s="14" t="s">
        <v>167</v>
      </c>
      <c r="AW246" s="14" t="s">
        <v>30</v>
      </c>
      <c r="AX246" s="14" t="s">
        <v>80</v>
      </c>
      <c r="AY246" s="173" t="s">
        <v>159</v>
      </c>
    </row>
    <row r="247" spans="1:65" s="2" customFormat="1" ht="78" customHeight="1">
      <c r="A247" s="33"/>
      <c r="B247" s="149"/>
      <c r="C247" s="150" t="s">
        <v>213</v>
      </c>
      <c r="D247" s="150" t="s">
        <v>162</v>
      </c>
      <c r="E247" s="151" t="s">
        <v>274</v>
      </c>
      <c r="F247" s="152" t="s">
        <v>275</v>
      </c>
      <c r="G247" s="153" t="s">
        <v>165</v>
      </c>
      <c r="H247" s="154">
        <v>1169.6099999999999</v>
      </c>
      <c r="I247" s="155"/>
      <c r="J247" s="156">
        <f>ROUND(I247*H247,2)</f>
        <v>0</v>
      </c>
      <c r="K247" s="152" t="s">
        <v>166</v>
      </c>
      <c r="L247" s="34"/>
      <c r="M247" s="157" t="s">
        <v>1</v>
      </c>
      <c r="N247" s="158" t="s">
        <v>39</v>
      </c>
      <c r="O247" s="59"/>
      <c r="P247" s="159">
        <f>O247*H247</f>
        <v>0</v>
      </c>
      <c r="Q247" s="159">
        <v>1.1599999999999999E-2</v>
      </c>
      <c r="R247" s="159">
        <f>Q247*H247</f>
        <v>13.567475999999997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167</v>
      </c>
      <c r="AT247" s="161" t="s">
        <v>162</v>
      </c>
      <c r="AU247" s="161" t="s">
        <v>86</v>
      </c>
      <c r="AY247" s="18" t="s">
        <v>159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86</v>
      </c>
      <c r="BK247" s="162">
        <f>ROUND(I247*H247,2)</f>
        <v>0</v>
      </c>
      <c r="BL247" s="18" t="s">
        <v>167</v>
      </c>
      <c r="BM247" s="161" t="s">
        <v>276</v>
      </c>
    </row>
    <row r="248" spans="1:65" s="15" customFormat="1" ht="11.25">
      <c r="B248" s="180"/>
      <c r="D248" s="164" t="s">
        <v>168</v>
      </c>
      <c r="E248" s="181" t="s">
        <v>1</v>
      </c>
      <c r="F248" s="182" t="s">
        <v>196</v>
      </c>
      <c r="H248" s="181" t="s">
        <v>1</v>
      </c>
      <c r="I248" s="183"/>
      <c r="L248" s="180"/>
      <c r="M248" s="184"/>
      <c r="N248" s="185"/>
      <c r="O248" s="185"/>
      <c r="P248" s="185"/>
      <c r="Q248" s="185"/>
      <c r="R248" s="185"/>
      <c r="S248" s="185"/>
      <c r="T248" s="186"/>
      <c r="AT248" s="181" t="s">
        <v>168</v>
      </c>
      <c r="AU248" s="181" t="s">
        <v>86</v>
      </c>
      <c r="AV248" s="15" t="s">
        <v>80</v>
      </c>
      <c r="AW248" s="15" t="s">
        <v>30</v>
      </c>
      <c r="AX248" s="15" t="s">
        <v>73</v>
      </c>
      <c r="AY248" s="181" t="s">
        <v>159</v>
      </c>
    </row>
    <row r="249" spans="1:65" s="13" customFormat="1" ht="22.5">
      <c r="B249" s="163"/>
      <c r="D249" s="164" t="s">
        <v>168</v>
      </c>
      <c r="E249" s="165" t="s">
        <v>1</v>
      </c>
      <c r="F249" s="166" t="s">
        <v>197</v>
      </c>
      <c r="H249" s="167">
        <v>692.31</v>
      </c>
      <c r="I249" s="168"/>
      <c r="L249" s="163"/>
      <c r="M249" s="169"/>
      <c r="N249" s="170"/>
      <c r="O249" s="170"/>
      <c r="P249" s="170"/>
      <c r="Q249" s="170"/>
      <c r="R249" s="170"/>
      <c r="S249" s="170"/>
      <c r="T249" s="171"/>
      <c r="AT249" s="165" t="s">
        <v>168</v>
      </c>
      <c r="AU249" s="165" t="s">
        <v>86</v>
      </c>
      <c r="AV249" s="13" t="s">
        <v>86</v>
      </c>
      <c r="AW249" s="13" t="s">
        <v>30</v>
      </c>
      <c r="AX249" s="13" t="s">
        <v>73</v>
      </c>
      <c r="AY249" s="165" t="s">
        <v>159</v>
      </c>
    </row>
    <row r="250" spans="1:65" s="13" customFormat="1" ht="22.5">
      <c r="B250" s="163"/>
      <c r="D250" s="164" t="s">
        <v>168</v>
      </c>
      <c r="E250" s="165" t="s">
        <v>1</v>
      </c>
      <c r="F250" s="166" t="s">
        <v>198</v>
      </c>
      <c r="H250" s="167">
        <v>477.3</v>
      </c>
      <c r="I250" s="168"/>
      <c r="L250" s="163"/>
      <c r="M250" s="169"/>
      <c r="N250" s="170"/>
      <c r="O250" s="170"/>
      <c r="P250" s="170"/>
      <c r="Q250" s="170"/>
      <c r="R250" s="170"/>
      <c r="S250" s="170"/>
      <c r="T250" s="171"/>
      <c r="AT250" s="165" t="s">
        <v>168</v>
      </c>
      <c r="AU250" s="165" t="s">
        <v>86</v>
      </c>
      <c r="AV250" s="13" t="s">
        <v>86</v>
      </c>
      <c r="AW250" s="13" t="s">
        <v>30</v>
      </c>
      <c r="AX250" s="13" t="s">
        <v>73</v>
      </c>
      <c r="AY250" s="165" t="s">
        <v>159</v>
      </c>
    </row>
    <row r="251" spans="1:65" s="14" customFormat="1" ht="11.25">
      <c r="B251" s="172"/>
      <c r="D251" s="164" t="s">
        <v>168</v>
      </c>
      <c r="E251" s="173" t="s">
        <v>1</v>
      </c>
      <c r="F251" s="174" t="s">
        <v>170</v>
      </c>
      <c r="H251" s="175">
        <v>1169.6099999999999</v>
      </c>
      <c r="I251" s="176"/>
      <c r="L251" s="172"/>
      <c r="M251" s="177"/>
      <c r="N251" s="178"/>
      <c r="O251" s="178"/>
      <c r="P251" s="178"/>
      <c r="Q251" s="178"/>
      <c r="R251" s="178"/>
      <c r="S251" s="178"/>
      <c r="T251" s="179"/>
      <c r="AT251" s="173" t="s">
        <v>168</v>
      </c>
      <c r="AU251" s="173" t="s">
        <v>86</v>
      </c>
      <c r="AV251" s="14" t="s">
        <v>167</v>
      </c>
      <c r="AW251" s="14" t="s">
        <v>30</v>
      </c>
      <c r="AX251" s="14" t="s">
        <v>80</v>
      </c>
      <c r="AY251" s="173" t="s">
        <v>159</v>
      </c>
    </row>
    <row r="252" spans="1:65" s="2" customFormat="1" ht="24.2" customHeight="1">
      <c r="A252" s="33"/>
      <c r="B252" s="149"/>
      <c r="C252" s="195" t="s">
        <v>277</v>
      </c>
      <c r="D252" s="195" t="s">
        <v>269</v>
      </c>
      <c r="E252" s="196" t="s">
        <v>278</v>
      </c>
      <c r="F252" s="197" t="s">
        <v>279</v>
      </c>
      <c r="G252" s="198" t="s">
        <v>165</v>
      </c>
      <c r="H252" s="199">
        <v>1286.5709999999999</v>
      </c>
      <c r="I252" s="200"/>
      <c r="J252" s="201">
        <f>ROUND(I252*H252,2)</f>
        <v>0</v>
      </c>
      <c r="K252" s="197" t="s">
        <v>166</v>
      </c>
      <c r="L252" s="202"/>
      <c r="M252" s="203" t="s">
        <v>1</v>
      </c>
      <c r="N252" s="204" t="s">
        <v>39</v>
      </c>
      <c r="O252" s="59"/>
      <c r="P252" s="159">
        <f>O252*H252</f>
        <v>0</v>
      </c>
      <c r="Q252" s="159">
        <v>1.35E-2</v>
      </c>
      <c r="R252" s="159">
        <f>Q252*H252</f>
        <v>17.3687085</v>
      </c>
      <c r="S252" s="159">
        <v>0</v>
      </c>
      <c r="T252" s="160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1" t="s">
        <v>178</v>
      </c>
      <c r="AT252" s="161" t="s">
        <v>269</v>
      </c>
      <c r="AU252" s="161" t="s">
        <v>86</v>
      </c>
      <c r="AY252" s="18" t="s">
        <v>159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8" t="s">
        <v>86</v>
      </c>
      <c r="BK252" s="162">
        <f>ROUND(I252*H252,2)</f>
        <v>0</v>
      </c>
      <c r="BL252" s="18" t="s">
        <v>167</v>
      </c>
      <c r="BM252" s="161" t="s">
        <v>280</v>
      </c>
    </row>
    <row r="253" spans="1:65" s="13" customFormat="1" ht="11.25">
      <c r="B253" s="163"/>
      <c r="D253" s="164" t="s">
        <v>168</v>
      </c>
      <c r="E253" s="165" t="s">
        <v>1</v>
      </c>
      <c r="F253" s="166" t="s">
        <v>281</v>
      </c>
      <c r="H253" s="167">
        <v>1286.5709999999999</v>
      </c>
      <c r="I253" s="168"/>
      <c r="L253" s="163"/>
      <c r="M253" s="169"/>
      <c r="N253" s="170"/>
      <c r="O253" s="170"/>
      <c r="P253" s="170"/>
      <c r="Q253" s="170"/>
      <c r="R253" s="170"/>
      <c r="S253" s="170"/>
      <c r="T253" s="171"/>
      <c r="AT253" s="165" t="s">
        <v>168</v>
      </c>
      <c r="AU253" s="165" t="s">
        <v>86</v>
      </c>
      <c r="AV253" s="13" t="s">
        <v>86</v>
      </c>
      <c r="AW253" s="13" t="s">
        <v>30</v>
      </c>
      <c r="AX253" s="13" t="s">
        <v>73</v>
      </c>
      <c r="AY253" s="165" t="s">
        <v>159</v>
      </c>
    </row>
    <row r="254" spans="1:65" s="14" customFormat="1" ht="11.25">
      <c r="B254" s="172"/>
      <c r="D254" s="164" t="s">
        <v>168</v>
      </c>
      <c r="E254" s="173" t="s">
        <v>1</v>
      </c>
      <c r="F254" s="174" t="s">
        <v>170</v>
      </c>
      <c r="H254" s="175">
        <v>1286.5709999999999</v>
      </c>
      <c r="I254" s="176"/>
      <c r="L254" s="172"/>
      <c r="M254" s="177"/>
      <c r="N254" s="178"/>
      <c r="O254" s="178"/>
      <c r="P254" s="178"/>
      <c r="Q254" s="178"/>
      <c r="R254" s="178"/>
      <c r="S254" s="178"/>
      <c r="T254" s="179"/>
      <c r="AT254" s="173" t="s">
        <v>168</v>
      </c>
      <c r="AU254" s="173" t="s">
        <v>86</v>
      </c>
      <c r="AV254" s="14" t="s">
        <v>167</v>
      </c>
      <c r="AW254" s="14" t="s">
        <v>30</v>
      </c>
      <c r="AX254" s="14" t="s">
        <v>80</v>
      </c>
      <c r="AY254" s="173" t="s">
        <v>159</v>
      </c>
    </row>
    <row r="255" spans="1:65" s="2" customFormat="1" ht="78" customHeight="1">
      <c r="A255" s="33"/>
      <c r="B255" s="149"/>
      <c r="C255" s="150" t="s">
        <v>229</v>
      </c>
      <c r="D255" s="150" t="s">
        <v>162</v>
      </c>
      <c r="E255" s="151" t="s">
        <v>282</v>
      </c>
      <c r="F255" s="152" t="s">
        <v>283</v>
      </c>
      <c r="G255" s="153" t="s">
        <v>165</v>
      </c>
      <c r="H255" s="154">
        <v>11.52</v>
      </c>
      <c r="I255" s="155"/>
      <c r="J255" s="156">
        <f>ROUND(I255*H255,2)</f>
        <v>0</v>
      </c>
      <c r="K255" s="152" t="s">
        <v>166</v>
      </c>
      <c r="L255" s="34"/>
      <c r="M255" s="157" t="s">
        <v>1</v>
      </c>
      <c r="N255" s="158" t="s">
        <v>39</v>
      </c>
      <c r="O255" s="59"/>
      <c r="P255" s="159">
        <f>O255*H255</f>
        <v>0</v>
      </c>
      <c r="Q255" s="159">
        <v>1.17E-2</v>
      </c>
      <c r="R255" s="159">
        <f>Q255*H255</f>
        <v>0.13478399999999999</v>
      </c>
      <c r="S255" s="159">
        <v>0</v>
      </c>
      <c r="T255" s="160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1" t="s">
        <v>167</v>
      </c>
      <c r="AT255" s="161" t="s">
        <v>162</v>
      </c>
      <c r="AU255" s="161" t="s">
        <v>86</v>
      </c>
      <c r="AY255" s="18" t="s">
        <v>159</v>
      </c>
      <c r="BE255" s="162">
        <f>IF(N255="základní",J255,0)</f>
        <v>0</v>
      </c>
      <c r="BF255" s="162">
        <f>IF(N255="snížená",J255,0)</f>
        <v>0</v>
      </c>
      <c r="BG255" s="162">
        <f>IF(N255="zákl. přenesená",J255,0)</f>
        <v>0</v>
      </c>
      <c r="BH255" s="162">
        <f>IF(N255="sníž. přenesená",J255,0)</f>
        <v>0</v>
      </c>
      <c r="BI255" s="162">
        <f>IF(N255="nulová",J255,0)</f>
        <v>0</v>
      </c>
      <c r="BJ255" s="18" t="s">
        <v>86</v>
      </c>
      <c r="BK255" s="162">
        <f>ROUND(I255*H255,2)</f>
        <v>0</v>
      </c>
      <c r="BL255" s="18" t="s">
        <v>167</v>
      </c>
      <c r="BM255" s="161" t="s">
        <v>284</v>
      </c>
    </row>
    <row r="256" spans="1:65" s="13" customFormat="1" ht="11.25">
      <c r="B256" s="163"/>
      <c r="D256" s="164" t="s">
        <v>168</v>
      </c>
      <c r="E256" s="165" t="s">
        <v>1</v>
      </c>
      <c r="F256" s="166" t="s">
        <v>264</v>
      </c>
      <c r="H256" s="167">
        <v>11.52</v>
      </c>
      <c r="I256" s="168"/>
      <c r="L256" s="163"/>
      <c r="M256" s="169"/>
      <c r="N256" s="170"/>
      <c r="O256" s="170"/>
      <c r="P256" s="170"/>
      <c r="Q256" s="170"/>
      <c r="R256" s="170"/>
      <c r="S256" s="170"/>
      <c r="T256" s="171"/>
      <c r="AT256" s="165" t="s">
        <v>168</v>
      </c>
      <c r="AU256" s="165" t="s">
        <v>86</v>
      </c>
      <c r="AV256" s="13" t="s">
        <v>86</v>
      </c>
      <c r="AW256" s="13" t="s">
        <v>30</v>
      </c>
      <c r="AX256" s="13" t="s">
        <v>73</v>
      </c>
      <c r="AY256" s="165" t="s">
        <v>159</v>
      </c>
    </row>
    <row r="257" spans="1:65" s="14" customFormat="1" ht="11.25">
      <c r="B257" s="172"/>
      <c r="D257" s="164" t="s">
        <v>168</v>
      </c>
      <c r="E257" s="173" t="s">
        <v>1</v>
      </c>
      <c r="F257" s="174" t="s">
        <v>170</v>
      </c>
      <c r="H257" s="175">
        <v>11.52</v>
      </c>
      <c r="I257" s="176"/>
      <c r="L257" s="172"/>
      <c r="M257" s="177"/>
      <c r="N257" s="178"/>
      <c r="O257" s="178"/>
      <c r="P257" s="178"/>
      <c r="Q257" s="178"/>
      <c r="R257" s="178"/>
      <c r="S257" s="178"/>
      <c r="T257" s="179"/>
      <c r="AT257" s="173" t="s">
        <v>168</v>
      </c>
      <c r="AU257" s="173" t="s">
        <v>86</v>
      </c>
      <c r="AV257" s="14" t="s">
        <v>167</v>
      </c>
      <c r="AW257" s="14" t="s">
        <v>30</v>
      </c>
      <c r="AX257" s="14" t="s">
        <v>80</v>
      </c>
      <c r="AY257" s="173" t="s">
        <v>159</v>
      </c>
    </row>
    <row r="258" spans="1:65" s="2" customFormat="1" ht="24.2" customHeight="1">
      <c r="A258" s="33"/>
      <c r="B258" s="149"/>
      <c r="C258" s="195" t="s">
        <v>7</v>
      </c>
      <c r="D258" s="195" t="s">
        <v>269</v>
      </c>
      <c r="E258" s="196" t="s">
        <v>285</v>
      </c>
      <c r="F258" s="197" t="s">
        <v>286</v>
      </c>
      <c r="G258" s="198" t="s">
        <v>165</v>
      </c>
      <c r="H258" s="199">
        <v>12.672000000000001</v>
      </c>
      <c r="I258" s="200"/>
      <c r="J258" s="201">
        <f>ROUND(I258*H258,2)</f>
        <v>0</v>
      </c>
      <c r="K258" s="197" t="s">
        <v>166</v>
      </c>
      <c r="L258" s="202"/>
      <c r="M258" s="203" t="s">
        <v>1</v>
      </c>
      <c r="N258" s="204" t="s">
        <v>39</v>
      </c>
      <c r="O258" s="59"/>
      <c r="P258" s="159">
        <f>O258*H258</f>
        <v>0</v>
      </c>
      <c r="Q258" s="159">
        <v>1.6500000000000001E-2</v>
      </c>
      <c r="R258" s="159">
        <f>Q258*H258</f>
        <v>0.20908800000000002</v>
      </c>
      <c r="S258" s="159">
        <v>0</v>
      </c>
      <c r="T258" s="160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1" t="s">
        <v>178</v>
      </c>
      <c r="AT258" s="161" t="s">
        <v>269</v>
      </c>
      <c r="AU258" s="161" t="s">
        <v>86</v>
      </c>
      <c r="AY258" s="18" t="s">
        <v>159</v>
      </c>
      <c r="BE258" s="162">
        <f>IF(N258="základní",J258,0)</f>
        <v>0</v>
      </c>
      <c r="BF258" s="162">
        <f>IF(N258="snížená",J258,0)</f>
        <v>0</v>
      </c>
      <c r="BG258" s="162">
        <f>IF(N258="zákl. přenesená",J258,0)</f>
        <v>0</v>
      </c>
      <c r="BH258" s="162">
        <f>IF(N258="sníž. přenesená",J258,0)</f>
        <v>0</v>
      </c>
      <c r="BI258" s="162">
        <f>IF(N258="nulová",J258,0)</f>
        <v>0</v>
      </c>
      <c r="BJ258" s="18" t="s">
        <v>86</v>
      </c>
      <c r="BK258" s="162">
        <f>ROUND(I258*H258,2)</f>
        <v>0</v>
      </c>
      <c r="BL258" s="18" t="s">
        <v>167</v>
      </c>
      <c r="BM258" s="161" t="s">
        <v>287</v>
      </c>
    </row>
    <row r="259" spans="1:65" s="13" customFormat="1" ht="11.25">
      <c r="B259" s="163"/>
      <c r="D259" s="164" t="s">
        <v>168</v>
      </c>
      <c r="E259" s="165" t="s">
        <v>1</v>
      </c>
      <c r="F259" s="166" t="s">
        <v>288</v>
      </c>
      <c r="H259" s="167">
        <v>12.672000000000001</v>
      </c>
      <c r="I259" s="168"/>
      <c r="L259" s="163"/>
      <c r="M259" s="169"/>
      <c r="N259" s="170"/>
      <c r="O259" s="170"/>
      <c r="P259" s="170"/>
      <c r="Q259" s="170"/>
      <c r="R259" s="170"/>
      <c r="S259" s="170"/>
      <c r="T259" s="171"/>
      <c r="AT259" s="165" t="s">
        <v>168</v>
      </c>
      <c r="AU259" s="165" t="s">
        <v>86</v>
      </c>
      <c r="AV259" s="13" t="s">
        <v>86</v>
      </c>
      <c r="AW259" s="13" t="s">
        <v>30</v>
      </c>
      <c r="AX259" s="13" t="s">
        <v>73</v>
      </c>
      <c r="AY259" s="165" t="s">
        <v>159</v>
      </c>
    </row>
    <row r="260" spans="1:65" s="14" customFormat="1" ht="11.25">
      <c r="B260" s="172"/>
      <c r="D260" s="164" t="s">
        <v>168</v>
      </c>
      <c r="E260" s="173" t="s">
        <v>1</v>
      </c>
      <c r="F260" s="174" t="s">
        <v>170</v>
      </c>
      <c r="H260" s="175">
        <v>12.672000000000001</v>
      </c>
      <c r="I260" s="176"/>
      <c r="L260" s="172"/>
      <c r="M260" s="177"/>
      <c r="N260" s="178"/>
      <c r="O260" s="178"/>
      <c r="P260" s="178"/>
      <c r="Q260" s="178"/>
      <c r="R260" s="178"/>
      <c r="S260" s="178"/>
      <c r="T260" s="179"/>
      <c r="AT260" s="173" t="s">
        <v>168</v>
      </c>
      <c r="AU260" s="173" t="s">
        <v>86</v>
      </c>
      <c r="AV260" s="14" t="s">
        <v>167</v>
      </c>
      <c r="AW260" s="14" t="s">
        <v>30</v>
      </c>
      <c r="AX260" s="14" t="s">
        <v>80</v>
      </c>
      <c r="AY260" s="173" t="s">
        <v>159</v>
      </c>
    </row>
    <row r="261" spans="1:65" s="2" customFormat="1" ht="55.5" customHeight="1">
      <c r="A261" s="33"/>
      <c r="B261" s="149"/>
      <c r="C261" s="150" t="s">
        <v>232</v>
      </c>
      <c r="D261" s="150" t="s">
        <v>162</v>
      </c>
      <c r="E261" s="151" t="s">
        <v>289</v>
      </c>
      <c r="F261" s="152" t="s">
        <v>290</v>
      </c>
      <c r="G261" s="153" t="s">
        <v>165</v>
      </c>
      <c r="H261" s="154">
        <v>1282.8</v>
      </c>
      <c r="I261" s="155"/>
      <c r="J261" s="156">
        <f>ROUND(I261*H261,2)</f>
        <v>0</v>
      </c>
      <c r="K261" s="152" t="s">
        <v>166</v>
      </c>
      <c r="L261" s="34"/>
      <c r="M261" s="157" t="s">
        <v>1</v>
      </c>
      <c r="N261" s="158" t="s">
        <v>39</v>
      </c>
      <c r="O261" s="59"/>
      <c r="P261" s="159">
        <f>O261*H261</f>
        <v>0</v>
      </c>
      <c r="Q261" s="159">
        <v>1E-4</v>
      </c>
      <c r="R261" s="159">
        <f>Q261*H261</f>
        <v>0.12828000000000001</v>
      </c>
      <c r="S261" s="159">
        <v>0</v>
      </c>
      <c r="T261" s="160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1" t="s">
        <v>167</v>
      </c>
      <c r="AT261" s="161" t="s">
        <v>162</v>
      </c>
      <c r="AU261" s="161" t="s">
        <v>86</v>
      </c>
      <c r="AY261" s="18" t="s">
        <v>159</v>
      </c>
      <c r="BE261" s="162">
        <f>IF(N261="základní",J261,0)</f>
        <v>0</v>
      </c>
      <c r="BF261" s="162">
        <f>IF(N261="snížená",J261,0)</f>
        <v>0</v>
      </c>
      <c r="BG261" s="162">
        <f>IF(N261="zákl. přenesená",J261,0)</f>
        <v>0</v>
      </c>
      <c r="BH261" s="162">
        <f>IF(N261="sníž. přenesená",J261,0)</f>
        <v>0</v>
      </c>
      <c r="BI261" s="162">
        <f>IF(N261="nulová",J261,0)</f>
        <v>0</v>
      </c>
      <c r="BJ261" s="18" t="s">
        <v>86</v>
      </c>
      <c r="BK261" s="162">
        <f>ROUND(I261*H261,2)</f>
        <v>0</v>
      </c>
      <c r="BL261" s="18" t="s">
        <v>167</v>
      </c>
      <c r="BM261" s="161" t="s">
        <v>291</v>
      </c>
    </row>
    <row r="262" spans="1:65" s="13" customFormat="1" ht="11.25">
      <c r="B262" s="163"/>
      <c r="D262" s="164" t="s">
        <v>168</v>
      </c>
      <c r="E262" s="165" t="s">
        <v>1</v>
      </c>
      <c r="F262" s="166" t="s">
        <v>292</v>
      </c>
      <c r="H262" s="167">
        <v>101.67</v>
      </c>
      <c r="I262" s="168"/>
      <c r="L262" s="163"/>
      <c r="M262" s="169"/>
      <c r="N262" s="170"/>
      <c r="O262" s="170"/>
      <c r="P262" s="170"/>
      <c r="Q262" s="170"/>
      <c r="R262" s="170"/>
      <c r="S262" s="170"/>
      <c r="T262" s="171"/>
      <c r="AT262" s="165" t="s">
        <v>168</v>
      </c>
      <c r="AU262" s="165" t="s">
        <v>86</v>
      </c>
      <c r="AV262" s="13" t="s">
        <v>86</v>
      </c>
      <c r="AW262" s="13" t="s">
        <v>30</v>
      </c>
      <c r="AX262" s="13" t="s">
        <v>73</v>
      </c>
      <c r="AY262" s="165" t="s">
        <v>159</v>
      </c>
    </row>
    <row r="263" spans="1:65" s="13" customFormat="1" ht="11.25">
      <c r="B263" s="163"/>
      <c r="D263" s="164" t="s">
        <v>168</v>
      </c>
      <c r="E263" s="165" t="s">
        <v>1</v>
      </c>
      <c r="F263" s="166" t="s">
        <v>293</v>
      </c>
      <c r="H263" s="167">
        <v>1169.6099999999999</v>
      </c>
      <c r="I263" s="168"/>
      <c r="L263" s="163"/>
      <c r="M263" s="169"/>
      <c r="N263" s="170"/>
      <c r="O263" s="170"/>
      <c r="P263" s="170"/>
      <c r="Q263" s="170"/>
      <c r="R263" s="170"/>
      <c r="S263" s="170"/>
      <c r="T263" s="171"/>
      <c r="AT263" s="165" t="s">
        <v>168</v>
      </c>
      <c r="AU263" s="165" t="s">
        <v>86</v>
      </c>
      <c r="AV263" s="13" t="s">
        <v>86</v>
      </c>
      <c r="AW263" s="13" t="s">
        <v>30</v>
      </c>
      <c r="AX263" s="13" t="s">
        <v>73</v>
      </c>
      <c r="AY263" s="165" t="s">
        <v>159</v>
      </c>
    </row>
    <row r="264" spans="1:65" s="13" customFormat="1" ht="11.25">
      <c r="B264" s="163"/>
      <c r="D264" s="164" t="s">
        <v>168</v>
      </c>
      <c r="E264" s="165" t="s">
        <v>1</v>
      </c>
      <c r="F264" s="166" t="s">
        <v>264</v>
      </c>
      <c r="H264" s="167">
        <v>11.52</v>
      </c>
      <c r="I264" s="168"/>
      <c r="L264" s="163"/>
      <c r="M264" s="169"/>
      <c r="N264" s="170"/>
      <c r="O264" s="170"/>
      <c r="P264" s="170"/>
      <c r="Q264" s="170"/>
      <c r="R264" s="170"/>
      <c r="S264" s="170"/>
      <c r="T264" s="171"/>
      <c r="AT264" s="165" t="s">
        <v>168</v>
      </c>
      <c r="AU264" s="165" t="s">
        <v>86</v>
      </c>
      <c r="AV264" s="13" t="s">
        <v>86</v>
      </c>
      <c r="AW264" s="13" t="s">
        <v>30</v>
      </c>
      <c r="AX264" s="13" t="s">
        <v>73</v>
      </c>
      <c r="AY264" s="165" t="s">
        <v>159</v>
      </c>
    </row>
    <row r="265" spans="1:65" s="14" customFormat="1" ht="11.25">
      <c r="B265" s="172"/>
      <c r="D265" s="164" t="s">
        <v>168</v>
      </c>
      <c r="E265" s="173" t="s">
        <v>1</v>
      </c>
      <c r="F265" s="174" t="s">
        <v>170</v>
      </c>
      <c r="H265" s="175">
        <v>1282.8</v>
      </c>
      <c r="I265" s="176"/>
      <c r="L265" s="172"/>
      <c r="M265" s="177"/>
      <c r="N265" s="178"/>
      <c r="O265" s="178"/>
      <c r="P265" s="178"/>
      <c r="Q265" s="178"/>
      <c r="R265" s="178"/>
      <c r="S265" s="178"/>
      <c r="T265" s="179"/>
      <c r="AT265" s="173" t="s">
        <v>168</v>
      </c>
      <c r="AU265" s="173" t="s">
        <v>86</v>
      </c>
      <c r="AV265" s="14" t="s">
        <v>167</v>
      </c>
      <c r="AW265" s="14" t="s">
        <v>30</v>
      </c>
      <c r="AX265" s="14" t="s">
        <v>80</v>
      </c>
      <c r="AY265" s="173" t="s">
        <v>159</v>
      </c>
    </row>
    <row r="266" spans="1:65" s="2" customFormat="1" ht="37.9" customHeight="1">
      <c r="A266" s="33"/>
      <c r="B266" s="149"/>
      <c r="C266" s="150" t="s">
        <v>294</v>
      </c>
      <c r="D266" s="150" t="s">
        <v>162</v>
      </c>
      <c r="E266" s="151" t="s">
        <v>295</v>
      </c>
      <c r="F266" s="152" t="s">
        <v>296</v>
      </c>
      <c r="G266" s="153" t="s">
        <v>165</v>
      </c>
      <c r="H266" s="154">
        <v>113.19</v>
      </c>
      <c r="I266" s="155"/>
      <c r="J266" s="156">
        <f>ROUND(I266*H266,2)</f>
        <v>0</v>
      </c>
      <c r="K266" s="152" t="s">
        <v>166</v>
      </c>
      <c r="L266" s="34"/>
      <c r="M266" s="157" t="s">
        <v>1</v>
      </c>
      <c r="N266" s="158" t="s">
        <v>39</v>
      </c>
      <c r="O266" s="59"/>
      <c r="P266" s="159">
        <f>O266*H266</f>
        <v>0</v>
      </c>
      <c r="Q266" s="159">
        <v>1.3089999999999999E-2</v>
      </c>
      <c r="R266" s="159">
        <f>Q266*H266</f>
        <v>1.4816570999999998</v>
      </c>
      <c r="S266" s="159">
        <v>0</v>
      </c>
      <c r="T266" s="160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1" t="s">
        <v>167</v>
      </c>
      <c r="AT266" s="161" t="s">
        <v>162</v>
      </c>
      <c r="AU266" s="161" t="s">
        <v>86</v>
      </c>
      <c r="AY266" s="18" t="s">
        <v>159</v>
      </c>
      <c r="BE266" s="162">
        <f>IF(N266="základní",J266,0)</f>
        <v>0</v>
      </c>
      <c r="BF266" s="162">
        <f>IF(N266="snížená",J266,0)</f>
        <v>0</v>
      </c>
      <c r="BG266" s="162">
        <f>IF(N266="zákl. přenesená",J266,0)</f>
        <v>0</v>
      </c>
      <c r="BH266" s="162">
        <f>IF(N266="sníž. přenesená",J266,0)</f>
        <v>0</v>
      </c>
      <c r="BI266" s="162">
        <f>IF(N266="nulová",J266,0)</f>
        <v>0</v>
      </c>
      <c r="BJ266" s="18" t="s">
        <v>86</v>
      </c>
      <c r="BK266" s="162">
        <f>ROUND(I266*H266,2)</f>
        <v>0</v>
      </c>
      <c r="BL266" s="18" t="s">
        <v>167</v>
      </c>
      <c r="BM266" s="161" t="s">
        <v>297</v>
      </c>
    </row>
    <row r="267" spans="1:65" s="13" customFormat="1" ht="11.25">
      <c r="B267" s="163"/>
      <c r="D267" s="164" t="s">
        <v>168</v>
      </c>
      <c r="E267" s="165" t="s">
        <v>1</v>
      </c>
      <c r="F267" s="166" t="s">
        <v>257</v>
      </c>
      <c r="H267" s="167">
        <v>23.04</v>
      </c>
      <c r="I267" s="168"/>
      <c r="L267" s="163"/>
      <c r="M267" s="169"/>
      <c r="N267" s="170"/>
      <c r="O267" s="170"/>
      <c r="P267" s="170"/>
      <c r="Q267" s="170"/>
      <c r="R267" s="170"/>
      <c r="S267" s="170"/>
      <c r="T267" s="171"/>
      <c r="AT267" s="165" t="s">
        <v>168</v>
      </c>
      <c r="AU267" s="165" t="s">
        <v>86</v>
      </c>
      <c r="AV267" s="13" t="s">
        <v>86</v>
      </c>
      <c r="AW267" s="13" t="s">
        <v>30</v>
      </c>
      <c r="AX267" s="13" t="s">
        <v>73</v>
      </c>
      <c r="AY267" s="165" t="s">
        <v>159</v>
      </c>
    </row>
    <row r="268" spans="1:65" s="13" customFormat="1" ht="22.5">
      <c r="B268" s="163"/>
      <c r="D268" s="164" t="s">
        <v>168</v>
      </c>
      <c r="E268" s="165" t="s">
        <v>1</v>
      </c>
      <c r="F268" s="166" t="s">
        <v>258</v>
      </c>
      <c r="H268" s="167">
        <v>68.88</v>
      </c>
      <c r="I268" s="168"/>
      <c r="L268" s="163"/>
      <c r="M268" s="169"/>
      <c r="N268" s="170"/>
      <c r="O268" s="170"/>
      <c r="P268" s="170"/>
      <c r="Q268" s="170"/>
      <c r="R268" s="170"/>
      <c r="S268" s="170"/>
      <c r="T268" s="171"/>
      <c r="AT268" s="165" t="s">
        <v>168</v>
      </c>
      <c r="AU268" s="165" t="s">
        <v>86</v>
      </c>
      <c r="AV268" s="13" t="s">
        <v>86</v>
      </c>
      <c r="AW268" s="13" t="s">
        <v>30</v>
      </c>
      <c r="AX268" s="13" t="s">
        <v>73</v>
      </c>
      <c r="AY268" s="165" t="s">
        <v>159</v>
      </c>
    </row>
    <row r="269" spans="1:65" s="13" customFormat="1" ht="11.25">
      <c r="B269" s="163"/>
      <c r="D269" s="164" t="s">
        <v>168</v>
      </c>
      <c r="E269" s="165" t="s">
        <v>1</v>
      </c>
      <c r="F269" s="166" t="s">
        <v>259</v>
      </c>
      <c r="H269" s="167">
        <v>9.75</v>
      </c>
      <c r="I269" s="168"/>
      <c r="L269" s="163"/>
      <c r="M269" s="169"/>
      <c r="N269" s="170"/>
      <c r="O269" s="170"/>
      <c r="P269" s="170"/>
      <c r="Q269" s="170"/>
      <c r="R269" s="170"/>
      <c r="S269" s="170"/>
      <c r="T269" s="171"/>
      <c r="AT269" s="165" t="s">
        <v>168</v>
      </c>
      <c r="AU269" s="165" t="s">
        <v>86</v>
      </c>
      <c r="AV269" s="13" t="s">
        <v>86</v>
      </c>
      <c r="AW269" s="13" t="s">
        <v>30</v>
      </c>
      <c r="AX269" s="13" t="s">
        <v>73</v>
      </c>
      <c r="AY269" s="165" t="s">
        <v>159</v>
      </c>
    </row>
    <row r="270" spans="1:65" s="13" customFormat="1" ht="11.25">
      <c r="B270" s="163"/>
      <c r="D270" s="164" t="s">
        <v>168</v>
      </c>
      <c r="E270" s="165" t="s">
        <v>1</v>
      </c>
      <c r="F270" s="166" t="s">
        <v>264</v>
      </c>
      <c r="H270" s="167">
        <v>11.52</v>
      </c>
      <c r="I270" s="168"/>
      <c r="L270" s="163"/>
      <c r="M270" s="169"/>
      <c r="N270" s="170"/>
      <c r="O270" s="170"/>
      <c r="P270" s="170"/>
      <c r="Q270" s="170"/>
      <c r="R270" s="170"/>
      <c r="S270" s="170"/>
      <c r="T270" s="171"/>
      <c r="AT270" s="165" t="s">
        <v>168</v>
      </c>
      <c r="AU270" s="165" t="s">
        <v>86</v>
      </c>
      <c r="AV270" s="13" t="s">
        <v>86</v>
      </c>
      <c r="AW270" s="13" t="s">
        <v>30</v>
      </c>
      <c r="AX270" s="13" t="s">
        <v>73</v>
      </c>
      <c r="AY270" s="165" t="s">
        <v>159</v>
      </c>
    </row>
    <row r="271" spans="1:65" s="14" customFormat="1" ht="11.25">
      <c r="B271" s="172"/>
      <c r="D271" s="164" t="s">
        <v>168</v>
      </c>
      <c r="E271" s="173" t="s">
        <v>1</v>
      </c>
      <c r="F271" s="174" t="s">
        <v>170</v>
      </c>
      <c r="H271" s="175">
        <v>113.19</v>
      </c>
      <c r="I271" s="176"/>
      <c r="L271" s="172"/>
      <c r="M271" s="177"/>
      <c r="N271" s="178"/>
      <c r="O271" s="178"/>
      <c r="P271" s="178"/>
      <c r="Q271" s="178"/>
      <c r="R271" s="178"/>
      <c r="S271" s="178"/>
      <c r="T271" s="179"/>
      <c r="AT271" s="173" t="s">
        <v>168</v>
      </c>
      <c r="AU271" s="173" t="s">
        <v>86</v>
      </c>
      <c r="AV271" s="14" t="s">
        <v>167</v>
      </c>
      <c r="AW271" s="14" t="s">
        <v>30</v>
      </c>
      <c r="AX271" s="14" t="s">
        <v>80</v>
      </c>
      <c r="AY271" s="173" t="s">
        <v>159</v>
      </c>
    </row>
    <row r="272" spans="1:65" s="2" customFormat="1" ht="24.2" customHeight="1">
      <c r="A272" s="33"/>
      <c r="B272" s="149"/>
      <c r="C272" s="150" t="s">
        <v>237</v>
      </c>
      <c r="D272" s="150" t="s">
        <v>162</v>
      </c>
      <c r="E272" s="151" t="s">
        <v>298</v>
      </c>
      <c r="F272" s="152" t="s">
        <v>299</v>
      </c>
      <c r="G272" s="153" t="s">
        <v>165</v>
      </c>
      <c r="H272" s="154">
        <v>38.549999999999997</v>
      </c>
      <c r="I272" s="155"/>
      <c r="J272" s="156">
        <f>ROUND(I272*H272,2)</f>
        <v>0</v>
      </c>
      <c r="K272" s="152" t="s">
        <v>1</v>
      </c>
      <c r="L272" s="34"/>
      <c r="M272" s="157" t="s">
        <v>1</v>
      </c>
      <c r="N272" s="158" t="s">
        <v>39</v>
      </c>
      <c r="O272" s="59"/>
      <c r="P272" s="159">
        <f>O272*H272</f>
        <v>0</v>
      </c>
      <c r="Q272" s="159">
        <v>0</v>
      </c>
      <c r="R272" s="159">
        <f>Q272*H272</f>
        <v>0</v>
      </c>
      <c r="S272" s="159">
        <v>0</v>
      </c>
      <c r="T272" s="160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1" t="s">
        <v>167</v>
      </c>
      <c r="AT272" s="161" t="s">
        <v>162</v>
      </c>
      <c r="AU272" s="161" t="s">
        <v>86</v>
      </c>
      <c r="AY272" s="18" t="s">
        <v>159</v>
      </c>
      <c r="BE272" s="162">
        <f>IF(N272="základní",J272,0)</f>
        <v>0</v>
      </c>
      <c r="BF272" s="162">
        <f>IF(N272="snížená",J272,0)</f>
        <v>0</v>
      </c>
      <c r="BG272" s="162">
        <f>IF(N272="zákl. přenesená",J272,0)</f>
        <v>0</v>
      </c>
      <c r="BH272" s="162">
        <f>IF(N272="sníž. přenesená",J272,0)</f>
        <v>0</v>
      </c>
      <c r="BI272" s="162">
        <f>IF(N272="nulová",J272,0)</f>
        <v>0</v>
      </c>
      <c r="BJ272" s="18" t="s">
        <v>86</v>
      </c>
      <c r="BK272" s="162">
        <f>ROUND(I272*H272,2)</f>
        <v>0</v>
      </c>
      <c r="BL272" s="18" t="s">
        <v>167</v>
      </c>
      <c r="BM272" s="161" t="s">
        <v>300</v>
      </c>
    </row>
    <row r="273" spans="1:65" s="13" customFormat="1" ht="11.25">
      <c r="B273" s="163"/>
      <c r="D273" s="164" t="s">
        <v>168</v>
      </c>
      <c r="E273" s="165" t="s">
        <v>1</v>
      </c>
      <c r="F273" s="166" t="s">
        <v>301</v>
      </c>
      <c r="H273" s="167">
        <v>28.8</v>
      </c>
      <c r="I273" s="168"/>
      <c r="L273" s="163"/>
      <c r="M273" s="169"/>
      <c r="N273" s="170"/>
      <c r="O273" s="170"/>
      <c r="P273" s="170"/>
      <c r="Q273" s="170"/>
      <c r="R273" s="170"/>
      <c r="S273" s="170"/>
      <c r="T273" s="171"/>
      <c r="AT273" s="165" t="s">
        <v>168</v>
      </c>
      <c r="AU273" s="165" t="s">
        <v>86</v>
      </c>
      <c r="AV273" s="13" t="s">
        <v>86</v>
      </c>
      <c r="AW273" s="13" t="s">
        <v>30</v>
      </c>
      <c r="AX273" s="13" t="s">
        <v>73</v>
      </c>
      <c r="AY273" s="165" t="s">
        <v>159</v>
      </c>
    </row>
    <row r="274" spans="1:65" s="13" customFormat="1" ht="11.25">
      <c r="B274" s="163"/>
      <c r="D274" s="164" t="s">
        <v>168</v>
      </c>
      <c r="E274" s="165" t="s">
        <v>1</v>
      </c>
      <c r="F274" s="166" t="s">
        <v>259</v>
      </c>
      <c r="H274" s="167">
        <v>9.75</v>
      </c>
      <c r="I274" s="168"/>
      <c r="L274" s="163"/>
      <c r="M274" s="169"/>
      <c r="N274" s="170"/>
      <c r="O274" s="170"/>
      <c r="P274" s="170"/>
      <c r="Q274" s="170"/>
      <c r="R274" s="170"/>
      <c r="S274" s="170"/>
      <c r="T274" s="171"/>
      <c r="AT274" s="165" t="s">
        <v>168</v>
      </c>
      <c r="AU274" s="165" t="s">
        <v>86</v>
      </c>
      <c r="AV274" s="13" t="s">
        <v>86</v>
      </c>
      <c r="AW274" s="13" t="s">
        <v>30</v>
      </c>
      <c r="AX274" s="13" t="s">
        <v>73</v>
      </c>
      <c r="AY274" s="165" t="s">
        <v>159</v>
      </c>
    </row>
    <row r="275" spans="1:65" s="14" customFormat="1" ht="11.25">
      <c r="B275" s="172"/>
      <c r="D275" s="164" t="s">
        <v>168</v>
      </c>
      <c r="E275" s="173" t="s">
        <v>1</v>
      </c>
      <c r="F275" s="174" t="s">
        <v>170</v>
      </c>
      <c r="H275" s="175">
        <v>38.549999999999997</v>
      </c>
      <c r="I275" s="176"/>
      <c r="L275" s="172"/>
      <c r="M275" s="177"/>
      <c r="N275" s="178"/>
      <c r="O275" s="178"/>
      <c r="P275" s="178"/>
      <c r="Q275" s="178"/>
      <c r="R275" s="178"/>
      <c r="S275" s="178"/>
      <c r="T275" s="179"/>
      <c r="AT275" s="173" t="s">
        <v>168</v>
      </c>
      <c r="AU275" s="173" t="s">
        <v>86</v>
      </c>
      <c r="AV275" s="14" t="s">
        <v>167</v>
      </c>
      <c r="AW275" s="14" t="s">
        <v>30</v>
      </c>
      <c r="AX275" s="14" t="s">
        <v>80</v>
      </c>
      <c r="AY275" s="173" t="s">
        <v>159</v>
      </c>
    </row>
    <row r="276" spans="1:65" s="2" customFormat="1" ht="37.9" customHeight="1">
      <c r="A276" s="33"/>
      <c r="B276" s="149"/>
      <c r="C276" s="150" t="s">
        <v>302</v>
      </c>
      <c r="D276" s="150" t="s">
        <v>162</v>
      </c>
      <c r="E276" s="151" t="s">
        <v>303</v>
      </c>
      <c r="F276" s="152" t="s">
        <v>304</v>
      </c>
      <c r="G276" s="153" t="s">
        <v>165</v>
      </c>
      <c r="H276" s="154">
        <v>118.95</v>
      </c>
      <c r="I276" s="155"/>
      <c r="J276" s="156">
        <f>ROUND(I276*H276,2)</f>
        <v>0</v>
      </c>
      <c r="K276" s="152" t="s">
        <v>166</v>
      </c>
      <c r="L276" s="34"/>
      <c r="M276" s="157" t="s">
        <v>1</v>
      </c>
      <c r="N276" s="158" t="s">
        <v>39</v>
      </c>
      <c r="O276" s="59"/>
      <c r="P276" s="159">
        <f>O276*H276</f>
        <v>0</v>
      </c>
      <c r="Q276" s="159">
        <v>2.7499999999999998E-3</v>
      </c>
      <c r="R276" s="159">
        <f>Q276*H276</f>
        <v>0.32711249999999997</v>
      </c>
      <c r="S276" s="159">
        <v>0</v>
      </c>
      <c r="T276" s="160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1" t="s">
        <v>167</v>
      </c>
      <c r="AT276" s="161" t="s">
        <v>162</v>
      </c>
      <c r="AU276" s="161" t="s">
        <v>86</v>
      </c>
      <c r="AY276" s="18" t="s">
        <v>159</v>
      </c>
      <c r="BE276" s="162">
        <f>IF(N276="základní",J276,0)</f>
        <v>0</v>
      </c>
      <c r="BF276" s="162">
        <f>IF(N276="snížená",J276,0)</f>
        <v>0</v>
      </c>
      <c r="BG276" s="162">
        <f>IF(N276="zákl. přenesená",J276,0)</f>
        <v>0</v>
      </c>
      <c r="BH276" s="162">
        <f>IF(N276="sníž. přenesená",J276,0)</f>
        <v>0</v>
      </c>
      <c r="BI276" s="162">
        <f>IF(N276="nulová",J276,0)</f>
        <v>0</v>
      </c>
      <c r="BJ276" s="18" t="s">
        <v>86</v>
      </c>
      <c r="BK276" s="162">
        <f>ROUND(I276*H276,2)</f>
        <v>0</v>
      </c>
      <c r="BL276" s="18" t="s">
        <v>167</v>
      </c>
      <c r="BM276" s="161" t="s">
        <v>305</v>
      </c>
    </row>
    <row r="277" spans="1:65" s="13" customFormat="1" ht="11.25">
      <c r="B277" s="163"/>
      <c r="D277" s="164" t="s">
        <v>168</v>
      </c>
      <c r="E277" s="165" t="s">
        <v>1</v>
      </c>
      <c r="F277" s="166" t="s">
        <v>263</v>
      </c>
      <c r="H277" s="167">
        <v>28.8</v>
      </c>
      <c r="I277" s="168"/>
      <c r="L277" s="163"/>
      <c r="M277" s="169"/>
      <c r="N277" s="170"/>
      <c r="O277" s="170"/>
      <c r="P277" s="170"/>
      <c r="Q277" s="170"/>
      <c r="R277" s="170"/>
      <c r="S277" s="170"/>
      <c r="T277" s="171"/>
      <c r="AT277" s="165" t="s">
        <v>168</v>
      </c>
      <c r="AU277" s="165" t="s">
        <v>86</v>
      </c>
      <c r="AV277" s="13" t="s">
        <v>86</v>
      </c>
      <c r="AW277" s="13" t="s">
        <v>30</v>
      </c>
      <c r="AX277" s="13" t="s">
        <v>73</v>
      </c>
      <c r="AY277" s="165" t="s">
        <v>159</v>
      </c>
    </row>
    <row r="278" spans="1:65" s="13" customFormat="1" ht="22.5">
      <c r="B278" s="163"/>
      <c r="D278" s="164" t="s">
        <v>168</v>
      </c>
      <c r="E278" s="165" t="s">
        <v>1</v>
      </c>
      <c r="F278" s="166" t="s">
        <v>258</v>
      </c>
      <c r="H278" s="167">
        <v>68.88</v>
      </c>
      <c r="I278" s="168"/>
      <c r="L278" s="163"/>
      <c r="M278" s="169"/>
      <c r="N278" s="170"/>
      <c r="O278" s="170"/>
      <c r="P278" s="170"/>
      <c r="Q278" s="170"/>
      <c r="R278" s="170"/>
      <c r="S278" s="170"/>
      <c r="T278" s="171"/>
      <c r="AT278" s="165" t="s">
        <v>168</v>
      </c>
      <c r="AU278" s="165" t="s">
        <v>86</v>
      </c>
      <c r="AV278" s="13" t="s">
        <v>86</v>
      </c>
      <c r="AW278" s="13" t="s">
        <v>30</v>
      </c>
      <c r="AX278" s="13" t="s">
        <v>73</v>
      </c>
      <c r="AY278" s="165" t="s">
        <v>159</v>
      </c>
    </row>
    <row r="279" spans="1:65" s="13" customFormat="1" ht="11.25">
      <c r="B279" s="163"/>
      <c r="D279" s="164" t="s">
        <v>168</v>
      </c>
      <c r="E279" s="165" t="s">
        <v>1</v>
      </c>
      <c r="F279" s="166" t="s">
        <v>259</v>
      </c>
      <c r="H279" s="167">
        <v>9.75</v>
      </c>
      <c r="I279" s="168"/>
      <c r="L279" s="163"/>
      <c r="M279" s="169"/>
      <c r="N279" s="170"/>
      <c r="O279" s="170"/>
      <c r="P279" s="170"/>
      <c r="Q279" s="170"/>
      <c r="R279" s="170"/>
      <c r="S279" s="170"/>
      <c r="T279" s="171"/>
      <c r="AT279" s="165" t="s">
        <v>168</v>
      </c>
      <c r="AU279" s="165" t="s">
        <v>86</v>
      </c>
      <c r="AV279" s="13" t="s">
        <v>86</v>
      </c>
      <c r="AW279" s="13" t="s">
        <v>30</v>
      </c>
      <c r="AX279" s="13" t="s">
        <v>73</v>
      </c>
      <c r="AY279" s="165" t="s">
        <v>159</v>
      </c>
    </row>
    <row r="280" spans="1:65" s="13" customFormat="1" ht="11.25">
      <c r="B280" s="163"/>
      <c r="D280" s="164" t="s">
        <v>168</v>
      </c>
      <c r="E280" s="165" t="s">
        <v>1</v>
      </c>
      <c r="F280" s="166" t="s">
        <v>264</v>
      </c>
      <c r="H280" s="167">
        <v>11.52</v>
      </c>
      <c r="I280" s="168"/>
      <c r="L280" s="163"/>
      <c r="M280" s="169"/>
      <c r="N280" s="170"/>
      <c r="O280" s="170"/>
      <c r="P280" s="170"/>
      <c r="Q280" s="170"/>
      <c r="R280" s="170"/>
      <c r="S280" s="170"/>
      <c r="T280" s="171"/>
      <c r="AT280" s="165" t="s">
        <v>168</v>
      </c>
      <c r="AU280" s="165" t="s">
        <v>86</v>
      </c>
      <c r="AV280" s="13" t="s">
        <v>86</v>
      </c>
      <c r="AW280" s="13" t="s">
        <v>30</v>
      </c>
      <c r="AX280" s="13" t="s">
        <v>73</v>
      </c>
      <c r="AY280" s="165" t="s">
        <v>159</v>
      </c>
    </row>
    <row r="281" spans="1:65" s="14" customFormat="1" ht="11.25">
      <c r="B281" s="172"/>
      <c r="D281" s="164" t="s">
        <v>168</v>
      </c>
      <c r="E281" s="173" t="s">
        <v>1</v>
      </c>
      <c r="F281" s="174" t="s">
        <v>170</v>
      </c>
      <c r="H281" s="175">
        <v>118.94999999999999</v>
      </c>
      <c r="I281" s="176"/>
      <c r="L281" s="172"/>
      <c r="M281" s="177"/>
      <c r="N281" s="178"/>
      <c r="O281" s="178"/>
      <c r="P281" s="178"/>
      <c r="Q281" s="178"/>
      <c r="R281" s="178"/>
      <c r="S281" s="178"/>
      <c r="T281" s="179"/>
      <c r="AT281" s="173" t="s">
        <v>168</v>
      </c>
      <c r="AU281" s="173" t="s">
        <v>86</v>
      </c>
      <c r="AV281" s="14" t="s">
        <v>167</v>
      </c>
      <c r="AW281" s="14" t="s">
        <v>30</v>
      </c>
      <c r="AX281" s="14" t="s">
        <v>80</v>
      </c>
      <c r="AY281" s="173" t="s">
        <v>159</v>
      </c>
    </row>
    <row r="282" spans="1:65" s="2" customFormat="1" ht="37.9" customHeight="1">
      <c r="A282" s="33"/>
      <c r="B282" s="149"/>
      <c r="C282" s="150" t="s">
        <v>242</v>
      </c>
      <c r="D282" s="150" t="s">
        <v>162</v>
      </c>
      <c r="E282" s="151" t="s">
        <v>306</v>
      </c>
      <c r="F282" s="152" t="s">
        <v>307</v>
      </c>
      <c r="G282" s="153" t="s">
        <v>165</v>
      </c>
      <c r="H282" s="154">
        <v>3253.2190000000001</v>
      </c>
      <c r="I282" s="155"/>
      <c r="J282" s="156">
        <f>ROUND(I282*H282,2)</f>
        <v>0</v>
      </c>
      <c r="K282" s="152" t="s">
        <v>166</v>
      </c>
      <c r="L282" s="34"/>
      <c r="M282" s="157" t="s">
        <v>1</v>
      </c>
      <c r="N282" s="158" t="s">
        <v>39</v>
      </c>
      <c r="O282" s="59"/>
      <c r="P282" s="159">
        <f>O282*H282</f>
        <v>0</v>
      </c>
      <c r="Q282" s="159">
        <v>1.4E-3</v>
      </c>
      <c r="R282" s="159">
        <f>Q282*H282</f>
        <v>4.5545065999999998</v>
      </c>
      <c r="S282" s="159">
        <v>0</v>
      </c>
      <c r="T282" s="160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1" t="s">
        <v>167</v>
      </c>
      <c r="AT282" s="161" t="s">
        <v>162</v>
      </c>
      <c r="AU282" s="161" t="s">
        <v>86</v>
      </c>
      <c r="AY282" s="18" t="s">
        <v>159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8" t="s">
        <v>86</v>
      </c>
      <c r="BK282" s="162">
        <f>ROUND(I282*H282,2)</f>
        <v>0</v>
      </c>
      <c r="BL282" s="18" t="s">
        <v>167</v>
      </c>
      <c r="BM282" s="161" t="s">
        <v>308</v>
      </c>
    </row>
    <row r="283" spans="1:65" s="15" customFormat="1" ht="11.25">
      <c r="B283" s="180"/>
      <c r="D283" s="164" t="s">
        <v>168</v>
      </c>
      <c r="E283" s="181" t="s">
        <v>1</v>
      </c>
      <c r="F283" s="182" t="s">
        <v>309</v>
      </c>
      <c r="H283" s="181" t="s">
        <v>1</v>
      </c>
      <c r="I283" s="183"/>
      <c r="L283" s="180"/>
      <c r="M283" s="184"/>
      <c r="N283" s="185"/>
      <c r="O283" s="185"/>
      <c r="P283" s="185"/>
      <c r="Q283" s="185"/>
      <c r="R283" s="185"/>
      <c r="S283" s="185"/>
      <c r="T283" s="186"/>
      <c r="AT283" s="181" t="s">
        <v>168</v>
      </c>
      <c r="AU283" s="181" t="s">
        <v>86</v>
      </c>
      <c r="AV283" s="15" t="s">
        <v>80</v>
      </c>
      <c r="AW283" s="15" t="s">
        <v>30</v>
      </c>
      <c r="AX283" s="15" t="s">
        <v>73</v>
      </c>
      <c r="AY283" s="181" t="s">
        <v>159</v>
      </c>
    </row>
    <row r="284" spans="1:65" s="13" customFormat="1" ht="11.25">
      <c r="B284" s="163"/>
      <c r="D284" s="164" t="s">
        <v>168</v>
      </c>
      <c r="E284" s="165" t="s">
        <v>1</v>
      </c>
      <c r="F284" s="166" t="s">
        <v>310</v>
      </c>
      <c r="H284" s="167">
        <v>3222.5790000000002</v>
      </c>
      <c r="I284" s="168"/>
      <c r="L284" s="163"/>
      <c r="M284" s="169"/>
      <c r="N284" s="170"/>
      <c r="O284" s="170"/>
      <c r="P284" s="170"/>
      <c r="Q284" s="170"/>
      <c r="R284" s="170"/>
      <c r="S284" s="170"/>
      <c r="T284" s="171"/>
      <c r="AT284" s="165" t="s">
        <v>168</v>
      </c>
      <c r="AU284" s="165" t="s">
        <v>86</v>
      </c>
      <c r="AV284" s="13" t="s">
        <v>86</v>
      </c>
      <c r="AW284" s="13" t="s">
        <v>30</v>
      </c>
      <c r="AX284" s="13" t="s">
        <v>73</v>
      </c>
      <c r="AY284" s="165" t="s">
        <v>159</v>
      </c>
    </row>
    <row r="285" spans="1:65" s="13" customFormat="1" ht="11.25">
      <c r="B285" s="163"/>
      <c r="D285" s="164" t="s">
        <v>168</v>
      </c>
      <c r="E285" s="165" t="s">
        <v>1</v>
      </c>
      <c r="F285" s="166" t="s">
        <v>311</v>
      </c>
      <c r="H285" s="167">
        <v>20.16</v>
      </c>
      <c r="I285" s="168"/>
      <c r="L285" s="163"/>
      <c r="M285" s="169"/>
      <c r="N285" s="170"/>
      <c r="O285" s="170"/>
      <c r="P285" s="170"/>
      <c r="Q285" s="170"/>
      <c r="R285" s="170"/>
      <c r="S285" s="170"/>
      <c r="T285" s="171"/>
      <c r="AT285" s="165" t="s">
        <v>168</v>
      </c>
      <c r="AU285" s="165" t="s">
        <v>86</v>
      </c>
      <c r="AV285" s="13" t="s">
        <v>86</v>
      </c>
      <c r="AW285" s="13" t="s">
        <v>30</v>
      </c>
      <c r="AX285" s="13" t="s">
        <v>73</v>
      </c>
      <c r="AY285" s="165" t="s">
        <v>159</v>
      </c>
    </row>
    <row r="286" spans="1:65" s="15" customFormat="1" ht="11.25">
      <c r="B286" s="180"/>
      <c r="D286" s="164" t="s">
        <v>168</v>
      </c>
      <c r="E286" s="181" t="s">
        <v>1</v>
      </c>
      <c r="F286" s="182" t="s">
        <v>312</v>
      </c>
      <c r="H286" s="181" t="s">
        <v>1</v>
      </c>
      <c r="I286" s="183"/>
      <c r="L286" s="180"/>
      <c r="M286" s="184"/>
      <c r="N286" s="185"/>
      <c r="O286" s="185"/>
      <c r="P286" s="185"/>
      <c r="Q286" s="185"/>
      <c r="R286" s="185"/>
      <c r="S286" s="185"/>
      <c r="T286" s="186"/>
      <c r="AT286" s="181" t="s">
        <v>168</v>
      </c>
      <c r="AU286" s="181" t="s">
        <v>86</v>
      </c>
      <c r="AV286" s="15" t="s">
        <v>80</v>
      </c>
      <c r="AW286" s="15" t="s">
        <v>30</v>
      </c>
      <c r="AX286" s="15" t="s">
        <v>73</v>
      </c>
      <c r="AY286" s="181" t="s">
        <v>159</v>
      </c>
    </row>
    <row r="287" spans="1:65" s="13" customFormat="1" ht="11.25">
      <c r="B287" s="163"/>
      <c r="D287" s="164" t="s">
        <v>168</v>
      </c>
      <c r="E287" s="165" t="s">
        <v>1</v>
      </c>
      <c r="F287" s="166" t="s">
        <v>313</v>
      </c>
      <c r="H287" s="167">
        <v>10.48</v>
      </c>
      <c r="I287" s="168"/>
      <c r="L287" s="163"/>
      <c r="M287" s="169"/>
      <c r="N287" s="170"/>
      <c r="O287" s="170"/>
      <c r="P287" s="170"/>
      <c r="Q287" s="170"/>
      <c r="R287" s="170"/>
      <c r="S287" s="170"/>
      <c r="T287" s="171"/>
      <c r="AT287" s="165" t="s">
        <v>168</v>
      </c>
      <c r="AU287" s="165" t="s">
        <v>86</v>
      </c>
      <c r="AV287" s="13" t="s">
        <v>86</v>
      </c>
      <c r="AW287" s="13" t="s">
        <v>30</v>
      </c>
      <c r="AX287" s="13" t="s">
        <v>73</v>
      </c>
      <c r="AY287" s="165" t="s">
        <v>159</v>
      </c>
    </row>
    <row r="288" spans="1:65" s="14" customFormat="1" ht="11.25">
      <c r="B288" s="172"/>
      <c r="D288" s="164" t="s">
        <v>168</v>
      </c>
      <c r="E288" s="173" t="s">
        <v>1</v>
      </c>
      <c r="F288" s="174" t="s">
        <v>170</v>
      </c>
      <c r="H288" s="175">
        <v>3253.2190000000001</v>
      </c>
      <c r="I288" s="176"/>
      <c r="L288" s="172"/>
      <c r="M288" s="177"/>
      <c r="N288" s="178"/>
      <c r="O288" s="178"/>
      <c r="P288" s="178"/>
      <c r="Q288" s="178"/>
      <c r="R288" s="178"/>
      <c r="S288" s="178"/>
      <c r="T288" s="179"/>
      <c r="AT288" s="173" t="s">
        <v>168</v>
      </c>
      <c r="AU288" s="173" t="s">
        <v>86</v>
      </c>
      <c r="AV288" s="14" t="s">
        <v>167</v>
      </c>
      <c r="AW288" s="14" t="s">
        <v>30</v>
      </c>
      <c r="AX288" s="14" t="s">
        <v>80</v>
      </c>
      <c r="AY288" s="173" t="s">
        <v>159</v>
      </c>
    </row>
    <row r="289" spans="1:65" s="2" customFormat="1" ht="24.2" customHeight="1">
      <c r="A289" s="33"/>
      <c r="B289" s="149"/>
      <c r="C289" s="150" t="s">
        <v>314</v>
      </c>
      <c r="D289" s="150" t="s">
        <v>162</v>
      </c>
      <c r="E289" s="151" t="s">
        <v>315</v>
      </c>
      <c r="F289" s="152" t="s">
        <v>316</v>
      </c>
      <c r="G289" s="153" t="s">
        <v>165</v>
      </c>
      <c r="H289" s="154">
        <v>3284.5390000000002</v>
      </c>
      <c r="I289" s="155"/>
      <c r="J289" s="156">
        <f>ROUND(I289*H289,2)</f>
        <v>0</v>
      </c>
      <c r="K289" s="152" t="s">
        <v>166</v>
      </c>
      <c r="L289" s="34"/>
      <c r="M289" s="157" t="s">
        <v>1</v>
      </c>
      <c r="N289" s="158" t="s">
        <v>39</v>
      </c>
      <c r="O289" s="59"/>
      <c r="P289" s="159">
        <f>O289*H289</f>
        <v>0</v>
      </c>
      <c r="Q289" s="159">
        <v>2.5999999999999998E-4</v>
      </c>
      <c r="R289" s="159">
        <f>Q289*H289</f>
        <v>0.85398014</v>
      </c>
      <c r="S289" s="159">
        <v>0</v>
      </c>
      <c r="T289" s="160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1" t="s">
        <v>167</v>
      </c>
      <c r="AT289" s="161" t="s">
        <v>162</v>
      </c>
      <c r="AU289" s="161" t="s">
        <v>86</v>
      </c>
      <c r="AY289" s="18" t="s">
        <v>159</v>
      </c>
      <c r="BE289" s="162">
        <f>IF(N289="základní",J289,0)</f>
        <v>0</v>
      </c>
      <c r="BF289" s="162">
        <f>IF(N289="snížená",J289,0)</f>
        <v>0</v>
      </c>
      <c r="BG289" s="162">
        <f>IF(N289="zákl. přenesená",J289,0)</f>
        <v>0</v>
      </c>
      <c r="BH289" s="162">
        <f>IF(N289="sníž. přenesená",J289,0)</f>
        <v>0</v>
      </c>
      <c r="BI289" s="162">
        <f>IF(N289="nulová",J289,0)</f>
        <v>0</v>
      </c>
      <c r="BJ289" s="18" t="s">
        <v>86</v>
      </c>
      <c r="BK289" s="162">
        <f>ROUND(I289*H289,2)</f>
        <v>0</v>
      </c>
      <c r="BL289" s="18" t="s">
        <v>167</v>
      </c>
      <c r="BM289" s="161" t="s">
        <v>317</v>
      </c>
    </row>
    <row r="290" spans="1:65" s="15" customFormat="1" ht="11.25">
      <c r="B290" s="180"/>
      <c r="D290" s="164" t="s">
        <v>168</v>
      </c>
      <c r="E290" s="181" t="s">
        <v>1</v>
      </c>
      <c r="F290" s="182" t="s">
        <v>318</v>
      </c>
      <c r="H290" s="181" t="s">
        <v>1</v>
      </c>
      <c r="I290" s="183"/>
      <c r="L290" s="180"/>
      <c r="M290" s="184"/>
      <c r="N290" s="185"/>
      <c r="O290" s="185"/>
      <c r="P290" s="185"/>
      <c r="Q290" s="185"/>
      <c r="R290" s="185"/>
      <c r="S290" s="185"/>
      <c r="T290" s="186"/>
      <c r="AT290" s="181" t="s">
        <v>168</v>
      </c>
      <c r="AU290" s="181" t="s">
        <v>86</v>
      </c>
      <c r="AV290" s="15" t="s">
        <v>80</v>
      </c>
      <c r="AW290" s="15" t="s">
        <v>30</v>
      </c>
      <c r="AX290" s="15" t="s">
        <v>73</v>
      </c>
      <c r="AY290" s="181" t="s">
        <v>159</v>
      </c>
    </row>
    <row r="291" spans="1:65" s="13" customFormat="1" ht="11.25">
      <c r="B291" s="163"/>
      <c r="D291" s="164" t="s">
        <v>168</v>
      </c>
      <c r="E291" s="165" t="s">
        <v>1</v>
      </c>
      <c r="F291" s="166" t="s">
        <v>319</v>
      </c>
      <c r="H291" s="167">
        <v>410.61</v>
      </c>
      <c r="I291" s="168"/>
      <c r="L291" s="163"/>
      <c r="M291" s="169"/>
      <c r="N291" s="170"/>
      <c r="O291" s="170"/>
      <c r="P291" s="170"/>
      <c r="Q291" s="170"/>
      <c r="R291" s="170"/>
      <c r="S291" s="170"/>
      <c r="T291" s="171"/>
      <c r="AT291" s="165" t="s">
        <v>168</v>
      </c>
      <c r="AU291" s="165" t="s">
        <v>86</v>
      </c>
      <c r="AV291" s="13" t="s">
        <v>86</v>
      </c>
      <c r="AW291" s="13" t="s">
        <v>30</v>
      </c>
      <c r="AX291" s="13" t="s">
        <v>73</v>
      </c>
      <c r="AY291" s="165" t="s">
        <v>159</v>
      </c>
    </row>
    <row r="292" spans="1:65" s="15" customFormat="1" ht="11.25">
      <c r="B292" s="180"/>
      <c r="D292" s="164" t="s">
        <v>168</v>
      </c>
      <c r="E292" s="181" t="s">
        <v>1</v>
      </c>
      <c r="F292" s="182" t="s">
        <v>320</v>
      </c>
      <c r="H292" s="181" t="s">
        <v>1</v>
      </c>
      <c r="I292" s="183"/>
      <c r="L292" s="180"/>
      <c r="M292" s="184"/>
      <c r="N292" s="185"/>
      <c r="O292" s="185"/>
      <c r="P292" s="185"/>
      <c r="Q292" s="185"/>
      <c r="R292" s="185"/>
      <c r="S292" s="185"/>
      <c r="T292" s="186"/>
      <c r="AT292" s="181" t="s">
        <v>168</v>
      </c>
      <c r="AU292" s="181" t="s">
        <v>86</v>
      </c>
      <c r="AV292" s="15" t="s">
        <v>80</v>
      </c>
      <c r="AW292" s="15" t="s">
        <v>30</v>
      </c>
      <c r="AX292" s="15" t="s">
        <v>73</v>
      </c>
      <c r="AY292" s="181" t="s">
        <v>159</v>
      </c>
    </row>
    <row r="293" spans="1:65" s="13" customFormat="1" ht="11.25">
      <c r="B293" s="163"/>
      <c r="D293" s="164" t="s">
        <v>168</v>
      </c>
      <c r="E293" s="165" t="s">
        <v>1</v>
      </c>
      <c r="F293" s="166" t="s">
        <v>321</v>
      </c>
      <c r="H293" s="167">
        <v>2873.9290000000001</v>
      </c>
      <c r="I293" s="168"/>
      <c r="L293" s="163"/>
      <c r="M293" s="169"/>
      <c r="N293" s="170"/>
      <c r="O293" s="170"/>
      <c r="P293" s="170"/>
      <c r="Q293" s="170"/>
      <c r="R293" s="170"/>
      <c r="S293" s="170"/>
      <c r="T293" s="171"/>
      <c r="AT293" s="165" t="s">
        <v>168</v>
      </c>
      <c r="AU293" s="165" t="s">
        <v>86</v>
      </c>
      <c r="AV293" s="13" t="s">
        <v>86</v>
      </c>
      <c r="AW293" s="13" t="s">
        <v>30</v>
      </c>
      <c r="AX293" s="13" t="s">
        <v>73</v>
      </c>
      <c r="AY293" s="165" t="s">
        <v>159</v>
      </c>
    </row>
    <row r="294" spans="1:65" s="14" customFormat="1" ht="11.25">
      <c r="B294" s="172"/>
      <c r="D294" s="164" t="s">
        <v>168</v>
      </c>
      <c r="E294" s="173" t="s">
        <v>1</v>
      </c>
      <c r="F294" s="174" t="s">
        <v>170</v>
      </c>
      <c r="H294" s="175">
        <v>3284.5390000000002</v>
      </c>
      <c r="I294" s="176"/>
      <c r="L294" s="172"/>
      <c r="M294" s="177"/>
      <c r="N294" s="178"/>
      <c r="O294" s="178"/>
      <c r="P294" s="178"/>
      <c r="Q294" s="178"/>
      <c r="R294" s="178"/>
      <c r="S294" s="178"/>
      <c r="T294" s="179"/>
      <c r="AT294" s="173" t="s">
        <v>168</v>
      </c>
      <c r="AU294" s="173" t="s">
        <v>86</v>
      </c>
      <c r="AV294" s="14" t="s">
        <v>167</v>
      </c>
      <c r="AW294" s="14" t="s">
        <v>30</v>
      </c>
      <c r="AX294" s="14" t="s">
        <v>80</v>
      </c>
      <c r="AY294" s="173" t="s">
        <v>159</v>
      </c>
    </row>
    <row r="295" spans="1:65" s="2" customFormat="1" ht="37.9" customHeight="1">
      <c r="A295" s="33"/>
      <c r="B295" s="149"/>
      <c r="C295" s="150" t="s">
        <v>247</v>
      </c>
      <c r="D295" s="150" t="s">
        <v>162</v>
      </c>
      <c r="E295" s="151" t="s">
        <v>322</v>
      </c>
      <c r="F295" s="152" t="s">
        <v>323</v>
      </c>
      <c r="G295" s="153" t="s">
        <v>165</v>
      </c>
      <c r="H295" s="154">
        <v>19.936</v>
      </c>
      <c r="I295" s="155"/>
      <c r="J295" s="156">
        <f>ROUND(I295*H295,2)</f>
        <v>0</v>
      </c>
      <c r="K295" s="152" t="s">
        <v>166</v>
      </c>
      <c r="L295" s="34"/>
      <c r="M295" s="157" t="s">
        <v>1</v>
      </c>
      <c r="N295" s="158" t="s">
        <v>39</v>
      </c>
      <c r="O295" s="59"/>
      <c r="P295" s="159">
        <f>O295*H295</f>
        <v>0</v>
      </c>
      <c r="Q295" s="159">
        <v>4.3800000000000002E-3</v>
      </c>
      <c r="R295" s="159">
        <f>Q295*H295</f>
        <v>8.7319680000000011E-2</v>
      </c>
      <c r="S295" s="159">
        <v>0</v>
      </c>
      <c r="T295" s="160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1" t="s">
        <v>167</v>
      </c>
      <c r="AT295" s="161" t="s">
        <v>162</v>
      </c>
      <c r="AU295" s="161" t="s">
        <v>86</v>
      </c>
      <c r="AY295" s="18" t="s">
        <v>159</v>
      </c>
      <c r="BE295" s="162">
        <f>IF(N295="základní",J295,0)</f>
        <v>0</v>
      </c>
      <c r="BF295" s="162">
        <f>IF(N295="snížená",J295,0)</f>
        <v>0</v>
      </c>
      <c r="BG295" s="162">
        <f>IF(N295="zákl. přenesená",J295,0)</f>
        <v>0</v>
      </c>
      <c r="BH295" s="162">
        <f>IF(N295="sníž. přenesená",J295,0)</f>
        <v>0</v>
      </c>
      <c r="BI295" s="162">
        <f>IF(N295="nulová",J295,0)</f>
        <v>0</v>
      </c>
      <c r="BJ295" s="18" t="s">
        <v>86</v>
      </c>
      <c r="BK295" s="162">
        <f>ROUND(I295*H295,2)</f>
        <v>0</v>
      </c>
      <c r="BL295" s="18" t="s">
        <v>167</v>
      </c>
      <c r="BM295" s="161" t="s">
        <v>324</v>
      </c>
    </row>
    <row r="296" spans="1:65" s="15" customFormat="1" ht="11.25">
      <c r="B296" s="180"/>
      <c r="D296" s="164" t="s">
        <v>168</v>
      </c>
      <c r="E296" s="181" t="s">
        <v>1</v>
      </c>
      <c r="F296" s="182" t="s">
        <v>325</v>
      </c>
      <c r="H296" s="181" t="s">
        <v>1</v>
      </c>
      <c r="I296" s="183"/>
      <c r="L296" s="180"/>
      <c r="M296" s="184"/>
      <c r="N296" s="185"/>
      <c r="O296" s="185"/>
      <c r="P296" s="185"/>
      <c r="Q296" s="185"/>
      <c r="R296" s="185"/>
      <c r="S296" s="185"/>
      <c r="T296" s="186"/>
      <c r="AT296" s="181" t="s">
        <v>168</v>
      </c>
      <c r="AU296" s="181" t="s">
        <v>86</v>
      </c>
      <c r="AV296" s="15" t="s">
        <v>80</v>
      </c>
      <c r="AW296" s="15" t="s">
        <v>30</v>
      </c>
      <c r="AX296" s="15" t="s">
        <v>73</v>
      </c>
      <c r="AY296" s="181" t="s">
        <v>159</v>
      </c>
    </row>
    <row r="297" spans="1:65" s="13" customFormat="1" ht="11.25">
      <c r="B297" s="163"/>
      <c r="D297" s="164" t="s">
        <v>168</v>
      </c>
      <c r="E297" s="165" t="s">
        <v>1</v>
      </c>
      <c r="F297" s="166" t="s">
        <v>326</v>
      </c>
      <c r="H297" s="167">
        <v>4.22</v>
      </c>
      <c r="I297" s="168"/>
      <c r="L297" s="163"/>
      <c r="M297" s="169"/>
      <c r="N297" s="170"/>
      <c r="O297" s="170"/>
      <c r="P297" s="170"/>
      <c r="Q297" s="170"/>
      <c r="R297" s="170"/>
      <c r="S297" s="170"/>
      <c r="T297" s="171"/>
      <c r="AT297" s="165" t="s">
        <v>168</v>
      </c>
      <c r="AU297" s="165" t="s">
        <v>86</v>
      </c>
      <c r="AV297" s="13" t="s">
        <v>86</v>
      </c>
      <c r="AW297" s="13" t="s">
        <v>30</v>
      </c>
      <c r="AX297" s="13" t="s">
        <v>73</v>
      </c>
      <c r="AY297" s="165" t="s">
        <v>159</v>
      </c>
    </row>
    <row r="298" spans="1:65" s="13" customFormat="1" ht="11.25">
      <c r="B298" s="163"/>
      <c r="D298" s="164" t="s">
        <v>168</v>
      </c>
      <c r="E298" s="165" t="s">
        <v>1</v>
      </c>
      <c r="F298" s="166" t="s">
        <v>327</v>
      </c>
      <c r="H298" s="167">
        <v>15.715999999999999</v>
      </c>
      <c r="I298" s="168"/>
      <c r="L298" s="163"/>
      <c r="M298" s="169"/>
      <c r="N298" s="170"/>
      <c r="O298" s="170"/>
      <c r="P298" s="170"/>
      <c r="Q298" s="170"/>
      <c r="R298" s="170"/>
      <c r="S298" s="170"/>
      <c r="T298" s="171"/>
      <c r="AT298" s="165" t="s">
        <v>168</v>
      </c>
      <c r="AU298" s="165" t="s">
        <v>86</v>
      </c>
      <c r="AV298" s="13" t="s">
        <v>86</v>
      </c>
      <c r="AW298" s="13" t="s">
        <v>30</v>
      </c>
      <c r="AX298" s="13" t="s">
        <v>73</v>
      </c>
      <c r="AY298" s="165" t="s">
        <v>159</v>
      </c>
    </row>
    <row r="299" spans="1:65" s="14" customFormat="1" ht="11.25">
      <c r="B299" s="172"/>
      <c r="D299" s="164" t="s">
        <v>168</v>
      </c>
      <c r="E299" s="173" t="s">
        <v>1</v>
      </c>
      <c r="F299" s="174" t="s">
        <v>170</v>
      </c>
      <c r="H299" s="175">
        <v>19.936</v>
      </c>
      <c r="I299" s="176"/>
      <c r="L299" s="172"/>
      <c r="M299" s="177"/>
      <c r="N299" s="178"/>
      <c r="O299" s="178"/>
      <c r="P299" s="178"/>
      <c r="Q299" s="178"/>
      <c r="R299" s="178"/>
      <c r="S299" s="178"/>
      <c r="T299" s="179"/>
      <c r="AT299" s="173" t="s">
        <v>168</v>
      </c>
      <c r="AU299" s="173" t="s">
        <v>86</v>
      </c>
      <c r="AV299" s="14" t="s">
        <v>167</v>
      </c>
      <c r="AW299" s="14" t="s">
        <v>30</v>
      </c>
      <c r="AX299" s="14" t="s">
        <v>80</v>
      </c>
      <c r="AY299" s="173" t="s">
        <v>159</v>
      </c>
    </row>
    <row r="300" spans="1:65" s="2" customFormat="1" ht="44.25" customHeight="1">
      <c r="A300" s="33"/>
      <c r="B300" s="149"/>
      <c r="C300" s="150" t="s">
        <v>328</v>
      </c>
      <c r="D300" s="150" t="s">
        <v>162</v>
      </c>
      <c r="E300" s="151" t="s">
        <v>329</v>
      </c>
      <c r="F300" s="152" t="s">
        <v>330</v>
      </c>
      <c r="G300" s="153" t="s">
        <v>246</v>
      </c>
      <c r="H300" s="154">
        <v>50.2</v>
      </c>
      <c r="I300" s="155"/>
      <c r="J300" s="156">
        <f>ROUND(I300*H300,2)</f>
        <v>0</v>
      </c>
      <c r="K300" s="152" t="s">
        <v>166</v>
      </c>
      <c r="L300" s="34"/>
      <c r="M300" s="157" t="s">
        <v>1</v>
      </c>
      <c r="N300" s="158" t="s">
        <v>39</v>
      </c>
      <c r="O300" s="59"/>
      <c r="P300" s="159">
        <f>O300*H300</f>
        <v>0</v>
      </c>
      <c r="Q300" s="159">
        <v>0</v>
      </c>
      <c r="R300" s="159">
        <f>Q300*H300</f>
        <v>0</v>
      </c>
      <c r="S300" s="159">
        <v>0</v>
      </c>
      <c r="T300" s="160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1" t="s">
        <v>167</v>
      </c>
      <c r="AT300" s="161" t="s">
        <v>162</v>
      </c>
      <c r="AU300" s="161" t="s">
        <v>86</v>
      </c>
      <c r="AY300" s="18" t="s">
        <v>159</v>
      </c>
      <c r="BE300" s="162">
        <f>IF(N300="základní",J300,0)</f>
        <v>0</v>
      </c>
      <c r="BF300" s="162">
        <f>IF(N300="snížená",J300,0)</f>
        <v>0</v>
      </c>
      <c r="BG300" s="162">
        <f>IF(N300="zákl. přenesená",J300,0)</f>
        <v>0</v>
      </c>
      <c r="BH300" s="162">
        <f>IF(N300="sníž. přenesená",J300,0)</f>
        <v>0</v>
      </c>
      <c r="BI300" s="162">
        <f>IF(N300="nulová",J300,0)</f>
        <v>0</v>
      </c>
      <c r="BJ300" s="18" t="s">
        <v>86</v>
      </c>
      <c r="BK300" s="162">
        <f>ROUND(I300*H300,2)</f>
        <v>0</v>
      </c>
      <c r="BL300" s="18" t="s">
        <v>167</v>
      </c>
      <c r="BM300" s="161" t="s">
        <v>331</v>
      </c>
    </row>
    <row r="301" spans="1:65" s="13" customFormat="1" ht="11.25">
      <c r="B301" s="163"/>
      <c r="D301" s="164" t="s">
        <v>168</v>
      </c>
      <c r="E301" s="165" t="s">
        <v>1</v>
      </c>
      <c r="F301" s="166" t="s">
        <v>332</v>
      </c>
      <c r="H301" s="167">
        <v>50.2</v>
      </c>
      <c r="I301" s="168"/>
      <c r="L301" s="163"/>
      <c r="M301" s="169"/>
      <c r="N301" s="170"/>
      <c r="O301" s="170"/>
      <c r="P301" s="170"/>
      <c r="Q301" s="170"/>
      <c r="R301" s="170"/>
      <c r="S301" s="170"/>
      <c r="T301" s="171"/>
      <c r="AT301" s="165" t="s">
        <v>168</v>
      </c>
      <c r="AU301" s="165" t="s">
        <v>86</v>
      </c>
      <c r="AV301" s="13" t="s">
        <v>86</v>
      </c>
      <c r="AW301" s="13" t="s">
        <v>30</v>
      </c>
      <c r="AX301" s="13" t="s">
        <v>73</v>
      </c>
      <c r="AY301" s="165" t="s">
        <v>159</v>
      </c>
    </row>
    <row r="302" spans="1:65" s="14" customFormat="1" ht="11.25">
      <c r="B302" s="172"/>
      <c r="D302" s="164" t="s">
        <v>168</v>
      </c>
      <c r="E302" s="173" t="s">
        <v>1</v>
      </c>
      <c r="F302" s="174" t="s">
        <v>170</v>
      </c>
      <c r="H302" s="175">
        <v>50.2</v>
      </c>
      <c r="I302" s="176"/>
      <c r="L302" s="172"/>
      <c r="M302" s="177"/>
      <c r="N302" s="178"/>
      <c r="O302" s="178"/>
      <c r="P302" s="178"/>
      <c r="Q302" s="178"/>
      <c r="R302" s="178"/>
      <c r="S302" s="178"/>
      <c r="T302" s="179"/>
      <c r="AT302" s="173" t="s">
        <v>168</v>
      </c>
      <c r="AU302" s="173" t="s">
        <v>86</v>
      </c>
      <c r="AV302" s="14" t="s">
        <v>167</v>
      </c>
      <c r="AW302" s="14" t="s">
        <v>30</v>
      </c>
      <c r="AX302" s="14" t="s">
        <v>80</v>
      </c>
      <c r="AY302" s="173" t="s">
        <v>159</v>
      </c>
    </row>
    <row r="303" spans="1:65" s="2" customFormat="1" ht="24.2" customHeight="1">
      <c r="A303" s="33"/>
      <c r="B303" s="149"/>
      <c r="C303" s="195" t="s">
        <v>256</v>
      </c>
      <c r="D303" s="195" t="s">
        <v>269</v>
      </c>
      <c r="E303" s="196" t="s">
        <v>333</v>
      </c>
      <c r="F303" s="197" t="s">
        <v>334</v>
      </c>
      <c r="G303" s="198" t="s">
        <v>246</v>
      </c>
      <c r="H303" s="199">
        <v>55.22</v>
      </c>
      <c r="I303" s="200"/>
      <c r="J303" s="201">
        <f>ROUND(I303*H303,2)</f>
        <v>0</v>
      </c>
      <c r="K303" s="197" t="s">
        <v>166</v>
      </c>
      <c r="L303" s="202"/>
      <c r="M303" s="203" t="s">
        <v>1</v>
      </c>
      <c r="N303" s="204" t="s">
        <v>39</v>
      </c>
      <c r="O303" s="59"/>
      <c r="P303" s="159">
        <f>O303*H303</f>
        <v>0</v>
      </c>
      <c r="Q303" s="159">
        <v>1E-4</v>
      </c>
      <c r="R303" s="159">
        <f>Q303*H303</f>
        <v>5.522E-3</v>
      </c>
      <c r="S303" s="159">
        <v>0</v>
      </c>
      <c r="T303" s="160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1" t="s">
        <v>178</v>
      </c>
      <c r="AT303" s="161" t="s">
        <v>269</v>
      </c>
      <c r="AU303" s="161" t="s">
        <v>86</v>
      </c>
      <c r="AY303" s="18" t="s">
        <v>159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8" t="s">
        <v>86</v>
      </c>
      <c r="BK303" s="162">
        <f>ROUND(I303*H303,2)</f>
        <v>0</v>
      </c>
      <c r="BL303" s="18" t="s">
        <v>167</v>
      </c>
      <c r="BM303" s="161" t="s">
        <v>335</v>
      </c>
    </row>
    <row r="304" spans="1:65" s="13" customFormat="1" ht="11.25">
      <c r="B304" s="163"/>
      <c r="D304" s="164" t="s">
        <v>168</v>
      </c>
      <c r="E304" s="165" t="s">
        <v>1</v>
      </c>
      <c r="F304" s="166" t="s">
        <v>336</v>
      </c>
      <c r="H304" s="167">
        <v>55.22</v>
      </c>
      <c r="I304" s="168"/>
      <c r="L304" s="163"/>
      <c r="M304" s="169"/>
      <c r="N304" s="170"/>
      <c r="O304" s="170"/>
      <c r="P304" s="170"/>
      <c r="Q304" s="170"/>
      <c r="R304" s="170"/>
      <c r="S304" s="170"/>
      <c r="T304" s="171"/>
      <c r="AT304" s="165" t="s">
        <v>168</v>
      </c>
      <c r="AU304" s="165" t="s">
        <v>86</v>
      </c>
      <c r="AV304" s="13" t="s">
        <v>86</v>
      </c>
      <c r="AW304" s="13" t="s">
        <v>30</v>
      </c>
      <c r="AX304" s="13" t="s">
        <v>73</v>
      </c>
      <c r="AY304" s="165" t="s">
        <v>159</v>
      </c>
    </row>
    <row r="305" spans="1:65" s="14" customFormat="1" ht="11.25">
      <c r="B305" s="172"/>
      <c r="D305" s="164" t="s">
        <v>168</v>
      </c>
      <c r="E305" s="173" t="s">
        <v>1</v>
      </c>
      <c r="F305" s="174" t="s">
        <v>170</v>
      </c>
      <c r="H305" s="175">
        <v>55.22</v>
      </c>
      <c r="I305" s="176"/>
      <c r="L305" s="172"/>
      <c r="M305" s="177"/>
      <c r="N305" s="178"/>
      <c r="O305" s="178"/>
      <c r="P305" s="178"/>
      <c r="Q305" s="178"/>
      <c r="R305" s="178"/>
      <c r="S305" s="178"/>
      <c r="T305" s="179"/>
      <c r="AT305" s="173" t="s">
        <v>168</v>
      </c>
      <c r="AU305" s="173" t="s">
        <v>86</v>
      </c>
      <c r="AV305" s="14" t="s">
        <v>167</v>
      </c>
      <c r="AW305" s="14" t="s">
        <v>30</v>
      </c>
      <c r="AX305" s="14" t="s">
        <v>80</v>
      </c>
      <c r="AY305" s="173" t="s">
        <v>159</v>
      </c>
    </row>
    <row r="306" spans="1:65" s="2" customFormat="1" ht="44.25" customHeight="1">
      <c r="A306" s="33"/>
      <c r="B306" s="149"/>
      <c r="C306" s="150" t="s">
        <v>337</v>
      </c>
      <c r="D306" s="150" t="s">
        <v>162</v>
      </c>
      <c r="E306" s="151" t="s">
        <v>338</v>
      </c>
      <c r="F306" s="152" t="s">
        <v>339</v>
      </c>
      <c r="G306" s="153" t="s">
        <v>246</v>
      </c>
      <c r="H306" s="154">
        <v>1620.5</v>
      </c>
      <c r="I306" s="155"/>
      <c r="J306" s="156">
        <f>ROUND(I306*H306,2)</f>
        <v>0</v>
      </c>
      <c r="K306" s="152" t="s">
        <v>166</v>
      </c>
      <c r="L306" s="34"/>
      <c r="M306" s="157" t="s">
        <v>1</v>
      </c>
      <c r="N306" s="158" t="s">
        <v>39</v>
      </c>
      <c r="O306" s="59"/>
      <c r="P306" s="159">
        <f>O306*H306</f>
        <v>0</v>
      </c>
      <c r="Q306" s="159">
        <v>0</v>
      </c>
      <c r="R306" s="159">
        <f>Q306*H306</f>
        <v>0</v>
      </c>
      <c r="S306" s="159">
        <v>0</v>
      </c>
      <c r="T306" s="160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1" t="s">
        <v>167</v>
      </c>
      <c r="AT306" s="161" t="s">
        <v>162</v>
      </c>
      <c r="AU306" s="161" t="s">
        <v>86</v>
      </c>
      <c r="AY306" s="18" t="s">
        <v>159</v>
      </c>
      <c r="BE306" s="162">
        <f>IF(N306="základní",J306,0)</f>
        <v>0</v>
      </c>
      <c r="BF306" s="162">
        <f>IF(N306="snížená",J306,0)</f>
        <v>0</v>
      </c>
      <c r="BG306" s="162">
        <f>IF(N306="zákl. přenesená",J306,0)</f>
        <v>0</v>
      </c>
      <c r="BH306" s="162">
        <f>IF(N306="sníž. přenesená",J306,0)</f>
        <v>0</v>
      </c>
      <c r="BI306" s="162">
        <f>IF(N306="nulová",J306,0)</f>
        <v>0</v>
      </c>
      <c r="BJ306" s="18" t="s">
        <v>86</v>
      </c>
      <c r="BK306" s="162">
        <f>ROUND(I306*H306,2)</f>
        <v>0</v>
      </c>
      <c r="BL306" s="18" t="s">
        <v>167</v>
      </c>
      <c r="BM306" s="161" t="s">
        <v>340</v>
      </c>
    </row>
    <row r="307" spans="1:65" s="13" customFormat="1" ht="11.25">
      <c r="B307" s="163"/>
      <c r="D307" s="164" t="s">
        <v>168</v>
      </c>
      <c r="E307" s="165" t="s">
        <v>1</v>
      </c>
      <c r="F307" s="166" t="s">
        <v>341</v>
      </c>
      <c r="H307" s="167">
        <v>1620.5</v>
      </c>
      <c r="I307" s="168"/>
      <c r="L307" s="163"/>
      <c r="M307" s="169"/>
      <c r="N307" s="170"/>
      <c r="O307" s="170"/>
      <c r="P307" s="170"/>
      <c r="Q307" s="170"/>
      <c r="R307" s="170"/>
      <c r="S307" s="170"/>
      <c r="T307" s="171"/>
      <c r="AT307" s="165" t="s">
        <v>168</v>
      </c>
      <c r="AU307" s="165" t="s">
        <v>86</v>
      </c>
      <c r="AV307" s="13" t="s">
        <v>86</v>
      </c>
      <c r="AW307" s="13" t="s">
        <v>30</v>
      </c>
      <c r="AX307" s="13" t="s">
        <v>73</v>
      </c>
      <c r="AY307" s="165" t="s">
        <v>159</v>
      </c>
    </row>
    <row r="308" spans="1:65" s="14" customFormat="1" ht="11.25">
      <c r="B308" s="172"/>
      <c r="D308" s="164" t="s">
        <v>168</v>
      </c>
      <c r="E308" s="173" t="s">
        <v>1</v>
      </c>
      <c r="F308" s="174" t="s">
        <v>170</v>
      </c>
      <c r="H308" s="175">
        <v>1620.5</v>
      </c>
      <c r="I308" s="176"/>
      <c r="L308" s="172"/>
      <c r="M308" s="177"/>
      <c r="N308" s="178"/>
      <c r="O308" s="178"/>
      <c r="P308" s="178"/>
      <c r="Q308" s="178"/>
      <c r="R308" s="178"/>
      <c r="S308" s="178"/>
      <c r="T308" s="179"/>
      <c r="AT308" s="173" t="s">
        <v>168</v>
      </c>
      <c r="AU308" s="173" t="s">
        <v>86</v>
      </c>
      <c r="AV308" s="14" t="s">
        <v>167</v>
      </c>
      <c r="AW308" s="14" t="s">
        <v>30</v>
      </c>
      <c r="AX308" s="14" t="s">
        <v>80</v>
      </c>
      <c r="AY308" s="173" t="s">
        <v>159</v>
      </c>
    </row>
    <row r="309" spans="1:65" s="2" customFormat="1" ht="24.2" customHeight="1">
      <c r="A309" s="33"/>
      <c r="B309" s="149"/>
      <c r="C309" s="195" t="s">
        <v>267</v>
      </c>
      <c r="D309" s="195" t="s">
        <v>269</v>
      </c>
      <c r="E309" s="196" t="s">
        <v>342</v>
      </c>
      <c r="F309" s="197" t="s">
        <v>343</v>
      </c>
      <c r="G309" s="198" t="s">
        <v>246</v>
      </c>
      <c r="H309" s="199">
        <v>1782.55</v>
      </c>
      <c r="I309" s="200"/>
      <c r="J309" s="201">
        <f>ROUND(I309*H309,2)</f>
        <v>0</v>
      </c>
      <c r="K309" s="197" t="s">
        <v>166</v>
      </c>
      <c r="L309" s="202"/>
      <c r="M309" s="203" t="s">
        <v>1</v>
      </c>
      <c r="N309" s="204" t="s">
        <v>39</v>
      </c>
      <c r="O309" s="59"/>
      <c r="P309" s="159">
        <f>O309*H309</f>
        <v>0</v>
      </c>
      <c r="Q309" s="159">
        <v>1E-4</v>
      </c>
      <c r="R309" s="159">
        <f>Q309*H309</f>
        <v>0.178255</v>
      </c>
      <c r="S309" s="159">
        <v>0</v>
      </c>
      <c r="T309" s="160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1" t="s">
        <v>178</v>
      </c>
      <c r="AT309" s="161" t="s">
        <v>269</v>
      </c>
      <c r="AU309" s="161" t="s">
        <v>86</v>
      </c>
      <c r="AY309" s="18" t="s">
        <v>159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8" t="s">
        <v>86</v>
      </c>
      <c r="BK309" s="162">
        <f>ROUND(I309*H309,2)</f>
        <v>0</v>
      </c>
      <c r="BL309" s="18" t="s">
        <v>167</v>
      </c>
      <c r="BM309" s="161" t="s">
        <v>344</v>
      </c>
    </row>
    <row r="310" spans="1:65" s="13" customFormat="1" ht="11.25">
      <c r="B310" s="163"/>
      <c r="D310" s="164" t="s">
        <v>168</v>
      </c>
      <c r="E310" s="165" t="s">
        <v>1</v>
      </c>
      <c r="F310" s="166" t="s">
        <v>345</v>
      </c>
      <c r="H310" s="167">
        <v>1782.55</v>
      </c>
      <c r="I310" s="168"/>
      <c r="L310" s="163"/>
      <c r="M310" s="169"/>
      <c r="N310" s="170"/>
      <c r="O310" s="170"/>
      <c r="P310" s="170"/>
      <c r="Q310" s="170"/>
      <c r="R310" s="170"/>
      <c r="S310" s="170"/>
      <c r="T310" s="171"/>
      <c r="AT310" s="165" t="s">
        <v>168</v>
      </c>
      <c r="AU310" s="165" t="s">
        <v>86</v>
      </c>
      <c r="AV310" s="13" t="s">
        <v>86</v>
      </c>
      <c r="AW310" s="13" t="s">
        <v>30</v>
      </c>
      <c r="AX310" s="13" t="s">
        <v>73</v>
      </c>
      <c r="AY310" s="165" t="s">
        <v>159</v>
      </c>
    </row>
    <row r="311" spans="1:65" s="14" customFormat="1" ht="11.25">
      <c r="B311" s="172"/>
      <c r="D311" s="164" t="s">
        <v>168</v>
      </c>
      <c r="E311" s="173" t="s">
        <v>1</v>
      </c>
      <c r="F311" s="174" t="s">
        <v>170</v>
      </c>
      <c r="H311" s="175">
        <v>1782.55</v>
      </c>
      <c r="I311" s="176"/>
      <c r="L311" s="172"/>
      <c r="M311" s="177"/>
      <c r="N311" s="178"/>
      <c r="O311" s="178"/>
      <c r="P311" s="178"/>
      <c r="Q311" s="178"/>
      <c r="R311" s="178"/>
      <c r="S311" s="178"/>
      <c r="T311" s="179"/>
      <c r="AT311" s="173" t="s">
        <v>168</v>
      </c>
      <c r="AU311" s="173" t="s">
        <v>86</v>
      </c>
      <c r="AV311" s="14" t="s">
        <v>167</v>
      </c>
      <c r="AW311" s="14" t="s">
        <v>30</v>
      </c>
      <c r="AX311" s="14" t="s">
        <v>80</v>
      </c>
      <c r="AY311" s="173" t="s">
        <v>159</v>
      </c>
    </row>
    <row r="312" spans="1:65" s="2" customFormat="1" ht="55.5" customHeight="1">
      <c r="A312" s="33"/>
      <c r="B312" s="149"/>
      <c r="C312" s="150" t="s">
        <v>346</v>
      </c>
      <c r="D312" s="150" t="s">
        <v>162</v>
      </c>
      <c r="E312" s="151" t="s">
        <v>347</v>
      </c>
      <c r="F312" s="152" t="s">
        <v>348</v>
      </c>
      <c r="G312" s="153" t="s">
        <v>246</v>
      </c>
      <c r="H312" s="154">
        <v>1504.44</v>
      </c>
      <c r="I312" s="155"/>
      <c r="J312" s="156">
        <f>ROUND(I312*H312,2)</f>
        <v>0</v>
      </c>
      <c r="K312" s="152" t="s">
        <v>166</v>
      </c>
      <c r="L312" s="34"/>
      <c r="M312" s="157" t="s">
        <v>1</v>
      </c>
      <c r="N312" s="158" t="s">
        <v>39</v>
      </c>
      <c r="O312" s="59"/>
      <c r="P312" s="159">
        <f>O312*H312</f>
        <v>0</v>
      </c>
      <c r="Q312" s="159">
        <v>0</v>
      </c>
      <c r="R312" s="159">
        <f>Q312*H312</f>
        <v>0</v>
      </c>
      <c r="S312" s="159">
        <v>0</v>
      </c>
      <c r="T312" s="160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1" t="s">
        <v>167</v>
      </c>
      <c r="AT312" s="161" t="s">
        <v>162</v>
      </c>
      <c r="AU312" s="161" t="s">
        <v>86</v>
      </c>
      <c r="AY312" s="18" t="s">
        <v>159</v>
      </c>
      <c r="BE312" s="162">
        <f>IF(N312="základní",J312,0)</f>
        <v>0</v>
      </c>
      <c r="BF312" s="162">
        <f>IF(N312="snížená",J312,0)</f>
        <v>0</v>
      </c>
      <c r="BG312" s="162">
        <f>IF(N312="zákl. přenesená",J312,0)</f>
        <v>0</v>
      </c>
      <c r="BH312" s="162">
        <f>IF(N312="sníž. přenesená",J312,0)</f>
        <v>0</v>
      </c>
      <c r="BI312" s="162">
        <f>IF(N312="nulová",J312,0)</f>
        <v>0</v>
      </c>
      <c r="BJ312" s="18" t="s">
        <v>86</v>
      </c>
      <c r="BK312" s="162">
        <f>ROUND(I312*H312,2)</f>
        <v>0</v>
      </c>
      <c r="BL312" s="18" t="s">
        <v>167</v>
      </c>
      <c r="BM312" s="161" t="s">
        <v>349</v>
      </c>
    </row>
    <row r="313" spans="1:65" s="13" customFormat="1" ht="22.5">
      <c r="B313" s="163"/>
      <c r="D313" s="164" t="s">
        <v>168</v>
      </c>
      <c r="E313" s="165" t="s">
        <v>1</v>
      </c>
      <c r="F313" s="166" t="s">
        <v>350</v>
      </c>
      <c r="H313" s="167">
        <v>878.1</v>
      </c>
      <c r="I313" s="168"/>
      <c r="L313" s="163"/>
      <c r="M313" s="169"/>
      <c r="N313" s="170"/>
      <c r="O313" s="170"/>
      <c r="P313" s="170"/>
      <c r="Q313" s="170"/>
      <c r="R313" s="170"/>
      <c r="S313" s="170"/>
      <c r="T313" s="171"/>
      <c r="AT313" s="165" t="s">
        <v>168</v>
      </c>
      <c r="AU313" s="165" t="s">
        <v>86</v>
      </c>
      <c r="AV313" s="13" t="s">
        <v>86</v>
      </c>
      <c r="AW313" s="13" t="s">
        <v>30</v>
      </c>
      <c r="AX313" s="13" t="s">
        <v>73</v>
      </c>
      <c r="AY313" s="165" t="s">
        <v>159</v>
      </c>
    </row>
    <row r="314" spans="1:65" s="13" customFormat="1" ht="22.5">
      <c r="B314" s="163"/>
      <c r="D314" s="164" t="s">
        <v>168</v>
      </c>
      <c r="E314" s="165" t="s">
        <v>1</v>
      </c>
      <c r="F314" s="166" t="s">
        <v>351</v>
      </c>
      <c r="H314" s="167">
        <v>159.4</v>
      </c>
      <c r="I314" s="168"/>
      <c r="L314" s="163"/>
      <c r="M314" s="169"/>
      <c r="N314" s="170"/>
      <c r="O314" s="170"/>
      <c r="P314" s="170"/>
      <c r="Q314" s="170"/>
      <c r="R314" s="170"/>
      <c r="S314" s="170"/>
      <c r="T314" s="171"/>
      <c r="AT314" s="165" t="s">
        <v>168</v>
      </c>
      <c r="AU314" s="165" t="s">
        <v>86</v>
      </c>
      <c r="AV314" s="13" t="s">
        <v>86</v>
      </c>
      <c r="AW314" s="13" t="s">
        <v>30</v>
      </c>
      <c r="AX314" s="13" t="s">
        <v>73</v>
      </c>
      <c r="AY314" s="165" t="s">
        <v>159</v>
      </c>
    </row>
    <row r="315" spans="1:65" s="13" customFormat="1" ht="22.5">
      <c r="B315" s="163"/>
      <c r="D315" s="164" t="s">
        <v>168</v>
      </c>
      <c r="E315" s="165" t="s">
        <v>1</v>
      </c>
      <c r="F315" s="166" t="s">
        <v>352</v>
      </c>
      <c r="H315" s="167">
        <v>150.88999999999999</v>
      </c>
      <c r="I315" s="168"/>
      <c r="L315" s="163"/>
      <c r="M315" s="169"/>
      <c r="N315" s="170"/>
      <c r="O315" s="170"/>
      <c r="P315" s="170"/>
      <c r="Q315" s="170"/>
      <c r="R315" s="170"/>
      <c r="S315" s="170"/>
      <c r="T315" s="171"/>
      <c r="AT315" s="165" t="s">
        <v>168</v>
      </c>
      <c r="AU315" s="165" t="s">
        <v>86</v>
      </c>
      <c r="AV315" s="13" t="s">
        <v>86</v>
      </c>
      <c r="AW315" s="13" t="s">
        <v>30</v>
      </c>
      <c r="AX315" s="13" t="s">
        <v>73</v>
      </c>
      <c r="AY315" s="165" t="s">
        <v>159</v>
      </c>
    </row>
    <row r="316" spans="1:65" s="13" customFormat="1" ht="22.5">
      <c r="B316" s="163"/>
      <c r="D316" s="164" t="s">
        <v>168</v>
      </c>
      <c r="E316" s="165" t="s">
        <v>1</v>
      </c>
      <c r="F316" s="166" t="s">
        <v>353</v>
      </c>
      <c r="H316" s="167">
        <v>275.3</v>
      </c>
      <c r="I316" s="168"/>
      <c r="L316" s="163"/>
      <c r="M316" s="169"/>
      <c r="N316" s="170"/>
      <c r="O316" s="170"/>
      <c r="P316" s="170"/>
      <c r="Q316" s="170"/>
      <c r="R316" s="170"/>
      <c r="S316" s="170"/>
      <c r="T316" s="171"/>
      <c r="AT316" s="165" t="s">
        <v>168</v>
      </c>
      <c r="AU316" s="165" t="s">
        <v>86</v>
      </c>
      <c r="AV316" s="13" t="s">
        <v>86</v>
      </c>
      <c r="AW316" s="13" t="s">
        <v>30</v>
      </c>
      <c r="AX316" s="13" t="s">
        <v>73</v>
      </c>
      <c r="AY316" s="165" t="s">
        <v>159</v>
      </c>
    </row>
    <row r="317" spans="1:65" s="13" customFormat="1" ht="11.25">
      <c r="B317" s="163"/>
      <c r="D317" s="164" t="s">
        <v>168</v>
      </c>
      <c r="E317" s="165" t="s">
        <v>1</v>
      </c>
      <c r="F317" s="166" t="s">
        <v>354</v>
      </c>
      <c r="H317" s="167">
        <v>40.75</v>
      </c>
      <c r="I317" s="168"/>
      <c r="L317" s="163"/>
      <c r="M317" s="169"/>
      <c r="N317" s="170"/>
      <c r="O317" s="170"/>
      <c r="P317" s="170"/>
      <c r="Q317" s="170"/>
      <c r="R317" s="170"/>
      <c r="S317" s="170"/>
      <c r="T317" s="171"/>
      <c r="AT317" s="165" t="s">
        <v>168</v>
      </c>
      <c r="AU317" s="165" t="s">
        <v>86</v>
      </c>
      <c r="AV317" s="13" t="s">
        <v>86</v>
      </c>
      <c r="AW317" s="13" t="s">
        <v>30</v>
      </c>
      <c r="AX317" s="13" t="s">
        <v>73</v>
      </c>
      <c r="AY317" s="165" t="s">
        <v>159</v>
      </c>
    </row>
    <row r="318" spans="1:65" s="14" customFormat="1" ht="11.25">
      <c r="B318" s="172"/>
      <c r="D318" s="164" t="s">
        <v>168</v>
      </c>
      <c r="E318" s="173" t="s">
        <v>1</v>
      </c>
      <c r="F318" s="174" t="s">
        <v>170</v>
      </c>
      <c r="H318" s="175">
        <v>1504.44</v>
      </c>
      <c r="I318" s="176"/>
      <c r="L318" s="172"/>
      <c r="M318" s="177"/>
      <c r="N318" s="178"/>
      <c r="O318" s="178"/>
      <c r="P318" s="178"/>
      <c r="Q318" s="178"/>
      <c r="R318" s="178"/>
      <c r="S318" s="178"/>
      <c r="T318" s="179"/>
      <c r="AT318" s="173" t="s">
        <v>168</v>
      </c>
      <c r="AU318" s="173" t="s">
        <v>86</v>
      </c>
      <c r="AV318" s="14" t="s">
        <v>167</v>
      </c>
      <c r="AW318" s="14" t="s">
        <v>30</v>
      </c>
      <c r="AX318" s="14" t="s">
        <v>80</v>
      </c>
      <c r="AY318" s="173" t="s">
        <v>159</v>
      </c>
    </row>
    <row r="319" spans="1:65" s="2" customFormat="1" ht="24.2" customHeight="1">
      <c r="A319" s="33"/>
      <c r="B319" s="149"/>
      <c r="C319" s="195" t="s">
        <v>272</v>
      </c>
      <c r="D319" s="195" t="s">
        <v>269</v>
      </c>
      <c r="E319" s="196" t="s">
        <v>355</v>
      </c>
      <c r="F319" s="197" t="s">
        <v>356</v>
      </c>
      <c r="G319" s="198" t="s">
        <v>246</v>
      </c>
      <c r="H319" s="199">
        <v>1654.884</v>
      </c>
      <c r="I319" s="200"/>
      <c r="J319" s="201">
        <f>ROUND(I319*H319,2)</f>
        <v>0</v>
      </c>
      <c r="K319" s="197" t="s">
        <v>166</v>
      </c>
      <c r="L319" s="202"/>
      <c r="M319" s="203" t="s">
        <v>1</v>
      </c>
      <c r="N319" s="204" t="s">
        <v>39</v>
      </c>
      <c r="O319" s="59"/>
      <c r="P319" s="159">
        <f>O319*H319</f>
        <v>0</v>
      </c>
      <c r="Q319" s="159">
        <v>4.0000000000000003E-5</v>
      </c>
      <c r="R319" s="159">
        <f>Q319*H319</f>
        <v>6.6195360000000009E-2</v>
      </c>
      <c r="S319" s="159">
        <v>0</v>
      </c>
      <c r="T319" s="160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1" t="s">
        <v>178</v>
      </c>
      <c r="AT319" s="161" t="s">
        <v>269</v>
      </c>
      <c r="AU319" s="161" t="s">
        <v>86</v>
      </c>
      <c r="AY319" s="18" t="s">
        <v>159</v>
      </c>
      <c r="BE319" s="162">
        <f>IF(N319="základní",J319,0)</f>
        <v>0</v>
      </c>
      <c r="BF319" s="162">
        <f>IF(N319="snížená",J319,0)</f>
        <v>0</v>
      </c>
      <c r="BG319" s="162">
        <f>IF(N319="zákl. přenesená",J319,0)</f>
        <v>0</v>
      </c>
      <c r="BH319" s="162">
        <f>IF(N319="sníž. přenesená",J319,0)</f>
        <v>0</v>
      </c>
      <c r="BI319" s="162">
        <f>IF(N319="nulová",J319,0)</f>
        <v>0</v>
      </c>
      <c r="BJ319" s="18" t="s">
        <v>86</v>
      </c>
      <c r="BK319" s="162">
        <f>ROUND(I319*H319,2)</f>
        <v>0</v>
      </c>
      <c r="BL319" s="18" t="s">
        <v>167</v>
      </c>
      <c r="BM319" s="161" t="s">
        <v>357</v>
      </c>
    </row>
    <row r="320" spans="1:65" s="13" customFormat="1" ht="11.25">
      <c r="B320" s="163"/>
      <c r="D320" s="164" t="s">
        <v>168</v>
      </c>
      <c r="E320" s="165" t="s">
        <v>1</v>
      </c>
      <c r="F320" s="166" t="s">
        <v>358</v>
      </c>
      <c r="H320" s="167">
        <v>1654.884</v>
      </c>
      <c r="I320" s="168"/>
      <c r="L320" s="163"/>
      <c r="M320" s="169"/>
      <c r="N320" s="170"/>
      <c r="O320" s="170"/>
      <c r="P320" s="170"/>
      <c r="Q320" s="170"/>
      <c r="R320" s="170"/>
      <c r="S320" s="170"/>
      <c r="T320" s="171"/>
      <c r="AT320" s="165" t="s">
        <v>168</v>
      </c>
      <c r="AU320" s="165" t="s">
        <v>86</v>
      </c>
      <c r="AV320" s="13" t="s">
        <v>86</v>
      </c>
      <c r="AW320" s="13" t="s">
        <v>30</v>
      </c>
      <c r="AX320" s="13" t="s">
        <v>73</v>
      </c>
      <c r="AY320" s="165" t="s">
        <v>159</v>
      </c>
    </row>
    <row r="321" spans="1:65" s="14" customFormat="1" ht="11.25">
      <c r="B321" s="172"/>
      <c r="D321" s="164" t="s">
        <v>168</v>
      </c>
      <c r="E321" s="173" t="s">
        <v>1</v>
      </c>
      <c r="F321" s="174" t="s">
        <v>170</v>
      </c>
      <c r="H321" s="175">
        <v>1654.884</v>
      </c>
      <c r="I321" s="176"/>
      <c r="L321" s="172"/>
      <c r="M321" s="177"/>
      <c r="N321" s="178"/>
      <c r="O321" s="178"/>
      <c r="P321" s="178"/>
      <c r="Q321" s="178"/>
      <c r="R321" s="178"/>
      <c r="S321" s="178"/>
      <c r="T321" s="179"/>
      <c r="AT321" s="173" t="s">
        <v>168</v>
      </c>
      <c r="AU321" s="173" t="s">
        <v>86</v>
      </c>
      <c r="AV321" s="14" t="s">
        <v>167</v>
      </c>
      <c r="AW321" s="14" t="s">
        <v>30</v>
      </c>
      <c r="AX321" s="14" t="s">
        <v>80</v>
      </c>
      <c r="AY321" s="173" t="s">
        <v>159</v>
      </c>
    </row>
    <row r="322" spans="1:65" s="2" customFormat="1" ht="66.75" customHeight="1">
      <c r="A322" s="33"/>
      <c r="B322" s="149"/>
      <c r="C322" s="150" t="s">
        <v>359</v>
      </c>
      <c r="D322" s="150" t="s">
        <v>162</v>
      </c>
      <c r="E322" s="151" t="s">
        <v>360</v>
      </c>
      <c r="F322" s="152" t="s">
        <v>361</v>
      </c>
      <c r="G322" s="153" t="s">
        <v>165</v>
      </c>
      <c r="H322" s="154">
        <v>2879.683</v>
      </c>
      <c r="I322" s="155"/>
      <c r="J322" s="156">
        <f>ROUND(I322*H322,2)</f>
        <v>0</v>
      </c>
      <c r="K322" s="152" t="s">
        <v>166</v>
      </c>
      <c r="L322" s="34"/>
      <c r="M322" s="157" t="s">
        <v>1</v>
      </c>
      <c r="N322" s="158" t="s">
        <v>39</v>
      </c>
      <c r="O322" s="59"/>
      <c r="P322" s="159">
        <f>O322*H322</f>
        <v>0</v>
      </c>
      <c r="Q322" s="159">
        <v>8.6E-3</v>
      </c>
      <c r="R322" s="159">
        <f>Q322*H322</f>
        <v>24.765273799999999</v>
      </c>
      <c r="S322" s="159">
        <v>0</v>
      </c>
      <c r="T322" s="160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1" t="s">
        <v>167</v>
      </c>
      <c r="AT322" s="161" t="s">
        <v>162</v>
      </c>
      <c r="AU322" s="161" t="s">
        <v>86</v>
      </c>
      <c r="AY322" s="18" t="s">
        <v>159</v>
      </c>
      <c r="BE322" s="162">
        <f>IF(N322="základní",J322,0)</f>
        <v>0</v>
      </c>
      <c r="BF322" s="162">
        <f>IF(N322="snížená",J322,0)</f>
        <v>0</v>
      </c>
      <c r="BG322" s="162">
        <f>IF(N322="zákl. přenesená",J322,0)</f>
        <v>0</v>
      </c>
      <c r="BH322" s="162">
        <f>IF(N322="sníž. přenesená",J322,0)</f>
        <v>0</v>
      </c>
      <c r="BI322" s="162">
        <f>IF(N322="nulová",J322,0)</f>
        <v>0</v>
      </c>
      <c r="BJ322" s="18" t="s">
        <v>86</v>
      </c>
      <c r="BK322" s="162">
        <f>ROUND(I322*H322,2)</f>
        <v>0</v>
      </c>
      <c r="BL322" s="18" t="s">
        <v>167</v>
      </c>
      <c r="BM322" s="161" t="s">
        <v>362</v>
      </c>
    </row>
    <row r="323" spans="1:65" s="15" customFormat="1" ht="11.25">
      <c r="B323" s="180"/>
      <c r="D323" s="164" t="s">
        <v>168</v>
      </c>
      <c r="E323" s="181" t="s">
        <v>1</v>
      </c>
      <c r="F323" s="182" t="s">
        <v>363</v>
      </c>
      <c r="H323" s="181" t="s">
        <v>1</v>
      </c>
      <c r="I323" s="183"/>
      <c r="L323" s="180"/>
      <c r="M323" s="184"/>
      <c r="N323" s="185"/>
      <c r="O323" s="185"/>
      <c r="P323" s="185"/>
      <c r="Q323" s="185"/>
      <c r="R323" s="185"/>
      <c r="S323" s="185"/>
      <c r="T323" s="186"/>
      <c r="AT323" s="181" t="s">
        <v>168</v>
      </c>
      <c r="AU323" s="181" t="s">
        <v>86</v>
      </c>
      <c r="AV323" s="15" t="s">
        <v>80</v>
      </c>
      <c r="AW323" s="15" t="s">
        <v>30</v>
      </c>
      <c r="AX323" s="15" t="s">
        <v>73</v>
      </c>
      <c r="AY323" s="181" t="s">
        <v>159</v>
      </c>
    </row>
    <row r="324" spans="1:65" s="13" customFormat="1" ht="22.5">
      <c r="B324" s="163"/>
      <c r="D324" s="164" t="s">
        <v>168</v>
      </c>
      <c r="E324" s="165" t="s">
        <v>1</v>
      </c>
      <c r="F324" s="166" t="s">
        <v>364</v>
      </c>
      <c r="H324" s="167">
        <v>88.311000000000007</v>
      </c>
      <c r="I324" s="168"/>
      <c r="L324" s="163"/>
      <c r="M324" s="169"/>
      <c r="N324" s="170"/>
      <c r="O324" s="170"/>
      <c r="P324" s="170"/>
      <c r="Q324" s="170"/>
      <c r="R324" s="170"/>
      <c r="S324" s="170"/>
      <c r="T324" s="171"/>
      <c r="AT324" s="165" t="s">
        <v>168</v>
      </c>
      <c r="AU324" s="165" t="s">
        <v>86</v>
      </c>
      <c r="AV324" s="13" t="s">
        <v>86</v>
      </c>
      <c r="AW324" s="13" t="s">
        <v>30</v>
      </c>
      <c r="AX324" s="13" t="s">
        <v>73</v>
      </c>
      <c r="AY324" s="165" t="s">
        <v>159</v>
      </c>
    </row>
    <row r="325" spans="1:65" s="15" customFormat="1" ht="11.25">
      <c r="B325" s="180"/>
      <c r="D325" s="164" t="s">
        <v>168</v>
      </c>
      <c r="E325" s="181" t="s">
        <v>1</v>
      </c>
      <c r="F325" s="182" t="s">
        <v>365</v>
      </c>
      <c r="H325" s="181" t="s">
        <v>1</v>
      </c>
      <c r="I325" s="183"/>
      <c r="L325" s="180"/>
      <c r="M325" s="184"/>
      <c r="N325" s="185"/>
      <c r="O325" s="185"/>
      <c r="P325" s="185"/>
      <c r="Q325" s="185"/>
      <c r="R325" s="185"/>
      <c r="S325" s="185"/>
      <c r="T325" s="186"/>
      <c r="AT325" s="181" t="s">
        <v>168</v>
      </c>
      <c r="AU325" s="181" t="s">
        <v>86</v>
      </c>
      <c r="AV325" s="15" t="s">
        <v>80</v>
      </c>
      <c r="AW325" s="15" t="s">
        <v>30</v>
      </c>
      <c r="AX325" s="15" t="s">
        <v>73</v>
      </c>
      <c r="AY325" s="181" t="s">
        <v>159</v>
      </c>
    </row>
    <row r="326" spans="1:65" s="13" customFormat="1" ht="22.5">
      <c r="B326" s="163"/>
      <c r="D326" s="164" t="s">
        <v>168</v>
      </c>
      <c r="E326" s="165" t="s">
        <v>1</v>
      </c>
      <c r="F326" s="166" t="s">
        <v>366</v>
      </c>
      <c r="H326" s="167">
        <v>316.07900000000001</v>
      </c>
      <c r="I326" s="168"/>
      <c r="L326" s="163"/>
      <c r="M326" s="169"/>
      <c r="N326" s="170"/>
      <c r="O326" s="170"/>
      <c r="P326" s="170"/>
      <c r="Q326" s="170"/>
      <c r="R326" s="170"/>
      <c r="S326" s="170"/>
      <c r="T326" s="171"/>
      <c r="AT326" s="165" t="s">
        <v>168</v>
      </c>
      <c r="AU326" s="165" t="s">
        <v>86</v>
      </c>
      <c r="AV326" s="13" t="s">
        <v>86</v>
      </c>
      <c r="AW326" s="13" t="s">
        <v>30</v>
      </c>
      <c r="AX326" s="13" t="s">
        <v>73</v>
      </c>
      <c r="AY326" s="165" t="s">
        <v>159</v>
      </c>
    </row>
    <row r="327" spans="1:65" s="15" customFormat="1" ht="11.25">
      <c r="B327" s="180"/>
      <c r="D327" s="164" t="s">
        <v>168</v>
      </c>
      <c r="E327" s="181" t="s">
        <v>1</v>
      </c>
      <c r="F327" s="182" t="s">
        <v>367</v>
      </c>
      <c r="H327" s="181" t="s">
        <v>1</v>
      </c>
      <c r="I327" s="183"/>
      <c r="L327" s="180"/>
      <c r="M327" s="184"/>
      <c r="N327" s="185"/>
      <c r="O327" s="185"/>
      <c r="P327" s="185"/>
      <c r="Q327" s="185"/>
      <c r="R327" s="185"/>
      <c r="S327" s="185"/>
      <c r="T327" s="186"/>
      <c r="AT327" s="181" t="s">
        <v>168</v>
      </c>
      <c r="AU327" s="181" t="s">
        <v>86</v>
      </c>
      <c r="AV327" s="15" t="s">
        <v>80</v>
      </c>
      <c r="AW327" s="15" t="s">
        <v>30</v>
      </c>
      <c r="AX327" s="15" t="s">
        <v>73</v>
      </c>
      <c r="AY327" s="181" t="s">
        <v>159</v>
      </c>
    </row>
    <row r="328" spans="1:65" s="13" customFormat="1" ht="22.5">
      <c r="B328" s="163"/>
      <c r="D328" s="164" t="s">
        <v>168</v>
      </c>
      <c r="E328" s="165" t="s">
        <v>1</v>
      </c>
      <c r="F328" s="166" t="s">
        <v>368</v>
      </c>
      <c r="H328" s="167">
        <v>3197.2640000000001</v>
      </c>
      <c r="I328" s="168"/>
      <c r="L328" s="163"/>
      <c r="M328" s="169"/>
      <c r="N328" s="170"/>
      <c r="O328" s="170"/>
      <c r="P328" s="170"/>
      <c r="Q328" s="170"/>
      <c r="R328" s="170"/>
      <c r="S328" s="170"/>
      <c r="T328" s="171"/>
      <c r="AT328" s="165" t="s">
        <v>168</v>
      </c>
      <c r="AU328" s="165" t="s">
        <v>86</v>
      </c>
      <c r="AV328" s="13" t="s">
        <v>86</v>
      </c>
      <c r="AW328" s="13" t="s">
        <v>30</v>
      </c>
      <c r="AX328" s="13" t="s">
        <v>73</v>
      </c>
      <c r="AY328" s="165" t="s">
        <v>159</v>
      </c>
    </row>
    <row r="329" spans="1:65" s="15" customFormat="1" ht="11.25">
      <c r="B329" s="180"/>
      <c r="D329" s="164" t="s">
        <v>168</v>
      </c>
      <c r="E329" s="181" t="s">
        <v>1</v>
      </c>
      <c r="F329" s="182" t="s">
        <v>369</v>
      </c>
      <c r="H329" s="181" t="s">
        <v>1</v>
      </c>
      <c r="I329" s="183"/>
      <c r="L329" s="180"/>
      <c r="M329" s="184"/>
      <c r="N329" s="185"/>
      <c r="O329" s="185"/>
      <c r="P329" s="185"/>
      <c r="Q329" s="185"/>
      <c r="R329" s="185"/>
      <c r="S329" s="185"/>
      <c r="T329" s="186"/>
      <c r="AT329" s="181" t="s">
        <v>168</v>
      </c>
      <c r="AU329" s="181" t="s">
        <v>86</v>
      </c>
      <c r="AV329" s="15" t="s">
        <v>80</v>
      </c>
      <c r="AW329" s="15" t="s">
        <v>30</v>
      </c>
      <c r="AX329" s="15" t="s">
        <v>73</v>
      </c>
      <c r="AY329" s="181" t="s">
        <v>159</v>
      </c>
    </row>
    <row r="330" spans="1:65" s="13" customFormat="1" ht="22.5">
      <c r="B330" s="163"/>
      <c r="D330" s="164" t="s">
        <v>168</v>
      </c>
      <c r="E330" s="165" t="s">
        <v>1</v>
      </c>
      <c r="F330" s="166" t="s">
        <v>370</v>
      </c>
      <c r="H330" s="167">
        <v>22.05</v>
      </c>
      <c r="I330" s="168"/>
      <c r="L330" s="163"/>
      <c r="M330" s="169"/>
      <c r="N330" s="170"/>
      <c r="O330" s="170"/>
      <c r="P330" s="170"/>
      <c r="Q330" s="170"/>
      <c r="R330" s="170"/>
      <c r="S330" s="170"/>
      <c r="T330" s="171"/>
      <c r="AT330" s="165" t="s">
        <v>168</v>
      </c>
      <c r="AU330" s="165" t="s">
        <v>86</v>
      </c>
      <c r="AV330" s="13" t="s">
        <v>86</v>
      </c>
      <c r="AW330" s="13" t="s">
        <v>30</v>
      </c>
      <c r="AX330" s="13" t="s">
        <v>73</v>
      </c>
      <c r="AY330" s="165" t="s">
        <v>159</v>
      </c>
    </row>
    <row r="331" spans="1:65" s="13" customFormat="1" ht="11.25">
      <c r="B331" s="163"/>
      <c r="D331" s="164" t="s">
        <v>168</v>
      </c>
      <c r="E331" s="165" t="s">
        <v>1</v>
      </c>
      <c r="F331" s="166" t="s">
        <v>371</v>
      </c>
      <c r="H331" s="167">
        <v>63.34</v>
      </c>
      <c r="I331" s="168"/>
      <c r="L331" s="163"/>
      <c r="M331" s="169"/>
      <c r="N331" s="170"/>
      <c r="O331" s="170"/>
      <c r="P331" s="170"/>
      <c r="Q331" s="170"/>
      <c r="R331" s="170"/>
      <c r="S331" s="170"/>
      <c r="T331" s="171"/>
      <c r="AT331" s="165" t="s">
        <v>168</v>
      </c>
      <c r="AU331" s="165" t="s">
        <v>86</v>
      </c>
      <c r="AV331" s="13" t="s">
        <v>86</v>
      </c>
      <c r="AW331" s="13" t="s">
        <v>30</v>
      </c>
      <c r="AX331" s="13" t="s">
        <v>73</v>
      </c>
      <c r="AY331" s="165" t="s">
        <v>159</v>
      </c>
    </row>
    <row r="332" spans="1:65" s="15" customFormat="1" ht="11.25">
      <c r="B332" s="180"/>
      <c r="D332" s="164" t="s">
        <v>168</v>
      </c>
      <c r="E332" s="181" t="s">
        <v>1</v>
      </c>
      <c r="F332" s="182" t="s">
        <v>372</v>
      </c>
      <c r="H332" s="181" t="s">
        <v>1</v>
      </c>
      <c r="I332" s="183"/>
      <c r="L332" s="180"/>
      <c r="M332" s="184"/>
      <c r="N332" s="185"/>
      <c r="O332" s="185"/>
      <c r="P332" s="185"/>
      <c r="Q332" s="185"/>
      <c r="R332" s="185"/>
      <c r="S332" s="185"/>
      <c r="T332" s="186"/>
      <c r="AT332" s="181" t="s">
        <v>168</v>
      </c>
      <c r="AU332" s="181" t="s">
        <v>86</v>
      </c>
      <c r="AV332" s="15" t="s">
        <v>80</v>
      </c>
      <c r="AW332" s="15" t="s">
        <v>30</v>
      </c>
      <c r="AX332" s="15" t="s">
        <v>73</v>
      </c>
      <c r="AY332" s="181" t="s">
        <v>159</v>
      </c>
    </row>
    <row r="333" spans="1:65" s="13" customFormat="1" ht="11.25">
      <c r="B333" s="163"/>
      <c r="D333" s="164" t="s">
        <v>168</v>
      </c>
      <c r="E333" s="165" t="s">
        <v>1</v>
      </c>
      <c r="F333" s="166" t="s">
        <v>373</v>
      </c>
      <c r="H333" s="167">
        <v>14.3</v>
      </c>
      <c r="I333" s="168"/>
      <c r="L333" s="163"/>
      <c r="M333" s="169"/>
      <c r="N333" s="170"/>
      <c r="O333" s="170"/>
      <c r="P333" s="170"/>
      <c r="Q333" s="170"/>
      <c r="R333" s="170"/>
      <c r="S333" s="170"/>
      <c r="T333" s="171"/>
      <c r="AT333" s="165" t="s">
        <v>168</v>
      </c>
      <c r="AU333" s="165" t="s">
        <v>86</v>
      </c>
      <c r="AV333" s="13" t="s">
        <v>86</v>
      </c>
      <c r="AW333" s="13" t="s">
        <v>30</v>
      </c>
      <c r="AX333" s="13" t="s">
        <v>73</v>
      </c>
      <c r="AY333" s="165" t="s">
        <v>159</v>
      </c>
    </row>
    <row r="334" spans="1:65" s="13" customFormat="1" ht="11.25">
      <c r="B334" s="163"/>
      <c r="D334" s="164" t="s">
        <v>168</v>
      </c>
      <c r="E334" s="165" t="s">
        <v>1</v>
      </c>
      <c r="F334" s="166" t="s">
        <v>374</v>
      </c>
      <c r="H334" s="167">
        <v>-779.65300000000002</v>
      </c>
      <c r="I334" s="168"/>
      <c r="L334" s="163"/>
      <c r="M334" s="169"/>
      <c r="N334" s="170"/>
      <c r="O334" s="170"/>
      <c r="P334" s="170"/>
      <c r="Q334" s="170"/>
      <c r="R334" s="170"/>
      <c r="S334" s="170"/>
      <c r="T334" s="171"/>
      <c r="AT334" s="165" t="s">
        <v>168</v>
      </c>
      <c r="AU334" s="165" t="s">
        <v>86</v>
      </c>
      <c r="AV334" s="13" t="s">
        <v>86</v>
      </c>
      <c r="AW334" s="13" t="s">
        <v>30</v>
      </c>
      <c r="AX334" s="13" t="s">
        <v>73</v>
      </c>
      <c r="AY334" s="165" t="s">
        <v>159</v>
      </c>
    </row>
    <row r="335" spans="1:65" s="13" customFormat="1" ht="22.5">
      <c r="B335" s="163"/>
      <c r="D335" s="164" t="s">
        <v>168</v>
      </c>
      <c r="E335" s="165" t="s">
        <v>1</v>
      </c>
      <c r="F335" s="166" t="s">
        <v>375</v>
      </c>
      <c r="H335" s="167">
        <v>-42.008000000000003</v>
      </c>
      <c r="I335" s="168"/>
      <c r="L335" s="163"/>
      <c r="M335" s="169"/>
      <c r="N335" s="170"/>
      <c r="O335" s="170"/>
      <c r="P335" s="170"/>
      <c r="Q335" s="170"/>
      <c r="R335" s="170"/>
      <c r="S335" s="170"/>
      <c r="T335" s="171"/>
      <c r="AT335" s="165" t="s">
        <v>168</v>
      </c>
      <c r="AU335" s="165" t="s">
        <v>86</v>
      </c>
      <c r="AV335" s="13" t="s">
        <v>86</v>
      </c>
      <c r="AW335" s="13" t="s">
        <v>30</v>
      </c>
      <c r="AX335" s="13" t="s">
        <v>73</v>
      </c>
      <c r="AY335" s="165" t="s">
        <v>159</v>
      </c>
    </row>
    <row r="336" spans="1:65" s="14" customFormat="1" ht="11.25">
      <c r="B336" s="172"/>
      <c r="D336" s="164" t="s">
        <v>168</v>
      </c>
      <c r="E336" s="173" t="s">
        <v>1</v>
      </c>
      <c r="F336" s="174" t="s">
        <v>170</v>
      </c>
      <c r="H336" s="175">
        <v>2879.683</v>
      </c>
      <c r="I336" s="176"/>
      <c r="L336" s="172"/>
      <c r="M336" s="177"/>
      <c r="N336" s="178"/>
      <c r="O336" s="178"/>
      <c r="P336" s="178"/>
      <c r="Q336" s="178"/>
      <c r="R336" s="178"/>
      <c r="S336" s="178"/>
      <c r="T336" s="179"/>
      <c r="AT336" s="173" t="s">
        <v>168</v>
      </c>
      <c r="AU336" s="173" t="s">
        <v>86</v>
      </c>
      <c r="AV336" s="14" t="s">
        <v>167</v>
      </c>
      <c r="AW336" s="14" t="s">
        <v>30</v>
      </c>
      <c r="AX336" s="14" t="s">
        <v>80</v>
      </c>
      <c r="AY336" s="173" t="s">
        <v>159</v>
      </c>
    </row>
    <row r="337" spans="1:65" s="2" customFormat="1" ht="16.5" customHeight="1">
      <c r="A337" s="33"/>
      <c r="B337" s="149"/>
      <c r="C337" s="195" t="s">
        <v>276</v>
      </c>
      <c r="D337" s="195" t="s">
        <v>269</v>
      </c>
      <c r="E337" s="196" t="s">
        <v>376</v>
      </c>
      <c r="F337" s="197" t="s">
        <v>377</v>
      </c>
      <c r="G337" s="198" t="s">
        <v>165</v>
      </c>
      <c r="H337" s="199">
        <v>3070.509</v>
      </c>
      <c r="I337" s="200"/>
      <c r="J337" s="201">
        <f>ROUND(I337*H337,2)</f>
        <v>0</v>
      </c>
      <c r="K337" s="197" t="s">
        <v>166</v>
      </c>
      <c r="L337" s="202"/>
      <c r="M337" s="203" t="s">
        <v>1</v>
      </c>
      <c r="N337" s="204" t="s">
        <v>39</v>
      </c>
      <c r="O337" s="59"/>
      <c r="P337" s="159">
        <f>O337*H337</f>
        <v>0</v>
      </c>
      <c r="Q337" s="159">
        <v>2.3800000000000002E-3</v>
      </c>
      <c r="R337" s="159">
        <f>Q337*H337</f>
        <v>7.3078114200000002</v>
      </c>
      <c r="S337" s="159">
        <v>0</v>
      </c>
      <c r="T337" s="160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1" t="s">
        <v>178</v>
      </c>
      <c r="AT337" s="161" t="s">
        <v>269</v>
      </c>
      <c r="AU337" s="161" t="s">
        <v>86</v>
      </c>
      <c r="AY337" s="18" t="s">
        <v>159</v>
      </c>
      <c r="BE337" s="162">
        <f>IF(N337="základní",J337,0)</f>
        <v>0</v>
      </c>
      <c r="BF337" s="162">
        <f>IF(N337="snížená",J337,0)</f>
        <v>0</v>
      </c>
      <c r="BG337" s="162">
        <f>IF(N337="zákl. přenesená",J337,0)</f>
        <v>0</v>
      </c>
      <c r="BH337" s="162">
        <f>IF(N337="sníž. přenesená",J337,0)</f>
        <v>0</v>
      </c>
      <c r="BI337" s="162">
        <f>IF(N337="nulová",J337,0)</f>
        <v>0</v>
      </c>
      <c r="BJ337" s="18" t="s">
        <v>86</v>
      </c>
      <c r="BK337" s="162">
        <f>ROUND(I337*H337,2)</f>
        <v>0</v>
      </c>
      <c r="BL337" s="18" t="s">
        <v>167</v>
      </c>
      <c r="BM337" s="161" t="s">
        <v>378</v>
      </c>
    </row>
    <row r="338" spans="1:65" s="13" customFormat="1" ht="11.25">
      <c r="B338" s="163"/>
      <c r="D338" s="164" t="s">
        <v>168</v>
      </c>
      <c r="E338" s="165" t="s">
        <v>1</v>
      </c>
      <c r="F338" s="166" t="s">
        <v>379</v>
      </c>
      <c r="H338" s="167">
        <v>3070.509</v>
      </c>
      <c r="I338" s="168"/>
      <c r="L338" s="163"/>
      <c r="M338" s="169"/>
      <c r="N338" s="170"/>
      <c r="O338" s="170"/>
      <c r="P338" s="170"/>
      <c r="Q338" s="170"/>
      <c r="R338" s="170"/>
      <c r="S338" s="170"/>
      <c r="T338" s="171"/>
      <c r="AT338" s="165" t="s">
        <v>168</v>
      </c>
      <c r="AU338" s="165" t="s">
        <v>86</v>
      </c>
      <c r="AV338" s="13" t="s">
        <v>86</v>
      </c>
      <c r="AW338" s="13" t="s">
        <v>30</v>
      </c>
      <c r="AX338" s="13" t="s">
        <v>73</v>
      </c>
      <c r="AY338" s="165" t="s">
        <v>159</v>
      </c>
    </row>
    <row r="339" spans="1:65" s="14" customFormat="1" ht="11.25">
      <c r="B339" s="172"/>
      <c r="D339" s="164" t="s">
        <v>168</v>
      </c>
      <c r="E339" s="173" t="s">
        <v>1</v>
      </c>
      <c r="F339" s="174" t="s">
        <v>170</v>
      </c>
      <c r="H339" s="175">
        <v>3070.509</v>
      </c>
      <c r="I339" s="176"/>
      <c r="L339" s="172"/>
      <c r="M339" s="177"/>
      <c r="N339" s="178"/>
      <c r="O339" s="178"/>
      <c r="P339" s="178"/>
      <c r="Q339" s="178"/>
      <c r="R339" s="178"/>
      <c r="S339" s="178"/>
      <c r="T339" s="179"/>
      <c r="AT339" s="173" t="s">
        <v>168</v>
      </c>
      <c r="AU339" s="173" t="s">
        <v>86</v>
      </c>
      <c r="AV339" s="14" t="s">
        <v>167</v>
      </c>
      <c r="AW339" s="14" t="s">
        <v>30</v>
      </c>
      <c r="AX339" s="14" t="s">
        <v>80</v>
      </c>
      <c r="AY339" s="173" t="s">
        <v>159</v>
      </c>
    </row>
    <row r="340" spans="1:65" s="2" customFormat="1" ht="24.2" customHeight="1">
      <c r="A340" s="33"/>
      <c r="B340" s="149"/>
      <c r="C340" s="195" t="s">
        <v>380</v>
      </c>
      <c r="D340" s="195" t="s">
        <v>269</v>
      </c>
      <c r="E340" s="196" t="s">
        <v>381</v>
      </c>
      <c r="F340" s="197" t="s">
        <v>382</v>
      </c>
      <c r="G340" s="198" t="s">
        <v>165</v>
      </c>
      <c r="H340" s="199">
        <v>97.141999999999996</v>
      </c>
      <c r="I340" s="200"/>
      <c r="J340" s="201">
        <f>ROUND(I340*H340,2)</f>
        <v>0</v>
      </c>
      <c r="K340" s="197" t="s">
        <v>166</v>
      </c>
      <c r="L340" s="202"/>
      <c r="M340" s="203" t="s">
        <v>1</v>
      </c>
      <c r="N340" s="204" t="s">
        <v>39</v>
      </c>
      <c r="O340" s="59"/>
      <c r="P340" s="159">
        <f>O340*H340</f>
        <v>0</v>
      </c>
      <c r="Q340" s="159">
        <v>4.1000000000000003E-3</v>
      </c>
      <c r="R340" s="159">
        <f>Q340*H340</f>
        <v>0.39828220000000003</v>
      </c>
      <c r="S340" s="159">
        <v>0</v>
      </c>
      <c r="T340" s="160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1" t="s">
        <v>178</v>
      </c>
      <c r="AT340" s="161" t="s">
        <v>269</v>
      </c>
      <c r="AU340" s="161" t="s">
        <v>86</v>
      </c>
      <c r="AY340" s="18" t="s">
        <v>159</v>
      </c>
      <c r="BE340" s="162">
        <f>IF(N340="základní",J340,0)</f>
        <v>0</v>
      </c>
      <c r="BF340" s="162">
        <f>IF(N340="snížená",J340,0)</f>
        <v>0</v>
      </c>
      <c r="BG340" s="162">
        <f>IF(N340="zákl. přenesená",J340,0)</f>
        <v>0</v>
      </c>
      <c r="BH340" s="162">
        <f>IF(N340="sníž. přenesená",J340,0)</f>
        <v>0</v>
      </c>
      <c r="BI340" s="162">
        <f>IF(N340="nulová",J340,0)</f>
        <v>0</v>
      </c>
      <c r="BJ340" s="18" t="s">
        <v>86</v>
      </c>
      <c r="BK340" s="162">
        <f>ROUND(I340*H340,2)</f>
        <v>0</v>
      </c>
      <c r="BL340" s="18" t="s">
        <v>167</v>
      </c>
      <c r="BM340" s="161" t="s">
        <v>383</v>
      </c>
    </row>
    <row r="341" spans="1:65" s="13" customFormat="1" ht="11.25">
      <c r="B341" s="163"/>
      <c r="D341" s="164" t="s">
        <v>168</v>
      </c>
      <c r="E341" s="165" t="s">
        <v>1</v>
      </c>
      <c r="F341" s="166" t="s">
        <v>384</v>
      </c>
      <c r="H341" s="167">
        <v>97.141999999999996</v>
      </c>
      <c r="I341" s="168"/>
      <c r="L341" s="163"/>
      <c r="M341" s="169"/>
      <c r="N341" s="170"/>
      <c r="O341" s="170"/>
      <c r="P341" s="170"/>
      <c r="Q341" s="170"/>
      <c r="R341" s="170"/>
      <c r="S341" s="170"/>
      <c r="T341" s="171"/>
      <c r="AT341" s="165" t="s">
        <v>168</v>
      </c>
      <c r="AU341" s="165" t="s">
        <v>86</v>
      </c>
      <c r="AV341" s="13" t="s">
        <v>86</v>
      </c>
      <c r="AW341" s="13" t="s">
        <v>30</v>
      </c>
      <c r="AX341" s="13" t="s">
        <v>73</v>
      </c>
      <c r="AY341" s="165" t="s">
        <v>159</v>
      </c>
    </row>
    <row r="342" spans="1:65" s="14" customFormat="1" ht="11.25">
      <c r="B342" s="172"/>
      <c r="D342" s="164" t="s">
        <v>168</v>
      </c>
      <c r="E342" s="173" t="s">
        <v>1</v>
      </c>
      <c r="F342" s="174" t="s">
        <v>170</v>
      </c>
      <c r="H342" s="175">
        <v>97.141999999999996</v>
      </c>
      <c r="I342" s="176"/>
      <c r="L342" s="172"/>
      <c r="M342" s="177"/>
      <c r="N342" s="178"/>
      <c r="O342" s="178"/>
      <c r="P342" s="178"/>
      <c r="Q342" s="178"/>
      <c r="R342" s="178"/>
      <c r="S342" s="178"/>
      <c r="T342" s="179"/>
      <c r="AT342" s="173" t="s">
        <v>168</v>
      </c>
      <c r="AU342" s="173" t="s">
        <v>86</v>
      </c>
      <c r="AV342" s="14" t="s">
        <v>167</v>
      </c>
      <c r="AW342" s="14" t="s">
        <v>30</v>
      </c>
      <c r="AX342" s="14" t="s">
        <v>80</v>
      </c>
      <c r="AY342" s="173" t="s">
        <v>159</v>
      </c>
    </row>
    <row r="343" spans="1:65" s="2" customFormat="1" ht="49.15" customHeight="1">
      <c r="A343" s="33"/>
      <c r="B343" s="149"/>
      <c r="C343" s="150" t="s">
        <v>280</v>
      </c>
      <c r="D343" s="150" t="s">
        <v>162</v>
      </c>
      <c r="E343" s="151" t="s">
        <v>385</v>
      </c>
      <c r="F343" s="152" t="s">
        <v>386</v>
      </c>
      <c r="G343" s="153" t="s">
        <v>246</v>
      </c>
      <c r="H343" s="154">
        <v>2057.19</v>
      </c>
      <c r="I343" s="155"/>
      <c r="J343" s="156">
        <f>ROUND(I343*H343,2)</f>
        <v>0</v>
      </c>
      <c r="K343" s="152" t="s">
        <v>166</v>
      </c>
      <c r="L343" s="34"/>
      <c r="M343" s="157" t="s">
        <v>1</v>
      </c>
      <c r="N343" s="158" t="s">
        <v>39</v>
      </c>
      <c r="O343" s="59"/>
      <c r="P343" s="159">
        <f>O343*H343</f>
        <v>0</v>
      </c>
      <c r="Q343" s="159">
        <v>1.7600000000000001E-3</v>
      </c>
      <c r="R343" s="159">
        <f>Q343*H343</f>
        <v>3.6206544000000003</v>
      </c>
      <c r="S343" s="159">
        <v>0</v>
      </c>
      <c r="T343" s="160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1" t="s">
        <v>167</v>
      </c>
      <c r="AT343" s="161" t="s">
        <v>162</v>
      </c>
      <c r="AU343" s="161" t="s">
        <v>86</v>
      </c>
      <c r="AY343" s="18" t="s">
        <v>159</v>
      </c>
      <c r="BE343" s="162">
        <f>IF(N343="základní",J343,0)</f>
        <v>0</v>
      </c>
      <c r="BF343" s="162">
        <f>IF(N343="snížená",J343,0)</f>
        <v>0</v>
      </c>
      <c r="BG343" s="162">
        <f>IF(N343="zákl. přenesená",J343,0)</f>
        <v>0</v>
      </c>
      <c r="BH343" s="162">
        <f>IF(N343="sníž. přenesená",J343,0)</f>
        <v>0</v>
      </c>
      <c r="BI343" s="162">
        <f>IF(N343="nulová",J343,0)</f>
        <v>0</v>
      </c>
      <c r="BJ343" s="18" t="s">
        <v>86</v>
      </c>
      <c r="BK343" s="162">
        <f>ROUND(I343*H343,2)</f>
        <v>0</v>
      </c>
      <c r="BL343" s="18" t="s">
        <v>167</v>
      </c>
      <c r="BM343" s="161" t="s">
        <v>387</v>
      </c>
    </row>
    <row r="344" spans="1:65" s="13" customFormat="1" ht="11.25">
      <c r="B344" s="163"/>
      <c r="D344" s="164" t="s">
        <v>168</v>
      </c>
      <c r="E344" s="165" t="s">
        <v>1</v>
      </c>
      <c r="F344" s="166" t="s">
        <v>388</v>
      </c>
      <c r="H344" s="167">
        <v>1504.44</v>
      </c>
      <c r="I344" s="168"/>
      <c r="L344" s="163"/>
      <c r="M344" s="169"/>
      <c r="N344" s="170"/>
      <c r="O344" s="170"/>
      <c r="P344" s="170"/>
      <c r="Q344" s="170"/>
      <c r="R344" s="170"/>
      <c r="S344" s="170"/>
      <c r="T344" s="171"/>
      <c r="AT344" s="165" t="s">
        <v>168</v>
      </c>
      <c r="AU344" s="165" t="s">
        <v>86</v>
      </c>
      <c r="AV344" s="13" t="s">
        <v>86</v>
      </c>
      <c r="AW344" s="13" t="s">
        <v>30</v>
      </c>
      <c r="AX344" s="13" t="s">
        <v>73</v>
      </c>
      <c r="AY344" s="165" t="s">
        <v>159</v>
      </c>
    </row>
    <row r="345" spans="1:65" s="13" customFormat="1" ht="11.25">
      <c r="B345" s="163"/>
      <c r="D345" s="164" t="s">
        <v>168</v>
      </c>
      <c r="E345" s="165" t="s">
        <v>1</v>
      </c>
      <c r="F345" s="166" t="s">
        <v>389</v>
      </c>
      <c r="H345" s="167">
        <v>552.75</v>
      </c>
      <c r="I345" s="168"/>
      <c r="L345" s="163"/>
      <c r="M345" s="169"/>
      <c r="N345" s="170"/>
      <c r="O345" s="170"/>
      <c r="P345" s="170"/>
      <c r="Q345" s="170"/>
      <c r="R345" s="170"/>
      <c r="S345" s="170"/>
      <c r="T345" s="171"/>
      <c r="AT345" s="165" t="s">
        <v>168</v>
      </c>
      <c r="AU345" s="165" t="s">
        <v>86</v>
      </c>
      <c r="AV345" s="13" t="s">
        <v>86</v>
      </c>
      <c r="AW345" s="13" t="s">
        <v>30</v>
      </c>
      <c r="AX345" s="13" t="s">
        <v>73</v>
      </c>
      <c r="AY345" s="165" t="s">
        <v>159</v>
      </c>
    </row>
    <row r="346" spans="1:65" s="14" customFormat="1" ht="11.25">
      <c r="B346" s="172"/>
      <c r="D346" s="164" t="s">
        <v>168</v>
      </c>
      <c r="E346" s="173" t="s">
        <v>1</v>
      </c>
      <c r="F346" s="174" t="s">
        <v>170</v>
      </c>
      <c r="H346" s="175">
        <v>2057.19</v>
      </c>
      <c r="I346" s="176"/>
      <c r="L346" s="172"/>
      <c r="M346" s="177"/>
      <c r="N346" s="178"/>
      <c r="O346" s="178"/>
      <c r="P346" s="178"/>
      <c r="Q346" s="178"/>
      <c r="R346" s="178"/>
      <c r="S346" s="178"/>
      <c r="T346" s="179"/>
      <c r="AT346" s="173" t="s">
        <v>168</v>
      </c>
      <c r="AU346" s="173" t="s">
        <v>86</v>
      </c>
      <c r="AV346" s="14" t="s">
        <v>167</v>
      </c>
      <c r="AW346" s="14" t="s">
        <v>30</v>
      </c>
      <c r="AX346" s="14" t="s">
        <v>80</v>
      </c>
      <c r="AY346" s="173" t="s">
        <v>159</v>
      </c>
    </row>
    <row r="347" spans="1:65" s="2" customFormat="1" ht="24.2" customHeight="1">
      <c r="A347" s="33"/>
      <c r="B347" s="149"/>
      <c r="C347" s="195" t="s">
        <v>390</v>
      </c>
      <c r="D347" s="195" t="s">
        <v>269</v>
      </c>
      <c r="E347" s="196" t="s">
        <v>391</v>
      </c>
      <c r="F347" s="197" t="s">
        <v>392</v>
      </c>
      <c r="G347" s="198" t="s">
        <v>165</v>
      </c>
      <c r="H347" s="199">
        <v>452.58199999999999</v>
      </c>
      <c r="I347" s="200"/>
      <c r="J347" s="201">
        <f>ROUND(I347*H347,2)</f>
        <v>0</v>
      </c>
      <c r="K347" s="197" t="s">
        <v>166</v>
      </c>
      <c r="L347" s="202"/>
      <c r="M347" s="203" t="s">
        <v>1</v>
      </c>
      <c r="N347" s="204" t="s">
        <v>39</v>
      </c>
      <c r="O347" s="59"/>
      <c r="P347" s="159">
        <f>O347*H347</f>
        <v>0</v>
      </c>
      <c r="Q347" s="159">
        <v>8.9999999999999998E-4</v>
      </c>
      <c r="R347" s="159">
        <f>Q347*H347</f>
        <v>0.40732379999999996</v>
      </c>
      <c r="S347" s="159">
        <v>0</v>
      </c>
      <c r="T347" s="160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1" t="s">
        <v>178</v>
      </c>
      <c r="AT347" s="161" t="s">
        <v>269</v>
      </c>
      <c r="AU347" s="161" t="s">
        <v>86</v>
      </c>
      <c r="AY347" s="18" t="s">
        <v>159</v>
      </c>
      <c r="BE347" s="162">
        <f>IF(N347="základní",J347,0)</f>
        <v>0</v>
      </c>
      <c r="BF347" s="162">
        <f>IF(N347="snížená",J347,0)</f>
        <v>0</v>
      </c>
      <c r="BG347" s="162">
        <f>IF(N347="zákl. přenesená",J347,0)</f>
        <v>0</v>
      </c>
      <c r="BH347" s="162">
        <f>IF(N347="sníž. přenesená",J347,0)</f>
        <v>0</v>
      </c>
      <c r="BI347" s="162">
        <f>IF(N347="nulová",J347,0)</f>
        <v>0</v>
      </c>
      <c r="BJ347" s="18" t="s">
        <v>86</v>
      </c>
      <c r="BK347" s="162">
        <f>ROUND(I347*H347,2)</f>
        <v>0</v>
      </c>
      <c r="BL347" s="18" t="s">
        <v>167</v>
      </c>
      <c r="BM347" s="161" t="s">
        <v>393</v>
      </c>
    </row>
    <row r="348" spans="1:65" s="13" customFormat="1" ht="11.25">
      <c r="B348" s="163"/>
      <c r="D348" s="164" t="s">
        <v>168</v>
      </c>
      <c r="E348" s="165" t="s">
        <v>1</v>
      </c>
      <c r="F348" s="166" t="s">
        <v>394</v>
      </c>
      <c r="H348" s="167">
        <v>330.97699999999998</v>
      </c>
      <c r="I348" s="168"/>
      <c r="L348" s="163"/>
      <c r="M348" s="169"/>
      <c r="N348" s="170"/>
      <c r="O348" s="170"/>
      <c r="P348" s="170"/>
      <c r="Q348" s="170"/>
      <c r="R348" s="170"/>
      <c r="S348" s="170"/>
      <c r="T348" s="171"/>
      <c r="AT348" s="165" t="s">
        <v>168</v>
      </c>
      <c r="AU348" s="165" t="s">
        <v>86</v>
      </c>
      <c r="AV348" s="13" t="s">
        <v>86</v>
      </c>
      <c r="AW348" s="13" t="s">
        <v>30</v>
      </c>
      <c r="AX348" s="13" t="s">
        <v>73</v>
      </c>
      <c r="AY348" s="165" t="s">
        <v>159</v>
      </c>
    </row>
    <row r="349" spans="1:65" s="13" customFormat="1" ht="11.25">
      <c r="B349" s="163"/>
      <c r="D349" s="164" t="s">
        <v>168</v>
      </c>
      <c r="E349" s="165" t="s">
        <v>1</v>
      </c>
      <c r="F349" s="166" t="s">
        <v>395</v>
      </c>
      <c r="H349" s="167">
        <v>121.605</v>
      </c>
      <c r="I349" s="168"/>
      <c r="L349" s="163"/>
      <c r="M349" s="169"/>
      <c r="N349" s="170"/>
      <c r="O349" s="170"/>
      <c r="P349" s="170"/>
      <c r="Q349" s="170"/>
      <c r="R349" s="170"/>
      <c r="S349" s="170"/>
      <c r="T349" s="171"/>
      <c r="AT349" s="165" t="s">
        <v>168</v>
      </c>
      <c r="AU349" s="165" t="s">
        <v>86</v>
      </c>
      <c r="AV349" s="13" t="s">
        <v>86</v>
      </c>
      <c r="AW349" s="13" t="s">
        <v>30</v>
      </c>
      <c r="AX349" s="13" t="s">
        <v>73</v>
      </c>
      <c r="AY349" s="165" t="s">
        <v>159</v>
      </c>
    </row>
    <row r="350" spans="1:65" s="14" customFormat="1" ht="11.25">
      <c r="B350" s="172"/>
      <c r="D350" s="164" t="s">
        <v>168</v>
      </c>
      <c r="E350" s="173" t="s">
        <v>1</v>
      </c>
      <c r="F350" s="174" t="s">
        <v>170</v>
      </c>
      <c r="H350" s="175">
        <v>452.58199999999999</v>
      </c>
      <c r="I350" s="176"/>
      <c r="L350" s="172"/>
      <c r="M350" s="177"/>
      <c r="N350" s="178"/>
      <c r="O350" s="178"/>
      <c r="P350" s="178"/>
      <c r="Q350" s="178"/>
      <c r="R350" s="178"/>
      <c r="S350" s="178"/>
      <c r="T350" s="179"/>
      <c r="AT350" s="173" t="s">
        <v>168</v>
      </c>
      <c r="AU350" s="173" t="s">
        <v>86</v>
      </c>
      <c r="AV350" s="14" t="s">
        <v>167</v>
      </c>
      <c r="AW350" s="14" t="s">
        <v>30</v>
      </c>
      <c r="AX350" s="14" t="s">
        <v>80</v>
      </c>
      <c r="AY350" s="173" t="s">
        <v>159</v>
      </c>
    </row>
    <row r="351" spans="1:65" s="2" customFormat="1" ht="78" customHeight="1">
      <c r="A351" s="33"/>
      <c r="B351" s="149"/>
      <c r="C351" s="150" t="s">
        <v>284</v>
      </c>
      <c r="D351" s="150" t="s">
        <v>162</v>
      </c>
      <c r="E351" s="151" t="s">
        <v>396</v>
      </c>
      <c r="F351" s="152" t="s">
        <v>397</v>
      </c>
      <c r="G351" s="153" t="s">
        <v>165</v>
      </c>
      <c r="H351" s="154">
        <v>62.167999999999999</v>
      </c>
      <c r="I351" s="155"/>
      <c r="J351" s="156">
        <f>ROUND(I351*H351,2)</f>
        <v>0</v>
      </c>
      <c r="K351" s="152" t="s">
        <v>166</v>
      </c>
      <c r="L351" s="34"/>
      <c r="M351" s="157" t="s">
        <v>1</v>
      </c>
      <c r="N351" s="158" t="s">
        <v>39</v>
      </c>
      <c r="O351" s="59"/>
      <c r="P351" s="159">
        <f>O351*H351</f>
        <v>0</v>
      </c>
      <c r="Q351" s="159">
        <v>1.1599999999999999E-2</v>
      </c>
      <c r="R351" s="159">
        <f>Q351*H351</f>
        <v>0.72114879999999992</v>
      </c>
      <c r="S351" s="159">
        <v>0</v>
      </c>
      <c r="T351" s="160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1" t="s">
        <v>167</v>
      </c>
      <c r="AT351" s="161" t="s">
        <v>162</v>
      </c>
      <c r="AU351" s="161" t="s">
        <v>86</v>
      </c>
      <c r="AY351" s="18" t="s">
        <v>159</v>
      </c>
      <c r="BE351" s="162">
        <f>IF(N351="základní",J351,0)</f>
        <v>0</v>
      </c>
      <c r="BF351" s="162">
        <f>IF(N351="snížená",J351,0)</f>
        <v>0</v>
      </c>
      <c r="BG351" s="162">
        <f>IF(N351="zákl. přenesená",J351,0)</f>
        <v>0</v>
      </c>
      <c r="BH351" s="162">
        <f>IF(N351="sníž. přenesená",J351,0)</f>
        <v>0</v>
      </c>
      <c r="BI351" s="162">
        <f>IF(N351="nulová",J351,0)</f>
        <v>0</v>
      </c>
      <c r="BJ351" s="18" t="s">
        <v>86</v>
      </c>
      <c r="BK351" s="162">
        <f>ROUND(I351*H351,2)</f>
        <v>0</v>
      </c>
      <c r="BL351" s="18" t="s">
        <v>167</v>
      </c>
      <c r="BM351" s="161" t="s">
        <v>398</v>
      </c>
    </row>
    <row r="352" spans="1:65" s="13" customFormat="1" ht="22.5">
      <c r="B352" s="163"/>
      <c r="D352" s="164" t="s">
        <v>168</v>
      </c>
      <c r="E352" s="165" t="s">
        <v>1</v>
      </c>
      <c r="F352" s="166" t="s">
        <v>399</v>
      </c>
      <c r="H352" s="167">
        <v>42.008000000000003</v>
      </c>
      <c r="I352" s="168"/>
      <c r="L352" s="163"/>
      <c r="M352" s="169"/>
      <c r="N352" s="170"/>
      <c r="O352" s="170"/>
      <c r="P352" s="170"/>
      <c r="Q352" s="170"/>
      <c r="R352" s="170"/>
      <c r="S352" s="170"/>
      <c r="T352" s="171"/>
      <c r="AT352" s="165" t="s">
        <v>168</v>
      </c>
      <c r="AU352" s="165" t="s">
        <v>86</v>
      </c>
      <c r="AV352" s="13" t="s">
        <v>86</v>
      </c>
      <c r="AW352" s="13" t="s">
        <v>30</v>
      </c>
      <c r="AX352" s="13" t="s">
        <v>73</v>
      </c>
      <c r="AY352" s="165" t="s">
        <v>159</v>
      </c>
    </row>
    <row r="353" spans="1:65" s="13" customFormat="1" ht="11.25">
      <c r="B353" s="163"/>
      <c r="D353" s="164" t="s">
        <v>168</v>
      </c>
      <c r="E353" s="165" t="s">
        <v>1</v>
      </c>
      <c r="F353" s="166" t="s">
        <v>311</v>
      </c>
      <c r="H353" s="167">
        <v>20.16</v>
      </c>
      <c r="I353" s="168"/>
      <c r="L353" s="163"/>
      <c r="M353" s="169"/>
      <c r="N353" s="170"/>
      <c r="O353" s="170"/>
      <c r="P353" s="170"/>
      <c r="Q353" s="170"/>
      <c r="R353" s="170"/>
      <c r="S353" s="170"/>
      <c r="T353" s="171"/>
      <c r="AT353" s="165" t="s">
        <v>168</v>
      </c>
      <c r="AU353" s="165" t="s">
        <v>86</v>
      </c>
      <c r="AV353" s="13" t="s">
        <v>86</v>
      </c>
      <c r="AW353" s="13" t="s">
        <v>30</v>
      </c>
      <c r="AX353" s="13" t="s">
        <v>73</v>
      </c>
      <c r="AY353" s="165" t="s">
        <v>159</v>
      </c>
    </row>
    <row r="354" spans="1:65" s="14" customFormat="1" ht="11.25">
      <c r="B354" s="172"/>
      <c r="D354" s="164" t="s">
        <v>168</v>
      </c>
      <c r="E354" s="173" t="s">
        <v>1</v>
      </c>
      <c r="F354" s="174" t="s">
        <v>170</v>
      </c>
      <c r="H354" s="175">
        <v>62.167999999999999</v>
      </c>
      <c r="I354" s="176"/>
      <c r="L354" s="172"/>
      <c r="M354" s="177"/>
      <c r="N354" s="178"/>
      <c r="O354" s="178"/>
      <c r="P354" s="178"/>
      <c r="Q354" s="178"/>
      <c r="R354" s="178"/>
      <c r="S354" s="178"/>
      <c r="T354" s="179"/>
      <c r="AT354" s="173" t="s">
        <v>168</v>
      </c>
      <c r="AU354" s="173" t="s">
        <v>86</v>
      </c>
      <c r="AV354" s="14" t="s">
        <v>167</v>
      </c>
      <c r="AW354" s="14" t="s">
        <v>30</v>
      </c>
      <c r="AX354" s="14" t="s">
        <v>80</v>
      </c>
      <c r="AY354" s="173" t="s">
        <v>159</v>
      </c>
    </row>
    <row r="355" spans="1:65" s="2" customFormat="1" ht="24.2" customHeight="1">
      <c r="A355" s="33"/>
      <c r="B355" s="149"/>
      <c r="C355" s="195" t="s">
        <v>400</v>
      </c>
      <c r="D355" s="195" t="s">
        <v>269</v>
      </c>
      <c r="E355" s="196" t="s">
        <v>285</v>
      </c>
      <c r="F355" s="197" t="s">
        <v>286</v>
      </c>
      <c r="G355" s="198" t="s">
        <v>165</v>
      </c>
      <c r="H355" s="199">
        <v>68.385000000000005</v>
      </c>
      <c r="I355" s="200"/>
      <c r="J355" s="201">
        <f>ROUND(I355*H355,2)</f>
        <v>0</v>
      </c>
      <c r="K355" s="197" t="s">
        <v>166</v>
      </c>
      <c r="L355" s="202"/>
      <c r="M355" s="203" t="s">
        <v>1</v>
      </c>
      <c r="N355" s="204" t="s">
        <v>39</v>
      </c>
      <c r="O355" s="59"/>
      <c r="P355" s="159">
        <f>O355*H355</f>
        <v>0</v>
      </c>
      <c r="Q355" s="159">
        <v>1.6500000000000001E-2</v>
      </c>
      <c r="R355" s="159">
        <f>Q355*H355</f>
        <v>1.1283525000000001</v>
      </c>
      <c r="S355" s="159">
        <v>0</v>
      </c>
      <c r="T355" s="160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1" t="s">
        <v>178</v>
      </c>
      <c r="AT355" s="161" t="s">
        <v>269</v>
      </c>
      <c r="AU355" s="161" t="s">
        <v>86</v>
      </c>
      <c r="AY355" s="18" t="s">
        <v>159</v>
      </c>
      <c r="BE355" s="162">
        <f>IF(N355="základní",J355,0)</f>
        <v>0</v>
      </c>
      <c r="BF355" s="162">
        <f>IF(N355="snížená",J355,0)</f>
        <v>0</v>
      </c>
      <c r="BG355" s="162">
        <f>IF(N355="zákl. přenesená",J355,0)</f>
        <v>0</v>
      </c>
      <c r="BH355" s="162">
        <f>IF(N355="sníž. přenesená",J355,0)</f>
        <v>0</v>
      </c>
      <c r="BI355" s="162">
        <f>IF(N355="nulová",J355,0)</f>
        <v>0</v>
      </c>
      <c r="BJ355" s="18" t="s">
        <v>86</v>
      </c>
      <c r="BK355" s="162">
        <f>ROUND(I355*H355,2)</f>
        <v>0</v>
      </c>
      <c r="BL355" s="18" t="s">
        <v>167</v>
      </c>
      <c r="BM355" s="161" t="s">
        <v>401</v>
      </c>
    </row>
    <row r="356" spans="1:65" s="13" customFormat="1" ht="11.25">
      <c r="B356" s="163"/>
      <c r="D356" s="164" t="s">
        <v>168</v>
      </c>
      <c r="E356" s="165" t="s">
        <v>1</v>
      </c>
      <c r="F356" s="166" t="s">
        <v>402</v>
      </c>
      <c r="H356" s="167">
        <v>46.209000000000003</v>
      </c>
      <c r="I356" s="168"/>
      <c r="L356" s="163"/>
      <c r="M356" s="169"/>
      <c r="N356" s="170"/>
      <c r="O356" s="170"/>
      <c r="P356" s="170"/>
      <c r="Q356" s="170"/>
      <c r="R356" s="170"/>
      <c r="S356" s="170"/>
      <c r="T356" s="171"/>
      <c r="AT356" s="165" t="s">
        <v>168</v>
      </c>
      <c r="AU356" s="165" t="s">
        <v>86</v>
      </c>
      <c r="AV356" s="13" t="s">
        <v>86</v>
      </c>
      <c r="AW356" s="13" t="s">
        <v>30</v>
      </c>
      <c r="AX356" s="13" t="s">
        <v>73</v>
      </c>
      <c r="AY356" s="165" t="s">
        <v>159</v>
      </c>
    </row>
    <row r="357" spans="1:65" s="13" customFormat="1" ht="11.25">
      <c r="B357" s="163"/>
      <c r="D357" s="164" t="s">
        <v>168</v>
      </c>
      <c r="E357" s="165" t="s">
        <v>1</v>
      </c>
      <c r="F357" s="166" t="s">
        <v>403</v>
      </c>
      <c r="H357" s="167">
        <v>22.175999999999998</v>
      </c>
      <c r="I357" s="168"/>
      <c r="L357" s="163"/>
      <c r="M357" s="169"/>
      <c r="N357" s="170"/>
      <c r="O357" s="170"/>
      <c r="P357" s="170"/>
      <c r="Q357" s="170"/>
      <c r="R357" s="170"/>
      <c r="S357" s="170"/>
      <c r="T357" s="171"/>
      <c r="AT357" s="165" t="s">
        <v>168</v>
      </c>
      <c r="AU357" s="165" t="s">
        <v>86</v>
      </c>
      <c r="AV357" s="13" t="s">
        <v>86</v>
      </c>
      <c r="AW357" s="13" t="s">
        <v>30</v>
      </c>
      <c r="AX357" s="13" t="s">
        <v>73</v>
      </c>
      <c r="AY357" s="165" t="s">
        <v>159</v>
      </c>
    </row>
    <row r="358" spans="1:65" s="14" customFormat="1" ht="11.25">
      <c r="B358" s="172"/>
      <c r="D358" s="164" t="s">
        <v>168</v>
      </c>
      <c r="E358" s="173" t="s">
        <v>1</v>
      </c>
      <c r="F358" s="174" t="s">
        <v>170</v>
      </c>
      <c r="H358" s="175">
        <v>68.385000000000005</v>
      </c>
      <c r="I358" s="176"/>
      <c r="L358" s="172"/>
      <c r="M358" s="177"/>
      <c r="N358" s="178"/>
      <c r="O358" s="178"/>
      <c r="P358" s="178"/>
      <c r="Q358" s="178"/>
      <c r="R358" s="178"/>
      <c r="S358" s="178"/>
      <c r="T358" s="179"/>
      <c r="AT358" s="173" t="s">
        <v>168</v>
      </c>
      <c r="AU358" s="173" t="s">
        <v>86</v>
      </c>
      <c r="AV358" s="14" t="s">
        <v>167</v>
      </c>
      <c r="AW358" s="14" t="s">
        <v>30</v>
      </c>
      <c r="AX358" s="14" t="s">
        <v>80</v>
      </c>
      <c r="AY358" s="173" t="s">
        <v>159</v>
      </c>
    </row>
    <row r="359" spans="1:65" s="2" customFormat="1" ht="55.5" customHeight="1">
      <c r="A359" s="33"/>
      <c r="B359" s="149"/>
      <c r="C359" s="150" t="s">
        <v>287</v>
      </c>
      <c r="D359" s="150" t="s">
        <v>162</v>
      </c>
      <c r="E359" s="151" t="s">
        <v>404</v>
      </c>
      <c r="F359" s="152" t="s">
        <v>405</v>
      </c>
      <c r="G359" s="153" t="s">
        <v>165</v>
      </c>
      <c r="H359" s="154">
        <v>2879.683</v>
      </c>
      <c r="I359" s="155"/>
      <c r="J359" s="156">
        <f>ROUND(I359*H359,2)</f>
        <v>0</v>
      </c>
      <c r="K359" s="152" t="s">
        <v>166</v>
      </c>
      <c r="L359" s="34"/>
      <c r="M359" s="157" t="s">
        <v>1</v>
      </c>
      <c r="N359" s="158" t="s">
        <v>39</v>
      </c>
      <c r="O359" s="59"/>
      <c r="P359" s="159">
        <f>O359*H359</f>
        <v>0</v>
      </c>
      <c r="Q359" s="159">
        <v>8.0000000000000007E-5</v>
      </c>
      <c r="R359" s="159">
        <f>Q359*H359</f>
        <v>0.23037464000000002</v>
      </c>
      <c r="S359" s="159">
        <v>0</v>
      </c>
      <c r="T359" s="160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1" t="s">
        <v>167</v>
      </c>
      <c r="AT359" s="161" t="s">
        <v>162</v>
      </c>
      <c r="AU359" s="161" t="s">
        <v>86</v>
      </c>
      <c r="AY359" s="18" t="s">
        <v>159</v>
      </c>
      <c r="BE359" s="162">
        <f>IF(N359="základní",J359,0)</f>
        <v>0</v>
      </c>
      <c r="BF359" s="162">
        <f>IF(N359="snížená",J359,0)</f>
        <v>0</v>
      </c>
      <c r="BG359" s="162">
        <f>IF(N359="zákl. přenesená",J359,0)</f>
        <v>0</v>
      </c>
      <c r="BH359" s="162">
        <f>IF(N359="sníž. přenesená",J359,0)</f>
        <v>0</v>
      </c>
      <c r="BI359" s="162">
        <f>IF(N359="nulová",J359,0)</f>
        <v>0</v>
      </c>
      <c r="BJ359" s="18" t="s">
        <v>86</v>
      </c>
      <c r="BK359" s="162">
        <f>ROUND(I359*H359,2)</f>
        <v>0</v>
      </c>
      <c r="BL359" s="18" t="s">
        <v>167</v>
      </c>
      <c r="BM359" s="161" t="s">
        <v>406</v>
      </c>
    </row>
    <row r="360" spans="1:65" s="13" customFormat="1" ht="11.25">
      <c r="B360" s="163"/>
      <c r="D360" s="164" t="s">
        <v>168</v>
      </c>
      <c r="E360" s="165" t="s">
        <v>1</v>
      </c>
      <c r="F360" s="166" t="s">
        <v>407</v>
      </c>
      <c r="H360" s="167">
        <v>2879.683</v>
      </c>
      <c r="I360" s="168"/>
      <c r="L360" s="163"/>
      <c r="M360" s="169"/>
      <c r="N360" s="170"/>
      <c r="O360" s="170"/>
      <c r="P360" s="170"/>
      <c r="Q360" s="170"/>
      <c r="R360" s="170"/>
      <c r="S360" s="170"/>
      <c r="T360" s="171"/>
      <c r="AT360" s="165" t="s">
        <v>168</v>
      </c>
      <c r="AU360" s="165" t="s">
        <v>86</v>
      </c>
      <c r="AV360" s="13" t="s">
        <v>86</v>
      </c>
      <c r="AW360" s="13" t="s">
        <v>30</v>
      </c>
      <c r="AX360" s="13" t="s">
        <v>73</v>
      </c>
      <c r="AY360" s="165" t="s">
        <v>159</v>
      </c>
    </row>
    <row r="361" spans="1:65" s="14" customFormat="1" ht="11.25">
      <c r="B361" s="172"/>
      <c r="D361" s="164" t="s">
        <v>168</v>
      </c>
      <c r="E361" s="173" t="s">
        <v>1</v>
      </c>
      <c r="F361" s="174" t="s">
        <v>170</v>
      </c>
      <c r="H361" s="175">
        <v>2879.683</v>
      </c>
      <c r="I361" s="176"/>
      <c r="L361" s="172"/>
      <c r="M361" s="177"/>
      <c r="N361" s="178"/>
      <c r="O361" s="178"/>
      <c r="P361" s="178"/>
      <c r="Q361" s="178"/>
      <c r="R361" s="178"/>
      <c r="S361" s="178"/>
      <c r="T361" s="179"/>
      <c r="AT361" s="173" t="s">
        <v>168</v>
      </c>
      <c r="AU361" s="173" t="s">
        <v>86</v>
      </c>
      <c r="AV361" s="14" t="s">
        <v>167</v>
      </c>
      <c r="AW361" s="14" t="s">
        <v>30</v>
      </c>
      <c r="AX361" s="14" t="s">
        <v>80</v>
      </c>
      <c r="AY361" s="173" t="s">
        <v>159</v>
      </c>
    </row>
    <row r="362" spans="1:65" s="2" customFormat="1" ht="55.5" customHeight="1">
      <c r="A362" s="33"/>
      <c r="B362" s="149"/>
      <c r="C362" s="150" t="s">
        <v>408</v>
      </c>
      <c r="D362" s="150" t="s">
        <v>162</v>
      </c>
      <c r="E362" s="151" t="s">
        <v>409</v>
      </c>
      <c r="F362" s="152" t="s">
        <v>410</v>
      </c>
      <c r="G362" s="153" t="s">
        <v>165</v>
      </c>
      <c r="H362" s="154">
        <v>62.167999999999999</v>
      </c>
      <c r="I362" s="155"/>
      <c r="J362" s="156">
        <f>ROUND(I362*H362,2)</f>
        <v>0</v>
      </c>
      <c r="K362" s="152" t="s">
        <v>166</v>
      </c>
      <c r="L362" s="34"/>
      <c r="M362" s="157" t="s">
        <v>1</v>
      </c>
      <c r="N362" s="158" t="s">
        <v>39</v>
      </c>
      <c r="O362" s="59"/>
      <c r="P362" s="159">
        <f>O362*H362</f>
        <v>0</v>
      </c>
      <c r="Q362" s="159">
        <v>8.0000000000000007E-5</v>
      </c>
      <c r="R362" s="159">
        <f>Q362*H362</f>
        <v>4.97344E-3</v>
      </c>
      <c r="S362" s="159">
        <v>0</v>
      </c>
      <c r="T362" s="160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1" t="s">
        <v>167</v>
      </c>
      <c r="AT362" s="161" t="s">
        <v>162</v>
      </c>
      <c r="AU362" s="161" t="s">
        <v>86</v>
      </c>
      <c r="AY362" s="18" t="s">
        <v>159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8" t="s">
        <v>86</v>
      </c>
      <c r="BK362" s="162">
        <f>ROUND(I362*H362,2)</f>
        <v>0</v>
      </c>
      <c r="BL362" s="18" t="s">
        <v>167</v>
      </c>
      <c r="BM362" s="161" t="s">
        <v>411</v>
      </c>
    </row>
    <row r="363" spans="1:65" s="13" customFormat="1" ht="11.25">
      <c r="B363" s="163"/>
      <c r="D363" s="164" t="s">
        <v>168</v>
      </c>
      <c r="E363" s="165" t="s">
        <v>1</v>
      </c>
      <c r="F363" s="166" t="s">
        <v>412</v>
      </c>
      <c r="H363" s="167">
        <v>42.008000000000003</v>
      </c>
      <c r="I363" s="168"/>
      <c r="L363" s="163"/>
      <c r="M363" s="169"/>
      <c r="N363" s="170"/>
      <c r="O363" s="170"/>
      <c r="P363" s="170"/>
      <c r="Q363" s="170"/>
      <c r="R363" s="170"/>
      <c r="S363" s="170"/>
      <c r="T363" s="171"/>
      <c r="AT363" s="165" t="s">
        <v>168</v>
      </c>
      <c r="AU363" s="165" t="s">
        <v>86</v>
      </c>
      <c r="AV363" s="13" t="s">
        <v>86</v>
      </c>
      <c r="AW363" s="13" t="s">
        <v>30</v>
      </c>
      <c r="AX363" s="13" t="s">
        <v>73</v>
      </c>
      <c r="AY363" s="165" t="s">
        <v>159</v>
      </c>
    </row>
    <row r="364" spans="1:65" s="13" customFormat="1" ht="11.25">
      <c r="B364" s="163"/>
      <c r="D364" s="164" t="s">
        <v>168</v>
      </c>
      <c r="E364" s="165" t="s">
        <v>1</v>
      </c>
      <c r="F364" s="166" t="s">
        <v>311</v>
      </c>
      <c r="H364" s="167">
        <v>20.16</v>
      </c>
      <c r="I364" s="168"/>
      <c r="L364" s="163"/>
      <c r="M364" s="169"/>
      <c r="N364" s="170"/>
      <c r="O364" s="170"/>
      <c r="P364" s="170"/>
      <c r="Q364" s="170"/>
      <c r="R364" s="170"/>
      <c r="S364" s="170"/>
      <c r="T364" s="171"/>
      <c r="AT364" s="165" t="s">
        <v>168</v>
      </c>
      <c r="AU364" s="165" t="s">
        <v>86</v>
      </c>
      <c r="AV364" s="13" t="s">
        <v>86</v>
      </c>
      <c r="AW364" s="13" t="s">
        <v>30</v>
      </c>
      <c r="AX364" s="13" t="s">
        <v>73</v>
      </c>
      <c r="AY364" s="165" t="s">
        <v>159</v>
      </c>
    </row>
    <row r="365" spans="1:65" s="14" customFormat="1" ht="11.25">
      <c r="B365" s="172"/>
      <c r="D365" s="164" t="s">
        <v>168</v>
      </c>
      <c r="E365" s="173" t="s">
        <v>1</v>
      </c>
      <c r="F365" s="174" t="s">
        <v>170</v>
      </c>
      <c r="H365" s="175">
        <v>62.167999999999999</v>
      </c>
      <c r="I365" s="176"/>
      <c r="L365" s="172"/>
      <c r="M365" s="177"/>
      <c r="N365" s="178"/>
      <c r="O365" s="178"/>
      <c r="P365" s="178"/>
      <c r="Q365" s="178"/>
      <c r="R365" s="178"/>
      <c r="S365" s="178"/>
      <c r="T365" s="179"/>
      <c r="AT365" s="173" t="s">
        <v>168</v>
      </c>
      <c r="AU365" s="173" t="s">
        <v>86</v>
      </c>
      <c r="AV365" s="14" t="s">
        <v>167</v>
      </c>
      <c r="AW365" s="14" t="s">
        <v>30</v>
      </c>
      <c r="AX365" s="14" t="s">
        <v>80</v>
      </c>
      <c r="AY365" s="173" t="s">
        <v>159</v>
      </c>
    </row>
    <row r="366" spans="1:65" s="2" customFormat="1" ht="24.2" customHeight="1">
      <c r="A366" s="33"/>
      <c r="B366" s="149"/>
      <c r="C366" s="150" t="s">
        <v>291</v>
      </c>
      <c r="D366" s="150" t="s">
        <v>162</v>
      </c>
      <c r="E366" s="151" t="s">
        <v>413</v>
      </c>
      <c r="F366" s="152" t="s">
        <v>414</v>
      </c>
      <c r="G366" s="153" t="s">
        <v>246</v>
      </c>
      <c r="H366" s="154">
        <v>295.07</v>
      </c>
      <c r="I366" s="155"/>
      <c r="J366" s="156">
        <f>ROUND(I366*H366,2)</f>
        <v>0</v>
      </c>
      <c r="K366" s="152" t="s">
        <v>166</v>
      </c>
      <c r="L366" s="34"/>
      <c r="M366" s="157" t="s">
        <v>1</v>
      </c>
      <c r="N366" s="158" t="s">
        <v>39</v>
      </c>
      <c r="O366" s="59"/>
      <c r="P366" s="159">
        <f>O366*H366</f>
        <v>0</v>
      </c>
      <c r="Q366" s="159">
        <v>3.0000000000000001E-5</v>
      </c>
      <c r="R366" s="159">
        <f>Q366*H366</f>
        <v>8.8520999999999999E-3</v>
      </c>
      <c r="S366" s="159">
        <v>0</v>
      </c>
      <c r="T366" s="160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1" t="s">
        <v>167</v>
      </c>
      <c r="AT366" s="161" t="s">
        <v>162</v>
      </c>
      <c r="AU366" s="161" t="s">
        <v>86</v>
      </c>
      <c r="AY366" s="18" t="s">
        <v>159</v>
      </c>
      <c r="BE366" s="162">
        <f>IF(N366="základní",J366,0)</f>
        <v>0</v>
      </c>
      <c r="BF366" s="162">
        <f>IF(N366="snížená",J366,0)</f>
        <v>0</v>
      </c>
      <c r="BG366" s="162">
        <f>IF(N366="zákl. přenesená",J366,0)</f>
        <v>0</v>
      </c>
      <c r="BH366" s="162">
        <f>IF(N366="sníž. přenesená",J366,0)</f>
        <v>0</v>
      </c>
      <c r="BI366" s="162">
        <f>IF(N366="nulová",J366,0)</f>
        <v>0</v>
      </c>
      <c r="BJ366" s="18" t="s">
        <v>86</v>
      </c>
      <c r="BK366" s="162">
        <f>ROUND(I366*H366,2)</f>
        <v>0</v>
      </c>
      <c r="BL366" s="18" t="s">
        <v>167</v>
      </c>
      <c r="BM366" s="161" t="s">
        <v>415</v>
      </c>
    </row>
    <row r="367" spans="1:65" s="13" customFormat="1" ht="22.5">
      <c r="B367" s="163"/>
      <c r="D367" s="164" t="s">
        <v>168</v>
      </c>
      <c r="E367" s="165" t="s">
        <v>1</v>
      </c>
      <c r="F367" s="166" t="s">
        <v>416</v>
      </c>
      <c r="H367" s="167">
        <v>285.47000000000003</v>
      </c>
      <c r="I367" s="168"/>
      <c r="L367" s="163"/>
      <c r="M367" s="169"/>
      <c r="N367" s="170"/>
      <c r="O367" s="170"/>
      <c r="P367" s="170"/>
      <c r="Q367" s="170"/>
      <c r="R367" s="170"/>
      <c r="S367" s="170"/>
      <c r="T367" s="171"/>
      <c r="AT367" s="165" t="s">
        <v>168</v>
      </c>
      <c r="AU367" s="165" t="s">
        <v>86</v>
      </c>
      <c r="AV367" s="13" t="s">
        <v>86</v>
      </c>
      <c r="AW367" s="13" t="s">
        <v>30</v>
      </c>
      <c r="AX367" s="13" t="s">
        <v>73</v>
      </c>
      <c r="AY367" s="165" t="s">
        <v>159</v>
      </c>
    </row>
    <row r="368" spans="1:65" s="13" customFormat="1" ht="11.25">
      <c r="B368" s="163"/>
      <c r="D368" s="164" t="s">
        <v>168</v>
      </c>
      <c r="E368" s="165" t="s">
        <v>1</v>
      </c>
      <c r="F368" s="166" t="s">
        <v>417</v>
      </c>
      <c r="H368" s="167">
        <v>9.6</v>
      </c>
      <c r="I368" s="168"/>
      <c r="L368" s="163"/>
      <c r="M368" s="169"/>
      <c r="N368" s="170"/>
      <c r="O368" s="170"/>
      <c r="P368" s="170"/>
      <c r="Q368" s="170"/>
      <c r="R368" s="170"/>
      <c r="S368" s="170"/>
      <c r="T368" s="171"/>
      <c r="AT368" s="165" t="s">
        <v>168</v>
      </c>
      <c r="AU368" s="165" t="s">
        <v>86</v>
      </c>
      <c r="AV368" s="13" t="s">
        <v>86</v>
      </c>
      <c r="AW368" s="13" t="s">
        <v>30</v>
      </c>
      <c r="AX368" s="13" t="s">
        <v>73</v>
      </c>
      <c r="AY368" s="165" t="s">
        <v>159</v>
      </c>
    </row>
    <row r="369" spans="1:65" s="14" customFormat="1" ht="11.25">
      <c r="B369" s="172"/>
      <c r="D369" s="164" t="s">
        <v>168</v>
      </c>
      <c r="E369" s="173" t="s">
        <v>1</v>
      </c>
      <c r="F369" s="174" t="s">
        <v>170</v>
      </c>
      <c r="H369" s="175">
        <v>295.07</v>
      </c>
      <c r="I369" s="176"/>
      <c r="L369" s="172"/>
      <c r="M369" s="177"/>
      <c r="N369" s="178"/>
      <c r="O369" s="178"/>
      <c r="P369" s="178"/>
      <c r="Q369" s="178"/>
      <c r="R369" s="178"/>
      <c r="S369" s="178"/>
      <c r="T369" s="179"/>
      <c r="AT369" s="173" t="s">
        <v>168</v>
      </c>
      <c r="AU369" s="173" t="s">
        <v>86</v>
      </c>
      <c r="AV369" s="14" t="s">
        <v>167</v>
      </c>
      <c r="AW369" s="14" t="s">
        <v>30</v>
      </c>
      <c r="AX369" s="14" t="s">
        <v>80</v>
      </c>
      <c r="AY369" s="173" t="s">
        <v>159</v>
      </c>
    </row>
    <row r="370" spans="1:65" s="2" customFormat="1" ht="24.2" customHeight="1">
      <c r="A370" s="33"/>
      <c r="B370" s="149"/>
      <c r="C370" s="195" t="s">
        <v>418</v>
      </c>
      <c r="D370" s="195" t="s">
        <v>269</v>
      </c>
      <c r="E370" s="196" t="s">
        <v>419</v>
      </c>
      <c r="F370" s="197" t="s">
        <v>420</v>
      </c>
      <c r="G370" s="198" t="s">
        <v>246</v>
      </c>
      <c r="H370" s="199">
        <v>324.577</v>
      </c>
      <c r="I370" s="200"/>
      <c r="J370" s="201">
        <f>ROUND(I370*H370,2)</f>
        <v>0</v>
      </c>
      <c r="K370" s="197" t="s">
        <v>166</v>
      </c>
      <c r="L370" s="202"/>
      <c r="M370" s="203" t="s">
        <v>1</v>
      </c>
      <c r="N370" s="204" t="s">
        <v>39</v>
      </c>
      <c r="O370" s="59"/>
      <c r="P370" s="159">
        <f>O370*H370</f>
        <v>0</v>
      </c>
      <c r="Q370" s="159">
        <v>5.0000000000000001E-4</v>
      </c>
      <c r="R370" s="159">
        <f>Q370*H370</f>
        <v>0.1622885</v>
      </c>
      <c r="S370" s="159">
        <v>0</v>
      </c>
      <c r="T370" s="160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1" t="s">
        <v>178</v>
      </c>
      <c r="AT370" s="161" t="s">
        <v>269</v>
      </c>
      <c r="AU370" s="161" t="s">
        <v>86</v>
      </c>
      <c r="AY370" s="18" t="s">
        <v>159</v>
      </c>
      <c r="BE370" s="162">
        <f>IF(N370="základní",J370,0)</f>
        <v>0</v>
      </c>
      <c r="BF370" s="162">
        <f>IF(N370="snížená",J370,0)</f>
        <v>0</v>
      </c>
      <c r="BG370" s="162">
        <f>IF(N370="zákl. přenesená",J370,0)</f>
        <v>0</v>
      </c>
      <c r="BH370" s="162">
        <f>IF(N370="sníž. přenesená",J370,0)</f>
        <v>0</v>
      </c>
      <c r="BI370" s="162">
        <f>IF(N370="nulová",J370,0)</f>
        <v>0</v>
      </c>
      <c r="BJ370" s="18" t="s">
        <v>86</v>
      </c>
      <c r="BK370" s="162">
        <f>ROUND(I370*H370,2)</f>
        <v>0</v>
      </c>
      <c r="BL370" s="18" t="s">
        <v>167</v>
      </c>
      <c r="BM370" s="161" t="s">
        <v>421</v>
      </c>
    </row>
    <row r="371" spans="1:65" s="13" customFormat="1" ht="11.25">
      <c r="B371" s="163"/>
      <c r="D371" s="164" t="s">
        <v>168</v>
      </c>
      <c r="E371" s="165" t="s">
        <v>1</v>
      </c>
      <c r="F371" s="166" t="s">
        <v>422</v>
      </c>
      <c r="H371" s="167">
        <v>324.577</v>
      </c>
      <c r="I371" s="168"/>
      <c r="L371" s="163"/>
      <c r="M371" s="169"/>
      <c r="N371" s="170"/>
      <c r="O371" s="170"/>
      <c r="P371" s="170"/>
      <c r="Q371" s="170"/>
      <c r="R371" s="170"/>
      <c r="S371" s="170"/>
      <c r="T371" s="171"/>
      <c r="AT371" s="165" t="s">
        <v>168</v>
      </c>
      <c r="AU371" s="165" t="s">
        <v>86</v>
      </c>
      <c r="AV371" s="13" t="s">
        <v>86</v>
      </c>
      <c r="AW371" s="13" t="s">
        <v>30</v>
      </c>
      <c r="AX371" s="13" t="s">
        <v>73</v>
      </c>
      <c r="AY371" s="165" t="s">
        <v>159</v>
      </c>
    </row>
    <row r="372" spans="1:65" s="14" customFormat="1" ht="11.25">
      <c r="B372" s="172"/>
      <c r="D372" s="164" t="s">
        <v>168</v>
      </c>
      <c r="E372" s="173" t="s">
        <v>1</v>
      </c>
      <c r="F372" s="174" t="s">
        <v>170</v>
      </c>
      <c r="H372" s="175">
        <v>324.577</v>
      </c>
      <c r="I372" s="176"/>
      <c r="L372" s="172"/>
      <c r="M372" s="177"/>
      <c r="N372" s="178"/>
      <c r="O372" s="178"/>
      <c r="P372" s="178"/>
      <c r="Q372" s="178"/>
      <c r="R372" s="178"/>
      <c r="S372" s="178"/>
      <c r="T372" s="179"/>
      <c r="AT372" s="173" t="s">
        <v>168</v>
      </c>
      <c r="AU372" s="173" t="s">
        <v>86</v>
      </c>
      <c r="AV372" s="14" t="s">
        <v>167</v>
      </c>
      <c r="AW372" s="14" t="s">
        <v>30</v>
      </c>
      <c r="AX372" s="14" t="s">
        <v>80</v>
      </c>
      <c r="AY372" s="173" t="s">
        <v>159</v>
      </c>
    </row>
    <row r="373" spans="1:65" s="2" customFormat="1" ht="24.2" customHeight="1">
      <c r="A373" s="33"/>
      <c r="B373" s="149"/>
      <c r="C373" s="150" t="s">
        <v>297</v>
      </c>
      <c r="D373" s="150" t="s">
        <v>162</v>
      </c>
      <c r="E373" s="151" t="s">
        <v>423</v>
      </c>
      <c r="F373" s="152" t="s">
        <v>424</v>
      </c>
      <c r="G373" s="153" t="s">
        <v>246</v>
      </c>
      <c r="H373" s="154">
        <v>1114.45</v>
      </c>
      <c r="I373" s="155"/>
      <c r="J373" s="156">
        <f>ROUND(I373*H373,2)</f>
        <v>0</v>
      </c>
      <c r="K373" s="152" t="s">
        <v>166</v>
      </c>
      <c r="L373" s="34"/>
      <c r="M373" s="157" t="s">
        <v>1</v>
      </c>
      <c r="N373" s="158" t="s">
        <v>39</v>
      </c>
      <c r="O373" s="59"/>
      <c r="P373" s="159">
        <f>O373*H373</f>
        <v>0</v>
      </c>
      <c r="Q373" s="159">
        <v>0</v>
      </c>
      <c r="R373" s="159">
        <f>Q373*H373</f>
        <v>0</v>
      </c>
      <c r="S373" s="159">
        <v>0</v>
      </c>
      <c r="T373" s="160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1" t="s">
        <v>167</v>
      </c>
      <c r="AT373" s="161" t="s">
        <v>162</v>
      </c>
      <c r="AU373" s="161" t="s">
        <v>86</v>
      </c>
      <c r="AY373" s="18" t="s">
        <v>159</v>
      </c>
      <c r="BE373" s="162">
        <f>IF(N373="základní",J373,0)</f>
        <v>0</v>
      </c>
      <c r="BF373" s="162">
        <f>IF(N373="snížená",J373,0)</f>
        <v>0</v>
      </c>
      <c r="BG373" s="162">
        <f>IF(N373="zákl. přenesená",J373,0)</f>
        <v>0</v>
      </c>
      <c r="BH373" s="162">
        <f>IF(N373="sníž. přenesená",J373,0)</f>
        <v>0</v>
      </c>
      <c r="BI373" s="162">
        <f>IF(N373="nulová",J373,0)</f>
        <v>0</v>
      </c>
      <c r="BJ373" s="18" t="s">
        <v>86</v>
      </c>
      <c r="BK373" s="162">
        <f>ROUND(I373*H373,2)</f>
        <v>0</v>
      </c>
      <c r="BL373" s="18" t="s">
        <v>167</v>
      </c>
      <c r="BM373" s="161" t="s">
        <v>425</v>
      </c>
    </row>
    <row r="374" spans="1:65" s="15" customFormat="1" ht="11.25">
      <c r="B374" s="180"/>
      <c r="D374" s="164" t="s">
        <v>168</v>
      </c>
      <c r="E374" s="181" t="s">
        <v>1</v>
      </c>
      <c r="F374" s="182" t="s">
        <v>426</v>
      </c>
      <c r="H374" s="181" t="s">
        <v>1</v>
      </c>
      <c r="I374" s="183"/>
      <c r="L374" s="180"/>
      <c r="M374" s="184"/>
      <c r="N374" s="185"/>
      <c r="O374" s="185"/>
      <c r="P374" s="185"/>
      <c r="Q374" s="185"/>
      <c r="R374" s="185"/>
      <c r="S374" s="185"/>
      <c r="T374" s="186"/>
      <c r="AT374" s="181" t="s">
        <v>168</v>
      </c>
      <c r="AU374" s="181" t="s">
        <v>86</v>
      </c>
      <c r="AV374" s="15" t="s">
        <v>80</v>
      </c>
      <c r="AW374" s="15" t="s">
        <v>30</v>
      </c>
      <c r="AX374" s="15" t="s">
        <v>73</v>
      </c>
      <c r="AY374" s="181" t="s">
        <v>159</v>
      </c>
    </row>
    <row r="375" spans="1:65" s="13" customFormat="1" ht="11.25">
      <c r="B375" s="163"/>
      <c r="D375" s="164" t="s">
        <v>168</v>
      </c>
      <c r="E375" s="165" t="s">
        <v>1</v>
      </c>
      <c r="F375" s="166" t="s">
        <v>427</v>
      </c>
      <c r="H375" s="167">
        <v>561.70000000000005</v>
      </c>
      <c r="I375" s="168"/>
      <c r="L375" s="163"/>
      <c r="M375" s="169"/>
      <c r="N375" s="170"/>
      <c r="O375" s="170"/>
      <c r="P375" s="170"/>
      <c r="Q375" s="170"/>
      <c r="R375" s="170"/>
      <c r="S375" s="170"/>
      <c r="T375" s="171"/>
      <c r="AT375" s="165" t="s">
        <v>168</v>
      </c>
      <c r="AU375" s="165" t="s">
        <v>86</v>
      </c>
      <c r="AV375" s="13" t="s">
        <v>86</v>
      </c>
      <c r="AW375" s="13" t="s">
        <v>30</v>
      </c>
      <c r="AX375" s="13" t="s">
        <v>73</v>
      </c>
      <c r="AY375" s="165" t="s">
        <v>159</v>
      </c>
    </row>
    <row r="376" spans="1:65" s="15" customFormat="1" ht="11.25">
      <c r="B376" s="180"/>
      <c r="D376" s="164" t="s">
        <v>168</v>
      </c>
      <c r="E376" s="181" t="s">
        <v>1</v>
      </c>
      <c r="F376" s="182" t="s">
        <v>428</v>
      </c>
      <c r="H376" s="181" t="s">
        <v>1</v>
      </c>
      <c r="I376" s="183"/>
      <c r="L376" s="180"/>
      <c r="M376" s="184"/>
      <c r="N376" s="185"/>
      <c r="O376" s="185"/>
      <c r="P376" s="185"/>
      <c r="Q376" s="185"/>
      <c r="R376" s="185"/>
      <c r="S376" s="185"/>
      <c r="T376" s="186"/>
      <c r="AT376" s="181" t="s">
        <v>168</v>
      </c>
      <c r="AU376" s="181" t="s">
        <v>86</v>
      </c>
      <c r="AV376" s="15" t="s">
        <v>80</v>
      </c>
      <c r="AW376" s="15" t="s">
        <v>30</v>
      </c>
      <c r="AX376" s="15" t="s">
        <v>73</v>
      </c>
      <c r="AY376" s="181" t="s">
        <v>159</v>
      </c>
    </row>
    <row r="377" spans="1:65" s="13" customFormat="1" ht="11.25">
      <c r="B377" s="163"/>
      <c r="D377" s="164" t="s">
        <v>168</v>
      </c>
      <c r="E377" s="165" t="s">
        <v>1</v>
      </c>
      <c r="F377" s="166" t="s">
        <v>429</v>
      </c>
      <c r="H377" s="167">
        <v>552.75</v>
      </c>
      <c r="I377" s="168"/>
      <c r="L377" s="163"/>
      <c r="M377" s="169"/>
      <c r="N377" s="170"/>
      <c r="O377" s="170"/>
      <c r="P377" s="170"/>
      <c r="Q377" s="170"/>
      <c r="R377" s="170"/>
      <c r="S377" s="170"/>
      <c r="T377" s="171"/>
      <c r="AT377" s="165" t="s">
        <v>168</v>
      </c>
      <c r="AU377" s="165" t="s">
        <v>86</v>
      </c>
      <c r="AV377" s="13" t="s">
        <v>86</v>
      </c>
      <c r="AW377" s="13" t="s">
        <v>30</v>
      </c>
      <c r="AX377" s="13" t="s">
        <v>73</v>
      </c>
      <c r="AY377" s="165" t="s">
        <v>159</v>
      </c>
    </row>
    <row r="378" spans="1:65" s="14" customFormat="1" ht="11.25">
      <c r="B378" s="172"/>
      <c r="D378" s="164" t="s">
        <v>168</v>
      </c>
      <c r="E378" s="173" t="s">
        <v>1</v>
      </c>
      <c r="F378" s="174" t="s">
        <v>170</v>
      </c>
      <c r="H378" s="175">
        <v>1114.45</v>
      </c>
      <c r="I378" s="176"/>
      <c r="L378" s="172"/>
      <c r="M378" s="177"/>
      <c r="N378" s="178"/>
      <c r="O378" s="178"/>
      <c r="P378" s="178"/>
      <c r="Q378" s="178"/>
      <c r="R378" s="178"/>
      <c r="S378" s="178"/>
      <c r="T378" s="179"/>
      <c r="AT378" s="173" t="s">
        <v>168</v>
      </c>
      <c r="AU378" s="173" t="s">
        <v>86</v>
      </c>
      <c r="AV378" s="14" t="s">
        <v>167</v>
      </c>
      <c r="AW378" s="14" t="s">
        <v>30</v>
      </c>
      <c r="AX378" s="14" t="s">
        <v>80</v>
      </c>
      <c r="AY378" s="173" t="s">
        <v>159</v>
      </c>
    </row>
    <row r="379" spans="1:65" s="2" customFormat="1" ht="24.2" customHeight="1">
      <c r="A379" s="33"/>
      <c r="B379" s="149"/>
      <c r="C379" s="195" t="s">
        <v>430</v>
      </c>
      <c r="D379" s="195" t="s">
        <v>269</v>
      </c>
      <c r="E379" s="196" t="s">
        <v>431</v>
      </c>
      <c r="F379" s="197" t="s">
        <v>432</v>
      </c>
      <c r="G379" s="198" t="s">
        <v>246</v>
      </c>
      <c r="H379" s="199">
        <v>617.87</v>
      </c>
      <c r="I379" s="200"/>
      <c r="J379" s="201">
        <f>ROUND(I379*H379,2)</f>
        <v>0</v>
      </c>
      <c r="K379" s="197" t="s">
        <v>166</v>
      </c>
      <c r="L379" s="202"/>
      <c r="M379" s="203" t="s">
        <v>1</v>
      </c>
      <c r="N379" s="204" t="s">
        <v>39</v>
      </c>
      <c r="O379" s="59"/>
      <c r="P379" s="159">
        <f>O379*H379</f>
        <v>0</v>
      </c>
      <c r="Q379" s="159">
        <v>2.9999999999999997E-4</v>
      </c>
      <c r="R379" s="159">
        <f>Q379*H379</f>
        <v>0.185361</v>
      </c>
      <c r="S379" s="159">
        <v>0</v>
      </c>
      <c r="T379" s="160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1" t="s">
        <v>178</v>
      </c>
      <c r="AT379" s="161" t="s">
        <v>269</v>
      </c>
      <c r="AU379" s="161" t="s">
        <v>86</v>
      </c>
      <c r="AY379" s="18" t="s">
        <v>159</v>
      </c>
      <c r="BE379" s="162">
        <f>IF(N379="základní",J379,0)</f>
        <v>0</v>
      </c>
      <c r="BF379" s="162">
        <f>IF(N379="snížená",J379,0)</f>
        <v>0</v>
      </c>
      <c r="BG379" s="162">
        <f>IF(N379="zákl. přenesená",J379,0)</f>
        <v>0</v>
      </c>
      <c r="BH379" s="162">
        <f>IF(N379="sníž. přenesená",J379,0)</f>
        <v>0</v>
      </c>
      <c r="BI379" s="162">
        <f>IF(N379="nulová",J379,0)</f>
        <v>0</v>
      </c>
      <c r="BJ379" s="18" t="s">
        <v>86</v>
      </c>
      <c r="BK379" s="162">
        <f>ROUND(I379*H379,2)</f>
        <v>0</v>
      </c>
      <c r="BL379" s="18" t="s">
        <v>167</v>
      </c>
      <c r="BM379" s="161" t="s">
        <v>433</v>
      </c>
    </row>
    <row r="380" spans="1:65" s="13" customFormat="1" ht="11.25">
      <c r="B380" s="163"/>
      <c r="D380" s="164" t="s">
        <v>168</v>
      </c>
      <c r="E380" s="165" t="s">
        <v>1</v>
      </c>
      <c r="F380" s="166" t="s">
        <v>434</v>
      </c>
      <c r="H380" s="167">
        <v>617.87</v>
      </c>
      <c r="I380" s="168"/>
      <c r="L380" s="163"/>
      <c r="M380" s="169"/>
      <c r="N380" s="170"/>
      <c r="O380" s="170"/>
      <c r="P380" s="170"/>
      <c r="Q380" s="170"/>
      <c r="R380" s="170"/>
      <c r="S380" s="170"/>
      <c r="T380" s="171"/>
      <c r="AT380" s="165" t="s">
        <v>168</v>
      </c>
      <c r="AU380" s="165" t="s">
        <v>86</v>
      </c>
      <c r="AV380" s="13" t="s">
        <v>86</v>
      </c>
      <c r="AW380" s="13" t="s">
        <v>30</v>
      </c>
      <c r="AX380" s="13" t="s">
        <v>73</v>
      </c>
      <c r="AY380" s="165" t="s">
        <v>159</v>
      </c>
    </row>
    <row r="381" spans="1:65" s="14" customFormat="1" ht="11.25">
      <c r="B381" s="172"/>
      <c r="D381" s="164" t="s">
        <v>168</v>
      </c>
      <c r="E381" s="173" t="s">
        <v>1</v>
      </c>
      <c r="F381" s="174" t="s">
        <v>170</v>
      </c>
      <c r="H381" s="175">
        <v>617.87</v>
      </c>
      <c r="I381" s="176"/>
      <c r="L381" s="172"/>
      <c r="M381" s="177"/>
      <c r="N381" s="178"/>
      <c r="O381" s="178"/>
      <c r="P381" s="178"/>
      <c r="Q381" s="178"/>
      <c r="R381" s="178"/>
      <c r="S381" s="178"/>
      <c r="T381" s="179"/>
      <c r="AT381" s="173" t="s">
        <v>168</v>
      </c>
      <c r="AU381" s="173" t="s">
        <v>86</v>
      </c>
      <c r="AV381" s="14" t="s">
        <v>167</v>
      </c>
      <c r="AW381" s="14" t="s">
        <v>30</v>
      </c>
      <c r="AX381" s="14" t="s">
        <v>80</v>
      </c>
      <c r="AY381" s="173" t="s">
        <v>159</v>
      </c>
    </row>
    <row r="382" spans="1:65" s="2" customFormat="1" ht="24.2" customHeight="1">
      <c r="A382" s="33"/>
      <c r="B382" s="149"/>
      <c r="C382" s="195" t="s">
        <v>300</v>
      </c>
      <c r="D382" s="195" t="s">
        <v>269</v>
      </c>
      <c r="E382" s="196" t="s">
        <v>435</v>
      </c>
      <c r="F382" s="197" t="s">
        <v>436</v>
      </c>
      <c r="G382" s="198" t="s">
        <v>246</v>
      </c>
      <c r="H382" s="199">
        <v>608.02499999999998</v>
      </c>
      <c r="I382" s="200"/>
      <c r="J382" s="201">
        <f>ROUND(I382*H382,2)</f>
        <v>0</v>
      </c>
      <c r="K382" s="197" t="s">
        <v>166</v>
      </c>
      <c r="L382" s="202"/>
      <c r="M382" s="203" t="s">
        <v>1</v>
      </c>
      <c r="N382" s="204" t="s">
        <v>39</v>
      </c>
      <c r="O382" s="59"/>
      <c r="P382" s="159">
        <f>O382*H382</f>
        <v>0</v>
      </c>
      <c r="Q382" s="159">
        <v>2.0000000000000001E-4</v>
      </c>
      <c r="R382" s="159">
        <f>Q382*H382</f>
        <v>0.121605</v>
      </c>
      <c r="S382" s="159">
        <v>0</v>
      </c>
      <c r="T382" s="160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1" t="s">
        <v>178</v>
      </c>
      <c r="AT382" s="161" t="s">
        <v>269</v>
      </c>
      <c r="AU382" s="161" t="s">
        <v>86</v>
      </c>
      <c r="AY382" s="18" t="s">
        <v>159</v>
      </c>
      <c r="BE382" s="162">
        <f>IF(N382="základní",J382,0)</f>
        <v>0</v>
      </c>
      <c r="BF382" s="162">
        <f>IF(N382="snížená",J382,0)</f>
        <v>0</v>
      </c>
      <c r="BG382" s="162">
        <f>IF(N382="zákl. přenesená",J382,0)</f>
        <v>0</v>
      </c>
      <c r="BH382" s="162">
        <f>IF(N382="sníž. přenesená",J382,0)</f>
        <v>0</v>
      </c>
      <c r="BI382" s="162">
        <f>IF(N382="nulová",J382,0)</f>
        <v>0</v>
      </c>
      <c r="BJ382" s="18" t="s">
        <v>86</v>
      </c>
      <c r="BK382" s="162">
        <f>ROUND(I382*H382,2)</f>
        <v>0</v>
      </c>
      <c r="BL382" s="18" t="s">
        <v>167</v>
      </c>
      <c r="BM382" s="161" t="s">
        <v>437</v>
      </c>
    </row>
    <row r="383" spans="1:65" s="13" customFormat="1" ht="11.25">
      <c r="B383" s="163"/>
      <c r="D383" s="164" t="s">
        <v>168</v>
      </c>
      <c r="E383" s="165" t="s">
        <v>1</v>
      </c>
      <c r="F383" s="166" t="s">
        <v>438</v>
      </c>
      <c r="H383" s="167">
        <v>608.02499999999998</v>
      </c>
      <c r="I383" s="168"/>
      <c r="L383" s="163"/>
      <c r="M383" s="169"/>
      <c r="N383" s="170"/>
      <c r="O383" s="170"/>
      <c r="P383" s="170"/>
      <c r="Q383" s="170"/>
      <c r="R383" s="170"/>
      <c r="S383" s="170"/>
      <c r="T383" s="171"/>
      <c r="AT383" s="165" t="s">
        <v>168</v>
      </c>
      <c r="AU383" s="165" t="s">
        <v>86</v>
      </c>
      <c r="AV383" s="13" t="s">
        <v>86</v>
      </c>
      <c r="AW383" s="13" t="s">
        <v>30</v>
      </c>
      <c r="AX383" s="13" t="s">
        <v>80</v>
      </c>
      <c r="AY383" s="165" t="s">
        <v>159</v>
      </c>
    </row>
    <row r="384" spans="1:65" s="2" customFormat="1" ht="37.9" customHeight="1">
      <c r="A384" s="33"/>
      <c r="B384" s="149"/>
      <c r="C384" s="150" t="s">
        <v>439</v>
      </c>
      <c r="D384" s="150" t="s">
        <v>162</v>
      </c>
      <c r="E384" s="151" t="s">
        <v>440</v>
      </c>
      <c r="F384" s="152" t="s">
        <v>441</v>
      </c>
      <c r="G384" s="153" t="s">
        <v>165</v>
      </c>
      <c r="H384" s="154">
        <v>2917.6410000000001</v>
      </c>
      <c r="I384" s="155"/>
      <c r="J384" s="156">
        <f>ROUND(I384*H384,2)</f>
        <v>0</v>
      </c>
      <c r="K384" s="152" t="s">
        <v>166</v>
      </c>
      <c r="L384" s="34"/>
      <c r="M384" s="157" t="s">
        <v>1</v>
      </c>
      <c r="N384" s="158" t="s">
        <v>39</v>
      </c>
      <c r="O384" s="59"/>
      <c r="P384" s="159">
        <f>O384*H384</f>
        <v>0</v>
      </c>
      <c r="Q384" s="159">
        <v>1.3089999999999999E-2</v>
      </c>
      <c r="R384" s="159">
        <f>Q384*H384</f>
        <v>38.191920689999996</v>
      </c>
      <c r="S384" s="159">
        <v>0</v>
      </c>
      <c r="T384" s="160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1" t="s">
        <v>167</v>
      </c>
      <c r="AT384" s="161" t="s">
        <v>162</v>
      </c>
      <c r="AU384" s="161" t="s">
        <v>86</v>
      </c>
      <c r="AY384" s="18" t="s">
        <v>159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8" t="s">
        <v>86</v>
      </c>
      <c r="BK384" s="162">
        <f>ROUND(I384*H384,2)</f>
        <v>0</v>
      </c>
      <c r="BL384" s="18" t="s">
        <v>167</v>
      </c>
      <c r="BM384" s="161" t="s">
        <v>442</v>
      </c>
    </row>
    <row r="385" spans="1:65" s="15" customFormat="1" ht="11.25">
      <c r="B385" s="180"/>
      <c r="D385" s="164" t="s">
        <v>168</v>
      </c>
      <c r="E385" s="181" t="s">
        <v>1</v>
      </c>
      <c r="F385" s="182" t="s">
        <v>309</v>
      </c>
      <c r="H385" s="181" t="s">
        <v>1</v>
      </c>
      <c r="I385" s="183"/>
      <c r="L385" s="180"/>
      <c r="M385" s="184"/>
      <c r="N385" s="185"/>
      <c r="O385" s="185"/>
      <c r="P385" s="185"/>
      <c r="Q385" s="185"/>
      <c r="R385" s="185"/>
      <c r="S385" s="185"/>
      <c r="T385" s="186"/>
      <c r="AT385" s="181" t="s">
        <v>168</v>
      </c>
      <c r="AU385" s="181" t="s">
        <v>86</v>
      </c>
      <c r="AV385" s="15" t="s">
        <v>80</v>
      </c>
      <c r="AW385" s="15" t="s">
        <v>30</v>
      </c>
      <c r="AX385" s="15" t="s">
        <v>73</v>
      </c>
      <c r="AY385" s="181" t="s">
        <v>159</v>
      </c>
    </row>
    <row r="386" spans="1:65" s="13" customFormat="1" ht="11.25">
      <c r="B386" s="163"/>
      <c r="D386" s="164" t="s">
        <v>168</v>
      </c>
      <c r="E386" s="165" t="s">
        <v>1</v>
      </c>
      <c r="F386" s="166" t="s">
        <v>443</v>
      </c>
      <c r="H386" s="167">
        <v>2921.6909999999998</v>
      </c>
      <c r="I386" s="168"/>
      <c r="L386" s="163"/>
      <c r="M386" s="169"/>
      <c r="N386" s="170"/>
      <c r="O386" s="170"/>
      <c r="P386" s="170"/>
      <c r="Q386" s="170"/>
      <c r="R386" s="170"/>
      <c r="S386" s="170"/>
      <c r="T386" s="171"/>
      <c r="AT386" s="165" t="s">
        <v>168</v>
      </c>
      <c r="AU386" s="165" t="s">
        <v>86</v>
      </c>
      <c r="AV386" s="13" t="s">
        <v>86</v>
      </c>
      <c r="AW386" s="13" t="s">
        <v>30</v>
      </c>
      <c r="AX386" s="13" t="s">
        <v>73</v>
      </c>
      <c r="AY386" s="165" t="s">
        <v>159</v>
      </c>
    </row>
    <row r="387" spans="1:65" s="15" customFormat="1" ht="22.5">
      <c r="B387" s="180"/>
      <c r="D387" s="164" t="s">
        <v>168</v>
      </c>
      <c r="E387" s="181" t="s">
        <v>1</v>
      </c>
      <c r="F387" s="182" t="s">
        <v>444</v>
      </c>
      <c r="H387" s="181" t="s">
        <v>1</v>
      </c>
      <c r="I387" s="183"/>
      <c r="L387" s="180"/>
      <c r="M387" s="184"/>
      <c r="N387" s="185"/>
      <c r="O387" s="185"/>
      <c r="P387" s="185"/>
      <c r="Q387" s="185"/>
      <c r="R387" s="185"/>
      <c r="S387" s="185"/>
      <c r="T387" s="186"/>
      <c r="AT387" s="181" t="s">
        <v>168</v>
      </c>
      <c r="AU387" s="181" t="s">
        <v>86</v>
      </c>
      <c r="AV387" s="15" t="s">
        <v>80</v>
      </c>
      <c r="AW387" s="15" t="s">
        <v>30</v>
      </c>
      <c r="AX387" s="15" t="s">
        <v>73</v>
      </c>
      <c r="AY387" s="181" t="s">
        <v>159</v>
      </c>
    </row>
    <row r="388" spans="1:65" s="13" customFormat="1" ht="11.25">
      <c r="B388" s="163"/>
      <c r="D388" s="164" t="s">
        <v>168</v>
      </c>
      <c r="E388" s="165" t="s">
        <v>1</v>
      </c>
      <c r="F388" s="166" t="s">
        <v>445</v>
      </c>
      <c r="H388" s="167">
        <v>-4.05</v>
      </c>
      <c r="I388" s="168"/>
      <c r="L388" s="163"/>
      <c r="M388" s="169"/>
      <c r="N388" s="170"/>
      <c r="O388" s="170"/>
      <c r="P388" s="170"/>
      <c r="Q388" s="170"/>
      <c r="R388" s="170"/>
      <c r="S388" s="170"/>
      <c r="T388" s="171"/>
      <c r="AT388" s="165" t="s">
        <v>168</v>
      </c>
      <c r="AU388" s="165" t="s">
        <v>86</v>
      </c>
      <c r="AV388" s="13" t="s">
        <v>86</v>
      </c>
      <c r="AW388" s="13" t="s">
        <v>30</v>
      </c>
      <c r="AX388" s="13" t="s">
        <v>73</v>
      </c>
      <c r="AY388" s="165" t="s">
        <v>159</v>
      </c>
    </row>
    <row r="389" spans="1:65" s="14" customFormat="1" ht="11.25">
      <c r="B389" s="172"/>
      <c r="D389" s="164" t="s">
        <v>168</v>
      </c>
      <c r="E389" s="173" t="s">
        <v>1</v>
      </c>
      <c r="F389" s="174" t="s">
        <v>170</v>
      </c>
      <c r="H389" s="175">
        <v>2917.6409999999996</v>
      </c>
      <c r="I389" s="176"/>
      <c r="L389" s="172"/>
      <c r="M389" s="177"/>
      <c r="N389" s="178"/>
      <c r="O389" s="178"/>
      <c r="P389" s="178"/>
      <c r="Q389" s="178"/>
      <c r="R389" s="178"/>
      <c r="S389" s="178"/>
      <c r="T389" s="179"/>
      <c r="AT389" s="173" t="s">
        <v>168</v>
      </c>
      <c r="AU389" s="173" t="s">
        <v>86</v>
      </c>
      <c r="AV389" s="14" t="s">
        <v>167</v>
      </c>
      <c r="AW389" s="14" t="s">
        <v>30</v>
      </c>
      <c r="AX389" s="14" t="s">
        <v>80</v>
      </c>
      <c r="AY389" s="173" t="s">
        <v>159</v>
      </c>
    </row>
    <row r="390" spans="1:65" s="2" customFormat="1" ht="33" customHeight="1">
      <c r="A390" s="33"/>
      <c r="B390" s="149"/>
      <c r="C390" s="150" t="s">
        <v>446</v>
      </c>
      <c r="D390" s="150" t="s">
        <v>162</v>
      </c>
      <c r="E390" s="151" t="s">
        <v>447</v>
      </c>
      <c r="F390" s="152" t="s">
        <v>448</v>
      </c>
      <c r="G390" s="153" t="s">
        <v>165</v>
      </c>
      <c r="H390" s="154">
        <v>266.17</v>
      </c>
      <c r="I390" s="155"/>
      <c r="J390" s="156">
        <f>ROUND(I390*H390,2)</f>
        <v>0</v>
      </c>
      <c r="K390" s="152" t="s">
        <v>166</v>
      </c>
      <c r="L390" s="34"/>
      <c r="M390" s="157" t="s">
        <v>1</v>
      </c>
      <c r="N390" s="158" t="s">
        <v>39</v>
      </c>
      <c r="O390" s="59"/>
      <c r="P390" s="159">
        <f>O390*H390</f>
        <v>0</v>
      </c>
      <c r="Q390" s="159">
        <v>3.15E-2</v>
      </c>
      <c r="R390" s="159">
        <f>Q390*H390</f>
        <v>8.3843550000000011</v>
      </c>
      <c r="S390" s="159">
        <v>0</v>
      </c>
      <c r="T390" s="160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1" t="s">
        <v>167</v>
      </c>
      <c r="AT390" s="161" t="s">
        <v>162</v>
      </c>
      <c r="AU390" s="161" t="s">
        <v>86</v>
      </c>
      <c r="AY390" s="18" t="s">
        <v>159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8" t="s">
        <v>86</v>
      </c>
      <c r="BK390" s="162">
        <f>ROUND(I390*H390,2)</f>
        <v>0</v>
      </c>
      <c r="BL390" s="18" t="s">
        <v>167</v>
      </c>
      <c r="BM390" s="161" t="s">
        <v>449</v>
      </c>
    </row>
    <row r="391" spans="1:65" s="13" customFormat="1" ht="11.25">
      <c r="B391" s="163"/>
      <c r="D391" s="164" t="s">
        <v>168</v>
      </c>
      <c r="E391" s="165" t="s">
        <v>1</v>
      </c>
      <c r="F391" s="166" t="s">
        <v>450</v>
      </c>
      <c r="H391" s="167">
        <v>266.17</v>
      </c>
      <c r="I391" s="168"/>
      <c r="L391" s="163"/>
      <c r="M391" s="169"/>
      <c r="N391" s="170"/>
      <c r="O391" s="170"/>
      <c r="P391" s="170"/>
      <c r="Q391" s="170"/>
      <c r="R391" s="170"/>
      <c r="S391" s="170"/>
      <c r="T391" s="171"/>
      <c r="AT391" s="165" t="s">
        <v>168</v>
      </c>
      <c r="AU391" s="165" t="s">
        <v>86</v>
      </c>
      <c r="AV391" s="13" t="s">
        <v>86</v>
      </c>
      <c r="AW391" s="13" t="s">
        <v>30</v>
      </c>
      <c r="AX391" s="13" t="s">
        <v>73</v>
      </c>
      <c r="AY391" s="165" t="s">
        <v>159</v>
      </c>
    </row>
    <row r="392" spans="1:65" s="14" customFormat="1" ht="11.25">
      <c r="B392" s="172"/>
      <c r="D392" s="164" t="s">
        <v>168</v>
      </c>
      <c r="E392" s="173" t="s">
        <v>1</v>
      </c>
      <c r="F392" s="174" t="s">
        <v>170</v>
      </c>
      <c r="H392" s="175">
        <v>266.17</v>
      </c>
      <c r="I392" s="176"/>
      <c r="L392" s="172"/>
      <c r="M392" s="177"/>
      <c r="N392" s="178"/>
      <c r="O392" s="178"/>
      <c r="P392" s="178"/>
      <c r="Q392" s="178"/>
      <c r="R392" s="178"/>
      <c r="S392" s="178"/>
      <c r="T392" s="179"/>
      <c r="AT392" s="173" t="s">
        <v>168</v>
      </c>
      <c r="AU392" s="173" t="s">
        <v>86</v>
      </c>
      <c r="AV392" s="14" t="s">
        <v>167</v>
      </c>
      <c r="AW392" s="14" t="s">
        <v>30</v>
      </c>
      <c r="AX392" s="14" t="s">
        <v>80</v>
      </c>
      <c r="AY392" s="173" t="s">
        <v>159</v>
      </c>
    </row>
    <row r="393" spans="1:65" s="2" customFormat="1" ht="37.9" customHeight="1">
      <c r="A393" s="33"/>
      <c r="B393" s="149"/>
      <c r="C393" s="150" t="s">
        <v>451</v>
      </c>
      <c r="D393" s="150" t="s">
        <v>162</v>
      </c>
      <c r="E393" s="151" t="s">
        <v>452</v>
      </c>
      <c r="F393" s="152" t="s">
        <v>453</v>
      </c>
      <c r="G393" s="153" t="s">
        <v>165</v>
      </c>
      <c r="H393" s="154">
        <v>410.61</v>
      </c>
      <c r="I393" s="155"/>
      <c r="J393" s="156">
        <f>ROUND(I393*H393,2)</f>
        <v>0</v>
      </c>
      <c r="K393" s="152" t="s">
        <v>166</v>
      </c>
      <c r="L393" s="34"/>
      <c r="M393" s="157" t="s">
        <v>1</v>
      </c>
      <c r="N393" s="158" t="s">
        <v>39</v>
      </c>
      <c r="O393" s="59"/>
      <c r="P393" s="159">
        <f>O393*H393</f>
        <v>0</v>
      </c>
      <c r="Q393" s="159">
        <v>5.7000000000000002E-3</v>
      </c>
      <c r="R393" s="159">
        <f>Q393*H393</f>
        <v>2.3404770000000004</v>
      </c>
      <c r="S393" s="159">
        <v>0</v>
      </c>
      <c r="T393" s="160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1" t="s">
        <v>167</v>
      </c>
      <c r="AT393" s="161" t="s">
        <v>162</v>
      </c>
      <c r="AU393" s="161" t="s">
        <v>86</v>
      </c>
      <c r="AY393" s="18" t="s">
        <v>159</v>
      </c>
      <c r="BE393" s="162">
        <f>IF(N393="základní",J393,0)</f>
        <v>0</v>
      </c>
      <c r="BF393" s="162">
        <f>IF(N393="snížená",J393,0)</f>
        <v>0</v>
      </c>
      <c r="BG393" s="162">
        <f>IF(N393="zákl. přenesená",J393,0)</f>
        <v>0</v>
      </c>
      <c r="BH393" s="162">
        <f>IF(N393="sníž. přenesená",J393,0)</f>
        <v>0</v>
      </c>
      <c r="BI393" s="162">
        <f>IF(N393="nulová",J393,0)</f>
        <v>0</v>
      </c>
      <c r="BJ393" s="18" t="s">
        <v>86</v>
      </c>
      <c r="BK393" s="162">
        <f>ROUND(I393*H393,2)</f>
        <v>0</v>
      </c>
      <c r="BL393" s="18" t="s">
        <v>167</v>
      </c>
      <c r="BM393" s="161" t="s">
        <v>454</v>
      </c>
    </row>
    <row r="394" spans="1:65" s="15" customFormat="1" ht="11.25">
      <c r="B394" s="180"/>
      <c r="D394" s="164" t="s">
        <v>168</v>
      </c>
      <c r="E394" s="181" t="s">
        <v>1</v>
      </c>
      <c r="F394" s="182" t="s">
        <v>363</v>
      </c>
      <c r="H394" s="181" t="s">
        <v>1</v>
      </c>
      <c r="I394" s="183"/>
      <c r="L394" s="180"/>
      <c r="M394" s="184"/>
      <c r="N394" s="185"/>
      <c r="O394" s="185"/>
      <c r="P394" s="185"/>
      <c r="Q394" s="185"/>
      <c r="R394" s="185"/>
      <c r="S394" s="185"/>
      <c r="T394" s="186"/>
      <c r="AT394" s="181" t="s">
        <v>168</v>
      </c>
      <c r="AU394" s="181" t="s">
        <v>86</v>
      </c>
      <c r="AV394" s="15" t="s">
        <v>80</v>
      </c>
      <c r="AW394" s="15" t="s">
        <v>30</v>
      </c>
      <c r="AX394" s="15" t="s">
        <v>73</v>
      </c>
      <c r="AY394" s="181" t="s">
        <v>159</v>
      </c>
    </row>
    <row r="395" spans="1:65" s="13" customFormat="1" ht="22.5">
      <c r="B395" s="163"/>
      <c r="D395" s="164" t="s">
        <v>168</v>
      </c>
      <c r="E395" s="165" t="s">
        <v>1</v>
      </c>
      <c r="F395" s="166" t="s">
        <v>364</v>
      </c>
      <c r="H395" s="167">
        <v>88.311000000000007</v>
      </c>
      <c r="I395" s="168"/>
      <c r="L395" s="163"/>
      <c r="M395" s="169"/>
      <c r="N395" s="170"/>
      <c r="O395" s="170"/>
      <c r="P395" s="170"/>
      <c r="Q395" s="170"/>
      <c r="R395" s="170"/>
      <c r="S395" s="170"/>
      <c r="T395" s="171"/>
      <c r="AT395" s="165" t="s">
        <v>168</v>
      </c>
      <c r="AU395" s="165" t="s">
        <v>86</v>
      </c>
      <c r="AV395" s="13" t="s">
        <v>86</v>
      </c>
      <c r="AW395" s="13" t="s">
        <v>30</v>
      </c>
      <c r="AX395" s="13" t="s">
        <v>73</v>
      </c>
      <c r="AY395" s="165" t="s">
        <v>159</v>
      </c>
    </row>
    <row r="396" spans="1:65" s="15" customFormat="1" ht="11.25">
      <c r="B396" s="180"/>
      <c r="D396" s="164" t="s">
        <v>168</v>
      </c>
      <c r="E396" s="181" t="s">
        <v>1</v>
      </c>
      <c r="F396" s="182" t="s">
        <v>365</v>
      </c>
      <c r="H396" s="181" t="s">
        <v>1</v>
      </c>
      <c r="I396" s="183"/>
      <c r="L396" s="180"/>
      <c r="M396" s="184"/>
      <c r="N396" s="185"/>
      <c r="O396" s="185"/>
      <c r="P396" s="185"/>
      <c r="Q396" s="185"/>
      <c r="R396" s="185"/>
      <c r="S396" s="185"/>
      <c r="T396" s="186"/>
      <c r="AT396" s="181" t="s">
        <v>168</v>
      </c>
      <c r="AU396" s="181" t="s">
        <v>86</v>
      </c>
      <c r="AV396" s="15" t="s">
        <v>80</v>
      </c>
      <c r="AW396" s="15" t="s">
        <v>30</v>
      </c>
      <c r="AX396" s="15" t="s">
        <v>73</v>
      </c>
      <c r="AY396" s="181" t="s">
        <v>159</v>
      </c>
    </row>
    <row r="397" spans="1:65" s="13" customFormat="1" ht="22.5">
      <c r="B397" s="163"/>
      <c r="D397" s="164" t="s">
        <v>168</v>
      </c>
      <c r="E397" s="165" t="s">
        <v>1</v>
      </c>
      <c r="F397" s="166" t="s">
        <v>366</v>
      </c>
      <c r="H397" s="167">
        <v>316.07900000000001</v>
      </c>
      <c r="I397" s="168"/>
      <c r="L397" s="163"/>
      <c r="M397" s="169"/>
      <c r="N397" s="170"/>
      <c r="O397" s="170"/>
      <c r="P397" s="170"/>
      <c r="Q397" s="170"/>
      <c r="R397" s="170"/>
      <c r="S397" s="170"/>
      <c r="T397" s="171"/>
      <c r="AT397" s="165" t="s">
        <v>168</v>
      </c>
      <c r="AU397" s="165" t="s">
        <v>86</v>
      </c>
      <c r="AV397" s="13" t="s">
        <v>86</v>
      </c>
      <c r="AW397" s="13" t="s">
        <v>30</v>
      </c>
      <c r="AX397" s="13" t="s">
        <v>73</v>
      </c>
      <c r="AY397" s="165" t="s">
        <v>159</v>
      </c>
    </row>
    <row r="398" spans="1:65" s="13" customFormat="1" ht="11.25">
      <c r="B398" s="163"/>
      <c r="D398" s="164" t="s">
        <v>168</v>
      </c>
      <c r="E398" s="165" t="s">
        <v>1</v>
      </c>
      <c r="F398" s="166" t="s">
        <v>455</v>
      </c>
      <c r="H398" s="167">
        <v>-52.32</v>
      </c>
      <c r="I398" s="168"/>
      <c r="L398" s="163"/>
      <c r="M398" s="169"/>
      <c r="N398" s="170"/>
      <c r="O398" s="170"/>
      <c r="P398" s="170"/>
      <c r="Q398" s="170"/>
      <c r="R398" s="170"/>
      <c r="S398" s="170"/>
      <c r="T398" s="171"/>
      <c r="AT398" s="165" t="s">
        <v>168</v>
      </c>
      <c r="AU398" s="165" t="s">
        <v>86</v>
      </c>
      <c r="AV398" s="13" t="s">
        <v>86</v>
      </c>
      <c r="AW398" s="13" t="s">
        <v>30</v>
      </c>
      <c r="AX398" s="13" t="s">
        <v>73</v>
      </c>
      <c r="AY398" s="165" t="s">
        <v>159</v>
      </c>
    </row>
    <row r="399" spans="1:65" s="13" customFormat="1" ht="11.25">
      <c r="B399" s="163"/>
      <c r="D399" s="164" t="s">
        <v>168</v>
      </c>
      <c r="E399" s="165" t="s">
        <v>1</v>
      </c>
      <c r="F399" s="166" t="s">
        <v>456</v>
      </c>
      <c r="H399" s="167">
        <v>48.06</v>
      </c>
      <c r="I399" s="168"/>
      <c r="L399" s="163"/>
      <c r="M399" s="169"/>
      <c r="N399" s="170"/>
      <c r="O399" s="170"/>
      <c r="P399" s="170"/>
      <c r="Q399" s="170"/>
      <c r="R399" s="170"/>
      <c r="S399" s="170"/>
      <c r="T399" s="171"/>
      <c r="AT399" s="165" t="s">
        <v>168</v>
      </c>
      <c r="AU399" s="165" t="s">
        <v>86</v>
      </c>
      <c r="AV399" s="13" t="s">
        <v>86</v>
      </c>
      <c r="AW399" s="13" t="s">
        <v>30</v>
      </c>
      <c r="AX399" s="13" t="s">
        <v>73</v>
      </c>
      <c r="AY399" s="165" t="s">
        <v>159</v>
      </c>
    </row>
    <row r="400" spans="1:65" s="15" customFormat="1" ht="11.25">
      <c r="B400" s="180"/>
      <c r="D400" s="164" t="s">
        <v>168</v>
      </c>
      <c r="E400" s="181" t="s">
        <v>1</v>
      </c>
      <c r="F400" s="182" t="s">
        <v>312</v>
      </c>
      <c r="H400" s="181" t="s">
        <v>1</v>
      </c>
      <c r="I400" s="183"/>
      <c r="L400" s="180"/>
      <c r="M400" s="184"/>
      <c r="N400" s="185"/>
      <c r="O400" s="185"/>
      <c r="P400" s="185"/>
      <c r="Q400" s="185"/>
      <c r="R400" s="185"/>
      <c r="S400" s="185"/>
      <c r="T400" s="186"/>
      <c r="AT400" s="181" t="s">
        <v>168</v>
      </c>
      <c r="AU400" s="181" t="s">
        <v>86</v>
      </c>
      <c r="AV400" s="15" t="s">
        <v>80</v>
      </c>
      <c r="AW400" s="15" t="s">
        <v>30</v>
      </c>
      <c r="AX400" s="15" t="s">
        <v>73</v>
      </c>
      <c r="AY400" s="181" t="s">
        <v>159</v>
      </c>
    </row>
    <row r="401" spans="1:65" s="13" customFormat="1" ht="11.25">
      <c r="B401" s="163"/>
      <c r="D401" s="164" t="s">
        <v>168</v>
      </c>
      <c r="E401" s="165" t="s">
        <v>1</v>
      </c>
      <c r="F401" s="166" t="s">
        <v>313</v>
      </c>
      <c r="H401" s="167">
        <v>10.48</v>
      </c>
      <c r="I401" s="168"/>
      <c r="L401" s="163"/>
      <c r="M401" s="169"/>
      <c r="N401" s="170"/>
      <c r="O401" s="170"/>
      <c r="P401" s="170"/>
      <c r="Q401" s="170"/>
      <c r="R401" s="170"/>
      <c r="S401" s="170"/>
      <c r="T401" s="171"/>
      <c r="AT401" s="165" t="s">
        <v>168</v>
      </c>
      <c r="AU401" s="165" t="s">
        <v>86</v>
      </c>
      <c r="AV401" s="13" t="s">
        <v>86</v>
      </c>
      <c r="AW401" s="13" t="s">
        <v>30</v>
      </c>
      <c r="AX401" s="13" t="s">
        <v>73</v>
      </c>
      <c r="AY401" s="165" t="s">
        <v>159</v>
      </c>
    </row>
    <row r="402" spans="1:65" s="14" customFormat="1" ht="11.25">
      <c r="B402" s="172"/>
      <c r="D402" s="164" t="s">
        <v>168</v>
      </c>
      <c r="E402" s="173" t="s">
        <v>1</v>
      </c>
      <c r="F402" s="174" t="s">
        <v>170</v>
      </c>
      <c r="H402" s="175">
        <v>410.61</v>
      </c>
      <c r="I402" s="176"/>
      <c r="L402" s="172"/>
      <c r="M402" s="177"/>
      <c r="N402" s="178"/>
      <c r="O402" s="178"/>
      <c r="P402" s="178"/>
      <c r="Q402" s="178"/>
      <c r="R402" s="178"/>
      <c r="S402" s="178"/>
      <c r="T402" s="179"/>
      <c r="AT402" s="173" t="s">
        <v>168</v>
      </c>
      <c r="AU402" s="173" t="s">
        <v>86</v>
      </c>
      <c r="AV402" s="14" t="s">
        <v>167</v>
      </c>
      <c r="AW402" s="14" t="s">
        <v>30</v>
      </c>
      <c r="AX402" s="14" t="s">
        <v>80</v>
      </c>
      <c r="AY402" s="173" t="s">
        <v>159</v>
      </c>
    </row>
    <row r="403" spans="1:65" s="2" customFormat="1" ht="37.9" customHeight="1">
      <c r="A403" s="33"/>
      <c r="B403" s="149"/>
      <c r="C403" s="150" t="s">
        <v>308</v>
      </c>
      <c r="D403" s="150" t="s">
        <v>162</v>
      </c>
      <c r="E403" s="151" t="s">
        <v>457</v>
      </c>
      <c r="F403" s="152" t="s">
        <v>458</v>
      </c>
      <c r="G403" s="153" t="s">
        <v>165</v>
      </c>
      <c r="H403" s="154">
        <v>2820.1990000000001</v>
      </c>
      <c r="I403" s="155"/>
      <c r="J403" s="156">
        <f>ROUND(I403*H403,2)</f>
        <v>0</v>
      </c>
      <c r="K403" s="152" t="s">
        <v>166</v>
      </c>
      <c r="L403" s="34"/>
      <c r="M403" s="157" t="s">
        <v>1</v>
      </c>
      <c r="N403" s="158" t="s">
        <v>39</v>
      </c>
      <c r="O403" s="59"/>
      <c r="P403" s="159">
        <f>O403*H403</f>
        <v>0</v>
      </c>
      <c r="Q403" s="159">
        <v>2.7499999999999998E-3</v>
      </c>
      <c r="R403" s="159">
        <f>Q403*H403</f>
        <v>7.7555472499999993</v>
      </c>
      <c r="S403" s="159">
        <v>0</v>
      </c>
      <c r="T403" s="160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61" t="s">
        <v>167</v>
      </c>
      <c r="AT403" s="161" t="s">
        <v>162</v>
      </c>
      <c r="AU403" s="161" t="s">
        <v>86</v>
      </c>
      <c r="AY403" s="18" t="s">
        <v>159</v>
      </c>
      <c r="BE403" s="162">
        <f>IF(N403="základní",J403,0)</f>
        <v>0</v>
      </c>
      <c r="BF403" s="162">
        <f>IF(N403="snížená",J403,0)</f>
        <v>0</v>
      </c>
      <c r="BG403" s="162">
        <f>IF(N403="zákl. přenesená",J403,0)</f>
        <v>0</v>
      </c>
      <c r="BH403" s="162">
        <f>IF(N403="sníž. přenesená",J403,0)</f>
        <v>0</v>
      </c>
      <c r="BI403" s="162">
        <f>IF(N403="nulová",J403,0)</f>
        <v>0</v>
      </c>
      <c r="BJ403" s="18" t="s">
        <v>86</v>
      </c>
      <c r="BK403" s="162">
        <f>ROUND(I403*H403,2)</f>
        <v>0</v>
      </c>
      <c r="BL403" s="18" t="s">
        <v>167</v>
      </c>
      <c r="BM403" s="161" t="s">
        <v>459</v>
      </c>
    </row>
    <row r="404" spans="1:65" s="13" customFormat="1" ht="11.25">
      <c r="B404" s="163"/>
      <c r="D404" s="164" t="s">
        <v>168</v>
      </c>
      <c r="E404" s="165" t="s">
        <v>1</v>
      </c>
      <c r="F404" s="166" t="s">
        <v>460</v>
      </c>
      <c r="H404" s="167">
        <v>2822.4490000000001</v>
      </c>
      <c r="I404" s="168"/>
      <c r="L404" s="163"/>
      <c r="M404" s="169"/>
      <c r="N404" s="170"/>
      <c r="O404" s="170"/>
      <c r="P404" s="170"/>
      <c r="Q404" s="170"/>
      <c r="R404" s="170"/>
      <c r="S404" s="170"/>
      <c r="T404" s="171"/>
      <c r="AT404" s="165" t="s">
        <v>168</v>
      </c>
      <c r="AU404" s="165" t="s">
        <v>86</v>
      </c>
      <c r="AV404" s="13" t="s">
        <v>86</v>
      </c>
      <c r="AW404" s="13" t="s">
        <v>30</v>
      </c>
      <c r="AX404" s="13" t="s">
        <v>73</v>
      </c>
      <c r="AY404" s="165" t="s">
        <v>159</v>
      </c>
    </row>
    <row r="405" spans="1:65" s="15" customFormat="1" ht="11.25">
      <c r="B405" s="180"/>
      <c r="D405" s="164" t="s">
        <v>168</v>
      </c>
      <c r="E405" s="181" t="s">
        <v>1</v>
      </c>
      <c r="F405" s="182" t="s">
        <v>461</v>
      </c>
      <c r="H405" s="181" t="s">
        <v>1</v>
      </c>
      <c r="I405" s="183"/>
      <c r="L405" s="180"/>
      <c r="M405" s="184"/>
      <c r="N405" s="185"/>
      <c r="O405" s="185"/>
      <c r="P405" s="185"/>
      <c r="Q405" s="185"/>
      <c r="R405" s="185"/>
      <c r="S405" s="185"/>
      <c r="T405" s="186"/>
      <c r="AT405" s="181" t="s">
        <v>168</v>
      </c>
      <c r="AU405" s="181" t="s">
        <v>86</v>
      </c>
      <c r="AV405" s="15" t="s">
        <v>80</v>
      </c>
      <c r="AW405" s="15" t="s">
        <v>30</v>
      </c>
      <c r="AX405" s="15" t="s">
        <v>73</v>
      </c>
      <c r="AY405" s="181" t="s">
        <v>159</v>
      </c>
    </row>
    <row r="406" spans="1:65" s="13" customFormat="1" ht="11.25">
      <c r="B406" s="163"/>
      <c r="D406" s="164" t="s">
        <v>168</v>
      </c>
      <c r="E406" s="165" t="s">
        <v>1</v>
      </c>
      <c r="F406" s="166" t="s">
        <v>462</v>
      </c>
      <c r="H406" s="167">
        <v>1.8</v>
      </c>
      <c r="I406" s="168"/>
      <c r="L406" s="163"/>
      <c r="M406" s="169"/>
      <c r="N406" s="170"/>
      <c r="O406" s="170"/>
      <c r="P406" s="170"/>
      <c r="Q406" s="170"/>
      <c r="R406" s="170"/>
      <c r="S406" s="170"/>
      <c r="T406" s="171"/>
      <c r="AT406" s="165" t="s">
        <v>168</v>
      </c>
      <c r="AU406" s="165" t="s">
        <v>86</v>
      </c>
      <c r="AV406" s="13" t="s">
        <v>86</v>
      </c>
      <c r="AW406" s="13" t="s">
        <v>30</v>
      </c>
      <c r="AX406" s="13" t="s">
        <v>73</v>
      </c>
      <c r="AY406" s="165" t="s">
        <v>159</v>
      </c>
    </row>
    <row r="407" spans="1:65" s="15" customFormat="1" ht="22.5">
      <c r="B407" s="180"/>
      <c r="D407" s="164" t="s">
        <v>168</v>
      </c>
      <c r="E407" s="181" t="s">
        <v>1</v>
      </c>
      <c r="F407" s="182" t="s">
        <v>444</v>
      </c>
      <c r="H407" s="181" t="s">
        <v>1</v>
      </c>
      <c r="I407" s="183"/>
      <c r="L407" s="180"/>
      <c r="M407" s="184"/>
      <c r="N407" s="185"/>
      <c r="O407" s="185"/>
      <c r="P407" s="185"/>
      <c r="Q407" s="185"/>
      <c r="R407" s="185"/>
      <c r="S407" s="185"/>
      <c r="T407" s="186"/>
      <c r="AT407" s="181" t="s">
        <v>168</v>
      </c>
      <c r="AU407" s="181" t="s">
        <v>86</v>
      </c>
      <c r="AV407" s="15" t="s">
        <v>80</v>
      </c>
      <c r="AW407" s="15" t="s">
        <v>30</v>
      </c>
      <c r="AX407" s="15" t="s">
        <v>73</v>
      </c>
      <c r="AY407" s="181" t="s">
        <v>159</v>
      </c>
    </row>
    <row r="408" spans="1:65" s="13" customFormat="1" ht="11.25">
      <c r="B408" s="163"/>
      <c r="D408" s="164" t="s">
        <v>168</v>
      </c>
      <c r="E408" s="165" t="s">
        <v>1</v>
      </c>
      <c r="F408" s="166" t="s">
        <v>445</v>
      </c>
      <c r="H408" s="167">
        <v>-4.05</v>
      </c>
      <c r="I408" s="168"/>
      <c r="L408" s="163"/>
      <c r="M408" s="169"/>
      <c r="N408" s="170"/>
      <c r="O408" s="170"/>
      <c r="P408" s="170"/>
      <c r="Q408" s="170"/>
      <c r="R408" s="170"/>
      <c r="S408" s="170"/>
      <c r="T408" s="171"/>
      <c r="AT408" s="165" t="s">
        <v>168</v>
      </c>
      <c r="AU408" s="165" t="s">
        <v>86</v>
      </c>
      <c r="AV408" s="13" t="s">
        <v>86</v>
      </c>
      <c r="AW408" s="13" t="s">
        <v>30</v>
      </c>
      <c r="AX408" s="13" t="s">
        <v>73</v>
      </c>
      <c r="AY408" s="165" t="s">
        <v>159</v>
      </c>
    </row>
    <row r="409" spans="1:65" s="14" customFormat="1" ht="11.25">
      <c r="B409" s="172"/>
      <c r="D409" s="164" t="s">
        <v>168</v>
      </c>
      <c r="E409" s="173" t="s">
        <v>1</v>
      </c>
      <c r="F409" s="174" t="s">
        <v>170</v>
      </c>
      <c r="H409" s="175">
        <v>2820.1990000000001</v>
      </c>
      <c r="I409" s="176"/>
      <c r="L409" s="172"/>
      <c r="M409" s="177"/>
      <c r="N409" s="178"/>
      <c r="O409" s="178"/>
      <c r="P409" s="178"/>
      <c r="Q409" s="178"/>
      <c r="R409" s="178"/>
      <c r="S409" s="178"/>
      <c r="T409" s="179"/>
      <c r="AT409" s="173" t="s">
        <v>168</v>
      </c>
      <c r="AU409" s="173" t="s">
        <v>86</v>
      </c>
      <c r="AV409" s="14" t="s">
        <v>167</v>
      </c>
      <c r="AW409" s="14" t="s">
        <v>30</v>
      </c>
      <c r="AX409" s="14" t="s">
        <v>80</v>
      </c>
      <c r="AY409" s="173" t="s">
        <v>159</v>
      </c>
    </row>
    <row r="410" spans="1:65" s="2" customFormat="1" ht="16.5" customHeight="1">
      <c r="A410" s="33"/>
      <c r="B410" s="149"/>
      <c r="C410" s="150" t="s">
        <v>463</v>
      </c>
      <c r="D410" s="150" t="s">
        <v>162</v>
      </c>
      <c r="E410" s="151" t="s">
        <v>464</v>
      </c>
      <c r="F410" s="152" t="s">
        <v>465</v>
      </c>
      <c r="G410" s="153" t="s">
        <v>165</v>
      </c>
      <c r="H410" s="154">
        <v>2921.6909999999998</v>
      </c>
      <c r="I410" s="155"/>
      <c r="J410" s="156">
        <f>ROUND(I410*H410,2)</f>
        <v>0</v>
      </c>
      <c r="K410" s="152" t="s">
        <v>1</v>
      </c>
      <c r="L410" s="34"/>
      <c r="M410" s="157" t="s">
        <v>1</v>
      </c>
      <c r="N410" s="158" t="s">
        <v>39</v>
      </c>
      <c r="O410" s="59"/>
      <c r="P410" s="159">
        <f>O410*H410</f>
        <v>0</v>
      </c>
      <c r="Q410" s="159">
        <v>0</v>
      </c>
      <c r="R410" s="159">
        <f>Q410*H410</f>
        <v>0</v>
      </c>
      <c r="S410" s="159">
        <v>0</v>
      </c>
      <c r="T410" s="160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61" t="s">
        <v>167</v>
      </c>
      <c r="AT410" s="161" t="s">
        <v>162</v>
      </c>
      <c r="AU410" s="161" t="s">
        <v>86</v>
      </c>
      <c r="AY410" s="18" t="s">
        <v>159</v>
      </c>
      <c r="BE410" s="162">
        <f>IF(N410="základní",J410,0)</f>
        <v>0</v>
      </c>
      <c r="BF410" s="162">
        <f>IF(N410="snížená",J410,0)</f>
        <v>0</v>
      </c>
      <c r="BG410" s="162">
        <f>IF(N410="zákl. přenesená",J410,0)</f>
        <v>0</v>
      </c>
      <c r="BH410" s="162">
        <f>IF(N410="sníž. přenesená",J410,0)</f>
        <v>0</v>
      </c>
      <c r="BI410" s="162">
        <f>IF(N410="nulová",J410,0)</f>
        <v>0</v>
      </c>
      <c r="BJ410" s="18" t="s">
        <v>86</v>
      </c>
      <c r="BK410" s="162">
        <f>ROUND(I410*H410,2)</f>
        <v>0</v>
      </c>
      <c r="BL410" s="18" t="s">
        <v>167</v>
      </c>
      <c r="BM410" s="161" t="s">
        <v>103</v>
      </c>
    </row>
    <row r="411" spans="1:65" s="15" customFormat="1" ht="11.25">
      <c r="B411" s="180"/>
      <c r="D411" s="164" t="s">
        <v>168</v>
      </c>
      <c r="E411" s="181" t="s">
        <v>1</v>
      </c>
      <c r="F411" s="182" t="s">
        <v>466</v>
      </c>
      <c r="H411" s="181" t="s">
        <v>1</v>
      </c>
      <c r="I411" s="183"/>
      <c r="L411" s="180"/>
      <c r="M411" s="184"/>
      <c r="N411" s="185"/>
      <c r="O411" s="185"/>
      <c r="P411" s="185"/>
      <c r="Q411" s="185"/>
      <c r="R411" s="185"/>
      <c r="S411" s="185"/>
      <c r="T411" s="186"/>
      <c r="AT411" s="181" t="s">
        <v>168</v>
      </c>
      <c r="AU411" s="181" t="s">
        <v>86</v>
      </c>
      <c r="AV411" s="15" t="s">
        <v>80</v>
      </c>
      <c r="AW411" s="15" t="s">
        <v>30</v>
      </c>
      <c r="AX411" s="15" t="s">
        <v>73</v>
      </c>
      <c r="AY411" s="181" t="s">
        <v>159</v>
      </c>
    </row>
    <row r="412" spans="1:65" s="13" customFormat="1" ht="11.25">
      <c r="B412" s="163"/>
      <c r="D412" s="164" t="s">
        <v>168</v>
      </c>
      <c r="E412" s="165" t="s">
        <v>1</v>
      </c>
      <c r="F412" s="166" t="s">
        <v>443</v>
      </c>
      <c r="H412" s="167">
        <v>2921.6909999999998</v>
      </c>
      <c r="I412" s="168"/>
      <c r="L412" s="163"/>
      <c r="M412" s="169"/>
      <c r="N412" s="170"/>
      <c r="O412" s="170"/>
      <c r="P412" s="170"/>
      <c r="Q412" s="170"/>
      <c r="R412" s="170"/>
      <c r="S412" s="170"/>
      <c r="T412" s="171"/>
      <c r="AT412" s="165" t="s">
        <v>168</v>
      </c>
      <c r="AU412" s="165" t="s">
        <v>86</v>
      </c>
      <c r="AV412" s="13" t="s">
        <v>86</v>
      </c>
      <c r="AW412" s="13" t="s">
        <v>30</v>
      </c>
      <c r="AX412" s="13" t="s">
        <v>73</v>
      </c>
      <c r="AY412" s="165" t="s">
        <v>159</v>
      </c>
    </row>
    <row r="413" spans="1:65" s="14" customFormat="1" ht="11.25">
      <c r="B413" s="172"/>
      <c r="D413" s="164" t="s">
        <v>168</v>
      </c>
      <c r="E413" s="173" t="s">
        <v>1</v>
      </c>
      <c r="F413" s="174" t="s">
        <v>170</v>
      </c>
      <c r="H413" s="175">
        <v>2921.6909999999998</v>
      </c>
      <c r="I413" s="176"/>
      <c r="L413" s="172"/>
      <c r="M413" s="177"/>
      <c r="N413" s="178"/>
      <c r="O413" s="178"/>
      <c r="P413" s="178"/>
      <c r="Q413" s="178"/>
      <c r="R413" s="178"/>
      <c r="S413" s="178"/>
      <c r="T413" s="179"/>
      <c r="AT413" s="173" t="s">
        <v>168</v>
      </c>
      <c r="AU413" s="173" t="s">
        <v>86</v>
      </c>
      <c r="AV413" s="14" t="s">
        <v>167</v>
      </c>
      <c r="AW413" s="14" t="s">
        <v>30</v>
      </c>
      <c r="AX413" s="14" t="s">
        <v>80</v>
      </c>
      <c r="AY413" s="173" t="s">
        <v>159</v>
      </c>
    </row>
    <row r="414" spans="1:65" s="2" customFormat="1" ht="37.9" customHeight="1">
      <c r="A414" s="33"/>
      <c r="B414" s="149"/>
      <c r="C414" s="150" t="s">
        <v>324</v>
      </c>
      <c r="D414" s="150" t="s">
        <v>162</v>
      </c>
      <c r="E414" s="151" t="s">
        <v>467</v>
      </c>
      <c r="F414" s="152" t="s">
        <v>468</v>
      </c>
      <c r="G414" s="153" t="s">
        <v>165</v>
      </c>
      <c r="H414" s="154">
        <v>51.48</v>
      </c>
      <c r="I414" s="155"/>
      <c r="J414" s="156">
        <f>ROUND(I414*H414,2)</f>
        <v>0</v>
      </c>
      <c r="K414" s="152" t="s">
        <v>166</v>
      </c>
      <c r="L414" s="34"/>
      <c r="M414" s="157" t="s">
        <v>1</v>
      </c>
      <c r="N414" s="158" t="s">
        <v>39</v>
      </c>
      <c r="O414" s="59"/>
      <c r="P414" s="159">
        <f>O414*H414</f>
        <v>0</v>
      </c>
      <c r="Q414" s="159">
        <v>1.4E-3</v>
      </c>
      <c r="R414" s="159">
        <f>Q414*H414</f>
        <v>7.2071999999999997E-2</v>
      </c>
      <c r="S414" s="159">
        <v>0</v>
      </c>
      <c r="T414" s="160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61" t="s">
        <v>167</v>
      </c>
      <c r="AT414" s="161" t="s">
        <v>162</v>
      </c>
      <c r="AU414" s="161" t="s">
        <v>86</v>
      </c>
      <c r="AY414" s="18" t="s">
        <v>159</v>
      </c>
      <c r="BE414" s="162">
        <f>IF(N414="základní",J414,0)</f>
        <v>0</v>
      </c>
      <c r="BF414" s="162">
        <f>IF(N414="snížená",J414,0)</f>
        <v>0</v>
      </c>
      <c r="BG414" s="162">
        <f>IF(N414="zákl. přenesená",J414,0)</f>
        <v>0</v>
      </c>
      <c r="BH414" s="162">
        <f>IF(N414="sníž. přenesená",J414,0)</f>
        <v>0</v>
      </c>
      <c r="BI414" s="162">
        <f>IF(N414="nulová",J414,0)</f>
        <v>0</v>
      </c>
      <c r="BJ414" s="18" t="s">
        <v>86</v>
      </c>
      <c r="BK414" s="162">
        <f>ROUND(I414*H414,2)</f>
        <v>0</v>
      </c>
      <c r="BL414" s="18" t="s">
        <v>167</v>
      </c>
      <c r="BM414" s="161" t="s">
        <v>469</v>
      </c>
    </row>
    <row r="415" spans="1:65" s="13" customFormat="1" ht="22.5">
      <c r="B415" s="163"/>
      <c r="D415" s="164" t="s">
        <v>168</v>
      </c>
      <c r="E415" s="165" t="s">
        <v>1</v>
      </c>
      <c r="F415" s="166" t="s">
        <v>470</v>
      </c>
      <c r="H415" s="167">
        <v>51.48</v>
      </c>
      <c r="I415" s="168"/>
      <c r="L415" s="163"/>
      <c r="M415" s="169"/>
      <c r="N415" s="170"/>
      <c r="O415" s="170"/>
      <c r="P415" s="170"/>
      <c r="Q415" s="170"/>
      <c r="R415" s="170"/>
      <c r="S415" s="170"/>
      <c r="T415" s="171"/>
      <c r="AT415" s="165" t="s">
        <v>168</v>
      </c>
      <c r="AU415" s="165" t="s">
        <v>86</v>
      </c>
      <c r="AV415" s="13" t="s">
        <v>86</v>
      </c>
      <c r="AW415" s="13" t="s">
        <v>30</v>
      </c>
      <c r="AX415" s="13" t="s">
        <v>73</v>
      </c>
      <c r="AY415" s="165" t="s">
        <v>159</v>
      </c>
    </row>
    <row r="416" spans="1:65" s="14" customFormat="1" ht="11.25">
      <c r="B416" s="172"/>
      <c r="D416" s="164" t="s">
        <v>168</v>
      </c>
      <c r="E416" s="173" t="s">
        <v>1</v>
      </c>
      <c r="F416" s="174" t="s">
        <v>170</v>
      </c>
      <c r="H416" s="175">
        <v>51.48</v>
      </c>
      <c r="I416" s="176"/>
      <c r="L416" s="172"/>
      <c r="M416" s="177"/>
      <c r="N416" s="178"/>
      <c r="O416" s="178"/>
      <c r="P416" s="178"/>
      <c r="Q416" s="178"/>
      <c r="R416" s="178"/>
      <c r="S416" s="178"/>
      <c r="T416" s="179"/>
      <c r="AT416" s="173" t="s">
        <v>168</v>
      </c>
      <c r="AU416" s="173" t="s">
        <v>86</v>
      </c>
      <c r="AV416" s="14" t="s">
        <v>167</v>
      </c>
      <c r="AW416" s="14" t="s">
        <v>30</v>
      </c>
      <c r="AX416" s="14" t="s">
        <v>80</v>
      </c>
      <c r="AY416" s="173" t="s">
        <v>159</v>
      </c>
    </row>
    <row r="417" spans="1:65" s="2" customFormat="1" ht="37.9" customHeight="1">
      <c r="A417" s="33"/>
      <c r="B417" s="149"/>
      <c r="C417" s="150" t="s">
        <v>471</v>
      </c>
      <c r="D417" s="150" t="s">
        <v>162</v>
      </c>
      <c r="E417" s="151" t="s">
        <v>472</v>
      </c>
      <c r="F417" s="152" t="s">
        <v>473</v>
      </c>
      <c r="G417" s="153" t="s">
        <v>165</v>
      </c>
      <c r="H417" s="154">
        <v>51.48</v>
      </c>
      <c r="I417" s="155"/>
      <c r="J417" s="156">
        <f>ROUND(I417*H417,2)</f>
        <v>0</v>
      </c>
      <c r="K417" s="152" t="s">
        <v>166</v>
      </c>
      <c r="L417" s="34"/>
      <c r="M417" s="157" t="s">
        <v>1</v>
      </c>
      <c r="N417" s="158" t="s">
        <v>39</v>
      </c>
      <c r="O417" s="59"/>
      <c r="P417" s="159">
        <f>O417*H417</f>
        <v>0</v>
      </c>
      <c r="Q417" s="159">
        <v>4.4099999999999999E-3</v>
      </c>
      <c r="R417" s="159">
        <f>Q417*H417</f>
        <v>0.22702679999999997</v>
      </c>
      <c r="S417" s="159">
        <v>0</v>
      </c>
      <c r="T417" s="160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1" t="s">
        <v>167</v>
      </c>
      <c r="AT417" s="161" t="s">
        <v>162</v>
      </c>
      <c r="AU417" s="161" t="s">
        <v>86</v>
      </c>
      <c r="AY417" s="18" t="s">
        <v>159</v>
      </c>
      <c r="BE417" s="162">
        <f>IF(N417="základní",J417,0)</f>
        <v>0</v>
      </c>
      <c r="BF417" s="162">
        <f>IF(N417="snížená",J417,0)</f>
        <v>0</v>
      </c>
      <c r="BG417" s="162">
        <f>IF(N417="zákl. přenesená",J417,0)</f>
        <v>0</v>
      </c>
      <c r="BH417" s="162">
        <f>IF(N417="sníž. přenesená",J417,0)</f>
        <v>0</v>
      </c>
      <c r="BI417" s="162">
        <f>IF(N417="nulová",J417,0)</f>
        <v>0</v>
      </c>
      <c r="BJ417" s="18" t="s">
        <v>86</v>
      </c>
      <c r="BK417" s="162">
        <f>ROUND(I417*H417,2)</f>
        <v>0</v>
      </c>
      <c r="BL417" s="18" t="s">
        <v>167</v>
      </c>
      <c r="BM417" s="161" t="s">
        <v>474</v>
      </c>
    </row>
    <row r="418" spans="1:65" s="13" customFormat="1" ht="22.5">
      <c r="B418" s="163"/>
      <c r="D418" s="164" t="s">
        <v>168</v>
      </c>
      <c r="E418" s="165" t="s">
        <v>1</v>
      </c>
      <c r="F418" s="166" t="s">
        <v>470</v>
      </c>
      <c r="H418" s="167">
        <v>51.48</v>
      </c>
      <c r="I418" s="168"/>
      <c r="L418" s="163"/>
      <c r="M418" s="169"/>
      <c r="N418" s="170"/>
      <c r="O418" s="170"/>
      <c r="P418" s="170"/>
      <c r="Q418" s="170"/>
      <c r="R418" s="170"/>
      <c r="S418" s="170"/>
      <c r="T418" s="171"/>
      <c r="AT418" s="165" t="s">
        <v>168</v>
      </c>
      <c r="AU418" s="165" t="s">
        <v>86</v>
      </c>
      <c r="AV418" s="13" t="s">
        <v>86</v>
      </c>
      <c r="AW418" s="13" t="s">
        <v>30</v>
      </c>
      <c r="AX418" s="13" t="s">
        <v>73</v>
      </c>
      <c r="AY418" s="165" t="s">
        <v>159</v>
      </c>
    </row>
    <row r="419" spans="1:65" s="14" customFormat="1" ht="11.25">
      <c r="B419" s="172"/>
      <c r="D419" s="164" t="s">
        <v>168</v>
      </c>
      <c r="E419" s="173" t="s">
        <v>1</v>
      </c>
      <c r="F419" s="174" t="s">
        <v>170</v>
      </c>
      <c r="H419" s="175">
        <v>51.48</v>
      </c>
      <c r="I419" s="176"/>
      <c r="L419" s="172"/>
      <c r="M419" s="177"/>
      <c r="N419" s="178"/>
      <c r="O419" s="178"/>
      <c r="P419" s="178"/>
      <c r="Q419" s="178"/>
      <c r="R419" s="178"/>
      <c r="S419" s="178"/>
      <c r="T419" s="179"/>
      <c r="AT419" s="173" t="s">
        <v>168</v>
      </c>
      <c r="AU419" s="173" t="s">
        <v>86</v>
      </c>
      <c r="AV419" s="14" t="s">
        <v>167</v>
      </c>
      <c r="AW419" s="14" t="s">
        <v>30</v>
      </c>
      <c r="AX419" s="14" t="s">
        <v>80</v>
      </c>
      <c r="AY419" s="173" t="s">
        <v>159</v>
      </c>
    </row>
    <row r="420" spans="1:65" s="2" customFormat="1" ht="37.9" customHeight="1">
      <c r="A420" s="33"/>
      <c r="B420" s="149"/>
      <c r="C420" s="150" t="s">
        <v>331</v>
      </c>
      <c r="D420" s="150" t="s">
        <v>162</v>
      </c>
      <c r="E420" s="151" t="s">
        <v>475</v>
      </c>
      <c r="F420" s="152" t="s">
        <v>476</v>
      </c>
      <c r="G420" s="153" t="s">
        <v>165</v>
      </c>
      <c r="H420" s="154">
        <v>51.48</v>
      </c>
      <c r="I420" s="155"/>
      <c r="J420" s="156">
        <f>ROUND(I420*H420,2)</f>
        <v>0</v>
      </c>
      <c r="K420" s="152" t="s">
        <v>166</v>
      </c>
      <c r="L420" s="34"/>
      <c r="M420" s="157" t="s">
        <v>1</v>
      </c>
      <c r="N420" s="158" t="s">
        <v>39</v>
      </c>
      <c r="O420" s="59"/>
      <c r="P420" s="159">
        <f>O420*H420</f>
        <v>0</v>
      </c>
      <c r="Q420" s="159">
        <v>2.7499999999999998E-3</v>
      </c>
      <c r="R420" s="159">
        <f>Q420*H420</f>
        <v>0.14156999999999997</v>
      </c>
      <c r="S420" s="159">
        <v>0</v>
      </c>
      <c r="T420" s="160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1" t="s">
        <v>167</v>
      </c>
      <c r="AT420" s="161" t="s">
        <v>162</v>
      </c>
      <c r="AU420" s="161" t="s">
        <v>86</v>
      </c>
      <c r="AY420" s="18" t="s">
        <v>159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8" t="s">
        <v>86</v>
      </c>
      <c r="BK420" s="162">
        <f>ROUND(I420*H420,2)</f>
        <v>0</v>
      </c>
      <c r="BL420" s="18" t="s">
        <v>167</v>
      </c>
      <c r="BM420" s="161" t="s">
        <v>477</v>
      </c>
    </row>
    <row r="421" spans="1:65" s="13" customFormat="1" ht="22.5">
      <c r="B421" s="163"/>
      <c r="D421" s="164" t="s">
        <v>168</v>
      </c>
      <c r="E421" s="165" t="s">
        <v>1</v>
      </c>
      <c r="F421" s="166" t="s">
        <v>470</v>
      </c>
      <c r="H421" s="167">
        <v>51.48</v>
      </c>
      <c r="I421" s="168"/>
      <c r="L421" s="163"/>
      <c r="M421" s="169"/>
      <c r="N421" s="170"/>
      <c r="O421" s="170"/>
      <c r="P421" s="170"/>
      <c r="Q421" s="170"/>
      <c r="R421" s="170"/>
      <c r="S421" s="170"/>
      <c r="T421" s="171"/>
      <c r="AT421" s="165" t="s">
        <v>168</v>
      </c>
      <c r="AU421" s="165" t="s">
        <v>86</v>
      </c>
      <c r="AV421" s="13" t="s">
        <v>86</v>
      </c>
      <c r="AW421" s="13" t="s">
        <v>30</v>
      </c>
      <c r="AX421" s="13" t="s">
        <v>73</v>
      </c>
      <c r="AY421" s="165" t="s">
        <v>159</v>
      </c>
    </row>
    <row r="422" spans="1:65" s="14" customFormat="1" ht="11.25">
      <c r="B422" s="172"/>
      <c r="D422" s="164" t="s">
        <v>168</v>
      </c>
      <c r="E422" s="173" t="s">
        <v>1</v>
      </c>
      <c r="F422" s="174" t="s">
        <v>170</v>
      </c>
      <c r="H422" s="175">
        <v>51.48</v>
      </c>
      <c r="I422" s="176"/>
      <c r="L422" s="172"/>
      <c r="M422" s="177"/>
      <c r="N422" s="178"/>
      <c r="O422" s="178"/>
      <c r="P422" s="178"/>
      <c r="Q422" s="178"/>
      <c r="R422" s="178"/>
      <c r="S422" s="178"/>
      <c r="T422" s="179"/>
      <c r="AT422" s="173" t="s">
        <v>168</v>
      </c>
      <c r="AU422" s="173" t="s">
        <v>86</v>
      </c>
      <c r="AV422" s="14" t="s">
        <v>167</v>
      </c>
      <c r="AW422" s="14" t="s">
        <v>30</v>
      </c>
      <c r="AX422" s="14" t="s">
        <v>80</v>
      </c>
      <c r="AY422" s="173" t="s">
        <v>159</v>
      </c>
    </row>
    <row r="423" spans="1:65" s="2" customFormat="1" ht="24.2" customHeight="1">
      <c r="A423" s="33"/>
      <c r="B423" s="149"/>
      <c r="C423" s="150" t="s">
        <v>478</v>
      </c>
      <c r="D423" s="150" t="s">
        <v>162</v>
      </c>
      <c r="E423" s="151" t="s">
        <v>479</v>
      </c>
      <c r="F423" s="152" t="s">
        <v>480</v>
      </c>
      <c r="G423" s="153" t="s">
        <v>165</v>
      </c>
      <c r="H423" s="154">
        <v>1151.873</v>
      </c>
      <c r="I423" s="155"/>
      <c r="J423" s="156">
        <f>ROUND(I423*H423,2)</f>
        <v>0</v>
      </c>
      <c r="K423" s="152" t="s">
        <v>1</v>
      </c>
      <c r="L423" s="34"/>
      <c r="M423" s="157" t="s">
        <v>1</v>
      </c>
      <c r="N423" s="158" t="s">
        <v>39</v>
      </c>
      <c r="O423" s="59"/>
      <c r="P423" s="159">
        <f>O423*H423</f>
        <v>0</v>
      </c>
      <c r="Q423" s="159">
        <v>0</v>
      </c>
      <c r="R423" s="159">
        <f>Q423*H423</f>
        <v>0</v>
      </c>
      <c r="S423" s="159">
        <v>0</v>
      </c>
      <c r="T423" s="160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1" t="s">
        <v>167</v>
      </c>
      <c r="AT423" s="161" t="s">
        <v>162</v>
      </c>
      <c r="AU423" s="161" t="s">
        <v>86</v>
      </c>
      <c r="AY423" s="18" t="s">
        <v>159</v>
      </c>
      <c r="BE423" s="162">
        <f>IF(N423="základní",J423,0)</f>
        <v>0</v>
      </c>
      <c r="BF423" s="162">
        <f>IF(N423="snížená",J423,0)</f>
        <v>0</v>
      </c>
      <c r="BG423" s="162">
        <f>IF(N423="zákl. přenesená",J423,0)</f>
        <v>0</v>
      </c>
      <c r="BH423" s="162">
        <f>IF(N423="sníž. přenesená",J423,0)</f>
        <v>0</v>
      </c>
      <c r="BI423" s="162">
        <f>IF(N423="nulová",J423,0)</f>
        <v>0</v>
      </c>
      <c r="BJ423" s="18" t="s">
        <v>86</v>
      </c>
      <c r="BK423" s="162">
        <f>ROUND(I423*H423,2)</f>
        <v>0</v>
      </c>
      <c r="BL423" s="18" t="s">
        <v>167</v>
      </c>
      <c r="BM423" s="161" t="s">
        <v>481</v>
      </c>
    </row>
    <row r="424" spans="1:65" s="15" customFormat="1" ht="11.25">
      <c r="B424" s="180"/>
      <c r="D424" s="164" t="s">
        <v>168</v>
      </c>
      <c r="E424" s="181" t="s">
        <v>1</v>
      </c>
      <c r="F424" s="182" t="s">
        <v>482</v>
      </c>
      <c r="H424" s="181" t="s">
        <v>1</v>
      </c>
      <c r="I424" s="183"/>
      <c r="L424" s="180"/>
      <c r="M424" s="184"/>
      <c r="N424" s="185"/>
      <c r="O424" s="185"/>
      <c r="P424" s="185"/>
      <c r="Q424" s="185"/>
      <c r="R424" s="185"/>
      <c r="S424" s="185"/>
      <c r="T424" s="186"/>
      <c r="AT424" s="181" t="s">
        <v>168</v>
      </c>
      <c r="AU424" s="181" t="s">
        <v>86</v>
      </c>
      <c r="AV424" s="15" t="s">
        <v>80</v>
      </c>
      <c r="AW424" s="15" t="s">
        <v>30</v>
      </c>
      <c r="AX424" s="15" t="s">
        <v>73</v>
      </c>
      <c r="AY424" s="181" t="s">
        <v>159</v>
      </c>
    </row>
    <row r="425" spans="1:65" s="13" customFormat="1" ht="11.25">
      <c r="B425" s="163"/>
      <c r="D425" s="164" t="s">
        <v>168</v>
      </c>
      <c r="E425" s="165" t="s">
        <v>1</v>
      </c>
      <c r="F425" s="166" t="s">
        <v>483</v>
      </c>
      <c r="H425" s="167">
        <v>1151.873</v>
      </c>
      <c r="I425" s="168"/>
      <c r="L425" s="163"/>
      <c r="M425" s="169"/>
      <c r="N425" s="170"/>
      <c r="O425" s="170"/>
      <c r="P425" s="170"/>
      <c r="Q425" s="170"/>
      <c r="R425" s="170"/>
      <c r="S425" s="170"/>
      <c r="T425" s="171"/>
      <c r="AT425" s="165" t="s">
        <v>168</v>
      </c>
      <c r="AU425" s="165" t="s">
        <v>86</v>
      </c>
      <c r="AV425" s="13" t="s">
        <v>86</v>
      </c>
      <c r="AW425" s="13" t="s">
        <v>30</v>
      </c>
      <c r="AX425" s="13" t="s">
        <v>73</v>
      </c>
      <c r="AY425" s="165" t="s">
        <v>159</v>
      </c>
    </row>
    <row r="426" spans="1:65" s="14" customFormat="1" ht="11.25">
      <c r="B426" s="172"/>
      <c r="D426" s="164" t="s">
        <v>168</v>
      </c>
      <c r="E426" s="173" t="s">
        <v>1</v>
      </c>
      <c r="F426" s="174" t="s">
        <v>170</v>
      </c>
      <c r="H426" s="175">
        <v>1151.873</v>
      </c>
      <c r="I426" s="176"/>
      <c r="L426" s="172"/>
      <c r="M426" s="177"/>
      <c r="N426" s="178"/>
      <c r="O426" s="178"/>
      <c r="P426" s="178"/>
      <c r="Q426" s="178"/>
      <c r="R426" s="178"/>
      <c r="S426" s="178"/>
      <c r="T426" s="179"/>
      <c r="AT426" s="173" t="s">
        <v>168</v>
      </c>
      <c r="AU426" s="173" t="s">
        <v>86</v>
      </c>
      <c r="AV426" s="14" t="s">
        <v>167</v>
      </c>
      <c r="AW426" s="14" t="s">
        <v>30</v>
      </c>
      <c r="AX426" s="14" t="s">
        <v>80</v>
      </c>
      <c r="AY426" s="173" t="s">
        <v>159</v>
      </c>
    </row>
    <row r="427" spans="1:65" s="2" customFormat="1" ht="24.2" customHeight="1">
      <c r="A427" s="33"/>
      <c r="B427" s="149"/>
      <c r="C427" s="150" t="s">
        <v>335</v>
      </c>
      <c r="D427" s="150" t="s">
        <v>162</v>
      </c>
      <c r="E427" s="151" t="s">
        <v>484</v>
      </c>
      <c r="F427" s="152" t="s">
        <v>485</v>
      </c>
      <c r="G427" s="153" t="s">
        <v>165</v>
      </c>
      <c r="H427" s="154">
        <v>57.5</v>
      </c>
      <c r="I427" s="155"/>
      <c r="J427" s="156">
        <f>ROUND(I427*H427,2)</f>
        <v>0</v>
      </c>
      <c r="K427" s="152" t="s">
        <v>1</v>
      </c>
      <c r="L427" s="34"/>
      <c r="M427" s="157" t="s">
        <v>1</v>
      </c>
      <c r="N427" s="158" t="s">
        <v>39</v>
      </c>
      <c r="O427" s="59"/>
      <c r="P427" s="159">
        <f>O427*H427</f>
        <v>0</v>
      </c>
      <c r="Q427" s="159">
        <v>0</v>
      </c>
      <c r="R427" s="159">
        <f>Q427*H427</f>
        <v>0</v>
      </c>
      <c r="S427" s="159">
        <v>0</v>
      </c>
      <c r="T427" s="160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1" t="s">
        <v>167</v>
      </c>
      <c r="AT427" s="161" t="s">
        <v>162</v>
      </c>
      <c r="AU427" s="161" t="s">
        <v>86</v>
      </c>
      <c r="AY427" s="18" t="s">
        <v>159</v>
      </c>
      <c r="BE427" s="162">
        <f>IF(N427="základní",J427,0)</f>
        <v>0</v>
      </c>
      <c r="BF427" s="162">
        <f>IF(N427="snížená",J427,0)</f>
        <v>0</v>
      </c>
      <c r="BG427" s="162">
        <f>IF(N427="zákl. přenesená",J427,0)</f>
        <v>0</v>
      </c>
      <c r="BH427" s="162">
        <f>IF(N427="sníž. přenesená",J427,0)</f>
        <v>0</v>
      </c>
      <c r="BI427" s="162">
        <f>IF(N427="nulová",J427,0)</f>
        <v>0</v>
      </c>
      <c r="BJ427" s="18" t="s">
        <v>86</v>
      </c>
      <c r="BK427" s="162">
        <f>ROUND(I427*H427,2)</f>
        <v>0</v>
      </c>
      <c r="BL427" s="18" t="s">
        <v>167</v>
      </c>
      <c r="BM427" s="161" t="s">
        <v>486</v>
      </c>
    </row>
    <row r="428" spans="1:65" s="15" customFormat="1" ht="11.25">
      <c r="B428" s="180"/>
      <c r="D428" s="164" t="s">
        <v>168</v>
      </c>
      <c r="E428" s="181" t="s">
        <v>1</v>
      </c>
      <c r="F428" s="182" t="s">
        <v>482</v>
      </c>
      <c r="H428" s="181" t="s">
        <v>1</v>
      </c>
      <c r="I428" s="183"/>
      <c r="L428" s="180"/>
      <c r="M428" s="184"/>
      <c r="N428" s="185"/>
      <c r="O428" s="185"/>
      <c r="P428" s="185"/>
      <c r="Q428" s="185"/>
      <c r="R428" s="185"/>
      <c r="S428" s="185"/>
      <c r="T428" s="186"/>
      <c r="AT428" s="181" t="s">
        <v>168</v>
      </c>
      <c r="AU428" s="181" t="s">
        <v>86</v>
      </c>
      <c r="AV428" s="15" t="s">
        <v>80</v>
      </c>
      <c r="AW428" s="15" t="s">
        <v>30</v>
      </c>
      <c r="AX428" s="15" t="s">
        <v>73</v>
      </c>
      <c r="AY428" s="181" t="s">
        <v>159</v>
      </c>
    </row>
    <row r="429" spans="1:65" s="13" customFormat="1" ht="11.25">
      <c r="B429" s="163"/>
      <c r="D429" s="164" t="s">
        <v>168</v>
      </c>
      <c r="E429" s="165" t="s">
        <v>1</v>
      </c>
      <c r="F429" s="166" t="s">
        <v>487</v>
      </c>
      <c r="H429" s="167">
        <v>40.667999999999999</v>
      </c>
      <c r="I429" s="168"/>
      <c r="L429" s="163"/>
      <c r="M429" s="169"/>
      <c r="N429" s="170"/>
      <c r="O429" s="170"/>
      <c r="P429" s="170"/>
      <c r="Q429" s="170"/>
      <c r="R429" s="170"/>
      <c r="S429" s="170"/>
      <c r="T429" s="171"/>
      <c r="AT429" s="165" t="s">
        <v>168</v>
      </c>
      <c r="AU429" s="165" t="s">
        <v>86</v>
      </c>
      <c r="AV429" s="13" t="s">
        <v>86</v>
      </c>
      <c r="AW429" s="13" t="s">
        <v>30</v>
      </c>
      <c r="AX429" s="13" t="s">
        <v>73</v>
      </c>
      <c r="AY429" s="165" t="s">
        <v>159</v>
      </c>
    </row>
    <row r="430" spans="1:65" s="13" customFormat="1" ht="11.25">
      <c r="B430" s="163"/>
      <c r="D430" s="164" t="s">
        <v>168</v>
      </c>
      <c r="E430" s="165" t="s">
        <v>1</v>
      </c>
      <c r="F430" s="166" t="s">
        <v>488</v>
      </c>
      <c r="H430" s="167">
        <v>16.832000000000001</v>
      </c>
      <c r="I430" s="168"/>
      <c r="L430" s="163"/>
      <c r="M430" s="169"/>
      <c r="N430" s="170"/>
      <c r="O430" s="170"/>
      <c r="P430" s="170"/>
      <c r="Q430" s="170"/>
      <c r="R430" s="170"/>
      <c r="S430" s="170"/>
      <c r="T430" s="171"/>
      <c r="AT430" s="165" t="s">
        <v>168</v>
      </c>
      <c r="AU430" s="165" t="s">
        <v>86</v>
      </c>
      <c r="AV430" s="13" t="s">
        <v>86</v>
      </c>
      <c r="AW430" s="13" t="s">
        <v>30</v>
      </c>
      <c r="AX430" s="13" t="s">
        <v>73</v>
      </c>
      <c r="AY430" s="165" t="s">
        <v>159</v>
      </c>
    </row>
    <row r="431" spans="1:65" s="14" customFormat="1" ht="11.25">
      <c r="B431" s="172"/>
      <c r="D431" s="164" t="s">
        <v>168</v>
      </c>
      <c r="E431" s="173" t="s">
        <v>1</v>
      </c>
      <c r="F431" s="174" t="s">
        <v>170</v>
      </c>
      <c r="H431" s="175">
        <v>57.5</v>
      </c>
      <c r="I431" s="176"/>
      <c r="L431" s="172"/>
      <c r="M431" s="177"/>
      <c r="N431" s="178"/>
      <c r="O431" s="178"/>
      <c r="P431" s="178"/>
      <c r="Q431" s="178"/>
      <c r="R431" s="178"/>
      <c r="S431" s="178"/>
      <c r="T431" s="179"/>
      <c r="AT431" s="173" t="s">
        <v>168</v>
      </c>
      <c r="AU431" s="173" t="s">
        <v>86</v>
      </c>
      <c r="AV431" s="14" t="s">
        <v>167</v>
      </c>
      <c r="AW431" s="14" t="s">
        <v>30</v>
      </c>
      <c r="AX431" s="14" t="s">
        <v>80</v>
      </c>
      <c r="AY431" s="173" t="s">
        <v>159</v>
      </c>
    </row>
    <row r="432" spans="1:65" s="2" customFormat="1" ht="37.9" customHeight="1">
      <c r="A432" s="33"/>
      <c r="B432" s="149"/>
      <c r="C432" s="150" t="s">
        <v>489</v>
      </c>
      <c r="D432" s="150" t="s">
        <v>162</v>
      </c>
      <c r="E432" s="151" t="s">
        <v>490</v>
      </c>
      <c r="F432" s="152" t="s">
        <v>491</v>
      </c>
      <c r="G432" s="153" t="s">
        <v>165</v>
      </c>
      <c r="H432" s="154">
        <v>783.41800000000001</v>
      </c>
      <c r="I432" s="155"/>
      <c r="J432" s="156">
        <f>ROUND(I432*H432,2)</f>
        <v>0</v>
      </c>
      <c r="K432" s="152" t="s">
        <v>166</v>
      </c>
      <c r="L432" s="34"/>
      <c r="M432" s="157" t="s">
        <v>1</v>
      </c>
      <c r="N432" s="158" t="s">
        <v>39</v>
      </c>
      <c r="O432" s="59"/>
      <c r="P432" s="159">
        <f>O432*H432</f>
        <v>0</v>
      </c>
      <c r="Q432" s="159">
        <v>0</v>
      </c>
      <c r="R432" s="159">
        <f>Q432*H432</f>
        <v>0</v>
      </c>
      <c r="S432" s="159">
        <v>0</v>
      </c>
      <c r="T432" s="160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61" t="s">
        <v>167</v>
      </c>
      <c r="AT432" s="161" t="s">
        <v>162</v>
      </c>
      <c r="AU432" s="161" t="s">
        <v>86</v>
      </c>
      <c r="AY432" s="18" t="s">
        <v>159</v>
      </c>
      <c r="BE432" s="162">
        <f>IF(N432="základní",J432,0)</f>
        <v>0</v>
      </c>
      <c r="BF432" s="162">
        <f>IF(N432="snížená",J432,0)</f>
        <v>0</v>
      </c>
      <c r="BG432" s="162">
        <f>IF(N432="zákl. přenesená",J432,0)</f>
        <v>0</v>
      </c>
      <c r="BH432" s="162">
        <f>IF(N432="sníž. přenesená",J432,0)</f>
        <v>0</v>
      </c>
      <c r="BI432" s="162">
        <f>IF(N432="nulová",J432,0)</f>
        <v>0</v>
      </c>
      <c r="BJ432" s="18" t="s">
        <v>86</v>
      </c>
      <c r="BK432" s="162">
        <f>ROUND(I432*H432,2)</f>
        <v>0</v>
      </c>
      <c r="BL432" s="18" t="s">
        <v>167</v>
      </c>
      <c r="BM432" s="161" t="s">
        <v>492</v>
      </c>
    </row>
    <row r="433" spans="1:65" s="13" customFormat="1" ht="11.25">
      <c r="B433" s="163"/>
      <c r="D433" s="164" t="s">
        <v>168</v>
      </c>
      <c r="E433" s="165" t="s">
        <v>1</v>
      </c>
      <c r="F433" s="166" t="s">
        <v>493</v>
      </c>
      <c r="H433" s="167">
        <v>412.21</v>
      </c>
      <c r="I433" s="168"/>
      <c r="L433" s="163"/>
      <c r="M433" s="169"/>
      <c r="N433" s="170"/>
      <c r="O433" s="170"/>
      <c r="P433" s="170"/>
      <c r="Q433" s="170"/>
      <c r="R433" s="170"/>
      <c r="S433" s="170"/>
      <c r="T433" s="171"/>
      <c r="AT433" s="165" t="s">
        <v>168</v>
      </c>
      <c r="AU433" s="165" t="s">
        <v>86</v>
      </c>
      <c r="AV433" s="13" t="s">
        <v>86</v>
      </c>
      <c r="AW433" s="13" t="s">
        <v>30</v>
      </c>
      <c r="AX433" s="13" t="s">
        <v>73</v>
      </c>
      <c r="AY433" s="165" t="s">
        <v>159</v>
      </c>
    </row>
    <row r="434" spans="1:65" s="13" customFormat="1" ht="11.25">
      <c r="B434" s="163"/>
      <c r="D434" s="164" t="s">
        <v>168</v>
      </c>
      <c r="E434" s="165" t="s">
        <v>1</v>
      </c>
      <c r="F434" s="166" t="s">
        <v>494</v>
      </c>
      <c r="H434" s="167">
        <v>113.52</v>
      </c>
      <c r="I434" s="168"/>
      <c r="L434" s="163"/>
      <c r="M434" s="169"/>
      <c r="N434" s="170"/>
      <c r="O434" s="170"/>
      <c r="P434" s="170"/>
      <c r="Q434" s="170"/>
      <c r="R434" s="170"/>
      <c r="S434" s="170"/>
      <c r="T434" s="171"/>
      <c r="AT434" s="165" t="s">
        <v>168</v>
      </c>
      <c r="AU434" s="165" t="s">
        <v>86</v>
      </c>
      <c r="AV434" s="13" t="s">
        <v>86</v>
      </c>
      <c r="AW434" s="13" t="s">
        <v>30</v>
      </c>
      <c r="AX434" s="13" t="s">
        <v>73</v>
      </c>
      <c r="AY434" s="165" t="s">
        <v>159</v>
      </c>
    </row>
    <row r="435" spans="1:65" s="13" customFormat="1" ht="11.25">
      <c r="B435" s="163"/>
      <c r="D435" s="164" t="s">
        <v>168</v>
      </c>
      <c r="E435" s="165" t="s">
        <v>1</v>
      </c>
      <c r="F435" s="166" t="s">
        <v>495</v>
      </c>
      <c r="H435" s="167">
        <v>115.208</v>
      </c>
      <c r="I435" s="168"/>
      <c r="L435" s="163"/>
      <c r="M435" s="169"/>
      <c r="N435" s="170"/>
      <c r="O435" s="170"/>
      <c r="P435" s="170"/>
      <c r="Q435" s="170"/>
      <c r="R435" s="170"/>
      <c r="S435" s="170"/>
      <c r="T435" s="171"/>
      <c r="AT435" s="165" t="s">
        <v>168</v>
      </c>
      <c r="AU435" s="165" t="s">
        <v>86</v>
      </c>
      <c r="AV435" s="13" t="s">
        <v>86</v>
      </c>
      <c r="AW435" s="13" t="s">
        <v>30</v>
      </c>
      <c r="AX435" s="13" t="s">
        <v>73</v>
      </c>
      <c r="AY435" s="165" t="s">
        <v>159</v>
      </c>
    </row>
    <row r="436" spans="1:65" s="13" customFormat="1" ht="11.25">
      <c r="B436" s="163"/>
      <c r="D436" s="164" t="s">
        <v>168</v>
      </c>
      <c r="E436" s="165" t="s">
        <v>1</v>
      </c>
      <c r="F436" s="166" t="s">
        <v>496</v>
      </c>
      <c r="H436" s="167">
        <v>122.36499999999999</v>
      </c>
      <c r="I436" s="168"/>
      <c r="L436" s="163"/>
      <c r="M436" s="169"/>
      <c r="N436" s="170"/>
      <c r="O436" s="170"/>
      <c r="P436" s="170"/>
      <c r="Q436" s="170"/>
      <c r="R436" s="170"/>
      <c r="S436" s="170"/>
      <c r="T436" s="171"/>
      <c r="AT436" s="165" t="s">
        <v>168</v>
      </c>
      <c r="AU436" s="165" t="s">
        <v>86</v>
      </c>
      <c r="AV436" s="13" t="s">
        <v>86</v>
      </c>
      <c r="AW436" s="13" t="s">
        <v>30</v>
      </c>
      <c r="AX436" s="13" t="s">
        <v>73</v>
      </c>
      <c r="AY436" s="165" t="s">
        <v>159</v>
      </c>
    </row>
    <row r="437" spans="1:65" s="13" customFormat="1" ht="11.25">
      <c r="B437" s="163"/>
      <c r="D437" s="164" t="s">
        <v>168</v>
      </c>
      <c r="E437" s="165" t="s">
        <v>1</v>
      </c>
      <c r="F437" s="166" t="s">
        <v>497</v>
      </c>
      <c r="H437" s="167">
        <v>20.114999999999998</v>
      </c>
      <c r="I437" s="168"/>
      <c r="L437" s="163"/>
      <c r="M437" s="169"/>
      <c r="N437" s="170"/>
      <c r="O437" s="170"/>
      <c r="P437" s="170"/>
      <c r="Q437" s="170"/>
      <c r="R437" s="170"/>
      <c r="S437" s="170"/>
      <c r="T437" s="171"/>
      <c r="AT437" s="165" t="s">
        <v>168</v>
      </c>
      <c r="AU437" s="165" t="s">
        <v>86</v>
      </c>
      <c r="AV437" s="13" t="s">
        <v>86</v>
      </c>
      <c r="AW437" s="13" t="s">
        <v>30</v>
      </c>
      <c r="AX437" s="13" t="s">
        <v>73</v>
      </c>
      <c r="AY437" s="165" t="s">
        <v>159</v>
      </c>
    </row>
    <row r="438" spans="1:65" s="14" customFormat="1" ht="11.25">
      <c r="B438" s="172"/>
      <c r="D438" s="164" t="s">
        <v>168</v>
      </c>
      <c r="E438" s="173" t="s">
        <v>1</v>
      </c>
      <c r="F438" s="174" t="s">
        <v>170</v>
      </c>
      <c r="H438" s="175">
        <v>783.41800000000001</v>
      </c>
      <c r="I438" s="176"/>
      <c r="L438" s="172"/>
      <c r="M438" s="177"/>
      <c r="N438" s="178"/>
      <c r="O438" s="178"/>
      <c r="P438" s="178"/>
      <c r="Q438" s="178"/>
      <c r="R438" s="178"/>
      <c r="S438" s="178"/>
      <c r="T438" s="179"/>
      <c r="AT438" s="173" t="s">
        <v>168</v>
      </c>
      <c r="AU438" s="173" t="s">
        <v>86</v>
      </c>
      <c r="AV438" s="14" t="s">
        <v>167</v>
      </c>
      <c r="AW438" s="14" t="s">
        <v>30</v>
      </c>
      <c r="AX438" s="14" t="s">
        <v>80</v>
      </c>
      <c r="AY438" s="173" t="s">
        <v>159</v>
      </c>
    </row>
    <row r="439" spans="1:65" s="2" customFormat="1" ht="16.5" customHeight="1">
      <c r="A439" s="33"/>
      <c r="B439" s="149"/>
      <c r="C439" s="150" t="s">
        <v>340</v>
      </c>
      <c r="D439" s="150" t="s">
        <v>162</v>
      </c>
      <c r="E439" s="151" t="s">
        <v>498</v>
      </c>
      <c r="F439" s="152" t="s">
        <v>499</v>
      </c>
      <c r="G439" s="153" t="s">
        <v>165</v>
      </c>
      <c r="H439" s="154">
        <v>3386.2089999999998</v>
      </c>
      <c r="I439" s="155"/>
      <c r="J439" s="156">
        <f>ROUND(I439*H439,2)</f>
        <v>0</v>
      </c>
      <c r="K439" s="152" t="s">
        <v>166</v>
      </c>
      <c r="L439" s="34"/>
      <c r="M439" s="157" t="s">
        <v>1</v>
      </c>
      <c r="N439" s="158" t="s">
        <v>39</v>
      </c>
      <c r="O439" s="59"/>
      <c r="P439" s="159">
        <f>O439*H439</f>
        <v>0</v>
      </c>
      <c r="Q439" s="159">
        <v>0</v>
      </c>
      <c r="R439" s="159">
        <f>Q439*H439</f>
        <v>0</v>
      </c>
      <c r="S439" s="159">
        <v>0</v>
      </c>
      <c r="T439" s="160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1" t="s">
        <v>167</v>
      </c>
      <c r="AT439" s="161" t="s">
        <v>162</v>
      </c>
      <c r="AU439" s="161" t="s">
        <v>86</v>
      </c>
      <c r="AY439" s="18" t="s">
        <v>159</v>
      </c>
      <c r="BE439" s="162">
        <f>IF(N439="základní",J439,0)</f>
        <v>0</v>
      </c>
      <c r="BF439" s="162">
        <f>IF(N439="snížená",J439,0)</f>
        <v>0</v>
      </c>
      <c r="BG439" s="162">
        <f>IF(N439="zákl. přenesená",J439,0)</f>
        <v>0</v>
      </c>
      <c r="BH439" s="162">
        <f>IF(N439="sníž. přenesená",J439,0)</f>
        <v>0</v>
      </c>
      <c r="BI439" s="162">
        <f>IF(N439="nulová",J439,0)</f>
        <v>0</v>
      </c>
      <c r="BJ439" s="18" t="s">
        <v>86</v>
      </c>
      <c r="BK439" s="162">
        <f>ROUND(I439*H439,2)</f>
        <v>0</v>
      </c>
      <c r="BL439" s="18" t="s">
        <v>167</v>
      </c>
      <c r="BM439" s="161" t="s">
        <v>500</v>
      </c>
    </row>
    <row r="440" spans="1:65" s="13" customFormat="1" ht="11.25">
      <c r="B440" s="163"/>
      <c r="D440" s="164" t="s">
        <v>168</v>
      </c>
      <c r="E440" s="165" t="s">
        <v>1</v>
      </c>
      <c r="F440" s="166" t="s">
        <v>501</v>
      </c>
      <c r="H440" s="167">
        <v>101.67</v>
      </c>
      <c r="I440" s="168"/>
      <c r="L440" s="163"/>
      <c r="M440" s="169"/>
      <c r="N440" s="170"/>
      <c r="O440" s="170"/>
      <c r="P440" s="170"/>
      <c r="Q440" s="170"/>
      <c r="R440" s="170"/>
      <c r="S440" s="170"/>
      <c r="T440" s="171"/>
      <c r="AT440" s="165" t="s">
        <v>168</v>
      </c>
      <c r="AU440" s="165" t="s">
        <v>86</v>
      </c>
      <c r="AV440" s="13" t="s">
        <v>86</v>
      </c>
      <c r="AW440" s="13" t="s">
        <v>30</v>
      </c>
      <c r="AX440" s="13" t="s">
        <v>73</v>
      </c>
      <c r="AY440" s="165" t="s">
        <v>159</v>
      </c>
    </row>
    <row r="441" spans="1:65" s="15" customFormat="1" ht="11.25">
      <c r="B441" s="180"/>
      <c r="D441" s="164" t="s">
        <v>168</v>
      </c>
      <c r="E441" s="181" t="s">
        <v>1</v>
      </c>
      <c r="F441" s="182" t="s">
        <v>309</v>
      </c>
      <c r="H441" s="181" t="s">
        <v>1</v>
      </c>
      <c r="I441" s="183"/>
      <c r="L441" s="180"/>
      <c r="M441" s="184"/>
      <c r="N441" s="185"/>
      <c r="O441" s="185"/>
      <c r="P441" s="185"/>
      <c r="Q441" s="185"/>
      <c r="R441" s="185"/>
      <c r="S441" s="185"/>
      <c r="T441" s="186"/>
      <c r="AT441" s="181" t="s">
        <v>168</v>
      </c>
      <c r="AU441" s="181" t="s">
        <v>86</v>
      </c>
      <c r="AV441" s="15" t="s">
        <v>80</v>
      </c>
      <c r="AW441" s="15" t="s">
        <v>30</v>
      </c>
      <c r="AX441" s="15" t="s">
        <v>73</v>
      </c>
      <c r="AY441" s="181" t="s">
        <v>159</v>
      </c>
    </row>
    <row r="442" spans="1:65" s="13" customFormat="1" ht="11.25">
      <c r="B442" s="163"/>
      <c r="D442" s="164" t="s">
        <v>168</v>
      </c>
      <c r="E442" s="165" t="s">
        <v>1</v>
      </c>
      <c r="F442" s="166" t="s">
        <v>310</v>
      </c>
      <c r="H442" s="167">
        <v>3222.5790000000002</v>
      </c>
      <c r="I442" s="168"/>
      <c r="L442" s="163"/>
      <c r="M442" s="169"/>
      <c r="N442" s="170"/>
      <c r="O442" s="170"/>
      <c r="P442" s="170"/>
      <c r="Q442" s="170"/>
      <c r="R442" s="170"/>
      <c r="S442" s="170"/>
      <c r="T442" s="171"/>
      <c r="AT442" s="165" t="s">
        <v>168</v>
      </c>
      <c r="AU442" s="165" t="s">
        <v>86</v>
      </c>
      <c r="AV442" s="13" t="s">
        <v>86</v>
      </c>
      <c r="AW442" s="13" t="s">
        <v>30</v>
      </c>
      <c r="AX442" s="13" t="s">
        <v>73</v>
      </c>
      <c r="AY442" s="165" t="s">
        <v>159</v>
      </c>
    </row>
    <row r="443" spans="1:65" s="13" customFormat="1" ht="22.5">
      <c r="B443" s="163"/>
      <c r="D443" s="164" t="s">
        <v>168</v>
      </c>
      <c r="E443" s="165" t="s">
        <v>1</v>
      </c>
      <c r="F443" s="166" t="s">
        <v>470</v>
      </c>
      <c r="H443" s="167">
        <v>51.48</v>
      </c>
      <c r="I443" s="168"/>
      <c r="L443" s="163"/>
      <c r="M443" s="169"/>
      <c r="N443" s="170"/>
      <c r="O443" s="170"/>
      <c r="P443" s="170"/>
      <c r="Q443" s="170"/>
      <c r="R443" s="170"/>
      <c r="S443" s="170"/>
      <c r="T443" s="171"/>
      <c r="AT443" s="165" t="s">
        <v>168</v>
      </c>
      <c r="AU443" s="165" t="s">
        <v>86</v>
      </c>
      <c r="AV443" s="13" t="s">
        <v>86</v>
      </c>
      <c r="AW443" s="13" t="s">
        <v>30</v>
      </c>
      <c r="AX443" s="13" t="s">
        <v>73</v>
      </c>
      <c r="AY443" s="165" t="s">
        <v>159</v>
      </c>
    </row>
    <row r="444" spans="1:65" s="15" customFormat="1" ht="11.25">
      <c r="B444" s="180"/>
      <c r="D444" s="164" t="s">
        <v>168</v>
      </c>
      <c r="E444" s="181" t="s">
        <v>1</v>
      </c>
      <c r="F444" s="182" t="s">
        <v>312</v>
      </c>
      <c r="H444" s="181" t="s">
        <v>1</v>
      </c>
      <c r="I444" s="183"/>
      <c r="L444" s="180"/>
      <c r="M444" s="184"/>
      <c r="N444" s="185"/>
      <c r="O444" s="185"/>
      <c r="P444" s="185"/>
      <c r="Q444" s="185"/>
      <c r="R444" s="185"/>
      <c r="S444" s="185"/>
      <c r="T444" s="186"/>
      <c r="AT444" s="181" t="s">
        <v>168</v>
      </c>
      <c r="AU444" s="181" t="s">
        <v>86</v>
      </c>
      <c r="AV444" s="15" t="s">
        <v>80</v>
      </c>
      <c r="AW444" s="15" t="s">
        <v>30</v>
      </c>
      <c r="AX444" s="15" t="s">
        <v>73</v>
      </c>
      <c r="AY444" s="181" t="s">
        <v>159</v>
      </c>
    </row>
    <row r="445" spans="1:65" s="13" customFormat="1" ht="11.25">
      <c r="B445" s="163"/>
      <c r="D445" s="164" t="s">
        <v>168</v>
      </c>
      <c r="E445" s="165" t="s">
        <v>1</v>
      </c>
      <c r="F445" s="166" t="s">
        <v>313</v>
      </c>
      <c r="H445" s="167">
        <v>10.48</v>
      </c>
      <c r="I445" s="168"/>
      <c r="L445" s="163"/>
      <c r="M445" s="169"/>
      <c r="N445" s="170"/>
      <c r="O445" s="170"/>
      <c r="P445" s="170"/>
      <c r="Q445" s="170"/>
      <c r="R445" s="170"/>
      <c r="S445" s="170"/>
      <c r="T445" s="171"/>
      <c r="AT445" s="165" t="s">
        <v>168</v>
      </c>
      <c r="AU445" s="165" t="s">
        <v>86</v>
      </c>
      <c r="AV445" s="13" t="s">
        <v>86</v>
      </c>
      <c r="AW445" s="13" t="s">
        <v>30</v>
      </c>
      <c r="AX445" s="13" t="s">
        <v>73</v>
      </c>
      <c r="AY445" s="165" t="s">
        <v>159</v>
      </c>
    </row>
    <row r="446" spans="1:65" s="14" customFormat="1" ht="11.25">
      <c r="B446" s="172"/>
      <c r="D446" s="164" t="s">
        <v>168</v>
      </c>
      <c r="E446" s="173" t="s">
        <v>1</v>
      </c>
      <c r="F446" s="174" t="s">
        <v>170</v>
      </c>
      <c r="H446" s="175">
        <v>3386.2089999999998</v>
      </c>
      <c r="I446" s="176"/>
      <c r="L446" s="172"/>
      <c r="M446" s="177"/>
      <c r="N446" s="178"/>
      <c r="O446" s="178"/>
      <c r="P446" s="178"/>
      <c r="Q446" s="178"/>
      <c r="R446" s="178"/>
      <c r="S446" s="178"/>
      <c r="T446" s="179"/>
      <c r="AT446" s="173" t="s">
        <v>168</v>
      </c>
      <c r="AU446" s="173" t="s">
        <v>86</v>
      </c>
      <c r="AV446" s="14" t="s">
        <v>167</v>
      </c>
      <c r="AW446" s="14" t="s">
        <v>30</v>
      </c>
      <c r="AX446" s="14" t="s">
        <v>80</v>
      </c>
      <c r="AY446" s="173" t="s">
        <v>159</v>
      </c>
    </row>
    <row r="447" spans="1:65" s="2" customFormat="1" ht="33" customHeight="1">
      <c r="A447" s="33"/>
      <c r="B447" s="149"/>
      <c r="C447" s="150" t="s">
        <v>502</v>
      </c>
      <c r="D447" s="150" t="s">
        <v>162</v>
      </c>
      <c r="E447" s="151" t="s">
        <v>503</v>
      </c>
      <c r="F447" s="152" t="s">
        <v>504</v>
      </c>
      <c r="G447" s="153" t="s">
        <v>505</v>
      </c>
      <c r="H447" s="154">
        <v>1.0149999999999999</v>
      </c>
      <c r="I447" s="155"/>
      <c r="J447" s="156">
        <f>ROUND(I447*H447,2)</f>
        <v>0</v>
      </c>
      <c r="K447" s="152" t="s">
        <v>166</v>
      </c>
      <c r="L447" s="34"/>
      <c r="M447" s="157" t="s">
        <v>1</v>
      </c>
      <c r="N447" s="158" t="s">
        <v>39</v>
      </c>
      <c r="O447" s="59"/>
      <c r="P447" s="159">
        <f>O447*H447</f>
        <v>0</v>
      </c>
      <c r="Q447" s="159">
        <v>2.45329</v>
      </c>
      <c r="R447" s="159">
        <f>Q447*H447</f>
        <v>2.4900893499999999</v>
      </c>
      <c r="S447" s="159">
        <v>0</v>
      </c>
      <c r="T447" s="160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61" t="s">
        <v>167</v>
      </c>
      <c r="AT447" s="161" t="s">
        <v>162</v>
      </c>
      <c r="AU447" s="161" t="s">
        <v>86</v>
      </c>
      <c r="AY447" s="18" t="s">
        <v>159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8" t="s">
        <v>86</v>
      </c>
      <c r="BK447" s="162">
        <f>ROUND(I447*H447,2)</f>
        <v>0</v>
      </c>
      <c r="BL447" s="18" t="s">
        <v>167</v>
      </c>
      <c r="BM447" s="161" t="s">
        <v>506</v>
      </c>
    </row>
    <row r="448" spans="1:65" s="13" customFormat="1" ht="11.25">
      <c r="B448" s="163"/>
      <c r="D448" s="164" t="s">
        <v>168</v>
      </c>
      <c r="E448" s="165" t="s">
        <v>1</v>
      </c>
      <c r="F448" s="166" t="s">
        <v>507</v>
      </c>
      <c r="H448" s="167">
        <v>1.0149999999999999</v>
      </c>
      <c r="I448" s="168"/>
      <c r="L448" s="163"/>
      <c r="M448" s="169"/>
      <c r="N448" s="170"/>
      <c r="O448" s="170"/>
      <c r="P448" s="170"/>
      <c r="Q448" s="170"/>
      <c r="R448" s="170"/>
      <c r="S448" s="170"/>
      <c r="T448" s="171"/>
      <c r="AT448" s="165" t="s">
        <v>168</v>
      </c>
      <c r="AU448" s="165" t="s">
        <v>86</v>
      </c>
      <c r="AV448" s="13" t="s">
        <v>86</v>
      </c>
      <c r="AW448" s="13" t="s">
        <v>30</v>
      </c>
      <c r="AX448" s="13" t="s">
        <v>73</v>
      </c>
      <c r="AY448" s="165" t="s">
        <v>159</v>
      </c>
    </row>
    <row r="449" spans="1:65" s="14" customFormat="1" ht="11.25">
      <c r="B449" s="172"/>
      <c r="D449" s="164" t="s">
        <v>168</v>
      </c>
      <c r="E449" s="173" t="s">
        <v>1</v>
      </c>
      <c r="F449" s="174" t="s">
        <v>170</v>
      </c>
      <c r="H449" s="175">
        <v>1.0149999999999999</v>
      </c>
      <c r="I449" s="176"/>
      <c r="L449" s="172"/>
      <c r="M449" s="177"/>
      <c r="N449" s="178"/>
      <c r="O449" s="178"/>
      <c r="P449" s="178"/>
      <c r="Q449" s="178"/>
      <c r="R449" s="178"/>
      <c r="S449" s="178"/>
      <c r="T449" s="179"/>
      <c r="AT449" s="173" t="s">
        <v>168</v>
      </c>
      <c r="AU449" s="173" t="s">
        <v>86</v>
      </c>
      <c r="AV449" s="14" t="s">
        <v>167</v>
      </c>
      <c r="AW449" s="14" t="s">
        <v>30</v>
      </c>
      <c r="AX449" s="14" t="s">
        <v>80</v>
      </c>
      <c r="AY449" s="173" t="s">
        <v>159</v>
      </c>
    </row>
    <row r="450" spans="1:65" s="2" customFormat="1" ht="33" customHeight="1">
      <c r="A450" s="33"/>
      <c r="B450" s="149"/>
      <c r="C450" s="150" t="s">
        <v>344</v>
      </c>
      <c r="D450" s="150" t="s">
        <v>162</v>
      </c>
      <c r="E450" s="151" t="s">
        <v>508</v>
      </c>
      <c r="F450" s="152" t="s">
        <v>509</v>
      </c>
      <c r="G450" s="153" t="s">
        <v>505</v>
      </c>
      <c r="H450" s="154">
        <v>1.0149999999999999</v>
      </c>
      <c r="I450" s="155"/>
      <c r="J450" s="156">
        <f>ROUND(I450*H450,2)</f>
        <v>0</v>
      </c>
      <c r="K450" s="152" t="s">
        <v>166</v>
      </c>
      <c r="L450" s="34"/>
      <c r="M450" s="157" t="s">
        <v>1</v>
      </c>
      <c r="N450" s="158" t="s">
        <v>39</v>
      </c>
      <c r="O450" s="59"/>
      <c r="P450" s="159">
        <f>O450*H450</f>
        <v>0</v>
      </c>
      <c r="Q450" s="159">
        <v>0</v>
      </c>
      <c r="R450" s="159">
        <f>Q450*H450</f>
        <v>0</v>
      </c>
      <c r="S450" s="159">
        <v>0</v>
      </c>
      <c r="T450" s="160">
        <f>S450*H450</f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61" t="s">
        <v>167</v>
      </c>
      <c r="AT450" s="161" t="s">
        <v>162</v>
      </c>
      <c r="AU450" s="161" t="s">
        <v>86</v>
      </c>
      <c r="AY450" s="18" t="s">
        <v>159</v>
      </c>
      <c r="BE450" s="162">
        <f>IF(N450="základní",J450,0)</f>
        <v>0</v>
      </c>
      <c r="BF450" s="162">
        <f>IF(N450="snížená",J450,0)</f>
        <v>0</v>
      </c>
      <c r="BG450" s="162">
        <f>IF(N450="zákl. přenesená",J450,0)</f>
        <v>0</v>
      </c>
      <c r="BH450" s="162">
        <f>IF(N450="sníž. přenesená",J450,0)</f>
        <v>0</v>
      </c>
      <c r="BI450" s="162">
        <f>IF(N450="nulová",J450,0)</f>
        <v>0</v>
      </c>
      <c r="BJ450" s="18" t="s">
        <v>86</v>
      </c>
      <c r="BK450" s="162">
        <f>ROUND(I450*H450,2)</f>
        <v>0</v>
      </c>
      <c r="BL450" s="18" t="s">
        <v>167</v>
      </c>
      <c r="BM450" s="161" t="s">
        <v>510</v>
      </c>
    </row>
    <row r="451" spans="1:65" s="2" customFormat="1" ht="24.2" customHeight="1">
      <c r="A451" s="33"/>
      <c r="B451" s="149"/>
      <c r="C451" s="150" t="s">
        <v>511</v>
      </c>
      <c r="D451" s="150" t="s">
        <v>162</v>
      </c>
      <c r="E451" s="151" t="s">
        <v>512</v>
      </c>
      <c r="F451" s="152" t="s">
        <v>513</v>
      </c>
      <c r="G451" s="153" t="s">
        <v>165</v>
      </c>
      <c r="H451" s="154">
        <v>29.25</v>
      </c>
      <c r="I451" s="155"/>
      <c r="J451" s="156">
        <f>ROUND(I451*H451,2)</f>
        <v>0</v>
      </c>
      <c r="K451" s="152" t="s">
        <v>1</v>
      </c>
      <c r="L451" s="34"/>
      <c r="M451" s="157" t="s">
        <v>1</v>
      </c>
      <c r="N451" s="158" t="s">
        <v>39</v>
      </c>
      <c r="O451" s="59"/>
      <c r="P451" s="159">
        <f>O451*H451</f>
        <v>0</v>
      </c>
      <c r="Q451" s="159">
        <v>1.8799999999999999E-3</v>
      </c>
      <c r="R451" s="159">
        <f>Q451*H451</f>
        <v>5.4989999999999997E-2</v>
      </c>
      <c r="S451" s="159">
        <v>0</v>
      </c>
      <c r="T451" s="160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61" t="s">
        <v>167</v>
      </c>
      <c r="AT451" s="161" t="s">
        <v>162</v>
      </c>
      <c r="AU451" s="161" t="s">
        <v>86</v>
      </c>
      <c r="AY451" s="18" t="s">
        <v>159</v>
      </c>
      <c r="BE451" s="162">
        <f>IF(N451="základní",J451,0)</f>
        <v>0</v>
      </c>
      <c r="BF451" s="162">
        <f>IF(N451="snížená",J451,0)</f>
        <v>0</v>
      </c>
      <c r="BG451" s="162">
        <f>IF(N451="zákl. přenesená",J451,0)</f>
        <v>0</v>
      </c>
      <c r="BH451" s="162">
        <f>IF(N451="sníž. přenesená",J451,0)</f>
        <v>0</v>
      </c>
      <c r="BI451" s="162">
        <f>IF(N451="nulová",J451,0)</f>
        <v>0</v>
      </c>
      <c r="BJ451" s="18" t="s">
        <v>86</v>
      </c>
      <c r="BK451" s="162">
        <f>ROUND(I451*H451,2)</f>
        <v>0</v>
      </c>
      <c r="BL451" s="18" t="s">
        <v>167</v>
      </c>
      <c r="BM451" s="161" t="s">
        <v>514</v>
      </c>
    </row>
    <row r="452" spans="1:65" s="13" customFormat="1" ht="11.25">
      <c r="B452" s="163"/>
      <c r="D452" s="164" t="s">
        <v>168</v>
      </c>
      <c r="E452" s="165" t="s">
        <v>1</v>
      </c>
      <c r="F452" s="166" t="s">
        <v>515</v>
      </c>
      <c r="H452" s="167">
        <v>29.25</v>
      </c>
      <c r="I452" s="168"/>
      <c r="L452" s="163"/>
      <c r="M452" s="169"/>
      <c r="N452" s="170"/>
      <c r="O452" s="170"/>
      <c r="P452" s="170"/>
      <c r="Q452" s="170"/>
      <c r="R452" s="170"/>
      <c r="S452" s="170"/>
      <c r="T452" s="171"/>
      <c r="AT452" s="165" t="s">
        <v>168</v>
      </c>
      <c r="AU452" s="165" t="s">
        <v>86</v>
      </c>
      <c r="AV452" s="13" t="s">
        <v>86</v>
      </c>
      <c r="AW452" s="13" t="s">
        <v>30</v>
      </c>
      <c r="AX452" s="13" t="s">
        <v>73</v>
      </c>
      <c r="AY452" s="165" t="s">
        <v>159</v>
      </c>
    </row>
    <row r="453" spans="1:65" s="14" customFormat="1" ht="11.25">
      <c r="B453" s="172"/>
      <c r="D453" s="164" t="s">
        <v>168</v>
      </c>
      <c r="E453" s="173" t="s">
        <v>1</v>
      </c>
      <c r="F453" s="174" t="s">
        <v>170</v>
      </c>
      <c r="H453" s="175">
        <v>29.25</v>
      </c>
      <c r="I453" s="176"/>
      <c r="L453" s="172"/>
      <c r="M453" s="177"/>
      <c r="N453" s="178"/>
      <c r="O453" s="178"/>
      <c r="P453" s="178"/>
      <c r="Q453" s="178"/>
      <c r="R453" s="178"/>
      <c r="S453" s="178"/>
      <c r="T453" s="179"/>
      <c r="AT453" s="173" t="s">
        <v>168</v>
      </c>
      <c r="AU453" s="173" t="s">
        <v>86</v>
      </c>
      <c r="AV453" s="14" t="s">
        <v>167</v>
      </c>
      <c r="AW453" s="14" t="s">
        <v>30</v>
      </c>
      <c r="AX453" s="14" t="s">
        <v>80</v>
      </c>
      <c r="AY453" s="173" t="s">
        <v>159</v>
      </c>
    </row>
    <row r="454" spans="1:65" s="2" customFormat="1" ht="16.5" customHeight="1">
      <c r="A454" s="33"/>
      <c r="B454" s="149"/>
      <c r="C454" s="195" t="s">
        <v>349</v>
      </c>
      <c r="D454" s="195" t="s">
        <v>269</v>
      </c>
      <c r="E454" s="196" t="s">
        <v>516</v>
      </c>
      <c r="F454" s="197" t="s">
        <v>517</v>
      </c>
      <c r="G454" s="198" t="s">
        <v>165</v>
      </c>
      <c r="H454" s="199">
        <v>26.815999999999999</v>
      </c>
      <c r="I454" s="200"/>
      <c r="J454" s="201">
        <f>ROUND(I454*H454,2)</f>
        <v>0</v>
      </c>
      <c r="K454" s="197" t="s">
        <v>166</v>
      </c>
      <c r="L454" s="202"/>
      <c r="M454" s="203" t="s">
        <v>1</v>
      </c>
      <c r="N454" s="204" t="s">
        <v>39</v>
      </c>
      <c r="O454" s="59"/>
      <c r="P454" s="159">
        <f>O454*H454</f>
        <v>0</v>
      </c>
      <c r="Q454" s="159">
        <v>0.13500000000000001</v>
      </c>
      <c r="R454" s="159">
        <f>Q454*H454</f>
        <v>3.6201600000000003</v>
      </c>
      <c r="S454" s="159">
        <v>0</v>
      </c>
      <c r="T454" s="160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1" t="s">
        <v>178</v>
      </c>
      <c r="AT454" s="161" t="s">
        <v>269</v>
      </c>
      <c r="AU454" s="161" t="s">
        <v>86</v>
      </c>
      <c r="AY454" s="18" t="s">
        <v>159</v>
      </c>
      <c r="BE454" s="162">
        <f>IF(N454="základní",J454,0)</f>
        <v>0</v>
      </c>
      <c r="BF454" s="162">
        <f>IF(N454="snížená",J454,0)</f>
        <v>0</v>
      </c>
      <c r="BG454" s="162">
        <f>IF(N454="zákl. přenesená",J454,0)</f>
        <v>0</v>
      </c>
      <c r="BH454" s="162">
        <f>IF(N454="sníž. přenesená",J454,0)</f>
        <v>0</v>
      </c>
      <c r="BI454" s="162">
        <f>IF(N454="nulová",J454,0)</f>
        <v>0</v>
      </c>
      <c r="BJ454" s="18" t="s">
        <v>86</v>
      </c>
      <c r="BK454" s="162">
        <f>ROUND(I454*H454,2)</f>
        <v>0</v>
      </c>
      <c r="BL454" s="18" t="s">
        <v>167</v>
      </c>
      <c r="BM454" s="161" t="s">
        <v>518</v>
      </c>
    </row>
    <row r="455" spans="1:65" s="13" customFormat="1" ht="11.25">
      <c r="B455" s="163"/>
      <c r="D455" s="164" t="s">
        <v>168</v>
      </c>
      <c r="E455" s="165" t="s">
        <v>1</v>
      </c>
      <c r="F455" s="166" t="s">
        <v>519</v>
      </c>
      <c r="H455" s="167">
        <v>26.815999999999999</v>
      </c>
      <c r="I455" s="168"/>
      <c r="L455" s="163"/>
      <c r="M455" s="169"/>
      <c r="N455" s="170"/>
      <c r="O455" s="170"/>
      <c r="P455" s="170"/>
      <c r="Q455" s="170"/>
      <c r="R455" s="170"/>
      <c r="S455" s="170"/>
      <c r="T455" s="171"/>
      <c r="AT455" s="165" t="s">
        <v>168</v>
      </c>
      <c r="AU455" s="165" t="s">
        <v>86</v>
      </c>
      <c r="AV455" s="13" t="s">
        <v>86</v>
      </c>
      <c r="AW455" s="13" t="s">
        <v>30</v>
      </c>
      <c r="AX455" s="13" t="s">
        <v>80</v>
      </c>
      <c r="AY455" s="165" t="s">
        <v>159</v>
      </c>
    </row>
    <row r="456" spans="1:65" s="12" customFormat="1" ht="22.9" customHeight="1">
      <c r="B456" s="136"/>
      <c r="D456" s="137" t="s">
        <v>72</v>
      </c>
      <c r="E456" s="147" t="s">
        <v>226</v>
      </c>
      <c r="F456" s="147" t="s">
        <v>520</v>
      </c>
      <c r="I456" s="139"/>
      <c r="J456" s="148">
        <f>BK456</f>
        <v>0</v>
      </c>
      <c r="L456" s="136"/>
      <c r="M456" s="141"/>
      <c r="N456" s="142"/>
      <c r="O456" s="142"/>
      <c r="P456" s="143">
        <f>SUM(P457:P566)</f>
        <v>0</v>
      </c>
      <c r="Q456" s="142"/>
      <c r="R456" s="143">
        <f>SUM(R457:R566)</f>
        <v>9.2000000000000003E-4</v>
      </c>
      <c r="S456" s="142"/>
      <c r="T456" s="144">
        <f>SUM(T457:T566)</f>
        <v>135.43543699999998</v>
      </c>
      <c r="AR456" s="137" t="s">
        <v>80</v>
      </c>
      <c r="AT456" s="145" t="s">
        <v>72</v>
      </c>
      <c r="AU456" s="145" t="s">
        <v>80</v>
      </c>
      <c r="AY456" s="137" t="s">
        <v>159</v>
      </c>
      <c r="BK456" s="146">
        <f>SUM(BK457:BK566)</f>
        <v>0</v>
      </c>
    </row>
    <row r="457" spans="1:65" s="2" customFormat="1" ht="49.15" customHeight="1">
      <c r="A457" s="33"/>
      <c r="B457" s="149"/>
      <c r="C457" s="150" t="s">
        <v>521</v>
      </c>
      <c r="D457" s="150" t="s">
        <v>162</v>
      </c>
      <c r="E457" s="151" t="s">
        <v>522</v>
      </c>
      <c r="F457" s="152" t="s">
        <v>523</v>
      </c>
      <c r="G457" s="153" t="s">
        <v>165</v>
      </c>
      <c r="H457" s="154">
        <v>3836.413</v>
      </c>
      <c r="I457" s="155"/>
      <c r="J457" s="156">
        <f>ROUND(I457*H457,2)</f>
        <v>0</v>
      </c>
      <c r="K457" s="152" t="s">
        <v>166</v>
      </c>
      <c r="L457" s="34"/>
      <c r="M457" s="157" t="s">
        <v>1</v>
      </c>
      <c r="N457" s="158" t="s">
        <v>39</v>
      </c>
      <c r="O457" s="59"/>
      <c r="P457" s="159">
        <f>O457*H457</f>
        <v>0</v>
      </c>
      <c r="Q457" s="159">
        <v>0</v>
      </c>
      <c r="R457" s="159">
        <f>Q457*H457</f>
        <v>0</v>
      </c>
      <c r="S457" s="159">
        <v>0</v>
      </c>
      <c r="T457" s="160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1" t="s">
        <v>167</v>
      </c>
      <c r="AT457" s="161" t="s">
        <v>162</v>
      </c>
      <c r="AU457" s="161" t="s">
        <v>86</v>
      </c>
      <c r="AY457" s="18" t="s">
        <v>159</v>
      </c>
      <c r="BE457" s="162">
        <f>IF(N457="základní",J457,0)</f>
        <v>0</v>
      </c>
      <c r="BF457" s="162">
        <f>IF(N457="snížená",J457,0)</f>
        <v>0</v>
      </c>
      <c r="BG457" s="162">
        <f>IF(N457="zákl. přenesená",J457,0)</f>
        <v>0</v>
      </c>
      <c r="BH457" s="162">
        <f>IF(N457="sníž. přenesená",J457,0)</f>
        <v>0</v>
      </c>
      <c r="BI457" s="162">
        <f>IF(N457="nulová",J457,0)</f>
        <v>0</v>
      </c>
      <c r="BJ457" s="18" t="s">
        <v>86</v>
      </c>
      <c r="BK457" s="162">
        <f>ROUND(I457*H457,2)</f>
        <v>0</v>
      </c>
      <c r="BL457" s="18" t="s">
        <v>167</v>
      </c>
      <c r="BM457" s="161" t="s">
        <v>524</v>
      </c>
    </row>
    <row r="458" spans="1:65" s="13" customFormat="1" ht="22.5">
      <c r="B458" s="163"/>
      <c r="D458" s="164" t="s">
        <v>168</v>
      </c>
      <c r="E458" s="165" t="s">
        <v>1</v>
      </c>
      <c r="F458" s="166" t="s">
        <v>525</v>
      </c>
      <c r="H458" s="167">
        <v>3214.0349999999999</v>
      </c>
      <c r="I458" s="168"/>
      <c r="L458" s="163"/>
      <c r="M458" s="169"/>
      <c r="N458" s="170"/>
      <c r="O458" s="170"/>
      <c r="P458" s="170"/>
      <c r="Q458" s="170"/>
      <c r="R458" s="170"/>
      <c r="S458" s="170"/>
      <c r="T458" s="171"/>
      <c r="AT458" s="165" t="s">
        <v>168</v>
      </c>
      <c r="AU458" s="165" t="s">
        <v>86</v>
      </c>
      <c r="AV458" s="13" t="s">
        <v>86</v>
      </c>
      <c r="AW458" s="13" t="s">
        <v>30</v>
      </c>
      <c r="AX458" s="13" t="s">
        <v>73</v>
      </c>
      <c r="AY458" s="165" t="s">
        <v>159</v>
      </c>
    </row>
    <row r="459" spans="1:65" s="13" customFormat="1" ht="11.25">
      <c r="B459" s="163"/>
      <c r="D459" s="164" t="s">
        <v>168</v>
      </c>
      <c r="E459" s="165" t="s">
        <v>1</v>
      </c>
      <c r="F459" s="166" t="s">
        <v>526</v>
      </c>
      <c r="H459" s="167">
        <v>297.45</v>
      </c>
      <c r="I459" s="168"/>
      <c r="L459" s="163"/>
      <c r="M459" s="169"/>
      <c r="N459" s="170"/>
      <c r="O459" s="170"/>
      <c r="P459" s="170"/>
      <c r="Q459" s="170"/>
      <c r="R459" s="170"/>
      <c r="S459" s="170"/>
      <c r="T459" s="171"/>
      <c r="AT459" s="165" t="s">
        <v>168</v>
      </c>
      <c r="AU459" s="165" t="s">
        <v>86</v>
      </c>
      <c r="AV459" s="13" t="s">
        <v>86</v>
      </c>
      <c r="AW459" s="13" t="s">
        <v>30</v>
      </c>
      <c r="AX459" s="13" t="s">
        <v>73</v>
      </c>
      <c r="AY459" s="165" t="s">
        <v>159</v>
      </c>
    </row>
    <row r="460" spans="1:65" s="13" customFormat="1" ht="11.25">
      <c r="B460" s="163"/>
      <c r="D460" s="164" t="s">
        <v>168</v>
      </c>
      <c r="E460" s="165" t="s">
        <v>1</v>
      </c>
      <c r="F460" s="166" t="s">
        <v>527</v>
      </c>
      <c r="H460" s="167">
        <v>59.54</v>
      </c>
      <c r="I460" s="168"/>
      <c r="L460" s="163"/>
      <c r="M460" s="169"/>
      <c r="N460" s="170"/>
      <c r="O460" s="170"/>
      <c r="P460" s="170"/>
      <c r="Q460" s="170"/>
      <c r="R460" s="170"/>
      <c r="S460" s="170"/>
      <c r="T460" s="171"/>
      <c r="AT460" s="165" t="s">
        <v>168</v>
      </c>
      <c r="AU460" s="165" t="s">
        <v>86</v>
      </c>
      <c r="AV460" s="13" t="s">
        <v>86</v>
      </c>
      <c r="AW460" s="13" t="s">
        <v>30</v>
      </c>
      <c r="AX460" s="13" t="s">
        <v>73</v>
      </c>
      <c r="AY460" s="165" t="s">
        <v>159</v>
      </c>
    </row>
    <row r="461" spans="1:65" s="13" customFormat="1" ht="11.25">
      <c r="B461" s="163"/>
      <c r="D461" s="164" t="s">
        <v>168</v>
      </c>
      <c r="E461" s="165" t="s">
        <v>1</v>
      </c>
      <c r="F461" s="166" t="s">
        <v>528</v>
      </c>
      <c r="H461" s="167">
        <v>18.788</v>
      </c>
      <c r="I461" s="168"/>
      <c r="L461" s="163"/>
      <c r="M461" s="169"/>
      <c r="N461" s="170"/>
      <c r="O461" s="170"/>
      <c r="P461" s="170"/>
      <c r="Q461" s="170"/>
      <c r="R461" s="170"/>
      <c r="S461" s="170"/>
      <c r="T461" s="171"/>
      <c r="AT461" s="165" t="s">
        <v>168</v>
      </c>
      <c r="AU461" s="165" t="s">
        <v>86</v>
      </c>
      <c r="AV461" s="13" t="s">
        <v>86</v>
      </c>
      <c r="AW461" s="13" t="s">
        <v>30</v>
      </c>
      <c r="AX461" s="13" t="s">
        <v>73</v>
      </c>
      <c r="AY461" s="165" t="s">
        <v>159</v>
      </c>
    </row>
    <row r="462" spans="1:65" s="15" customFormat="1" ht="11.25">
      <c r="B462" s="180"/>
      <c r="D462" s="164" t="s">
        <v>168</v>
      </c>
      <c r="E462" s="181" t="s">
        <v>1</v>
      </c>
      <c r="F462" s="182" t="s">
        <v>529</v>
      </c>
      <c r="H462" s="181" t="s">
        <v>1</v>
      </c>
      <c r="I462" s="183"/>
      <c r="L462" s="180"/>
      <c r="M462" s="184"/>
      <c r="N462" s="185"/>
      <c r="O462" s="185"/>
      <c r="P462" s="185"/>
      <c r="Q462" s="185"/>
      <c r="R462" s="185"/>
      <c r="S462" s="185"/>
      <c r="T462" s="186"/>
      <c r="AT462" s="181" t="s">
        <v>168</v>
      </c>
      <c r="AU462" s="181" t="s">
        <v>86</v>
      </c>
      <c r="AV462" s="15" t="s">
        <v>80</v>
      </c>
      <c r="AW462" s="15" t="s">
        <v>30</v>
      </c>
      <c r="AX462" s="15" t="s">
        <v>73</v>
      </c>
      <c r="AY462" s="181" t="s">
        <v>159</v>
      </c>
    </row>
    <row r="463" spans="1:65" s="13" customFormat="1" ht="11.25">
      <c r="B463" s="163"/>
      <c r="D463" s="164" t="s">
        <v>168</v>
      </c>
      <c r="E463" s="165" t="s">
        <v>1</v>
      </c>
      <c r="F463" s="166" t="s">
        <v>530</v>
      </c>
      <c r="H463" s="167">
        <v>246.6</v>
      </c>
      <c r="I463" s="168"/>
      <c r="L463" s="163"/>
      <c r="M463" s="169"/>
      <c r="N463" s="170"/>
      <c r="O463" s="170"/>
      <c r="P463" s="170"/>
      <c r="Q463" s="170"/>
      <c r="R463" s="170"/>
      <c r="S463" s="170"/>
      <c r="T463" s="171"/>
      <c r="AT463" s="165" t="s">
        <v>168</v>
      </c>
      <c r="AU463" s="165" t="s">
        <v>86</v>
      </c>
      <c r="AV463" s="13" t="s">
        <v>86</v>
      </c>
      <c r="AW463" s="13" t="s">
        <v>30</v>
      </c>
      <c r="AX463" s="13" t="s">
        <v>73</v>
      </c>
      <c r="AY463" s="165" t="s">
        <v>159</v>
      </c>
    </row>
    <row r="464" spans="1:65" s="14" customFormat="1" ht="11.25">
      <c r="B464" s="172"/>
      <c r="D464" s="164" t="s">
        <v>168</v>
      </c>
      <c r="E464" s="173" t="s">
        <v>1</v>
      </c>
      <c r="F464" s="174" t="s">
        <v>170</v>
      </c>
      <c r="H464" s="175">
        <v>3836.413</v>
      </c>
      <c r="I464" s="176"/>
      <c r="L464" s="172"/>
      <c r="M464" s="177"/>
      <c r="N464" s="178"/>
      <c r="O464" s="178"/>
      <c r="P464" s="178"/>
      <c r="Q464" s="178"/>
      <c r="R464" s="178"/>
      <c r="S464" s="178"/>
      <c r="T464" s="179"/>
      <c r="AT464" s="173" t="s">
        <v>168</v>
      </c>
      <c r="AU464" s="173" t="s">
        <v>86</v>
      </c>
      <c r="AV464" s="14" t="s">
        <v>167</v>
      </c>
      <c r="AW464" s="14" t="s">
        <v>30</v>
      </c>
      <c r="AX464" s="14" t="s">
        <v>80</v>
      </c>
      <c r="AY464" s="173" t="s">
        <v>159</v>
      </c>
    </row>
    <row r="465" spans="1:65" s="2" customFormat="1" ht="55.5" customHeight="1">
      <c r="A465" s="33"/>
      <c r="B465" s="149"/>
      <c r="C465" s="150" t="s">
        <v>357</v>
      </c>
      <c r="D465" s="150" t="s">
        <v>162</v>
      </c>
      <c r="E465" s="151" t="s">
        <v>531</v>
      </c>
      <c r="F465" s="152" t="s">
        <v>532</v>
      </c>
      <c r="G465" s="153" t="s">
        <v>165</v>
      </c>
      <c r="H465" s="154">
        <v>115092.39</v>
      </c>
      <c r="I465" s="155"/>
      <c r="J465" s="156">
        <f>ROUND(I465*H465,2)</f>
        <v>0</v>
      </c>
      <c r="K465" s="152" t="s">
        <v>166</v>
      </c>
      <c r="L465" s="34"/>
      <c r="M465" s="157" t="s">
        <v>1</v>
      </c>
      <c r="N465" s="158" t="s">
        <v>39</v>
      </c>
      <c r="O465" s="59"/>
      <c r="P465" s="159">
        <f>O465*H465</f>
        <v>0</v>
      </c>
      <c r="Q465" s="159">
        <v>0</v>
      </c>
      <c r="R465" s="159">
        <f>Q465*H465</f>
        <v>0</v>
      </c>
      <c r="S465" s="159">
        <v>0</v>
      </c>
      <c r="T465" s="160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1" t="s">
        <v>167</v>
      </c>
      <c r="AT465" s="161" t="s">
        <v>162</v>
      </c>
      <c r="AU465" s="161" t="s">
        <v>86</v>
      </c>
      <c r="AY465" s="18" t="s">
        <v>159</v>
      </c>
      <c r="BE465" s="162">
        <f>IF(N465="základní",J465,0)</f>
        <v>0</v>
      </c>
      <c r="BF465" s="162">
        <f>IF(N465="snížená",J465,0)</f>
        <v>0</v>
      </c>
      <c r="BG465" s="162">
        <f>IF(N465="zákl. přenesená",J465,0)</f>
        <v>0</v>
      </c>
      <c r="BH465" s="162">
        <f>IF(N465="sníž. přenesená",J465,0)</f>
        <v>0</v>
      </c>
      <c r="BI465" s="162">
        <f>IF(N465="nulová",J465,0)</f>
        <v>0</v>
      </c>
      <c r="BJ465" s="18" t="s">
        <v>86</v>
      </c>
      <c r="BK465" s="162">
        <f>ROUND(I465*H465,2)</f>
        <v>0</v>
      </c>
      <c r="BL465" s="18" t="s">
        <v>167</v>
      </c>
      <c r="BM465" s="161" t="s">
        <v>533</v>
      </c>
    </row>
    <row r="466" spans="1:65" s="13" customFormat="1" ht="11.25">
      <c r="B466" s="163"/>
      <c r="D466" s="164" t="s">
        <v>168</v>
      </c>
      <c r="E466" s="165" t="s">
        <v>1</v>
      </c>
      <c r="F466" s="166" t="s">
        <v>534</v>
      </c>
      <c r="H466" s="167">
        <v>115092.39</v>
      </c>
      <c r="I466" s="168"/>
      <c r="L466" s="163"/>
      <c r="M466" s="169"/>
      <c r="N466" s="170"/>
      <c r="O466" s="170"/>
      <c r="P466" s="170"/>
      <c r="Q466" s="170"/>
      <c r="R466" s="170"/>
      <c r="S466" s="170"/>
      <c r="T466" s="171"/>
      <c r="AT466" s="165" t="s">
        <v>168</v>
      </c>
      <c r="AU466" s="165" t="s">
        <v>86</v>
      </c>
      <c r="AV466" s="13" t="s">
        <v>86</v>
      </c>
      <c r="AW466" s="13" t="s">
        <v>30</v>
      </c>
      <c r="AX466" s="13" t="s">
        <v>73</v>
      </c>
      <c r="AY466" s="165" t="s">
        <v>159</v>
      </c>
    </row>
    <row r="467" spans="1:65" s="14" customFormat="1" ht="11.25">
      <c r="B467" s="172"/>
      <c r="D467" s="164" t="s">
        <v>168</v>
      </c>
      <c r="E467" s="173" t="s">
        <v>1</v>
      </c>
      <c r="F467" s="174" t="s">
        <v>170</v>
      </c>
      <c r="H467" s="175">
        <v>115092.39</v>
      </c>
      <c r="I467" s="176"/>
      <c r="L467" s="172"/>
      <c r="M467" s="177"/>
      <c r="N467" s="178"/>
      <c r="O467" s="178"/>
      <c r="P467" s="178"/>
      <c r="Q467" s="178"/>
      <c r="R467" s="178"/>
      <c r="S467" s="178"/>
      <c r="T467" s="179"/>
      <c r="AT467" s="173" t="s">
        <v>168</v>
      </c>
      <c r="AU467" s="173" t="s">
        <v>86</v>
      </c>
      <c r="AV467" s="14" t="s">
        <v>167</v>
      </c>
      <c r="AW467" s="14" t="s">
        <v>30</v>
      </c>
      <c r="AX467" s="14" t="s">
        <v>80</v>
      </c>
      <c r="AY467" s="173" t="s">
        <v>159</v>
      </c>
    </row>
    <row r="468" spans="1:65" s="2" customFormat="1" ht="49.15" customHeight="1">
      <c r="A468" s="33"/>
      <c r="B468" s="149"/>
      <c r="C468" s="150" t="s">
        <v>535</v>
      </c>
      <c r="D468" s="150" t="s">
        <v>162</v>
      </c>
      <c r="E468" s="151" t="s">
        <v>536</v>
      </c>
      <c r="F468" s="152" t="s">
        <v>537</v>
      </c>
      <c r="G468" s="153" t="s">
        <v>165</v>
      </c>
      <c r="H468" s="154">
        <v>3836.413</v>
      </c>
      <c r="I468" s="155"/>
      <c r="J468" s="156">
        <f>ROUND(I468*H468,2)</f>
        <v>0</v>
      </c>
      <c r="K468" s="152" t="s">
        <v>166</v>
      </c>
      <c r="L468" s="34"/>
      <c r="M468" s="157" t="s">
        <v>1</v>
      </c>
      <c r="N468" s="158" t="s">
        <v>39</v>
      </c>
      <c r="O468" s="59"/>
      <c r="P468" s="159">
        <f>O468*H468</f>
        <v>0</v>
      </c>
      <c r="Q468" s="159">
        <v>0</v>
      </c>
      <c r="R468" s="159">
        <f>Q468*H468</f>
        <v>0</v>
      </c>
      <c r="S468" s="159">
        <v>0</v>
      </c>
      <c r="T468" s="160">
        <f>S468*H468</f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61" t="s">
        <v>167</v>
      </c>
      <c r="AT468" s="161" t="s">
        <v>162</v>
      </c>
      <c r="AU468" s="161" t="s">
        <v>86</v>
      </c>
      <c r="AY468" s="18" t="s">
        <v>159</v>
      </c>
      <c r="BE468" s="162">
        <f>IF(N468="základní",J468,0)</f>
        <v>0</v>
      </c>
      <c r="BF468" s="162">
        <f>IF(N468="snížená",J468,0)</f>
        <v>0</v>
      </c>
      <c r="BG468" s="162">
        <f>IF(N468="zákl. přenesená",J468,0)</f>
        <v>0</v>
      </c>
      <c r="BH468" s="162">
        <f>IF(N468="sníž. přenesená",J468,0)</f>
        <v>0</v>
      </c>
      <c r="BI468" s="162">
        <f>IF(N468="nulová",J468,0)</f>
        <v>0</v>
      </c>
      <c r="BJ468" s="18" t="s">
        <v>86</v>
      </c>
      <c r="BK468" s="162">
        <f>ROUND(I468*H468,2)</f>
        <v>0</v>
      </c>
      <c r="BL468" s="18" t="s">
        <v>167</v>
      </c>
      <c r="BM468" s="161" t="s">
        <v>538</v>
      </c>
    </row>
    <row r="469" spans="1:65" s="2" customFormat="1" ht="24.2" customHeight="1">
      <c r="A469" s="33"/>
      <c r="B469" s="149"/>
      <c r="C469" s="150" t="s">
        <v>362</v>
      </c>
      <c r="D469" s="150" t="s">
        <v>162</v>
      </c>
      <c r="E469" s="151" t="s">
        <v>539</v>
      </c>
      <c r="F469" s="152" t="s">
        <v>540</v>
      </c>
      <c r="G469" s="153" t="s">
        <v>165</v>
      </c>
      <c r="H469" s="154">
        <v>3836.413</v>
      </c>
      <c r="I469" s="155"/>
      <c r="J469" s="156">
        <f>ROUND(I469*H469,2)</f>
        <v>0</v>
      </c>
      <c r="K469" s="152" t="s">
        <v>166</v>
      </c>
      <c r="L469" s="34"/>
      <c r="M469" s="157" t="s">
        <v>1</v>
      </c>
      <c r="N469" s="158" t="s">
        <v>39</v>
      </c>
      <c r="O469" s="59"/>
      <c r="P469" s="159">
        <f>O469*H469</f>
        <v>0</v>
      </c>
      <c r="Q469" s="159">
        <v>0</v>
      </c>
      <c r="R469" s="159">
        <f>Q469*H469</f>
        <v>0</v>
      </c>
      <c r="S469" s="159">
        <v>0</v>
      </c>
      <c r="T469" s="160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61" t="s">
        <v>167</v>
      </c>
      <c r="AT469" s="161" t="s">
        <v>162</v>
      </c>
      <c r="AU469" s="161" t="s">
        <v>86</v>
      </c>
      <c r="AY469" s="18" t="s">
        <v>159</v>
      </c>
      <c r="BE469" s="162">
        <f>IF(N469="základní",J469,0)</f>
        <v>0</v>
      </c>
      <c r="BF469" s="162">
        <f>IF(N469="snížená",J469,0)</f>
        <v>0</v>
      </c>
      <c r="BG469" s="162">
        <f>IF(N469="zákl. přenesená",J469,0)</f>
        <v>0</v>
      </c>
      <c r="BH469" s="162">
        <f>IF(N469="sníž. přenesená",J469,0)</f>
        <v>0</v>
      </c>
      <c r="BI469" s="162">
        <f>IF(N469="nulová",J469,0)</f>
        <v>0</v>
      </c>
      <c r="BJ469" s="18" t="s">
        <v>86</v>
      </c>
      <c r="BK469" s="162">
        <f>ROUND(I469*H469,2)</f>
        <v>0</v>
      </c>
      <c r="BL469" s="18" t="s">
        <v>167</v>
      </c>
      <c r="BM469" s="161" t="s">
        <v>541</v>
      </c>
    </row>
    <row r="470" spans="1:65" s="2" customFormat="1" ht="24.2" customHeight="1">
      <c r="A470" s="33"/>
      <c r="B470" s="149"/>
      <c r="C470" s="150" t="s">
        <v>542</v>
      </c>
      <c r="D470" s="150" t="s">
        <v>162</v>
      </c>
      <c r="E470" s="151" t="s">
        <v>543</v>
      </c>
      <c r="F470" s="152" t="s">
        <v>544</v>
      </c>
      <c r="G470" s="153" t="s">
        <v>165</v>
      </c>
      <c r="H470" s="154">
        <v>115092.39</v>
      </c>
      <c r="I470" s="155"/>
      <c r="J470" s="156">
        <f>ROUND(I470*H470,2)</f>
        <v>0</v>
      </c>
      <c r="K470" s="152" t="s">
        <v>166</v>
      </c>
      <c r="L470" s="34"/>
      <c r="M470" s="157" t="s">
        <v>1</v>
      </c>
      <c r="N470" s="158" t="s">
        <v>39</v>
      </c>
      <c r="O470" s="59"/>
      <c r="P470" s="159">
        <f>O470*H470</f>
        <v>0</v>
      </c>
      <c r="Q470" s="159">
        <v>0</v>
      </c>
      <c r="R470" s="159">
        <f>Q470*H470</f>
        <v>0</v>
      </c>
      <c r="S470" s="159">
        <v>0</v>
      </c>
      <c r="T470" s="160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61" t="s">
        <v>167</v>
      </c>
      <c r="AT470" s="161" t="s">
        <v>162</v>
      </c>
      <c r="AU470" s="161" t="s">
        <v>86</v>
      </c>
      <c r="AY470" s="18" t="s">
        <v>159</v>
      </c>
      <c r="BE470" s="162">
        <f>IF(N470="základní",J470,0)</f>
        <v>0</v>
      </c>
      <c r="BF470" s="162">
        <f>IF(N470="snížená",J470,0)</f>
        <v>0</v>
      </c>
      <c r="BG470" s="162">
        <f>IF(N470="zákl. přenesená",J470,0)</f>
        <v>0</v>
      </c>
      <c r="BH470" s="162">
        <f>IF(N470="sníž. přenesená",J470,0)</f>
        <v>0</v>
      </c>
      <c r="BI470" s="162">
        <f>IF(N470="nulová",J470,0)</f>
        <v>0</v>
      </c>
      <c r="BJ470" s="18" t="s">
        <v>86</v>
      </c>
      <c r="BK470" s="162">
        <f>ROUND(I470*H470,2)</f>
        <v>0</v>
      </c>
      <c r="BL470" s="18" t="s">
        <v>167</v>
      </c>
      <c r="BM470" s="161" t="s">
        <v>545</v>
      </c>
    </row>
    <row r="471" spans="1:65" s="13" customFormat="1" ht="11.25">
      <c r="B471" s="163"/>
      <c r="D471" s="164" t="s">
        <v>168</v>
      </c>
      <c r="E471" s="165" t="s">
        <v>1</v>
      </c>
      <c r="F471" s="166" t="s">
        <v>534</v>
      </c>
      <c r="H471" s="167">
        <v>115092.39</v>
      </c>
      <c r="I471" s="168"/>
      <c r="L471" s="163"/>
      <c r="M471" s="169"/>
      <c r="N471" s="170"/>
      <c r="O471" s="170"/>
      <c r="P471" s="170"/>
      <c r="Q471" s="170"/>
      <c r="R471" s="170"/>
      <c r="S471" s="170"/>
      <c r="T471" s="171"/>
      <c r="AT471" s="165" t="s">
        <v>168</v>
      </c>
      <c r="AU471" s="165" t="s">
        <v>86</v>
      </c>
      <c r="AV471" s="13" t="s">
        <v>86</v>
      </c>
      <c r="AW471" s="13" t="s">
        <v>30</v>
      </c>
      <c r="AX471" s="13" t="s">
        <v>73</v>
      </c>
      <c r="AY471" s="165" t="s">
        <v>159</v>
      </c>
    </row>
    <row r="472" spans="1:65" s="14" customFormat="1" ht="11.25">
      <c r="B472" s="172"/>
      <c r="D472" s="164" t="s">
        <v>168</v>
      </c>
      <c r="E472" s="173" t="s">
        <v>1</v>
      </c>
      <c r="F472" s="174" t="s">
        <v>170</v>
      </c>
      <c r="H472" s="175">
        <v>115092.39</v>
      </c>
      <c r="I472" s="176"/>
      <c r="L472" s="172"/>
      <c r="M472" s="177"/>
      <c r="N472" s="178"/>
      <c r="O472" s="178"/>
      <c r="P472" s="178"/>
      <c r="Q472" s="178"/>
      <c r="R472" s="178"/>
      <c r="S472" s="178"/>
      <c r="T472" s="179"/>
      <c r="AT472" s="173" t="s">
        <v>168</v>
      </c>
      <c r="AU472" s="173" t="s">
        <v>86</v>
      </c>
      <c r="AV472" s="14" t="s">
        <v>167</v>
      </c>
      <c r="AW472" s="14" t="s">
        <v>30</v>
      </c>
      <c r="AX472" s="14" t="s">
        <v>80</v>
      </c>
      <c r="AY472" s="173" t="s">
        <v>159</v>
      </c>
    </row>
    <row r="473" spans="1:65" s="2" customFormat="1" ht="24.2" customHeight="1">
      <c r="A473" s="33"/>
      <c r="B473" s="149"/>
      <c r="C473" s="150" t="s">
        <v>378</v>
      </c>
      <c r="D473" s="150" t="s">
        <v>162</v>
      </c>
      <c r="E473" s="151" t="s">
        <v>546</v>
      </c>
      <c r="F473" s="152" t="s">
        <v>547</v>
      </c>
      <c r="G473" s="153" t="s">
        <v>165</v>
      </c>
      <c r="H473" s="154">
        <v>3836.413</v>
      </c>
      <c r="I473" s="155"/>
      <c r="J473" s="156">
        <f>ROUND(I473*H473,2)</f>
        <v>0</v>
      </c>
      <c r="K473" s="152" t="s">
        <v>166</v>
      </c>
      <c r="L473" s="34"/>
      <c r="M473" s="157" t="s">
        <v>1</v>
      </c>
      <c r="N473" s="158" t="s">
        <v>39</v>
      </c>
      <c r="O473" s="59"/>
      <c r="P473" s="159">
        <f>O473*H473</f>
        <v>0</v>
      </c>
      <c r="Q473" s="159">
        <v>0</v>
      </c>
      <c r="R473" s="159">
        <f>Q473*H473</f>
        <v>0</v>
      </c>
      <c r="S473" s="159">
        <v>0</v>
      </c>
      <c r="T473" s="160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61" t="s">
        <v>167</v>
      </c>
      <c r="AT473" s="161" t="s">
        <v>162</v>
      </c>
      <c r="AU473" s="161" t="s">
        <v>86</v>
      </c>
      <c r="AY473" s="18" t="s">
        <v>159</v>
      </c>
      <c r="BE473" s="162">
        <f>IF(N473="základní",J473,0)</f>
        <v>0</v>
      </c>
      <c r="BF473" s="162">
        <f>IF(N473="snížená",J473,0)</f>
        <v>0</v>
      </c>
      <c r="BG473" s="162">
        <f>IF(N473="zákl. přenesená",J473,0)</f>
        <v>0</v>
      </c>
      <c r="BH473" s="162">
        <f>IF(N473="sníž. přenesená",J473,0)</f>
        <v>0</v>
      </c>
      <c r="BI473" s="162">
        <f>IF(N473="nulová",J473,0)</f>
        <v>0</v>
      </c>
      <c r="BJ473" s="18" t="s">
        <v>86</v>
      </c>
      <c r="BK473" s="162">
        <f>ROUND(I473*H473,2)</f>
        <v>0</v>
      </c>
      <c r="BL473" s="18" t="s">
        <v>167</v>
      </c>
      <c r="BM473" s="161" t="s">
        <v>548</v>
      </c>
    </row>
    <row r="474" spans="1:65" s="2" customFormat="1" ht="24.2" customHeight="1">
      <c r="A474" s="33"/>
      <c r="B474" s="149"/>
      <c r="C474" s="150" t="s">
        <v>549</v>
      </c>
      <c r="D474" s="150" t="s">
        <v>162</v>
      </c>
      <c r="E474" s="151" t="s">
        <v>550</v>
      </c>
      <c r="F474" s="152" t="s">
        <v>551</v>
      </c>
      <c r="G474" s="153" t="s">
        <v>246</v>
      </c>
      <c r="H474" s="154">
        <v>20</v>
      </c>
      <c r="I474" s="155"/>
      <c r="J474" s="156">
        <f>ROUND(I474*H474,2)</f>
        <v>0</v>
      </c>
      <c r="K474" s="152" t="s">
        <v>166</v>
      </c>
      <c r="L474" s="34"/>
      <c r="M474" s="157" t="s">
        <v>1</v>
      </c>
      <c r="N474" s="158" t="s">
        <v>39</v>
      </c>
      <c r="O474" s="59"/>
      <c r="P474" s="159">
        <f>O474*H474</f>
        <v>0</v>
      </c>
      <c r="Q474" s="159">
        <v>0</v>
      </c>
      <c r="R474" s="159">
        <f>Q474*H474</f>
        <v>0</v>
      </c>
      <c r="S474" s="159">
        <v>0</v>
      </c>
      <c r="T474" s="160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1" t="s">
        <v>167</v>
      </c>
      <c r="AT474" s="161" t="s">
        <v>162</v>
      </c>
      <c r="AU474" s="161" t="s">
        <v>86</v>
      </c>
      <c r="AY474" s="18" t="s">
        <v>159</v>
      </c>
      <c r="BE474" s="162">
        <f>IF(N474="základní",J474,0)</f>
        <v>0</v>
      </c>
      <c r="BF474" s="162">
        <f>IF(N474="snížená",J474,0)</f>
        <v>0</v>
      </c>
      <c r="BG474" s="162">
        <f>IF(N474="zákl. přenesená",J474,0)</f>
        <v>0</v>
      </c>
      <c r="BH474" s="162">
        <f>IF(N474="sníž. přenesená",J474,0)</f>
        <v>0</v>
      </c>
      <c r="BI474" s="162">
        <f>IF(N474="nulová",J474,0)</f>
        <v>0</v>
      </c>
      <c r="BJ474" s="18" t="s">
        <v>86</v>
      </c>
      <c r="BK474" s="162">
        <f>ROUND(I474*H474,2)</f>
        <v>0</v>
      </c>
      <c r="BL474" s="18" t="s">
        <v>167</v>
      </c>
      <c r="BM474" s="161" t="s">
        <v>552</v>
      </c>
    </row>
    <row r="475" spans="1:65" s="13" customFormat="1" ht="11.25">
      <c r="B475" s="163"/>
      <c r="D475" s="164" t="s">
        <v>168</v>
      </c>
      <c r="E475" s="165" t="s">
        <v>1</v>
      </c>
      <c r="F475" s="166" t="s">
        <v>553</v>
      </c>
      <c r="H475" s="167">
        <v>20</v>
      </c>
      <c r="I475" s="168"/>
      <c r="L475" s="163"/>
      <c r="M475" s="169"/>
      <c r="N475" s="170"/>
      <c r="O475" s="170"/>
      <c r="P475" s="170"/>
      <c r="Q475" s="170"/>
      <c r="R475" s="170"/>
      <c r="S475" s="170"/>
      <c r="T475" s="171"/>
      <c r="AT475" s="165" t="s">
        <v>168</v>
      </c>
      <c r="AU475" s="165" t="s">
        <v>86</v>
      </c>
      <c r="AV475" s="13" t="s">
        <v>86</v>
      </c>
      <c r="AW475" s="13" t="s">
        <v>30</v>
      </c>
      <c r="AX475" s="13" t="s">
        <v>73</v>
      </c>
      <c r="AY475" s="165" t="s">
        <v>159</v>
      </c>
    </row>
    <row r="476" spans="1:65" s="14" customFormat="1" ht="11.25">
      <c r="B476" s="172"/>
      <c r="D476" s="164" t="s">
        <v>168</v>
      </c>
      <c r="E476" s="173" t="s">
        <v>1</v>
      </c>
      <c r="F476" s="174" t="s">
        <v>170</v>
      </c>
      <c r="H476" s="175">
        <v>20</v>
      </c>
      <c r="I476" s="176"/>
      <c r="L476" s="172"/>
      <c r="M476" s="177"/>
      <c r="N476" s="178"/>
      <c r="O476" s="178"/>
      <c r="P476" s="178"/>
      <c r="Q476" s="178"/>
      <c r="R476" s="178"/>
      <c r="S476" s="178"/>
      <c r="T476" s="179"/>
      <c r="AT476" s="173" t="s">
        <v>168</v>
      </c>
      <c r="AU476" s="173" t="s">
        <v>86</v>
      </c>
      <c r="AV476" s="14" t="s">
        <v>167</v>
      </c>
      <c r="AW476" s="14" t="s">
        <v>30</v>
      </c>
      <c r="AX476" s="14" t="s">
        <v>80</v>
      </c>
      <c r="AY476" s="173" t="s">
        <v>159</v>
      </c>
    </row>
    <row r="477" spans="1:65" s="2" customFormat="1" ht="33" customHeight="1">
      <c r="A477" s="33"/>
      <c r="B477" s="149"/>
      <c r="C477" s="150" t="s">
        <v>554</v>
      </c>
      <c r="D477" s="150" t="s">
        <v>162</v>
      </c>
      <c r="E477" s="151" t="s">
        <v>555</v>
      </c>
      <c r="F477" s="152" t="s">
        <v>556</v>
      </c>
      <c r="G477" s="153" t="s">
        <v>246</v>
      </c>
      <c r="H477" s="154">
        <v>60</v>
      </c>
      <c r="I477" s="155"/>
      <c r="J477" s="156">
        <f>ROUND(I477*H477,2)</f>
        <v>0</v>
      </c>
      <c r="K477" s="152" t="s">
        <v>166</v>
      </c>
      <c r="L477" s="34"/>
      <c r="M477" s="157" t="s">
        <v>1</v>
      </c>
      <c r="N477" s="158" t="s">
        <v>39</v>
      </c>
      <c r="O477" s="59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61" t="s">
        <v>167</v>
      </c>
      <c r="AT477" s="161" t="s">
        <v>162</v>
      </c>
      <c r="AU477" s="161" t="s">
        <v>86</v>
      </c>
      <c r="AY477" s="18" t="s">
        <v>159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8" t="s">
        <v>86</v>
      </c>
      <c r="BK477" s="162">
        <f>ROUND(I477*H477,2)</f>
        <v>0</v>
      </c>
      <c r="BL477" s="18" t="s">
        <v>167</v>
      </c>
      <c r="BM477" s="161" t="s">
        <v>557</v>
      </c>
    </row>
    <row r="478" spans="1:65" s="13" customFormat="1" ht="11.25">
      <c r="B478" s="163"/>
      <c r="D478" s="164" t="s">
        <v>168</v>
      </c>
      <c r="E478" s="165" t="s">
        <v>1</v>
      </c>
      <c r="F478" s="166" t="s">
        <v>558</v>
      </c>
      <c r="H478" s="167">
        <v>60</v>
      </c>
      <c r="I478" s="168"/>
      <c r="L478" s="163"/>
      <c r="M478" s="169"/>
      <c r="N478" s="170"/>
      <c r="O478" s="170"/>
      <c r="P478" s="170"/>
      <c r="Q478" s="170"/>
      <c r="R478" s="170"/>
      <c r="S478" s="170"/>
      <c r="T478" s="171"/>
      <c r="AT478" s="165" t="s">
        <v>168</v>
      </c>
      <c r="AU478" s="165" t="s">
        <v>86</v>
      </c>
      <c r="AV478" s="13" t="s">
        <v>86</v>
      </c>
      <c r="AW478" s="13" t="s">
        <v>30</v>
      </c>
      <c r="AX478" s="13" t="s">
        <v>73</v>
      </c>
      <c r="AY478" s="165" t="s">
        <v>159</v>
      </c>
    </row>
    <row r="479" spans="1:65" s="14" customFormat="1" ht="11.25">
      <c r="B479" s="172"/>
      <c r="D479" s="164" t="s">
        <v>168</v>
      </c>
      <c r="E479" s="173" t="s">
        <v>1</v>
      </c>
      <c r="F479" s="174" t="s">
        <v>170</v>
      </c>
      <c r="H479" s="175">
        <v>60</v>
      </c>
      <c r="I479" s="176"/>
      <c r="L479" s="172"/>
      <c r="M479" s="177"/>
      <c r="N479" s="178"/>
      <c r="O479" s="178"/>
      <c r="P479" s="178"/>
      <c r="Q479" s="178"/>
      <c r="R479" s="178"/>
      <c r="S479" s="178"/>
      <c r="T479" s="179"/>
      <c r="AT479" s="173" t="s">
        <v>168</v>
      </c>
      <c r="AU479" s="173" t="s">
        <v>86</v>
      </c>
      <c r="AV479" s="14" t="s">
        <v>167</v>
      </c>
      <c r="AW479" s="14" t="s">
        <v>30</v>
      </c>
      <c r="AX479" s="14" t="s">
        <v>80</v>
      </c>
      <c r="AY479" s="173" t="s">
        <v>159</v>
      </c>
    </row>
    <row r="480" spans="1:65" s="2" customFormat="1" ht="24.2" customHeight="1">
      <c r="A480" s="33"/>
      <c r="B480" s="149"/>
      <c r="C480" s="150" t="s">
        <v>559</v>
      </c>
      <c r="D480" s="150" t="s">
        <v>162</v>
      </c>
      <c r="E480" s="151" t="s">
        <v>560</v>
      </c>
      <c r="F480" s="152" t="s">
        <v>561</v>
      </c>
      <c r="G480" s="153" t="s">
        <v>246</v>
      </c>
      <c r="H480" s="154">
        <v>20</v>
      </c>
      <c r="I480" s="155"/>
      <c r="J480" s="156">
        <f>ROUND(I480*H480,2)</f>
        <v>0</v>
      </c>
      <c r="K480" s="152" t="s">
        <v>166</v>
      </c>
      <c r="L480" s="34"/>
      <c r="M480" s="157" t="s">
        <v>1</v>
      </c>
      <c r="N480" s="158" t="s">
        <v>39</v>
      </c>
      <c r="O480" s="59"/>
      <c r="P480" s="159">
        <f>O480*H480</f>
        <v>0</v>
      </c>
      <c r="Q480" s="159">
        <v>0</v>
      </c>
      <c r="R480" s="159">
        <f>Q480*H480</f>
        <v>0</v>
      </c>
      <c r="S480" s="159">
        <v>0</v>
      </c>
      <c r="T480" s="160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1" t="s">
        <v>167</v>
      </c>
      <c r="AT480" s="161" t="s">
        <v>162</v>
      </c>
      <c r="AU480" s="161" t="s">
        <v>86</v>
      </c>
      <c r="AY480" s="18" t="s">
        <v>159</v>
      </c>
      <c r="BE480" s="162">
        <f>IF(N480="základní",J480,0)</f>
        <v>0</v>
      </c>
      <c r="BF480" s="162">
        <f>IF(N480="snížená",J480,0)</f>
        <v>0</v>
      </c>
      <c r="BG480" s="162">
        <f>IF(N480="zákl. přenesená",J480,0)</f>
        <v>0</v>
      </c>
      <c r="BH480" s="162">
        <f>IF(N480="sníž. přenesená",J480,0)</f>
        <v>0</v>
      </c>
      <c r="BI480" s="162">
        <f>IF(N480="nulová",J480,0)</f>
        <v>0</v>
      </c>
      <c r="BJ480" s="18" t="s">
        <v>86</v>
      </c>
      <c r="BK480" s="162">
        <f>ROUND(I480*H480,2)</f>
        <v>0</v>
      </c>
      <c r="BL480" s="18" t="s">
        <v>167</v>
      </c>
      <c r="BM480" s="161" t="s">
        <v>562</v>
      </c>
    </row>
    <row r="481" spans="1:65" s="2" customFormat="1" ht="44.25" customHeight="1">
      <c r="A481" s="33"/>
      <c r="B481" s="149"/>
      <c r="C481" s="150" t="s">
        <v>387</v>
      </c>
      <c r="D481" s="150" t="s">
        <v>162</v>
      </c>
      <c r="E481" s="151" t="s">
        <v>563</v>
      </c>
      <c r="F481" s="152" t="s">
        <v>564</v>
      </c>
      <c r="G481" s="153" t="s">
        <v>165</v>
      </c>
      <c r="H481" s="154">
        <v>266.17</v>
      </c>
      <c r="I481" s="155"/>
      <c r="J481" s="156">
        <f>ROUND(I481*H481,2)</f>
        <v>0</v>
      </c>
      <c r="K481" s="152" t="s">
        <v>166</v>
      </c>
      <c r="L481" s="34"/>
      <c r="M481" s="157" t="s">
        <v>1</v>
      </c>
      <c r="N481" s="158" t="s">
        <v>39</v>
      </c>
      <c r="O481" s="59"/>
      <c r="P481" s="159">
        <f>O481*H481</f>
        <v>0</v>
      </c>
      <c r="Q481" s="159">
        <v>0</v>
      </c>
      <c r="R481" s="159">
        <f>Q481*H481</f>
        <v>0</v>
      </c>
      <c r="S481" s="159">
        <v>0.26100000000000001</v>
      </c>
      <c r="T481" s="160">
        <f>S481*H481</f>
        <v>69.470370000000003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61" t="s">
        <v>167</v>
      </c>
      <c r="AT481" s="161" t="s">
        <v>162</v>
      </c>
      <c r="AU481" s="161" t="s">
        <v>86</v>
      </c>
      <c r="AY481" s="18" t="s">
        <v>159</v>
      </c>
      <c r="BE481" s="162">
        <f>IF(N481="základní",J481,0)</f>
        <v>0</v>
      </c>
      <c r="BF481" s="162">
        <f>IF(N481="snížená",J481,0)</f>
        <v>0</v>
      </c>
      <c r="BG481" s="162">
        <f>IF(N481="zákl. přenesená",J481,0)</f>
        <v>0</v>
      </c>
      <c r="BH481" s="162">
        <f>IF(N481="sníž. přenesená",J481,0)</f>
        <v>0</v>
      </c>
      <c r="BI481" s="162">
        <f>IF(N481="nulová",J481,0)</f>
        <v>0</v>
      </c>
      <c r="BJ481" s="18" t="s">
        <v>86</v>
      </c>
      <c r="BK481" s="162">
        <f>ROUND(I481*H481,2)</f>
        <v>0</v>
      </c>
      <c r="BL481" s="18" t="s">
        <v>167</v>
      </c>
      <c r="BM481" s="161" t="s">
        <v>565</v>
      </c>
    </row>
    <row r="482" spans="1:65" s="13" customFormat="1" ht="11.25">
      <c r="B482" s="163"/>
      <c r="D482" s="164" t="s">
        <v>168</v>
      </c>
      <c r="E482" s="165" t="s">
        <v>1</v>
      </c>
      <c r="F482" s="166" t="s">
        <v>566</v>
      </c>
      <c r="H482" s="167">
        <v>266.17</v>
      </c>
      <c r="I482" s="168"/>
      <c r="L482" s="163"/>
      <c r="M482" s="169"/>
      <c r="N482" s="170"/>
      <c r="O482" s="170"/>
      <c r="P482" s="170"/>
      <c r="Q482" s="170"/>
      <c r="R482" s="170"/>
      <c r="S482" s="170"/>
      <c r="T482" s="171"/>
      <c r="AT482" s="165" t="s">
        <v>168</v>
      </c>
      <c r="AU482" s="165" t="s">
        <v>86</v>
      </c>
      <c r="AV482" s="13" t="s">
        <v>86</v>
      </c>
      <c r="AW482" s="13" t="s">
        <v>30</v>
      </c>
      <c r="AX482" s="13" t="s">
        <v>73</v>
      </c>
      <c r="AY482" s="165" t="s">
        <v>159</v>
      </c>
    </row>
    <row r="483" spans="1:65" s="14" customFormat="1" ht="11.25">
      <c r="B483" s="172"/>
      <c r="D483" s="164" t="s">
        <v>168</v>
      </c>
      <c r="E483" s="173" t="s">
        <v>1</v>
      </c>
      <c r="F483" s="174" t="s">
        <v>170</v>
      </c>
      <c r="H483" s="175">
        <v>266.17</v>
      </c>
      <c r="I483" s="176"/>
      <c r="L483" s="172"/>
      <c r="M483" s="177"/>
      <c r="N483" s="178"/>
      <c r="O483" s="178"/>
      <c r="P483" s="178"/>
      <c r="Q483" s="178"/>
      <c r="R483" s="178"/>
      <c r="S483" s="178"/>
      <c r="T483" s="179"/>
      <c r="AT483" s="173" t="s">
        <v>168</v>
      </c>
      <c r="AU483" s="173" t="s">
        <v>86</v>
      </c>
      <c r="AV483" s="14" t="s">
        <v>167</v>
      </c>
      <c r="AW483" s="14" t="s">
        <v>30</v>
      </c>
      <c r="AX483" s="14" t="s">
        <v>80</v>
      </c>
      <c r="AY483" s="173" t="s">
        <v>159</v>
      </c>
    </row>
    <row r="484" spans="1:65" s="2" customFormat="1" ht="44.25" customHeight="1">
      <c r="A484" s="33"/>
      <c r="B484" s="149"/>
      <c r="C484" s="150" t="s">
        <v>567</v>
      </c>
      <c r="D484" s="150" t="s">
        <v>162</v>
      </c>
      <c r="E484" s="151" t="s">
        <v>568</v>
      </c>
      <c r="F484" s="152" t="s">
        <v>569</v>
      </c>
      <c r="G484" s="153" t="s">
        <v>505</v>
      </c>
      <c r="H484" s="154">
        <v>2.552</v>
      </c>
      <c r="I484" s="155"/>
      <c r="J484" s="156">
        <f>ROUND(I484*H484,2)</f>
        <v>0</v>
      </c>
      <c r="K484" s="152" t="s">
        <v>166</v>
      </c>
      <c r="L484" s="34"/>
      <c r="M484" s="157" t="s">
        <v>1</v>
      </c>
      <c r="N484" s="158" t="s">
        <v>39</v>
      </c>
      <c r="O484" s="59"/>
      <c r="P484" s="159">
        <f>O484*H484</f>
        <v>0</v>
      </c>
      <c r="Q484" s="159">
        <v>0</v>
      </c>
      <c r="R484" s="159">
        <f>Q484*H484</f>
        <v>0</v>
      </c>
      <c r="S484" s="159">
        <v>1.8</v>
      </c>
      <c r="T484" s="160">
        <f>S484*H484</f>
        <v>4.5936000000000003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1" t="s">
        <v>167</v>
      </c>
      <c r="AT484" s="161" t="s">
        <v>162</v>
      </c>
      <c r="AU484" s="161" t="s">
        <v>86</v>
      </c>
      <c r="AY484" s="18" t="s">
        <v>159</v>
      </c>
      <c r="BE484" s="162">
        <f>IF(N484="základní",J484,0)</f>
        <v>0</v>
      </c>
      <c r="BF484" s="162">
        <f>IF(N484="snížená",J484,0)</f>
        <v>0</v>
      </c>
      <c r="BG484" s="162">
        <f>IF(N484="zákl. přenesená",J484,0)</f>
        <v>0</v>
      </c>
      <c r="BH484" s="162">
        <f>IF(N484="sníž. přenesená",J484,0)</f>
        <v>0</v>
      </c>
      <c r="BI484" s="162">
        <f>IF(N484="nulová",J484,0)</f>
        <v>0</v>
      </c>
      <c r="BJ484" s="18" t="s">
        <v>86</v>
      </c>
      <c r="BK484" s="162">
        <f>ROUND(I484*H484,2)</f>
        <v>0</v>
      </c>
      <c r="BL484" s="18" t="s">
        <v>167</v>
      </c>
      <c r="BM484" s="161" t="s">
        <v>570</v>
      </c>
    </row>
    <row r="485" spans="1:65" s="13" customFormat="1" ht="11.25">
      <c r="B485" s="163"/>
      <c r="D485" s="164" t="s">
        <v>168</v>
      </c>
      <c r="E485" s="165" t="s">
        <v>1</v>
      </c>
      <c r="F485" s="166" t="s">
        <v>571</v>
      </c>
      <c r="H485" s="167">
        <v>2.552</v>
      </c>
      <c r="I485" s="168"/>
      <c r="L485" s="163"/>
      <c r="M485" s="169"/>
      <c r="N485" s="170"/>
      <c r="O485" s="170"/>
      <c r="P485" s="170"/>
      <c r="Q485" s="170"/>
      <c r="R485" s="170"/>
      <c r="S485" s="170"/>
      <c r="T485" s="171"/>
      <c r="AT485" s="165" t="s">
        <v>168</v>
      </c>
      <c r="AU485" s="165" t="s">
        <v>86</v>
      </c>
      <c r="AV485" s="13" t="s">
        <v>86</v>
      </c>
      <c r="AW485" s="13" t="s">
        <v>30</v>
      </c>
      <c r="AX485" s="13" t="s">
        <v>73</v>
      </c>
      <c r="AY485" s="165" t="s">
        <v>159</v>
      </c>
    </row>
    <row r="486" spans="1:65" s="14" customFormat="1" ht="11.25">
      <c r="B486" s="172"/>
      <c r="D486" s="164" t="s">
        <v>168</v>
      </c>
      <c r="E486" s="173" t="s">
        <v>1</v>
      </c>
      <c r="F486" s="174" t="s">
        <v>170</v>
      </c>
      <c r="H486" s="175">
        <v>2.552</v>
      </c>
      <c r="I486" s="176"/>
      <c r="L486" s="172"/>
      <c r="M486" s="177"/>
      <c r="N486" s="178"/>
      <c r="O486" s="178"/>
      <c r="P486" s="178"/>
      <c r="Q486" s="178"/>
      <c r="R486" s="178"/>
      <c r="S486" s="178"/>
      <c r="T486" s="179"/>
      <c r="AT486" s="173" t="s">
        <v>168</v>
      </c>
      <c r="AU486" s="173" t="s">
        <v>86</v>
      </c>
      <c r="AV486" s="14" t="s">
        <v>167</v>
      </c>
      <c r="AW486" s="14" t="s">
        <v>30</v>
      </c>
      <c r="AX486" s="14" t="s">
        <v>80</v>
      </c>
      <c r="AY486" s="173" t="s">
        <v>159</v>
      </c>
    </row>
    <row r="487" spans="1:65" s="2" customFormat="1" ht="24.2" customHeight="1">
      <c r="A487" s="33"/>
      <c r="B487" s="149"/>
      <c r="C487" s="150" t="s">
        <v>572</v>
      </c>
      <c r="D487" s="150" t="s">
        <v>162</v>
      </c>
      <c r="E487" s="151" t="s">
        <v>573</v>
      </c>
      <c r="F487" s="152" t="s">
        <v>574</v>
      </c>
      <c r="G487" s="153" t="s">
        <v>505</v>
      </c>
      <c r="H487" s="154">
        <v>0.33800000000000002</v>
      </c>
      <c r="I487" s="155"/>
      <c r="J487" s="156">
        <f>ROUND(I487*H487,2)</f>
        <v>0</v>
      </c>
      <c r="K487" s="152" t="s">
        <v>166</v>
      </c>
      <c r="L487" s="34"/>
      <c r="M487" s="157" t="s">
        <v>1</v>
      </c>
      <c r="N487" s="158" t="s">
        <v>39</v>
      </c>
      <c r="O487" s="59"/>
      <c r="P487" s="159">
        <f>O487*H487</f>
        <v>0</v>
      </c>
      <c r="Q487" s="159">
        <v>0</v>
      </c>
      <c r="R487" s="159">
        <f>Q487*H487</f>
        <v>0</v>
      </c>
      <c r="S487" s="159">
        <v>2.4</v>
      </c>
      <c r="T487" s="160">
        <f>S487*H487</f>
        <v>0.81120000000000003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61" t="s">
        <v>167</v>
      </c>
      <c r="AT487" s="161" t="s">
        <v>162</v>
      </c>
      <c r="AU487" s="161" t="s">
        <v>86</v>
      </c>
      <c r="AY487" s="18" t="s">
        <v>159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8" t="s">
        <v>86</v>
      </c>
      <c r="BK487" s="162">
        <f>ROUND(I487*H487,2)</f>
        <v>0</v>
      </c>
      <c r="BL487" s="18" t="s">
        <v>167</v>
      </c>
      <c r="BM487" s="161" t="s">
        <v>575</v>
      </c>
    </row>
    <row r="488" spans="1:65" s="13" customFormat="1" ht="11.25">
      <c r="B488" s="163"/>
      <c r="D488" s="164" t="s">
        <v>168</v>
      </c>
      <c r="E488" s="165" t="s">
        <v>1</v>
      </c>
      <c r="F488" s="166" t="s">
        <v>576</v>
      </c>
      <c r="H488" s="167">
        <v>0.33800000000000002</v>
      </c>
      <c r="I488" s="168"/>
      <c r="L488" s="163"/>
      <c r="M488" s="169"/>
      <c r="N488" s="170"/>
      <c r="O488" s="170"/>
      <c r="P488" s="170"/>
      <c r="Q488" s="170"/>
      <c r="R488" s="170"/>
      <c r="S488" s="170"/>
      <c r="T488" s="171"/>
      <c r="AT488" s="165" t="s">
        <v>168</v>
      </c>
      <c r="AU488" s="165" t="s">
        <v>86</v>
      </c>
      <c r="AV488" s="13" t="s">
        <v>86</v>
      </c>
      <c r="AW488" s="13" t="s">
        <v>30</v>
      </c>
      <c r="AX488" s="13" t="s">
        <v>73</v>
      </c>
      <c r="AY488" s="165" t="s">
        <v>159</v>
      </c>
    </row>
    <row r="489" spans="1:65" s="14" customFormat="1" ht="11.25">
      <c r="B489" s="172"/>
      <c r="D489" s="164" t="s">
        <v>168</v>
      </c>
      <c r="E489" s="173" t="s">
        <v>1</v>
      </c>
      <c r="F489" s="174" t="s">
        <v>170</v>
      </c>
      <c r="H489" s="175">
        <v>0.33800000000000002</v>
      </c>
      <c r="I489" s="176"/>
      <c r="L489" s="172"/>
      <c r="M489" s="177"/>
      <c r="N489" s="178"/>
      <c r="O489" s="178"/>
      <c r="P489" s="178"/>
      <c r="Q489" s="178"/>
      <c r="R489" s="178"/>
      <c r="S489" s="178"/>
      <c r="T489" s="179"/>
      <c r="AT489" s="173" t="s">
        <v>168</v>
      </c>
      <c r="AU489" s="173" t="s">
        <v>86</v>
      </c>
      <c r="AV489" s="14" t="s">
        <v>167</v>
      </c>
      <c r="AW489" s="14" t="s">
        <v>30</v>
      </c>
      <c r="AX489" s="14" t="s">
        <v>80</v>
      </c>
      <c r="AY489" s="173" t="s">
        <v>159</v>
      </c>
    </row>
    <row r="490" spans="1:65" s="2" customFormat="1" ht="24.2" customHeight="1">
      <c r="A490" s="33"/>
      <c r="B490" s="149"/>
      <c r="C490" s="150" t="s">
        <v>577</v>
      </c>
      <c r="D490" s="150" t="s">
        <v>162</v>
      </c>
      <c r="E490" s="151" t="s">
        <v>578</v>
      </c>
      <c r="F490" s="152" t="s">
        <v>579</v>
      </c>
      <c r="G490" s="153" t="s">
        <v>505</v>
      </c>
      <c r="H490" s="154">
        <v>1.901</v>
      </c>
      <c r="I490" s="155"/>
      <c r="J490" s="156">
        <f>ROUND(I490*H490,2)</f>
        <v>0</v>
      </c>
      <c r="K490" s="152" t="s">
        <v>166</v>
      </c>
      <c r="L490" s="34"/>
      <c r="M490" s="157" t="s">
        <v>1</v>
      </c>
      <c r="N490" s="158" t="s">
        <v>39</v>
      </c>
      <c r="O490" s="59"/>
      <c r="P490" s="159">
        <f>O490*H490</f>
        <v>0</v>
      </c>
      <c r="Q490" s="159">
        <v>0</v>
      </c>
      <c r="R490" s="159">
        <f>Q490*H490</f>
        <v>0</v>
      </c>
      <c r="S490" s="159">
        <v>2.2000000000000002</v>
      </c>
      <c r="T490" s="160">
        <f>S490*H490</f>
        <v>4.1822000000000008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61" t="s">
        <v>167</v>
      </c>
      <c r="AT490" s="161" t="s">
        <v>162</v>
      </c>
      <c r="AU490" s="161" t="s">
        <v>86</v>
      </c>
      <c r="AY490" s="18" t="s">
        <v>159</v>
      </c>
      <c r="BE490" s="162">
        <f>IF(N490="základní",J490,0)</f>
        <v>0</v>
      </c>
      <c r="BF490" s="162">
        <f>IF(N490="snížená",J490,0)</f>
        <v>0</v>
      </c>
      <c r="BG490" s="162">
        <f>IF(N490="zákl. přenesená",J490,0)</f>
        <v>0</v>
      </c>
      <c r="BH490" s="162">
        <f>IF(N490="sníž. přenesená",J490,0)</f>
        <v>0</v>
      </c>
      <c r="BI490" s="162">
        <f>IF(N490="nulová",J490,0)</f>
        <v>0</v>
      </c>
      <c r="BJ490" s="18" t="s">
        <v>86</v>
      </c>
      <c r="BK490" s="162">
        <f>ROUND(I490*H490,2)</f>
        <v>0</v>
      </c>
      <c r="BL490" s="18" t="s">
        <v>167</v>
      </c>
      <c r="BM490" s="161" t="s">
        <v>580</v>
      </c>
    </row>
    <row r="491" spans="1:65" s="13" customFormat="1" ht="11.25">
      <c r="B491" s="163"/>
      <c r="D491" s="164" t="s">
        <v>168</v>
      </c>
      <c r="E491" s="165" t="s">
        <v>1</v>
      </c>
      <c r="F491" s="166" t="s">
        <v>581</v>
      </c>
      <c r="H491" s="167">
        <v>1.901</v>
      </c>
      <c r="I491" s="168"/>
      <c r="L491" s="163"/>
      <c r="M491" s="169"/>
      <c r="N491" s="170"/>
      <c r="O491" s="170"/>
      <c r="P491" s="170"/>
      <c r="Q491" s="170"/>
      <c r="R491" s="170"/>
      <c r="S491" s="170"/>
      <c r="T491" s="171"/>
      <c r="AT491" s="165" t="s">
        <v>168</v>
      </c>
      <c r="AU491" s="165" t="s">
        <v>86</v>
      </c>
      <c r="AV491" s="13" t="s">
        <v>86</v>
      </c>
      <c r="AW491" s="13" t="s">
        <v>30</v>
      </c>
      <c r="AX491" s="13" t="s">
        <v>80</v>
      </c>
      <c r="AY491" s="165" t="s">
        <v>159</v>
      </c>
    </row>
    <row r="492" spans="1:65" s="2" customFormat="1" ht="44.25" customHeight="1">
      <c r="A492" s="33"/>
      <c r="B492" s="149"/>
      <c r="C492" s="150" t="s">
        <v>398</v>
      </c>
      <c r="D492" s="150" t="s">
        <v>162</v>
      </c>
      <c r="E492" s="151" t="s">
        <v>582</v>
      </c>
      <c r="F492" s="152" t="s">
        <v>583</v>
      </c>
      <c r="G492" s="153" t="s">
        <v>165</v>
      </c>
      <c r="H492" s="154">
        <v>38.85</v>
      </c>
      <c r="I492" s="155"/>
      <c r="J492" s="156">
        <f>ROUND(I492*H492,2)</f>
        <v>0</v>
      </c>
      <c r="K492" s="152" t="s">
        <v>166</v>
      </c>
      <c r="L492" s="34"/>
      <c r="M492" s="157" t="s">
        <v>1</v>
      </c>
      <c r="N492" s="158" t="s">
        <v>39</v>
      </c>
      <c r="O492" s="59"/>
      <c r="P492" s="159">
        <f>O492*H492</f>
        <v>0</v>
      </c>
      <c r="Q492" s="159">
        <v>0</v>
      </c>
      <c r="R492" s="159">
        <f>Q492*H492</f>
        <v>0</v>
      </c>
      <c r="S492" s="159">
        <v>3.5000000000000003E-2</v>
      </c>
      <c r="T492" s="160">
        <f>S492*H492</f>
        <v>1.3597500000000002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1" t="s">
        <v>167</v>
      </c>
      <c r="AT492" s="161" t="s">
        <v>162</v>
      </c>
      <c r="AU492" s="161" t="s">
        <v>86</v>
      </c>
      <c r="AY492" s="18" t="s">
        <v>159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8" t="s">
        <v>86</v>
      </c>
      <c r="BK492" s="162">
        <f>ROUND(I492*H492,2)</f>
        <v>0</v>
      </c>
      <c r="BL492" s="18" t="s">
        <v>167</v>
      </c>
      <c r="BM492" s="161" t="s">
        <v>584</v>
      </c>
    </row>
    <row r="493" spans="1:65" s="13" customFormat="1" ht="11.25">
      <c r="B493" s="163"/>
      <c r="D493" s="164" t="s">
        <v>168</v>
      </c>
      <c r="E493" s="165" t="s">
        <v>1</v>
      </c>
      <c r="F493" s="166" t="s">
        <v>585</v>
      </c>
      <c r="H493" s="167">
        <v>9.6</v>
      </c>
      <c r="I493" s="168"/>
      <c r="L493" s="163"/>
      <c r="M493" s="169"/>
      <c r="N493" s="170"/>
      <c r="O493" s="170"/>
      <c r="P493" s="170"/>
      <c r="Q493" s="170"/>
      <c r="R493" s="170"/>
      <c r="S493" s="170"/>
      <c r="T493" s="171"/>
      <c r="AT493" s="165" t="s">
        <v>168</v>
      </c>
      <c r="AU493" s="165" t="s">
        <v>86</v>
      </c>
      <c r="AV493" s="13" t="s">
        <v>86</v>
      </c>
      <c r="AW493" s="13" t="s">
        <v>30</v>
      </c>
      <c r="AX493" s="13" t="s">
        <v>73</v>
      </c>
      <c r="AY493" s="165" t="s">
        <v>159</v>
      </c>
    </row>
    <row r="494" spans="1:65" s="13" customFormat="1" ht="11.25">
      <c r="B494" s="163"/>
      <c r="D494" s="164" t="s">
        <v>168</v>
      </c>
      <c r="E494" s="165" t="s">
        <v>1</v>
      </c>
      <c r="F494" s="166" t="s">
        <v>515</v>
      </c>
      <c r="H494" s="167">
        <v>29.25</v>
      </c>
      <c r="I494" s="168"/>
      <c r="L494" s="163"/>
      <c r="M494" s="169"/>
      <c r="N494" s="170"/>
      <c r="O494" s="170"/>
      <c r="P494" s="170"/>
      <c r="Q494" s="170"/>
      <c r="R494" s="170"/>
      <c r="S494" s="170"/>
      <c r="T494" s="171"/>
      <c r="AT494" s="165" t="s">
        <v>168</v>
      </c>
      <c r="AU494" s="165" t="s">
        <v>86</v>
      </c>
      <c r="AV494" s="13" t="s">
        <v>86</v>
      </c>
      <c r="AW494" s="13" t="s">
        <v>30</v>
      </c>
      <c r="AX494" s="13" t="s">
        <v>73</v>
      </c>
      <c r="AY494" s="165" t="s">
        <v>159</v>
      </c>
    </row>
    <row r="495" spans="1:65" s="14" customFormat="1" ht="11.25">
      <c r="B495" s="172"/>
      <c r="D495" s="164" t="s">
        <v>168</v>
      </c>
      <c r="E495" s="173" t="s">
        <v>1</v>
      </c>
      <c r="F495" s="174" t="s">
        <v>170</v>
      </c>
      <c r="H495" s="175">
        <v>38.85</v>
      </c>
      <c r="I495" s="176"/>
      <c r="L495" s="172"/>
      <c r="M495" s="177"/>
      <c r="N495" s="178"/>
      <c r="O495" s="178"/>
      <c r="P495" s="178"/>
      <c r="Q495" s="178"/>
      <c r="R495" s="178"/>
      <c r="S495" s="178"/>
      <c r="T495" s="179"/>
      <c r="AT495" s="173" t="s">
        <v>168</v>
      </c>
      <c r="AU495" s="173" t="s">
        <v>86</v>
      </c>
      <c r="AV495" s="14" t="s">
        <v>167</v>
      </c>
      <c r="AW495" s="14" t="s">
        <v>30</v>
      </c>
      <c r="AX495" s="14" t="s">
        <v>80</v>
      </c>
      <c r="AY495" s="173" t="s">
        <v>159</v>
      </c>
    </row>
    <row r="496" spans="1:65" s="2" customFormat="1" ht="37.9" customHeight="1">
      <c r="A496" s="33"/>
      <c r="B496" s="149"/>
      <c r="C496" s="150" t="s">
        <v>586</v>
      </c>
      <c r="D496" s="150" t="s">
        <v>162</v>
      </c>
      <c r="E496" s="151" t="s">
        <v>587</v>
      </c>
      <c r="F496" s="152" t="s">
        <v>588</v>
      </c>
      <c r="G496" s="153" t="s">
        <v>165</v>
      </c>
      <c r="H496" s="154">
        <v>54.640999999999998</v>
      </c>
      <c r="I496" s="155"/>
      <c r="J496" s="156">
        <f>ROUND(I496*H496,2)</f>
        <v>0</v>
      </c>
      <c r="K496" s="152" t="s">
        <v>166</v>
      </c>
      <c r="L496" s="34"/>
      <c r="M496" s="157" t="s">
        <v>1</v>
      </c>
      <c r="N496" s="158" t="s">
        <v>39</v>
      </c>
      <c r="O496" s="59"/>
      <c r="P496" s="159">
        <f>O496*H496</f>
        <v>0</v>
      </c>
      <c r="Q496" s="159">
        <v>0</v>
      </c>
      <c r="R496" s="159">
        <f>Q496*H496</f>
        <v>0</v>
      </c>
      <c r="S496" s="159">
        <v>4.8000000000000001E-2</v>
      </c>
      <c r="T496" s="160">
        <f>S496*H496</f>
        <v>2.6227679999999998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1" t="s">
        <v>167</v>
      </c>
      <c r="AT496" s="161" t="s">
        <v>162</v>
      </c>
      <c r="AU496" s="161" t="s">
        <v>86</v>
      </c>
      <c r="AY496" s="18" t="s">
        <v>159</v>
      </c>
      <c r="BE496" s="162">
        <f>IF(N496="základní",J496,0)</f>
        <v>0</v>
      </c>
      <c r="BF496" s="162">
        <f>IF(N496="snížená",J496,0)</f>
        <v>0</v>
      </c>
      <c r="BG496" s="162">
        <f>IF(N496="zákl. přenesená",J496,0)</f>
        <v>0</v>
      </c>
      <c r="BH496" s="162">
        <f>IF(N496="sníž. přenesená",J496,0)</f>
        <v>0</v>
      </c>
      <c r="BI496" s="162">
        <f>IF(N496="nulová",J496,0)</f>
        <v>0</v>
      </c>
      <c r="BJ496" s="18" t="s">
        <v>86</v>
      </c>
      <c r="BK496" s="162">
        <f>ROUND(I496*H496,2)</f>
        <v>0</v>
      </c>
      <c r="BL496" s="18" t="s">
        <v>167</v>
      </c>
      <c r="BM496" s="161" t="s">
        <v>589</v>
      </c>
    </row>
    <row r="497" spans="1:65" s="13" customFormat="1" ht="11.25">
      <c r="B497" s="163"/>
      <c r="D497" s="164" t="s">
        <v>168</v>
      </c>
      <c r="E497" s="165" t="s">
        <v>1</v>
      </c>
      <c r="F497" s="166" t="s">
        <v>590</v>
      </c>
      <c r="H497" s="167">
        <v>54.640999999999998</v>
      </c>
      <c r="I497" s="168"/>
      <c r="L497" s="163"/>
      <c r="M497" s="169"/>
      <c r="N497" s="170"/>
      <c r="O497" s="170"/>
      <c r="P497" s="170"/>
      <c r="Q497" s="170"/>
      <c r="R497" s="170"/>
      <c r="S497" s="170"/>
      <c r="T497" s="171"/>
      <c r="AT497" s="165" t="s">
        <v>168</v>
      </c>
      <c r="AU497" s="165" t="s">
        <v>86</v>
      </c>
      <c r="AV497" s="13" t="s">
        <v>86</v>
      </c>
      <c r="AW497" s="13" t="s">
        <v>30</v>
      </c>
      <c r="AX497" s="13" t="s">
        <v>73</v>
      </c>
      <c r="AY497" s="165" t="s">
        <v>159</v>
      </c>
    </row>
    <row r="498" spans="1:65" s="14" customFormat="1" ht="11.25">
      <c r="B498" s="172"/>
      <c r="D498" s="164" t="s">
        <v>168</v>
      </c>
      <c r="E498" s="173" t="s">
        <v>1</v>
      </c>
      <c r="F498" s="174" t="s">
        <v>170</v>
      </c>
      <c r="H498" s="175">
        <v>54.640999999999998</v>
      </c>
      <c r="I498" s="176"/>
      <c r="L498" s="172"/>
      <c r="M498" s="177"/>
      <c r="N498" s="178"/>
      <c r="O498" s="178"/>
      <c r="P498" s="178"/>
      <c r="Q498" s="178"/>
      <c r="R498" s="178"/>
      <c r="S498" s="178"/>
      <c r="T498" s="179"/>
      <c r="AT498" s="173" t="s">
        <v>168</v>
      </c>
      <c r="AU498" s="173" t="s">
        <v>86</v>
      </c>
      <c r="AV498" s="14" t="s">
        <v>167</v>
      </c>
      <c r="AW498" s="14" t="s">
        <v>30</v>
      </c>
      <c r="AX498" s="14" t="s">
        <v>80</v>
      </c>
      <c r="AY498" s="173" t="s">
        <v>159</v>
      </c>
    </row>
    <row r="499" spans="1:65" s="2" customFormat="1" ht="37.9" customHeight="1">
      <c r="A499" s="33"/>
      <c r="B499" s="149"/>
      <c r="C499" s="150" t="s">
        <v>401</v>
      </c>
      <c r="D499" s="150" t="s">
        <v>162</v>
      </c>
      <c r="E499" s="151" t="s">
        <v>591</v>
      </c>
      <c r="F499" s="152" t="s">
        <v>592</v>
      </c>
      <c r="G499" s="153" t="s">
        <v>165</v>
      </c>
      <c r="H499" s="154">
        <v>58.256</v>
      </c>
      <c r="I499" s="155"/>
      <c r="J499" s="156">
        <f>ROUND(I499*H499,2)</f>
        <v>0</v>
      </c>
      <c r="K499" s="152" t="s">
        <v>166</v>
      </c>
      <c r="L499" s="34"/>
      <c r="M499" s="157" t="s">
        <v>1</v>
      </c>
      <c r="N499" s="158" t="s">
        <v>39</v>
      </c>
      <c r="O499" s="59"/>
      <c r="P499" s="159">
        <f>O499*H499</f>
        <v>0</v>
      </c>
      <c r="Q499" s="159">
        <v>0</v>
      </c>
      <c r="R499" s="159">
        <f>Q499*H499</f>
        <v>0</v>
      </c>
      <c r="S499" s="159">
        <v>3.7999999999999999E-2</v>
      </c>
      <c r="T499" s="160">
        <f>S499*H499</f>
        <v>2.2137280000000001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61" t="s">
        <v>167</v>
      </c>
      <c r="AT499" s="161" t="s">
        <v>162</v>
      </c>
      <c r="AU499" s="161" t="s">
        <v>86</v>
      </c>
      <c r="AY499" s="18" t="s">
        <v>159</v>
      </c>
      <c r="BE499" s="162">
        <f>IF(N499="základní",J499,0)</f>
        <v>0</v>
      </c>
      <c r="BF499" s="162">
        <f>IF(N499="snížená",J499,0)</f>
        <v>0</v>
      </c>
      <c r="BG499" s="162">
        <f>IF(N499="zákl. přenesená",J499,0)</f>
        <v>0</v>
      </c>
      <c r="BH499" s="162">
        <f>IF(N499="sníž. přenesená",J499,0)</f>
        <v>0</v>
      </c>
      <c r="BI499" s="162">
        <f>IF(N499="nulová",J499,0)</f>
        <v>0</v>
      </c>
      <c r="BJ499" s="18" t="s">
        <v>86</v>
      </c>
      <c r="BK499" s="162">
        <f>ROUND(I499*H499,2)</f>
        <v>0</v>
      </c>
      <c r="BL499" s="18" t="s">
        <v>167</v>
      </c>
      <c r="BM499" s="161" t="s">
        <v>593</v>
      </c>
    </row>
    <row r="500" spans="1:65" s="13" customFormat="1" ht="11.25">
      <c r="B500" s="163"/>
      <c r="D500" s="164" t="s">
        <v>168</v>
      </c>
      <c r="E500" s="165" t="s">
        <v>1</v>
      </c>
      <c r="F500" s="166" t="s">
        <v>594</v>
      </c>
      <c r="H500" s="167">
        <v>50.695999999999998</v>
      </c>
      <c r="I500" s="168"/>
      <c r="L500" s="163"/>
      <c r="M500" s="169"/>
      <c r="N500" s="170"/>
      <c r="O500" s="170"/>
      <c r="P500" s="170"/>
      <c r="Q500" s="170"/>
      <c r="R500" s="170"/>
      <c r="S500" s="170"/>
      <c r="T500" s="171"/>
      <c r="AT500" s="165" t="s">
        <v>168</v>
      </c>
      <c r="AU500" s="165" t="s">
        <v>86</v>
      </c>
      <c r="AV500" s="13" t="s">
        <v>86</v>
      </c>
      <c r="AW500" s="13" t="s">
        <v>30</v>
      </c>
      <c r="AX500" s="13" t="s">
        <v>73</v>
      </c>
      <c r="AY500" s="165" t="s">
        <v>159</v>
      </c>
    </row>
    <row r="501" spans="1:65" s="13" customFormat="1" ht="11.25">
      <c r="B501" s="163"/>
      <c r="D501" s="164" t="s">
        <v>168</v>
      </c>
      <c r="E501" s="165" t="s">
        <v>1</v>
      </c>
      <c r="F501" s="166" t="s">
        <v>595</v>
      </c>
      <c r="H501" s="167">
        <v>7.56</v>
      </c>
      <c r="I501" s="168"/>
      <c r="L501" s="163"/>
      <c r="M501" s="169"/>
      <c r="N501" s="170"/>
      <c r="O501" s="170"/>
      <c r="P501" s="170"/>
      <c r="Q501" s="170"/>
      <c r="R501" s="170"/>
      <c r="S501" s="170"/>
      <c r="T501" s="171"/>
      <c r="AT501" s="165" t="s">
        <v>168</v>
      </c>
      <c r="AU501" s="165" t="s">
        <v>86</v>
      </c>
      <c r="AV501" s="13" t="s">
        <v>86</v>
      </c>
      <c r="AW501" s="13" t="s">
        <v>30</v>
      </c>
      <c r="AX501" s="13" t="s">
        <v>73</v>
      </c>
      <c r="AY501" s="165" t="s">
        <v>159</v>
      </c>
    </row>
    <row r="502" spans="1:65" s="14" customFormat="1" ht="11.25">
      <c r="B502" s="172"/>
      <c r="D502" s="164" t="s">
        <v>168</v>
      </c>
      <c r="E502" s="173" t="s">
        <v>1</v>
      </c>
      <c r="F502" s="174" t="s">
        <v>170</v>
      </c>
      <c r="H502" s="175">
        <v>58.256</v>
      </c>
      <c r="I502" s="176"/>
      <c r="L502" s="172"/>
      <c r="M502" s="177"/>
      <c r="N502" s="178"/>
      <c r="O502" s="178"/>
      <c r="P502" s="178"/>
      <c r="Q502" s="178"/>
      <c r="R502" s="178"/>
      <c r="S502" s="178"/>
      <c r="T502" s="179"/>
      <c r="AT502" s="173" t="s">
        <v>168</v>
      </c>
      <c r="AU502" s="173" t="s">
        <v>86</v>
      </c>
      <c r="AV502" s="14" t="s">
        <v>167</v>
      </c>
      <c r="AW502" s="14" t="s">
        <v>30</v>
      </c>
      <c r="AX502" s="14" t="s">
        <v>80</v>
      </c>
      <c r="AY502" s="173" t="s">
        <v>159</v>
      </c>
    </row>
    <row r="503" spans="1:65" s="2" customFormat="1" ht="37.9" customHeight="1">
      <c r="A503" s="33"/>
      <c r="B503" s="149"/>
      <c r="C503" s="150" t="s">
        <v>596</v>
      </c>
      <c r="D503" s="150" t="s">
        <v>162</v>
      </c>
      <c r="E503" s="151" t="s">
        <v>597</v>
      </c>
      <c r="F503" s="152" t="s">
        <v>598</v>
      </c>
      <c r="G503" s="153" t="s">
        <v>165</v>
      </c>
      <c r="H503" s="154">
        <v>315.63</v>
      </c>
      <c r="I503" s="155"/>
      <c r="J503" s="156">
        <f>ROUND(I503*H503,2)</f>
        <v>0</v>
      </c>
      <c r="K503" s="152" t="s">
        <v>166</v>
      </c>
      <c r="L503" s="34"/>
      <c r="M503" s="157" t="s">
        <v>1</v>
      </c>
      <c r="N503" s="158" t="s">
        <v>39</v>
      </c>
      <c r="O503" s="59"/>
      <c r="P503" s="159">
        <f>O503*H503</f>
        <v>0</v>
      </c>
      <c r="Q503" s="159">
        <v>0</v>
      </c>
      <c r="R503" s="159">
        <f>Q503*H503</f>
        <v>0</v>
      </c>
      <c r="S503" s="159">
        <v>3.4000000000000002E-2</v>
      </c>
      <c r="T503" s="160">
        <f>S503*H503</f>
        <v>10.73142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1" t="s">
        <v>167</v>
      </c>
      <c r="AT503" s="161" t="s">
        <v>162</v>
      </c>
      <c r="AU503" s="161" t="s">
        <v>86</v>
      </c>
      <c r="AY503" s="18" t="s">
        <v>159</v>
      </c>
      <c r="BE503" s="162">
        <f>IF(N503="základní",J503,0)</f>
        <v>0</v>
      </c>
      <c r="BF503" s="162">
        <f>IF(N503="snížená",J503,0)</f>
        <v>0</v>
      </c>
      <c r="BG503" s="162">
        <f>IF(N503="zákl. přenesená",J503,0)</f>
        <v>0</v>
      </c>
      <c r="BH503" s="162">
        <f>IF(N503="sníž. přenesená",J503,0)</f>
        <v>0</v>
      </c>
      <c r="BI503" s="162">
        <f>IF(N503="nulová",J503,0)</f>
        <v>0</v>
      </c>
      <c r="BJ503" s="18" t="s">
        <v>86</v>
      </c>
      <c r="BK503" s="162">
        <f>ROUND(I503*H503,2)</f>
        <v>0</v>
      </c>
      <c r="BL503" s="18" t="s">
        <v>167</v>
      </c>
      <c r="BM503" s="161" t="s">
        <v>599</v>
      </c>
    </row>
    <row r="504" spans="1:65" s="13" customFormat="1" ht="22.5">
      <c r="B504" s="163"/>
      <c r="D504" s="164" t="s">
        <v>168</v>
      </c>
      <c r="E504" s="165" t="s">
        <v>1</v>
      </c>
      <c r="F504" s="166" t="s">
        <v>600</v>
      </c>
      <c r="H504" s="167">
        <v>315.63</v>
      </c>
      <c r="I504" s="168"/>
      <c r="L504" s="163"/>
      <c r="M504" s="169"/>
      <c r="N504" s="170"/>
      <c r="O504" s="170"/>
      <c r="P504" s="170"/>
      <c r="Q504" s="170"/>
      <c r="R504" s="170"/>
      <c r="S504" s="170"/>
      <c r="T504" s="171"/>
      <c r="AT504" s="165" t="s">
        <v>168</v>
      </c>
      <c r="AU504" s="165" t="s">
        <v>86</v>
      </c>
      <c r="AV504" s="13" t="s">
        <v>86</v>
      </c>
      <c r="AW504" s="13" t="s">
        <v>30</v>
      </c>
      <c r="AX504" s="13" t="s">
        <v>73</v>
      </c>
      <c r="AY504" s="165" t="s">
        <v>159</v>
      </c>
    </row>
    <row r="505" spans="1:65" s="14" customFormat="1" ht="11.25">
      <c r="B505" s="172"/>
      <c r="D505" s="164" t="s">
        <v>168</v>
      </c>
      <c r="E505" s="173" t="s">
        <v>1</v>
      </c>
      <c r="F505" s="174" t="s">
        <v>170</v>
      </c>
      <c r="H505" s="175">
        <v>315.63</v>
      </c>
      <c r="I505" s="176"/>
      <c r="L505" s="172"/>
      <c r="M505" s="177"/>
      <c r="N505" s="178"/>
      <c r="O505" s="178"/>
      <c r="P505" s="178"/>
      <c r="Q505" s="178"/>
      <c r="R505" s="178"/>
      <c r="S505" s="178"/>
      <c r="T505" s="179"/>
      <c r="AT505" s="173" t="s">
        <v>168</v>
      </c>
      <c r="AU505" s="173" t="s">
        <v>86</v>
      </c>
      <c r="AV505" s="14" t="s">
        <v>167</v>
      </c>
      <c r="AW505" s="14" t="s">
        <v>30</v>
      </c>
      <c r="AX505" s="14" t="s">
        <v>80</v>
      </c>
      <c r="AY505" s="173" t="s">
        <v>159</v>
      </c>
    </row>
    <row r="506" spans="1:65" s="2" customFormat="1" ht="44.25" customHeight="1">
      <c r="A506" s="33"/>
      <c r="B506" s="149"/>
      <c r="C506" s="150" t="s">
        <v>406</v>
      </c>
      <c r="D506" s="150" t="s">
        <v>162</v>
      </c>
      <c r="E506" s="151" t="s">
        <v>601</v>
      </c>
      <c r="F506" s="152" t="s">
        <v>602</v>
      </c>
      <c r="G506" s="153" t="s">
        <v>165</v>
      </c>
      <c r="H506" s="154">
        <v>144.19800000000001</v>
      </c>
      <c r="I506" s="155"/>
      <c r="J506" s="156">
        <f>ROUND(I506*H506,2)</f>
        <v>0</v>
      </c>
      <c r="K506" s="152" t="s">
        <v>166</v>
      </c>
      <c r="L506" s="34"/>
      <c r="M506" s="157" t="s">
        <v>1</v>
      </c>
      <c r="N506" s="158" t="s">
        <v>39</v>
      </c>
      <c r="O506" s="59"/>
      <c r="P506" s="159">
        <f>O506*H506</f>
        <v>0</v>
      </c>
      <c r="Q506" s="159">
        <v>0</v>
      </c>
      <c r="R506" s="159">
        <f>Q506*H506</f>
        <v>0</v>
      </c>
      <c r="S506" s="159">
        <v>3.2000000000000001E-2</v>
      </c>
      <c r="T506" s="160">
        <f>S506*H506</f>
        <v>4.6143360000000007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61" t="s">
        <v>167</v>
      </c>
      <c r="AT506" s="161" t="s">
        <v>162</v>
      </c>
      <c r="AU506" s="161" t="s">
        <v>86</v>
      </c>
      <c r="AY506" s="18" t="s">
        <v>159</v>
      </c>
      <c r="BE506" s="162">
        <f>IF(N506="základní",J506,0)</f>
        <v>0</v>
      </c>
      <c r="BF506" s="162">
        <f>IF(N506="snížená",J506,0)</f>
        <v>0</v>
      </c>
      <c r="BG506" s="162">
        <f>IF(N506="zákl. přenesená",J506,0)</f>
        <v>0</v>
      </c>
      <c r="BH506" s="162">
        <f>IF(N506="sníž. přenesená",J506,0)</f>
        <v>0</v>
      </c>
      <c r="BI506" s="162">
        <f>IF(N506="nulová",J506,0)</f>
        <v>0</v>
      </c>
      <c r="BJ506" s="18" t="s">
        <v>86</v>
      </c>
      <c r="BK506" s="162">
        <f>ROUND(I506*H506,2)</f>
        <v>0</v>
      </c>
      <c r="BL506" s="18" t="s">
        <v>167</v>
      </c>
      <c r="BM506" s="161" t="s">
        <v>603</v>
      </c>
    </row>
    <row r="507" spans="1:65" s="13" customFormat="1" ht="22.5">
      <c r="B507" s="163"/>
      <c r="D507" s="164" t="s">
        <v>168</v>
      </c>
      <c r="E507" s="165" t="s">
        <v>1</v>
      </c>
      <c r="F507" s="166" t="s">
        <v>604</v>
      </c>
      <c r="H507" s="167">
        <v>144.19800000000001</v>
      </c>
      <c r="I507" s="168"/>
      <c r="L507" s="163"/>
      <c r="M507" s="169"/>
      <c r="N507" s="170"/>
      <c r="O507" s="170"/>
      <c r="P507" s="170"/>
      <c r="Q507" s="170"/>
      <c r="R507" s="170"/>
      <c r="S507" s="170"/>
      <c r="T507" s="171"/>
      <c r="AT507" s="165" t="s">
        <v>168</v>
      </c>
      <c r="AU507" s="165" t="s">
        <v>86</v>
      </c>
      <c r="AV507" s="13" t="s">
        <v>86</v>
      </c>
      <c r="AW507" s="13" t="s">
        <v>30</v>
      </c>
      <c r="AX507" s="13" t="s">
        <v>73</v>
      </c>
      <c r="AY507" s="165" t="s">
        <v>159</v>
      </c>
    </row>
    <row r="508" spans="1:65" s="14" customFormat="1" ht="11.25">
      <c r="B508" s="172"/>
      <c r="D508" s="164" t="s">
        <v>168</v>
      </c>
      <c r="E508" s="173" t="s">
        <v>1</v>
      </c>
      <c r="F508" s="174" t="s">
        <v>170</v>
      </c>
      <c r="H508" s="175">
        <v>144.19800000000001</v>
      </c>
      <c r="I508" s="176"/>
      <c r="L508" s="172"/>
      <c r="M508" s="177"/>
      <c r="N508" s="178"/>
      <c r="O508" s="178"/>
      <c r="P508" s="178"/>
      <c r="Q508" s="178"/>
      <c r="R508" s="178"/>
      <c r="S508" s="178"/>
      <c r="T508" s="179"/>
      <c r="AT508" s="173" t="s">
        <v>168</v>
      </c>
      <c r="AU508" s="173" t="s">
        <v>86</v>
      </c>
      <c r="AV508" s="14" t="s">
        <v>167</v>
      </c>
      <c r="AW508" s="14" t="s">
        <v>30</v>
      </c>
      <c r="AX508" s="14" t="s">
        <v>80</v>
      </c>
      <c r="AY508" s="173" t="s">
        <v>159</v>
      </c>
    </row>
    <row r="509" spans="1:65" s="2" customFormat="1" ht="49.15" customHeight="1">
      <c r="A509" s="33"/>
      <c r="B509" s="149"/>
      <c r="C509" s="150" t="s">
        <v>605</v>
      </c>
      <c r="D509" s="150" t="s">
        <v>162</v>
      </c>
      <c r="E509" s="151" t="s">
        <v>606</v>
      </c>
      <c r="F509" s="152" t="s">
        <v>607</v>
      </c>
      <c r="G509" s="153" t="s">
        <v>165</v>
      </c>
      <c r="H509" s="154">
        <v>19.440000000000001</v>
      </c>
      <c r="I509" s="155"/>
      <c r="J509" s="156">
        <f>ROUND(I509*H509,2)</f>
        <v>0</v>
      </c>
      <c r="K509" s="152" t="s">
        <v>166</v>
      </c>
      <c r="L509" s="34"/>
      <c r="M509" s="157" t="s">
        <v>1</v>
      </c>
      <c r="N509" s="158" t="s">
        <v>39</v>
      </c>
      <c r="O509" s="59"/>
      <c r="P509" s="159">
        <f>O509*H509</f>
        <v>0</v>
      </c>
      <c r="Q509" s="159">
        <v>0</v>
      </c>
      <c r="R509" s="159">
        <f>Q509*H509</f>
        <v>0</v>
      </c>
      <c r="S509" s="159">
        <v>1.4999999999999999E-2</v>
      </c>
      <c r="T509" s="160">
        <f>S509*H509</f>
        <v>0.29160000000000003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61" t="s">
        <v>167</v>
      </c>
      <c r="AT509" s="161" t="s">
        <v>162</v>
      </c>
      <c r="AU509" s="161" t="s">
        <v>86</v>
      </c>
      <c r="AY509" s="18" t="s">
        <v>159</v>
      </c>
      <c r="BE509" s="162">
        <f>IF(N509="základní",J509,0)</f>
        <v>0</v>
      </c>
      <c r="BF509" s="162">
        <f>IF(N509="snížená",J509,0)</f>
        <v>0</v>
      </c>
      <c r="BG509" s="162">
        <f>IF(N509="zákl. přenesená",J509,0)</f>
        <v>0</v>
      </c>
      <c r="BH509" s="162">
        <f>IF(N509="sníž. přenesená",J509,0)</f>
        <v>0</v>
      </c>
      <c r="BI509" s="162">
        <f>IF(N509="nulová",J509,0)</f>
        <v>0</v>
      </c>
      <c r="BJ509" s="18" t="s">
        <v>86</v>
      </c>
      <c r="BK509" s="162">
        <f>ROUND(I509*H509,2)</f>
        <v>0</v>
      </c>
      <c r="BL509" s="18" t="s">
        <v>167</v>
      </c>
      <c r="BM509" s="161" t="s">
        <v>608</v>
      </c>
    </row>
    <row r="510" spans="1:65" s="13" customFormat="1" ht="11.25">
      <c r="B510" s="163"/>
      <c r="D510" s="164" t="s">
        <v>168</v>
      </c>
      <c r="E510" s="165" t="s">
        <v>1</v>
      </c>
      <c r="F510" s="166" t="s">
        <v>609</v>
      </c>
      <c r="H510" s="167">
        <v>19.440000000000001</v>
      </c>
      <c r="I510" s="168"/>
      <c r="L510" s="163"/>
      <c r="M510" s="169"/>
      <c r="N510" s="170"/>
      <c r="O510" s="170"/>
      <c r="P510" s="170"/>
      <c r="Q510" s="170"/>
      <c r="R510" s="170"/>
      <c r="S510" s="170"/>
      <c r="T510" s="171"/>
      <c r="AT510" s="165" t="s">
        <v>168</v>
      </c>
      <c r="AU510" s="165" t="s">
        <v>86</v>
      </c>
      <c r="AV510" s="13" t="s">
        <v>86</v>
      </c>
      <c r="AW510" s="13" t="s">
        <v>30</v>
      </c>
      <c r="AX510" s="13" t="s">
        <v>73</v>
      </c>
      <c r="AY510" s="165" t="s">
        <v>159</v>
      </c>
    </row>
    <row r="511" spans="1:65" s="14" customFormat="1" ht="11.25">
      <c r="B511" s="172"/>
      <c r="D511" s="164" t="s">
        <v>168</v>
      </c>
      <c r="E511" s="173" t="s">
        <v>1</v>
      </c>
      <c r="F511" s="174" t="s">
        <v>170</v>
      </c>
      <c r="H511" s="175">
        <v>19.440000000000001</v>
      </c>
      <c r="I511" s="176"/>
      <c r="L511" s="172"/>
      <c r="M511" s="177"/>
      <c r="N511" s="178"/>
      <c r="O511" s="178"/>
      <c r="P511" s="178"/>
      <c r="Q511" s="178"/>
      <c r="R511" s="178"/>
      <c r="S511" s="178"/>
      <c r="T511" s="179"/>
      <c r="AT511" s="173" t="s">
        <v>168</v>
      </c>
      <c r="AU511" s="173" t="s">
        <v>86</v>
      </c>
      <c r="AV511" s="14" t="s">
        <v>167</v>
      </c>
      <c r="AW511" s="14" t="s">
        <v>30</v>
      </c>
      <c r="AX511" s="14" t="s">
        <v>80</v>
      </c>
      <c r="AY511" s="173" t="s">
        <v>159</v>
      </c>
    </row>
    <row r="512" spans="1:65" s="2" customFormat="1" ht="37.9" customHeight="1">
      <c r="A512" s="33"/>
      <c r="B512" s="149"/>
      <c r="C512" s="150" t="s">
        <v>411</v>
      </c>
      <c r="D512" s="150" t="s">
        <v>162</v>
      </c>
      <c r="E512" s="151" t="s">
        <v>610</v>
      </c>
      <c r="F512" s="152" t="s">
        <v>611</v>
      </c>
      <c r="G512" s="153" t="s">
        <v>165</v>
      </c>
      <c r="H512" s="154">
        <v>1.8</v>
      </c>
      <c r="I512" s="155"/>
      <c r="J512" s="156">
        <f>ROUND(I512*H512,2)</f>
        <v>0</v>
      </c>
      <c r="K512" s="152" t="s">
        <v>166</v>
      </c>
      <c r="L512" s="34"/>
      <c r="M512" s="157" t="s">
        <v>1</v>
      </c>
      <c r="N512" s="158" t="s">
        <v>39</v>
      </c>
      <c r="O512" s="59"/>
      <c r="P512" s="159">
        <f>O512*H512</f>
        <v>0</v>
      </c>
      <c r="Q512" s="159">
        <v>0</v>
      </c>
      <c r="R512" s="159">
        <f>Q512*H512</f>
        <v>0</v>
      </c>
      <c r="S512" s="159">
        <v>7.5999999999999998E-2</v>
      </c>
      <c r="T512" s="160">
        <f>S512*H512</f>
        <v>0.1368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61" t="s">
        <v>167</v>
      </c>
      <c r="AT512" s="161" t="s">
        <v>162</v>
      </c>
      <c r="AU512" s="161" t="s">
        <v>86</v>
      </c>
      <c r="AY512" s="18" t="s">
        <v>159</v>
      </c>
      <c r="BE512" s="162">
        <f>IF(N512="základní",J512,0)</f>
        <v>0</v>
      </c>
      <c r="BF512" s="162">
        <f>IF(N512="snížená",J512,0)</f>
        <v>0</v>
      </c>
      <c r="BG512" s="162">
        <f>IF(N512="zákl. přenesená",J512,0)</f>
        <v>0</v>
      </c>
      <c r="BH512" s="162">
        <f>IF(N512="sníž. přenesená",J512,0)</f>
        <v>0</v>
      </c>
      <c r="BI512" s="162">
        <f>IF(N512="nulová",J512,0)</f>
        <v>0</v>
      </c>
      <c r="BJ512" s="18" t="s">
        <v>86</v>
      </c>
      <c r="BK512" s="162">
        <f>ROUND(I512*H512,2)</f>
        <v>0</v>
      </c>
      <c r="BL512" s="18" t="s">
        <v>167</v>
      </c>
      <c r="BM512" s="161" t="s">
        <v>612</v>
      </c>
    </row>
    <row r="513" spans="1:65" s="13" customFormat="1" ht="11.25">
      <c r="B513" s="163"/>
      <c r="D513" s="164" t="s">
        <v>168</v>
      </c>
      <c r="E513" s="165" t="s">
        <v>1</v>
      </c>
      <c r="F513" s="166" t="s">
        <v>613</v>
      </c>
      <c r="H513" s="167">
        <v>1.8</v>
      </c>
      <c r="I513" s="168"/>
      <c r="L513" s="163"/>
      <c r="M513" s="169"/>
      <c r="N513" s="170"/>
      <c r="O513" s="170"/>
      <c r="P513" s="170"/>
      <c r="Q513" s="170"/>
      <c r="R513" s="170"/>
      <c r="S513" s="170"/>
      <c r="T513" s="171"/>
      <c r="AT513" s="165" t="s">
        <v>168</v>
      </c>
      <c r="AU513" s="165" t="s">
        <v>86</v>
      </c>
      <c r="AV513" s="13" t="s">
        <v>86</v>
      </c>
      <c r="AW513" s="13" t="s">
        <v>30</v>
      </c>
      <c r="AX513" s="13" t="s">
        <v>73</v>
      </c>
      <c r="AY513" s="165" t="s">
        <v>159</v>
      </c>
    </row>
    <row r="514" spans="1:65" s="14" customFormat="1" ht="11.25">
      <c r="B514" s="172"/>
      <c r="D514" s="164" t="s">
        <v>168</v>
      </c>
      <c r="E514" s="173" t="s">
        <v>1</v>
      </c>
      <c r="F514" s="174" t="s">
        <v>170</v>
      </c>
      <c r="H514" s="175">
        <v>1.8</v>
      </c>
      <c r="I514" s="176"/>
      <c r="L514" s="172"/>
      <c r="M514" s="177"/>
      <c r="N514" s="178"/>
      <c r="O514" s="178"/>
      <c r="P514" s="178"/>
      <c r="Q514" s="178"/>
      <c r="R514" s="178"/>
      <c r="S514" s="178"/>
      <c r="T514" s="179"/>
      <c r="AT514" s="173" t="s">
        <v>168</v>
      </c>
      <c r="AU514" s="173" t="s">
        <v>86</v>
      </c>
      <c r="AV514" s="14" t="s">
        <v>167</v>
      </c>
      <c r="AW514" s="14" t="s">
        <v>30</v>
      </c>
      <c r="AX514" s="14" t="s">
        <v>80</v>
      </c>
      <c r="AY514" s="173" t="s">
        <v>159</v>
      </c>
    </row>
    <row r="515" spans="1:65" s="2" customFormat="1" ht="37.9" customHeight="1">
      <c r="A515" s="33"/>
      <c r="B515" s="149"/>
      <c r="C515" s="150" t="s">
        <v>614</v>
      </c>
      <c r="D515" s="150" t="s">
        <v>162</v>
      </c>
      <c r="E515" s="151" t="s">
        <v>615</v>
      </c>
      <c r="F515" s="152" t="s">
        <v>616</v>
      </c>
      <c r="G515" s="153" t="s">
        <v>165</v>
      </c>
      <c r="H515" s="154">
        <v>17.364999999999998</v>
      </c>
      <c r="I515" s="155"/>
      <c r="J515" s="156">
        <f>ROUND(I515*H515,2)</f>
        <v>0</v>
      </c>
      <c r="K515" s="152" t="s">
        <v>166</v>
      </c>
      <c r="L515" s="34"/>
      <c r="M515" s="157" t="s">
        <v>1</v>
      </c>
      <c r="N515" s="158" t="s">
        <v>39</v>
      </c>
      <c r="O515" s="59"/>
      <c r="P515" s="159">
        <f>O515*H515</f>
        <v>0</v>
      </c>
      <c r="Q515" s="159">
        <v>0</v>
      </c>
      <c r="R515" s="159">
        <f>Q515*H515</f>
        <v>0</v>
      </c>
      <c r="S515" s="159">
        <v>6.3E-2</v>
      </c>
      <c r="T515" s="160">
        <f>S515*H515</f>
        <v>1.0939949999999998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61" t="s">
        <v>167</v>
      </c>
      <c r="AT515" s="161" t="s">
        <v>162</v>
      </c>
      <c r="AU515" s="161" t="s">
        <v>86</v>
      </c>
      <c r="AY515" s="18" t="s">
        <v>159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8" t="s">
        <v>86</v>
      </c>
      <c r="BK515" s="162">
        <f>ROUND(I515*H515,2)</f>
        <v>0</v>
      </c>
      <c r="BL515" s="18" t="s">
        <v>167</v>
      </c>
      <c r="BM515" s="161" t="s">
        <v>617</v>
      </c>
    </row>
    <row r="516" spans="1:65" s="13" customFormat="1" ht="11.25">
      <c r="B516" s="163"/>
      <c r="D516" s="164" t="s">
        <v>168</v>
      </c>
      <c r="E516" s="165" t="s">
        <v>1</v>
      </c>
      <c r="F516" s="166" t="s">
        <v>618</v>
      </c>
      <c r="H516" s="167">
        <v>17.364999999999998</v>
      </c>
      <c r="I516" s="168"/>
      <c r="L516" s="163"/>
      <c r="M516" s="169"/>
      <c r="N516" s="170"/>
      <c r="O516" s="170"/>
      <c r="P516" s="170"/>
      <c r="Q516" s="170"/>
      <c r="R516" s="170"/>
      <c r="S516" s="170"/>
      <c r="T516" s="171"/>
      <c r="AT516" s="165" t="s">
        <v>168</v>
      </c>
      <c r="AU516" s="165" t="s">
        <v>86</v>
      </c>
      <c r="AV516" s="13" t="s">
        <v>86</v>
      </c>
      <c r="AW516" s="13" t="s">
        <v>30</v>
      </c>
      <c r="AX516" s="13" t="s">
        <v>73</v>
      </c>
      <c r="AY516" s="165" t="s">
        <v>159</v>
      </c>
    </row>
    <row r="517" spans="1:65" s="14" customFormat="1" ht="11.25">
      <c r="B517" s="172"/>
      <c r="D517" s="164" t="s">
        <v>168</v>
      </c>
      <c r="E517" s="173" t="s">
        <v>1</v>
      </c>
      <c r="F517" s="174" t="s">
        <v>170</v>
      </c>
      <c r="H517" s="175">
        <v>17.364999999999998</v>
      </c>
      <c r="I517" s="176"/>
      <c r="L517" s="172"/>
      <c r="M517" s="177"/>
      <c r="N517" s="178"/>
      <c r="O517" s="178"/>
      <c r="P517" s="178"/>
      <c r="Q517" s="178"/>
      <c r="R517" s="178"/>
      <c r="S517" s="178"/>
      <c r="T517" s="179"/>
      <c r="AT517" s="173" t="s">
        <v>168</v>
      </c>
      <c r="AU517" s="173" t="s">
        <v>86</v>
      </c>
      <c r="AV517" s="14" t="s">
        <v>167</v>
      </c>
      <c r="AW517" s="14" t="s">
        <v>30</v>
      </c>
      <c r="AX517" s="14" t="s">
        <v>80</v>
      </c>
      <c r="AY517" s="173" t="s">
        <v>159</v>
      </c>
    </row>
    <row r="518" spans="1:65" s="2" customFormat="1" ht="16.5" customHeight="1">
      <c r="A518" s="33"/>
      <c r="B518" s="149"/>
      <c r="C518" s="150" t="s">
        <v>415</v>
      </c>
      <c r="D518" s="150" t="s">
        <v>162</v>
      </c>
      <c r="E518" s="151" t="s">
        <v>619</v>
      </c>
      <c r="F518" s="152" t="s">
        <v>620</v>
      </c>
      <c r="G518" s="153" t="s">
        <v>621</v>
      </c>
      <c r="H518" s="154">
        <v>10</v>
      </c>
      <c r="I518" s="155"/>
      <c r="J518" s="156">
        <f>ROUND(I518*H518,2)</f>
        <v>0</v>
      </c>
      <c r="K518" s="152" t="s">
        <v>1</v>
      </c>
      <c r="L518" s="34"/>
      <c r="M518" s="157" t="s">
        <v>1</v>
      </c>
      <c r="N518" s="158" t="s">
        <v>39</v>
      </c>
      <c r="O518" s="59"/>
      <c r="P518" s="159">
        <f>O518*H518</f>
        <v>0</v>
      </c>
      <c r="Q518" s="159">
        <v>0</v>
      </c>
      <c r="R518" s="159">
        <f>Q518*H518</f>
        <v>0</v>
      </c>
      <c r="S518" s="159">
        <v>0</v>
      </c>
      <c r="T518" s="160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61" t="s">
        <v>167</v>
      </c>
      <c r="AT518" s="161" t="s">
        <v>162</v>
      </c>
      <c r="AU518" s="161" t="s">
        <v>86</v>
      </c>
      <c r="AY518" s="18" t="s">
        <v>159</v>
      </c>
      <c r="BE518" s="162">
        <f>IF(N518="základní",J518,0)</f>
        <v>0</v>
      </c>
      <c r="BF518" s="162">
        <f>IF(N518="snížená",J518,0)</f>
        <v>0</v>
      </c>
      <c r="BG518" s="162">
        <f>IF(N518="zákl. přenesená",J518,0)</f>
        <v>0</v>
      </c>
      <c r="BH518" s="162">
        <f>IF(N518="sníž. přenesená",J518,0)</f>
        <v>0</v>
      </c>
      <c r="BI518" s="162">
        <f>IF(N518="nulová",J518,0)</f>
        <v>0</v>
      </c>
      <c r="BJ518" s="18" t="s">
        <v>86</v>
      </c>
      <c r="BK518" s="162">
        <f>ROUND(I518*H518,2)</f>
        <v>0</v>
      </c>
      <c r="BL518" s="18" t="s">
        <v>167</v>
      </c>
      <c r="BM518" s="161" t="s">
        <v>622</v>
      </c>
    </row>
    <row r="519" spans="1:65" s="2" customFormat="1" ht="24.2" customHeight="1">
      <c r="A519" s="33"/>
      <c r="B519" s="149"/>
      <c r="C519" s="150" t="s">
        <v>623</v>
      </c>
      <c r="D519" s="150" t="s">
        <v>162</v>
      </c>
      <c r="E519" s="151" t="s">
        <v>624</v>
      </c>
      <c r="F519" s="152" t="s">
        <v>625</v>
      </c>
      <c r="G519" s="153" t="s">
        <v>621</v>
      </c>
      <c r="H519" s="154">
        <v>15</v>
      </c>
      <c r="I519" s="155"/>
      <c r="J519" s="156">
        <f>ROUND(I519*H519,2)</f>
        <v>0</v>
      </c>
      <c r="K519" s="152" t="s">
        <v>1</v>
      </c>
      <c r="L519" s="34"/>
      <c r="M519" s="157" t="s">
        <v>1</v>
      </c>
      <c r="N519" s="158" t="s">
        <v>39</v>
      </c>
      <c r="O519" s="59"/>
      <c r="P519" s="159">
        <f>O519*H519</f>
        <v>0</v>
      </c>
      <c r="Q519" s="159">
        <v>0</v>
      </c>
      <c r="R519" s="159">
        <f>Q519*H519</f>
        <v>0</v>
      </c>
      <c r="S519" s="159">
        <v>0</v>
      </c>
      <c r="T519" s="160">
        <f>S519*H519</f>
        <v>0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61" t="s">
        <v>167</v>
      </c>
      <c r="AT519" s="161" t="s">
        <v>162</v>
      </c>
      <c r="AU519" s="161" t="s">
        <v>86</v>
      </c>
      <c r="AY519" s="18" t="s">
        <v>159</v>
      </c>
      <c r="BE519" s="162">
        <f>IF(N519="základní",J519,0)</f>
        <v>0</v>
      </c>
      <c r="BF519" s="162">
        <f>IF(N519="snížená",J519,0)</f>
        <v>0</v>
      </c>
      <c r="BG519" s="162">
        <f>IF(N519="zákl. přenesená",J519,0)</f>
        <v>0</v>
      </c>
      <c r="BH519" s="162">
        <f>IF(N519="sníž. přenesená",J519,0)</f>
        <v>0</v>
      </c>
      <c r="BI519" s="162">
        <f>IF(N519="nulová",J519,0)</f>
        <v>0</v>
      </c>
      <c r="BJ519" s="18" t="s">
        <v>86</v>
      </c>
      <c r="BK519" s="162">
        <f>ROUND(I519*H519,2)</f>
        <v>0</v>
      </c>
      <c r="BL519" s="18" t="s">
        <v>167</v>
      </c>
      <c r="BM519" s="161" t="s">
        <v>626</v>
      </c>
    </row>
    <row r="520" spans="1:65" s="2" customFormat="1" ht="24.2" customHeight="1">
      <c r="A520" s="33"/>
      <c r="B520" s="149"/>
      <c r="C520" s="150" t="s">
        <v>421</v>
      </c>
      <c r="D520" s="150" t="s">
        <v>162</v>
      </c>
      <c r="E520" s="151" t="s">
        <v>627</v>
      </c>
      <c r="F520" s="152" t="s">
        <v>628</v>
      </c>
      <c r="G520" s="153" t="s">
        <v>621</v>
      </c>
      <c r="H520" s="154">
        <v>6</v>
      </c>
      <c r="I520" s="155"/>
      <c r="J520" s="156">
        <f>ROUND(I520*H520,2)</f>
        <v>0</v>
      </c>
      <c r="K520" s="152" t="s">
        <v>1</v>
      </c>
      <c r="L520" s="34"/>
      <c r="M520" s="157" t="s">
        <v>1</v>
      </c>
      <c r="N520" s="158" t="s">
        <v>39</v>
      </c>
      <c r="O520" s="59"/>
      <c r="P520" s="159">
        <f>O520*H520</f>
        <v>0</v>
      </c>
      <c r="Q520" s="159">
        <v>0</v>
      </c>
      <c r="R520" s="159">
        <f>Q520*H520</f>
        <v>0</v>
      </c>
      <c r="S520" s="159">
        <v>0</v>
      </c>
      <c r="T520" s="160">
        <f>S520*H520</f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61" t="s">
        <v>167</v>
      </c>
      <c r="AT520" s="161" t="s">
        <v>162</v>
      </c>
      <c r="AU520" s="161" t="s">
        <v>86</v>
      </c>
      <c r="AY520" s="18" t="s">
        <v>159</v>
      </c>
      <c r="BE520" s="162">
        <f>IF(N520="základní",J520,0)</f>
        <v>0</v>
      </c>
      <c r="BF520" s="162">
        <f>IF(N520="snížená",J520,0)</f>
        <v>0</v>
      </c>
      <c r="BG520" s="162">
        <f>IF(N520="zákl. přenesená",J520,0)</f>
        <v>0</v>
      </c>
      <c r="BH520" s="162">
        <f>IF(N520="sníž. přenesená",J520,0)</f>
        <v>0</v>
      </c>
      <c r="BI520" s="162">
        <f>IF(N520="nulová",J520,0)</f>
        <v>0</v>
      </c>
      <c r="BJ520" s="18" t="s">
        <v>86</v>
      </c>
      <c r="BK520" s="162">
        <f>ROUND(I520*H520,2)</f>
        <v>0</v>
      </c>
      <c r="BL520" s="18" t="s">
        <v>167</v>
      </c>
      <c r="BM520" s="161" t="s">
        <v>629</v>
      </c>
    </row>
    <row r="521" spans="1:65" s="2" customFormat="1" ht="24.2" customHeight="1">
      <c r="A521" s="33"/>
      <c r="B521" s="149"/>
      <c r="C521" s="150" t="s">
        <v>630</v>
      </c>
      <c r="D521" s="150" t="s">
        <v>162</v>
      </c>
      <c r="E521" s="151" t="s">
        <v>631</v>
      </c>
      <c r="F521" s="152" t="s">
        <v>632</v>
      </c>
      <c r="G521" s="153" t="s">
        <v>621</v>
      </c>
      <c r="H521" s="154">
        <v>51</v>
      </c>
      <c r="I521" s="155"/>
      <c r="J521" s="156">
        <f>ROUND(I521*H521,2)</f>
        <v>0</v>
      </c>
      <c r="K521" s="152" t="s">
        <v>1</v>
      </c>
      <c r="L521" s="34"/>
      <c r="M521" s="157" t="s">
        <v>1</v>
      </c>
      <c r="N521" s="158" t="s">
        <v>39</v>
      </c>
      <c r="O521" s="59"/>
      <c r="P521" s="159">
        <f>O521*H521</f>
        <v>0</v>
      </c>
      <c r="Q521" s="159">
        <v>0</v>
      </c>
      <c r="R521" s="159">
        <f>Q521*H521</f>
        <v>0</v>
      </c>
      <c r="S521" s="159">
        <v>0</v>
      </c>
      <c r="T521" s="160">
        <f>S521*H521</f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61" t="s">
        <v>167</v>
      </c>
      <c r="AT521" s="161" t="s">
        <v>162</v>
      </c>
      <c r="AU521" s="161" t="s">
        <v>86</v>
      </c>
      <c r="AY521" s="18" t="s">
        <v>159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8" t="s">
        <v>86</v>
      </c>
      <c r="BK521" s="162">
        <f>ROUND(I521*H521,2)</f>
        <v>0</v>
      </c>
      <c r="BL521" s="18" t="s">
        <v>167</v>
      </c>
      <c r="BM521" s="161" t="s">
        <v>633</v>
      </c>
    </row>
    <row r="522" spans="1:65" s="13" customFormat="1" ht="11.25">
      <c r="B522" s="163"/>
      <c r="D522" s="164" t="s">
        <v>168</v>
      </c>
      <c r="E522" s="165" t="s">
        <v>1</v>
      </c>
      <c r="F522" s="166" t="s">
        <v>634</v>
      </c>
      <c r="H522" s="167">
        <v>25</v>
      </c>
      <c r="I522" s="168"/>
      <c r="L522" s="163"/>
      <c r="M522" s="169"/>
      <c r="N522" s="170"/>
      <c r="O522" s="170"/>
      <c r="P522" s="170"/>
      <c r="Q522" s="170"/>
      <c r="R522" s="170"/>
      <c r="S522" s="170"/>
      <c r="T522" s="171"/>
      <c r="AT522" s="165" t="s">
        <v>168</v>
      </c>
      <c r="AU522" s="165" t="s">
        <v>86</v>
      </c>
      <c r="AV522" s="13" t="s">
        <v>86</v>
      </c>
      <c r="AW522" s="13" t="s">
        <v>30</v>
      </c>
      <c r="AX522" s="13" t="s">
        <v>73</v>
      </c>
      <c r="AY522" s="165" t="s">
        <v>159</v>
      </c>
    </row>
    <row r="523" spans="1:65" s="13" customFormat="1" ht="11.25">
      <c r="B523" s="163"/>
      <c r="D523" s="164" t="s">
        <v>168</v>
      </c>
      <c r="E523" s="165" t="s">
        <v>1</v>
      </c>
      <c r="F523" s="166" t="s">
        <v>635</v>
      </c>
      <c r="H523" s="167">
        <v>26</v>
      </c>
      <c r="I523" s="168"/>
      <c r="L523" s="163"/>
      <c r="M523" s="169"/>
      <c r="N523" s="170"/>
      <c r="O523" s="170"/>
      <c r="P523" s="170"/>
      <c r="Q523" s="170"/>
      <c r="R523" s="170"/>
      <c r="S523" s="170"/>
      <c r="T523" s="171"/>
      <c r="AT523" s="165" t="s">
        <v>168</v>
      </c>
      <c r="AU523" s="165" t="s">
        <v>86</v>
      </c>
      <c r="AV523" s="13" t="s">
        <v>86</v>
      </c>
      <c r="AW523" s="13" t="s">
        <v>30</v>
      </c>
      <c r="AX523" s="13" t="s">
        <v>73</v>
      </c>
      <c r="AY523" s="165" t="s">
        <v>159</v>
      </c>
    </row>
    <row r="524" spans="1:65" s="14" customFormat="1" ht="11.25">
      <c r="B524" s="172"/>
      <c r="D524" s="164" t="s">
        <v>168</v>
      </c>
      <c r="E524" s="173" t="s">
        <v>1</v>
      </c>
      <c r="F524" s="174" t="s">
        <v>170</v>
      </c>
      <c r="H524" s="175">
        <v>51</v>
      </c>
      <c r="I524" s="176"/>
      <c r="L524" s="172"/>
      <c r="M524" s="177"/>
      <c r="N524" s="178"/>
      <c r="O524" s="178"/>
      <c r="P524" s="178"/>
      <c r="Q524" s="178"/>
      <c r="R524" s="178"/>
      <c r="S524" s="178"/>
      <c r="T524" s="179"/>
      <c r="AT524" s="173" t="s">
        <v>168</v>
      </c>
      <c r="AU524" s="173" t="s">
        <v>86</v>
      </c>
      <c r="AV524" s="14" t="s">
        <v>167</v>
      </c>
      <c r="AW524" s="14" t="s">
        <v>30</v>
      </c>
      <c r="AX524" s="14" t="s">
        <v>80</v>
      </c>
      <c r="AY524" s="173" t="s">
        <v>159</v>
      </c>
    </row>
    <row r="525" spans="1:65" s="2" customFormat="1" ht="24.2" customHeight="1">
      <c r="A525" s="33"/>
      <c r="B525" s="149"/>
      <c r="C525" s="150" t="s">
        <v>425</v>
      </c>
      <c r="D525" s="150" t="s">
        <v>162</v>
      </c>
      <c r="E525" s="151" t="s">
        <v>636</v>
      </c>
      <c r="F525" s="152" t="s">
        <v>637</v>
      </c>
      <c r="G525" s="153" t="s">
        <v>621</v>
      </c>
      <c r="H525" s="154">
        <v>1</v>
      </c>
      <c r="I525" s="155"/>
      <c r="J525" s="156">
        <f t="shared" ref="J525:J532" si="0">ROUND(I525*H525,2)</f>
        <v>0</v>
      </c>
      <c r="K525" s="152" t="s">
        <v>1</v>
      </c>
      <c r="L525" s="34"/>
      <c r="M525" s="157" t="s">
        <v>1</v>
      </c>
      <c r="N525" s="158" t="s">
        <v>39</v>
      </c>
      <c r="O525" s="59"/>
      <c r="P525" s="159">
        <f t="shared" ref="P525:P532" si="1">O525*H525</f>
        <v>0</v>
      </c>
      <c r="Q525" s="159">
        <v>0</v>
      </c>
      <c r="R525" s="159">
        <f t="shared" ref="R525:R532" si="2">Q525*H525</f>
        <v>0</v>
      </c>
      <c r="S525" s="159">
        <v>0</v>
      </c>
      <c r="T525" s="160">
        <f t="shared" ref="T525:T532" si="3">S525*H525</f>
        <v>0</v>
      </c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R525" s="161" t="s">
        <v>167</v>
      </c>
      <c r="AT525" s="161" t="s">
        <v>162</v>
      </c>
      <c r="AU525" s="161" t="s">
        <v>86</v>
      </c>
      <c r="AY525" s="18" t="s">
        <v>159</v>
      </c>
      <c r="BE525" s="162">
        <f t="shared" ref="BE525:BE532" si="4">IF(N525="základní",J525,0)</f>
        <v>0</v>
      </c>
      <c r="BF525" s="162">
        <f t="shared" ref="BF525:BF532" si="5">IF(N525="snížená",J525,0)</f>
        <v>0</v>
      </c>
      <c r="BG525" s="162">
        <f t="shared" ref="BG525:BG532" si="6">IF(N525="zákl. přenesená",J525,0)</f>
        <v>0</v>
      </c>
      <c r="BH525" s="162">
        <f t="shared" ref="BH525:BH532" si="7">IF(N525="sníž. přenesená",J525,0)</f>
        <v>0</v>
      </c>
      <c r="BI525" s="162">
        <f t="shared" ref="BI525:BI532" si="8">IF(N525="nulová",J525,0)</f>
        <v>0</v>
      </c>
      <c r="BJ525" s="18" t="s">
        <v>86</v>
      </c>
      <c r="BK525" s="162">
        <f t="shared" ref="BK525:BK532" si="9">ROUND(I525*H525,2)</f>
        <v>0</v>
      </c>
      <c r="BL525" s="18" t="s">
        <v>167</v>
      </c>
      <c r="BM525" s="161" t="s">
        <v>638</v>
      </c>
    </row>
    <row r="526" spans="1:65" s="2" customFormat="1" ht="16.5" customHeight="1">
      <c r="A526" s="33"/>
      <c r="B526" s="149"/>
      <c r="C526" s="150" t="s">
        <v>639</v>
      </c>
      <c r="D526" s="150" t="s">
        <v>162</v>
      </c>
      <c r="E526" s="151" t="s">
        <v>640</v>
      </c>
      <c r="F526" s="152" t="s">
        <v>641</v>
      </c>
      <c r="G526" s="153" t="s">
        <v>621</v>
      </c>
      <c r="H526" s="154">
        <v>5</v>
      </c>
      <c r="I526" s="155"/>
      <c r="J526" s="156">
        <f t="shared" si="0"/>
        <v>0</v>
      </c>
      <c r="K526" s="152" t="s">
        <v>1</v>
      </c>
      <c r="L526" s="34"/>
      <c r="M526" s="157" t="s">
        <v>1</v>
      </c>
      <c r="N526" s="158" t="s">
        <v>39</v>
      </c>
      <c r="O526" s="59"/>
      <c r="P526" s="159">
        <f t="shared" si="1"/>
        <v>0</v>
      </c>
      <c r="Q526" s="159">
        <v>0</v>
      </c>
      <c r="R526" s="159">
        <f t="shared" si="2"/>
        <v>0</v>
      </c>
      <c r="S526" s="159">
        <v>0</v>
      </c>
      <c r="T526" s="160">
        <f t="shared" si="3"/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61" t="s">
        <v>167</v>
      </c>
      <c r="AT526" s="161" t="s">
        <v>162</v>
      </c>
      <c r="AU526" s="161" t="s">
        <v>86</v>
      </c>
      <c r="AY526" s="18" t="s">
        <v>159</v>
      </c>
      <c r="BE526" s="162">
        <f t="shared" si="4"/>
        <v>0</v>
      </c>
      <c r="BF526" s="162">
        <f t="shared" si="5"/>
        <v>0</v>
      </c>
      <c r="BG526" s="162">
        <f t="shared" si="6"/>
        <v>0</v>
      </c>
      <c r="BH526" s="162">
        <f t="shared" si="7"/>
        <v>0</v>
      </c>
      <c r="BI526" s="162">
        <f t="shared" si="8"/>
        <v>0</v>
      </c>
      <c r="BJ526" s="18" t="s">
        <v>86</v>
      </c>
      <c r="BK526" s="162">
        <f t="shared" si="9"/>
        <v>0</v>
      </c>
      <c r="BL526" s="18" t="s">
        <v>167</v>
      </c>
      <c r="BM526" s="161" t="s">
        <v>642</v>
      </c>
    </row>
    <row r="527" spans="1:65" s="2" customFormat="1" ht="24.2" customHeight="1">
      <c r="A527" s="33"/>
      <c r="B527" s="149"/>
      <c r="C527" s="150" t="s">
        <v>433</v>
      </c>
      <c r="D527" s="150" t="s">
        <v>162</v>
      </c>
      <c r="E527" s="151" t="s">
        <v>643</v>
      </c>
      <c r="F527" s="152" t="s">
        <v>644</v>
      </c>
      <c r="G527" s="153" t="s">
        <v>645</v>
      </c>
      <c r="H527" s="154">
        <v>1</v>
      </c>
      <c r="I527" s="155"/>
      <c r="J527" s="156">
        <f t="shared" si="0"/>
        <v>0</v>
      </c>
      <c r="K527" s="152" t="s">
        <v>1</v>
      </c>
      <c r="L527" s="34"/>
      <c r="M527" s="157" t="s">
        <v>1</v>
      </c>
      <c r="N527" s="158" t="s">
        <v>39</v>
      </c>
      <c r="O527" s="59"/>
      <c r="P527" s="159">
        <f t="shared" si="1"/>
        <v>0</v>
      </c>
      <c r="Q527" s="159">
        <v>0</v>
      </c>
      <c r="R527" s="159">
        <f t="shared" si="2"/>
        <v>0</v>
      </c>
      <c r="S527" s="159">
        <v>0</v>
      </c>
      <c r="T527" s="160">
        <f t="shared" si="3"/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61" t="s">
        <v>167</v>
      </c>
      <c r="AT527" s="161" t="s">
        <v>162</v>
      </c>
      <c r="AU527" s="161" t="s">
        <v>86</v>
      </c>
      <c r="AY527" s="18" t="s">
        <v>159</v>
      </c>
      <c r="BE527" s="162">
        <f t="shared" si="4"/>
        <v>0</v>
      </c>
      <c r="BF527" s="162">
        <f t="shared" si="5"/>
        <v>0</v>
      </c>
      <c r="BG527" s="162">
        <f t="shared" si="6"/>
        <v>0</v>
      </c>
      <c r="BH527" s="162">
        <f t="shared" si="7"/>
        <v>0</v>
      </c>
      <c r="BI527" s="162">
        <f t="shared" si="8"/>
        <v>0</v>
      </c>
      <c r="BJ527" s="18" t="s">
        <v>86</v>
      </c>
      <c r="BK527" s="162">
        <f t="shared" si="9"/>
        <v>0</v>
      </c>
      <c r="BL527" s="18" t="s">
        <v>167</v>
      </c>
      <c r="BM527" s="161" t="s">
        <v>646</v>
      </c>
    </row>
    <row r="528" spans="1:65" s="2" customFormat="1" ht="24.2" customHeight="1">
      <c r="A528" s="33"/>
      <c r="B528" s="149"/>
      <c r="C528" s="150" t="s">
        <v>647</v>
      </c>
      <c r="D528" s="150" t="s">
        <v>162</v>
      </c>
      <c r="E528" s="151" t="s">
        <v>648</v>
      </c>
      <c r="F528" s="152" t="s">
        <v>649</v>
      </c>
      <c r="G528" s="153" t="s">
        <v>645</v>
      </c>
      <c r="H528" s="154">
        <v>1</v>
      </c>
      <c r="I528" s="155"/>
      <c r="J528" s="156">
        <f t="shared" si="0"/>
        <v>0</v>
      </c>
      <c r="K528" s="152" t="s">
        <v>1</v>
      </c>
      <c r="L528" s="34"/>
      <c r="M528" s="157" t="s">
        <v>1</v>
      </c>
      <c r="N528" s="158" t="s">
        <v>39</v>
      </c>
      <c r="O528" s="59"/>
      <c r="P528" s="159">
        <f t="shared" si="1"/>
        <v>0</v>
      </c>
      <c r="Q528" s="159">
        <v>0</v>
      </c>
      <c r="R528" s="159">
        <f t="shared" si="2"/>
        <v>0</v>
      </c>
      <c r="S528" s="159">
        <v>0</v>
      </c>
      <c r="T528" s="160">
        <f t="shared" si="3"/>
        <v>0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61" t="s">
        <v>167</v>
      </c>
      <c r="AT528" s="161" t="s">
        <v>162</v>
      </c>
      <c r="AU528" s="161" t="s">
        <v>86</v>
      </c>
      <c r="AY528" s="18" t="s">
        <v>159</v>
      </c>
      <c r="BE528" s="162">
        <f t="shared" si="4"/>
        <v>0</v>
      </c>
      <c r="BF528" s="162">
        <f t="shared" si="5"/>
        <v>0</v>
      </c>
      <c r="BG528" s="162">
        <f t="shared" si="6"/>
        <v>0</v>
      </c>
      <c r="BH528" s="162">
        <f t="shared" si="7"/>
        <v>0</v>
      </c>
      <c r="BI528" s="162">
        <f t="shared" si="8"/>
        <v>0</v>
      </c>
      <c r="BJ528" s="18" t="s">
        <v>86</v>
      </c>
      <c r="BK528" s="162">
        <f t="shared" si="9"/>
        <v>0</v>
      </c>
      <c r="BL528" s="18" t="s">
        <v>167</v>
      </c>
      <c r="BM528" s="161" t="s">
        <v>650</v>
      </c>
    </row>
    <row r="529" spans="1:65" s="2" customFormat="1" ht="21.75" customHeight="1">
      <c r="A529" s="33"/>
      <c r="B529" s="149"/>
      <c r="C529" s="150" t="s">
        <v>442</v>
      </c>
      <c r="D529" s="150" t="s">
        <v>162</v>
      </c>
      <c r="E529" s="151" t="s">
        <v>651</v>
      </c>
      <c r="F529" s="152" t="s">
        <v>652</v>
      </c>
      <c r="G529" s="153" t="s">
        <v>621</v>
      </c>
      <c r="H529" s="154">
        <v>12</v>
      </c>
      <c r="I529" s="155"/>
      <c r="J529" s="156">
        <f t="shared" si="0"/>
        <v>0</v>
      </c>
      <c r="K529" s="152" t="s">
        <v>1</v>
      </c>
      <c r="L529" s="34"/>
      <c r="M529" s="157" t="s">
        <v>1</v>
      </c>
      <c r="N529" s="158" t="s">
        <v>39</v>
      </c>
      <c r="O529" s="59"/>
      <c r="P529" s="159">
        <f t="shared" si="1"/>
        <v>0</v>
      </c>
      <c r="Q529" s="159">
        <v>0</v>
      </c>
      <c r="R529" s="159">
        <f t="shared" si="2"/>
        <v>0</v>
      </c>
      <c r="S529" s="159">
        <v>0</v>
      </c>
      <c r="T529" s="160">
        <f t="shared" si="3"/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61" t="s">
        <v>167</v>
      </c>
      <c r="AT529" s="161" t="s">
        <v>162</v>
      </c>
      <c r="AU529" s="161" t="s">
        <v>86</v>
      </c>
      <c r="AY529" s="18" t="s">
        <v>159</v>
      </c>
      <c r="BE529" s="162">
        <f t="shared" si="4"/>
        <v>0</v>
      </c>
      <c r="BF529" s="162">
        <f t="shared" si="5"/>
        <v>0</v>
      </c>
      <c r="BG529" s="162">
        <f t="shared" si="6"/>
        <v>0</v>
      </c>
      <c r="BH529" s="162">
        <f t="shared" si="7"/>
        <v>0</v>
      </c>
      <c r="BI529" s="162">
        <f t="shared" si="8"/>
        <v>0</v>
      </c>
      <c r="BJ529" s="18" t="s">
        <v>86</v>
      </c>
      <c r="BK529" s="162">
        <f t="shared" si="9"/>
        <v>0</v>
      </c>
      <c r="BL529" s="18" t="s">
        <v>167</v>
      </c>
      <c r="BM529" s="161" t="s">
        <v>653</v>
      </c>
    </row>
    <row r="530" spans="1:65" s="2" customFormat="1" ht="21.75" customHeight="1">
      <c r="A530" s="33"/>
      <c r="B530" s="149"/>
      <c r="C530" s="150" t="s">
        <v>654</v>
      </c>
      <c r="D530" s="150" t="s">
        <v>162</v>
      </c>
      <c r="E530" s="151" t="s">
        <v>655</v>
      </c>
      <c r="F530" s="152" t="s">
        <v>656</v>
      </c>
      <c r="G530" s="153" t="s">
        <v>621</v>
      </c>
      <c r="H530" s="154">
        <v>62</v>
      </c>
      <c r="I530" s="155"/>
      <c r="J530" s="156">
        <f t="shared" si="0"/>
        <v>0</v>
      </c>
      <c r="K530" s="152" t="s">
        <v>1</v>
      </c>
      <c r="L530" s="34"/>
      <c r="M530" s="157" t="s">
        <v>1</v>
      </c>
      <c r="N530" s="158" t="s">
        <v>39</v>
      </c>
      <c r="O530" s="59"/>
      <c r="P530" s="159">
        <f t="shared" si="1"/>
        <v>0</v>
      </c>
      <c r="Q530" s="159">
        <v>0</v>
      </c>
      <c r="R530" s="159">
        <f t="shared" si="2"/>
        <v>0</v>
      </c>
      <c r="S530" s="159">
        <v>0</v>
      </c>
      <c r="T530" s="160">
        <f t="shared" si="3"/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61" t="s">
        <v>167</v>
      </c>
      <c r="AT530" s="161" t="s">
        <v>162</v>
      </c>
      <c r="AU530" s="161" t="s">
        <v>86</v>
      </c>
      <c r="AY530" s="18" t="s">
        <v>159</v>
      </c>
      <c r="BE530" s="162">
        <f t="shared" si="4"/>
        <v>0</v>
      </c>
      <c r="BF530" s="162">
        <f t="shared" si="5"/>
        <v>0</v>
      </c>
      <c r="BG530" s="162">
        <f t="shared" si="6"/>
        <v>0</v>
      </c>
      <c r="BH530" s="162">
        <f t="shared" si="7"/>
        <v>0</v>
      </c>
      <c r="BI530" s="162">
        <f t="shared" si="8"/>
        <v>0</v>
      </c>
      <c r="BJ530" s="18" t="s">
        <v>86</v>
      </c>
      <c r="BK530" s="162">
        <f t="shared" si="9"/>
        <v>0</v>
      </c>
      <c r="BL530" s="18" t="s">
        <v>167</v>
      </c>
      <c r="BM530" s="161" t="s">
        <v>657</v>
      </c>
    </row>
    <row r="531" spans="1:65" s="2" customFormat="1" ht="16.5" customHeight="1">
      <c r="A531" s="33"/>
      <c r="B531" s="149"/>
      <c r="C531" s="150" t="s">
        <v>449</v>
      </c>
      <c r="D531" s="150" t="s">
        <v>162</v>
      </c>
      <c r="E531" s="151" t="s">
        <v>658</v>
      </c>
      <c r="F531" s="152" t="s">
        <v>659</v>
      </c>
      <c r="G531" s="153" t="s">
        <v>645</v>
      </c>
      <c r="H531" s="154">
        <v>1</v>
      </c>
      <c r="I531" s="155"/>
      <c r="J531" s="156">
        <f t="shared" si="0"/>
        <v>0</v>
      </c>
      <c r="K531" s="152" t="s">
        <v>1</v>
      </c>
      <c r="L531" s="34"/>
      <c r="M531" s="157" t="s">
        <v>1</v>
      </c>
      <c r="N531" s="158" t="s">
        <v>39</v>
      </c>
      <c r="O531" s="59"/>
      <c r="P531" s="159">
        <f t="shared" si="1"/>
        <v>0</v>
      </c>
      <c r="Q531" s="159">
        <v>0</v>
      </c>
      <c r="R531" s="159">
        <f t="shared" si="2"/>
        <v>0</v>
      </c>
      <c r="S531" s="159">
        <v>0</v>
      </c>
      <c r="T531" s="160">
        <f t="shared" si="3"/>
        <v>0</v>
      </c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R531" s="161" t="s">
        <v>167</v>
      </c>
      <c r="AT531" s="161" t="s">
        <v>162</v>
      </c>
      <c r="AU531" s="161" t="s">
        <v>86</v>
      </c>
      <c r="AY531" s="18" t="s">
        <v>159</v>
      </c>
      <c r="BE531" s="162">
        <f t="shared" si="4"/>
        <v>0</v>
      </c>
      <c r="BF531" s="162">
        <f t="shared" si="5"/>
        <v>0</v>
      </c>
      <c r="BG531" s="162">
        <f t="shared" si="6"/>
        <v>0</v>
      </c>
      <c r="BH531" s="162">
        <f t="shared" si="7"/>
        <v>0</v>
      </c>
      <c r="BI531" s="162">
        <f t="shared" si="8"/>
        <v>0</v>
      </c>
      <c r="BJ531" s="18" t="s">
        <v>86</v>
      </c>
      <c r="BK531" s="162">
        <f t="shared" si="9"/>
        <v>0</v>
      </c>
      <c r="BL531" s="18" t="s">
        <v>167</v>
      </c>
      <c r="BM531" s="161" t="s">
        <v>660</v>
      </c>
    </row>
    <row r="532" spans="1:65" s="2" customFormat="1" ht="37.9" customHeight="1">
      <c r="A532" s="33"/>
      <c r="B532" s="149"/>
      <c r="C532" s="150" t="s">
        <v>661</v>
      </c>
      <c r="D532" s="150" t="s">
        <v>162</v>
      </c>
      <c r="E532" s="151" t="s">
        <v>662</v>
      </c>
      <c r="F532" s="152" t="s">
        <v>663</v>
      </c>
      <c r="G532" s="153" t="s">
        <v>505</v>
      </c>
      <c r="H532" s="154">
        <v>0.97699999999999998</v>
      </c>
      <c r="I532" s="155"/>
      <c r="J532" s="156">
        <f t="shared" si="0"/>
        <v>0</v>
      </c>
      <c r="K532" s="152" t="s">
        <v>166</v>
      </c>
      <c r="L532" s="34"/>
      <c r="M532" s="157" t="s">
        <v>1</v>
      </c>
      <c r="N532" s="158" t="s">
        <v>39</v>
      </c>
      <c r="O532" s="59"/>
      <c r="P532" s="159">
        <f t="shared" si="1"/>
        <v>0</v>
      </c>
      <c r="Q532" s="159">
        <v>0</v>
      </c>
      <c r="R532" s="159">
        <f t="shared" si="2"/>
        <v>0</v>
      </c>
      <c r="S532" s="159">
        <v>1.8</v>
      </c>
      <c r="T532" s="160">
        <f t="shared" si="3"/>
        <v>1.7585999999999999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61" t="s">
        <v>167</v>
      </c>
      <c r="AT532" s="161" t="s">
        <v>162</v>
      </c>
      <c r="AU532" s="161" t="s">
        <v>86</v>
      </c>
      <c r="AY532" s="18" t="s">
        <v>159</v>
      </c>
      <c r="BE532" s="162">
        <f t="shared" si="4"/>
        <v>0</v>
      </c>
      <c r="BF532" s="162">
        <f t="shared" si="5"/>
        <v>0</v>
      </c>
      <c r="BG532" s="162">
        <f t="shared" si="6"/>
        <v>0</v>
      </c>
      <c r="BH532" s="162">
        <f t="shared" si="7"/>
        <v>0</v>
      </c>
      <c r="BI532" s="162">
        <f t="shared" si="8"/>
        <v>0</v>
      </c>
      <c r="BJ532" s="18" t="s">
        <v>86</v>
      </c>
      <c r="BK532" s="162">
        <f t="shared" si="9"/>
        <v>0</v>
      </c>
      <c r="BL532" s="18" t="s">
        <v>167</v>
      </c>
      <c r="BM532" s="161" t="s">
        <v>664</v>
      </c>
    </row>
    <row r="533" spans="1:65" s="13" customFormat="1" ht="11.25">
      <c r="B533" s="163"/>
      <c r="D533" s="164" t="s">
        <v>168</v>
      </c>
      <c r="E533" s="165" t="s">
        <v>1</v>
      </c>
      <c r="F533" s="166" t="s">
        <v>665</v>
      </c>
      <c r="H533" s="167">
        <v>0.97699999999999998</v>
      </c>
      <c r="I533" s="168"/>
      <c r="L533" s="163"/>
      <c r="M533" s="169"/>
      <c r="N533" s="170"/>
      <c r="O533" s="170"/>
      <c r="P533" s="170"/>
      <c r="Q533" s="170"/>
      <c r="R533" s="170"/>
      <c r="S533" s="170"/>
      <c r="T533" s="171"/>
      <c r="AT533" s="165" t="s">
        <v>168</v>
      </c>
      <c r="AU533" s="165" t="s">
        <v>86</v>
      </c>
      <c r="AV533" s="13" t="s">
        <v>86</v>
      </c>
      <c r="AW533" s="13" t="s">
        <v>30</v>
      </c>
      <c r="AX533" s="13" t="s">
        <v>73</v>
      </c>
      <c r="AY533" s="165" t="s">
        <v>159</v>
      </c>
    </row>
    <row r="534" spans="1:65" s="14" customFormat="1" ht="11.25">
      <c r="B534" s="172"/>
      <c r="D534" s="164" t="s">
        <v>168</v>
      </c>
      <c r="E534" s="173" t="s">
        <v>1</v>
      </c>
      <c r="F534" s="174" t="s">
        <v>170</v>
      </c>
      <c r="H534" s="175">
        <v>0.97699999999999998</v>
      </c>
      <c r="I534" s="176"/>
      <c r="L534" s="172"/>
      <c r="M534" s="177"/>
      <c r="N534" s="178"/>
      <c r="O534" s="178"/>
      <c r="P534" s="178"/>
      <c r="Q534" s="178"/>
      <c r="R534" s="178"/>
      <c r="S534" s="178"/>
      <c r="T534" s="179"/>
      <c r="AT534" s="173" t="s">
        <v>168</v>
      </c>
      <c r="AU534" s="173" t="s">
        <v>86</v>
      </c>
      <c r="AV534" s="14" t="s">
        <v>167</v>
      </c>
      <c r="AW534" s="14" t="s">
        <v>30</v>
      </c>
      <c r="AX534" s="14" t="s">
        <v>80</v>
      </c>
      <c r="AY534" s="173" t="s">
        <v>159</v>
      </c>
    </row>
    <row r="535" spans="1:65" s="2" customFormat="1" ht="37.9" customHeight="1">
      <c r="A535" s="33"/>
      <c r="B535" s="149"/>
      <c r="C535" s="150" t="s">
        <v>666</v>
      </c>
      <c r="D535" s="150" t="s">
        <v>162</v>
      </c>
      <c r="E535" s="151" t="s">
        <v>667</v>
      </c>
      <c r="F535" s="152" t="s">
        <v>668</v>
      </c>
      <c r="G535" s="153" t="s">
        <v>246</v>
      </c>
      <c r="H535" s="154">
        <v>400</v>
      </c>
      <c r="I535" s="155"/>
      <c r="J535" s="156">
        <f>ROUND(I535*H535,2)</f>
        <v>0</v>
      </c>
      <c r="K535" s="152" t="s">
        <v>166</v>
      </c>
      <c r="L535" s="34"/>
      <c r="M535" s="157" t="s">
        <v>1</v>
      </c>
      <c r="N535" s="158" t="s">
        <v>39</v>
      </c>
      <c r="O535" s="59"/>
      <c r="P535" s="159">
        <f>O535*H535</f>
        <v>0</v>
      </c>
      <c r="Q535" s="159">
        <v>0</v>
      </c>
      <c r="R535" s="159">
        <f>Q535*H535</f>
        <v>0</v>
      </c>
      <c r="S535" s="159">
        <v>2E-3</v>
      </c>
      <c r="T535" s="160">
        <f>S535*H535</f>
        <v>0.8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61" t="s">
        <v>167</v>
      </c>
      <c r="AT535" s="161" t="s">
        <v>162</v>
      </c>
      <c r="AU535" s="161" t="s">
        <v>86</v>
      </c>
      <c r="AY535" s="18" t="s">
        <v>159</v>
      </c>
      <c r="BE535" s="162">
        <f>IF(N535="základní",J535,0)</f>
        <v>0</v>
      </c>
      <c r="BF535" s="162">
        <f>IF(N535="snížená",J535,0)</f>
        <v>0</v>
      </c>
      <c r="BG535" s="162">
        <f>IF(N535="zákl. přenesená",J535,0)</f>
        <v>0</v>
      </c>
      <c r="BH535" s="162">
        <f>IF(N535="sníž. přenesená",J535,0)</f>
        <v>0</v>
      </c>
      <c r="BI535" s="162">
        <f>IF(N535="nulová",J535,0)</f>
        <v>0</v>
      </c>
      <c r="BJ535" s="18" t="s">
        <v>86</v>
      </c>
      <c r="BK535" s="162">
        <f>ROUND(I535*H535,2)</f>
        <v>0</v>
      </c>
      <c r="BL535" s="18" t="s">
        <v>167</v>
      </c>
      <c r="BM535" s="161" t="s">
        <v>669</v>
      </c>
    </row>
    <row r="536" spans="1:65" s="2" customFormat="1" ht="37.9" customHeight="1">
      <c r="A536" s="33"/>
      <c r="B536" s="149"/>
      <c r="C536" s="150" t="s">
        <v>670</v>
      </c>
      <c r="D536" s="150" t="s">
        <v>162</v>
      </c>
      <c r="E536" s="151" t="s">
        <v>671</v>
      </c>
      <c r="F536" s="152" t="s">
        <v>672</v>
      </c>
      <c r="G536" s="153" t="s">
        <v>246</v>
      </c>
      <c r="H536" s="154">
        <v>250</v>
      </c>
      <c r="I536" s="155"/>
      <c r="J536" s="156">
        <f>ROUND(I536*H536,2)</f>
        <v>0</v>
      </c>
      <c r="K536" s="152" t="s">
        <v>166</v>
      </c>
      <c r="L536" s="34"/>
      <c r="M536" s="157" t="s">
        <v>1</v>
      </c>
      <c r="N536" s="158" t="s">
        <v>39</v>
      </c>
      <c r="O536" s="59"/>
      <c r="P536" s="159">
        <f>O536*H536</f>
        <v>0</v>
      </c>
      <c r="Q536" s="159">
        <v>0</v>
      </c>
      <c r="R536" s="159">
        <f>Q536*H536</f>
        <v>0</v>
      </c>
      <c r="S536" s="159">
        <v>4.0000000000000001E-3</v>
      </c>
      <c r="T536" s="160">
        <f>S536*H536</f>
        <v>1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61" t="s">
        <v>167</v>
      </c>
      <c r="AT536" s="161" t="s">
        <v>162</v>
      </c>
      <c r="AU536" s="161" t="s">
        <v>86</v>
      </c>
      <c r="AY536" s="18" t="s">
        <v>159</v>
      </c>
      <c r="BE536" s="162">
        <f>IF(N536="základní",J536,0)</f>
        <v>0</v>
      </c>
      <c r="BF536" s="162">
        <f>IF(N536="snížená",J536,0)</f>
        <v>0</v>
      </c>
      <c r="BG536" s="162">
        <f>IF(N536="zákl. přenesená",J536,0)</f>
        <v>0</v>
      </c>
      <c r="BH536" s="162">
        <f>IF(N536="sníž. přenesená",J536,0)</f>
        <v>0</v>
      </c>
      <c r="BI536" s="162">
        <f>IF(N536="nulová",J536,0)</f>
        <v>0</v>
      </c>
      <c r="BJ536" s="18" t="s">
        <v>86</v>
      </c>
      <c r="BK536" s="162">
        <f>ROUND(I536*H536,2)</f>
        <v>0</v>
      </c>
      <c r="BL536" s="18" t="s">
        <v>167</v>
      </c>
      <c r="BM536" s="161" t="s">
        <v>673</v>
      </c>
    </row>
    <row r="537" spans="1:65" s="2" customFormat="1" ht="37.9" customHeight="1">
      <c r="A537" s="33"/>
      <c r="B537" s="149"/>
      <c r="C537" s="150" t="s">
        <v>674</v>
      </c>
      <c r="D537" s="150" t="s">
        <v>162</v>
      </c>
      <c r="E537" s="151" t="s">
        <v>675</v>
      </c>
      <c r="F537" s="152" t="s">
        <v>676</v>
      </c>
      <c r="G537" s="153" t="s">
        <v>246</v>
      </c>
      <c r="H537" s="154">
        <v>350</v>
      </c>
      <c r="I537" s="155"/>
      <c r="J537" s="156">
        <f>ROUND(I537*H537,2)</f>
        <v>0</v>
      </c>
      <c r="K537" s="152" t="s">
        <v>166</v>
      </c>
      <c r="L537" s="34"/>
      <c r="M537" s="157" t="s">
        <v>1</v>
      </c>
      <c r="N537" s="158" t="s">
        <v>39</v>
      </c>
      <c r="O537" s="59"/>
      <c r="P537" s="159">
        <f>O537*H537</f>
        <v>0</v>
      </c>
      <c r="Q537" s="159">
        <v>0</v>
      </c>
      <c r="R537" s="159">
        <f>Q537*H537</f>
        <v>0</v>
      </c>
      <c r="S537" s="159">
        <v>6.0000000000000001E-3</v>
      </c>
      <c r="T537" s="160">
        <f>S537*H537</f>
        <v>2.1</v>
      </c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R537" s="161" t="s">
        <v>167</v>
      </c>
      <c r="AT537" s="161" t="s">
        <v>162</v>
      </c>
      <c r="AU537" s="161" t="s">
        <v>86</v>
      </c>
      <c r="AY537" s="18" t="s">
        <v>159</v>
      </c>
      <c r="BE537" s="162">
        <f>IF(N537="základní",J537,0)</f>
        <v>0</v>
      </c>
      <c r="BF537" s="162">
        <f>IF(N537="snížená",J537,0)</f>
        <v>0</v>
      </c>
      <c r="BG537" s="162">
        <f>IF(N537="zákl. přenesená",J537,0)</f>
        <v>0</v>
      </c>
      <c r="BH537" s="162">
        <f>IF(N537="sníž. přenesená",J537,0)</f>
        <v>0</v>
      </c>
      <c r="BI537" s="162">
        <f>IF(N537="nulová",J537,0)</f>
        <v>0</v>
      </c>
      <c r="BJ537" s="18" t="s">
        <v>86</v>
      </c>
      <c r="BK537" s="162">
        <f>ROUND(I537*H537,2)</f>
        <v>0</v>
      </c>
      <c r="BL537" s="18" t="s">
        <v>167</v>
      </c>
      <c r="BM537" s="161" t="s">
        <v>677</v>
      </c>
    </row>
    <row r="538" spans="1:65" s="2" customFormat="1" ht="37.9" customHeight="1">
      <c r="A538" s="33"/>
      <c r="B538" s="149"/>
      <c r="C538" s="150" t="s">
        <v>77</v>
      </c>
      <c r="D538" s="150" t="s">
        <v>162</v>
      </c>
      <c r="E538" s="151" t="s">
        <v>678</v>
      </c>
      <c r="F538" s="152" t="s">
        <v>679</v>
      </c>
      <c r="G538" s="153" t="s">
        <v>246</v>
      </c>
      <c r="H538" s="154">
        <v>78</v>
      </c>
      <c r="I538" s="155"/>
      <c r="J538" s="156">
        <f>ROUND(I538*H538,2)</f>
        <v>0</v>
      </c>
      <c r="K538" s="152" t="s">
        <v>166</v>
      </c>
      <c r="L538" s="34"/>
      <c r="M538" s="157" t="s">
        <v>1</v>
      </c>
      <c r="N538" s="158" t="s">
        <v>39</v>
      </c>
      <c r="O538" s="59"/>
      <c r="P538" s="159">
        <f>O538*H538</f>
        <v>0</v>
      </c>
      <c r="Q538" s="159">
        <v>0</v>
      </c>
      <c r="R538" s="159">
        <f>Q538*H538</f>
        <v>0</v>
      </c>
      <c r="S538" s="159">
        <v>5.3999999999999999E-2</v>
      </c>
      <c r="T538" s="160">
        <f>S538*H538</f>
        <v>4.2119999999999997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61" t="s">
        <v>167</v>
      </c>
      <c r="AT538" s="161" t="s">
        <v>162</v>
      </c>
      <c r="AU538" s="161" t="s">
        <v>86</v>
      </c>
      <c r="AY538" s="18" t="s">
        <v>159</v>
      </c>
      <c r="BE538" s="162">
        <f>IF(N538="základní",J538,0)</f>
        <v>0</v>
      </c>
      <c r="BF538" s="162">
        <f>IF(N538="snížená",J538,0)</f>
        <v>0</v>
      </c>
      <c r="BG538" s="162">
        <f>IF(N538="zákl. přenesená",J538,0)</f>
        <v>0</v>
      </c>
      <c r="BH538" s="162">
        <f>IF(N538="sníž. přenesená",J538,0)</f>
        <v>0</v>
      </c>
      <c r="BI538" s="162">
        <f>IF(N538="nulová",J538,0)</f>
        <v>0</v>
      </c>
      <c r="BJ538" s="18" t="s">
        <v>86</v>
      </c>
      <c r="BK538" s="162">
        <f>ROUND(I538*H538,2)</f>
        <v>0</v>
      </c>
      <c r="BL538" s="18" t="s">
        <v>167</v>
      </c>
      <c r="BM538" s="161" t="s">
        <v>680</v>
      </c>
    </row>
    <row r="539" spans="1:65" s="13" customFormat="1" ht="11.25">
      <c r="B539" s="163"/>
      <c r="D539" s="164" t="s">
        <v>168</v>
      </c>
      <c r="E539" s="165" t="s">
        <v>1</v>
      </c>
      <c r="F539" s="166" t="s">
        <v>681</v>
      </c>
      <c r="H539" s="167">
        <v>78</v>
      </c>
      <c r="I539" s="168"/>
      <c r="L539" s="163"/>
      <c r="M539" s="169"/>
      <c r="N539" s="170"/>
      <c r="O539" s="170"/>
      <c r="P539" s="170"/>
      <c r="Q539" s="170"/>
      <c r="R539" s="170"/>
      <c r="S539" s="170"/>
      <c r="T539" s="171"/>
      <c r="AT539" s="165" t="s">
        <v>168</v>
      </c>
      <c r="AU539" s="165" t="s">
        <v>86</v>
      </c>
      <c r="AV539" s="13" t="s">
        <v>86</v>
      </c>
      <c r="AW539" s="13" t="s">
        <v>30</v>
      </c>
      <c r="AX539" s="13" t="s">
        <v>73</v>
      </c>
      <c r="AY539" s="165" t="s">
        <v>159</v>
      </c>
    </row>
    <row r="540" spans="1:65" s="14" customFormat="1" ht="11.25">
      <c r="B540" s="172"/>
      <c r="D540" s="164" t="s">
        <v>168</v>
      </c>
      <c r="E540" s="173" t="s">
        <v>1</v>
      </c>
      <c r="F540" s="174" t="s">
        <v>170</v>
      </c>
      <c r="H540" s="175">
        <v>78</v>
      </c>
      <c r="I540" s="176"/>
      <c r="L540" s="172"/>
      <c r="M540" s="177"/>
      <c r="N540" s="178"/>
      <c r="O540" s="178"/>
      <c r="P540" s="178"/>
      <c r="Q540" s="178"/>
      <c r="R540" s="178"/>
      <c r="S540" s="178"/>
      <c r="T540" s="179"/>
      <c r="AT540" s="173" t="s">
        <v>168</v>
      </c>
      <c r="AU540" s="173" t="s">
        <v>86</v>
      </c>
      <c r="AV540" s="14" t="s">
        <v>167</v>
      </c>
      <c r="AW540" s="14" t="s">
        <v>30</v>
      </c>
      <c r="AX540" s="14" t="s">
        <v>80</v>
      </c>
      <c r="AY540" s="173" t="s">
        <v>159</v>
      </c>
    </row>
    <row r="541" spans="1:65" s="2" customFormat="1" ht="49.15" customHeight="1">
      <c r="A541" s="33"/>
      <c r="B541" s="149"/>
      <c r="C541" s="150" t="s">
        <v>103</v>
      </c>
      <c r="D541" s="150" t="s">
        <v>162</v>
      </c>
      <c r="E541" s="151" t="s">
        <v>682</v>
      </c>
      <c r="F541" s="152" t="s">
        <v>683</v>
      </c>
      <c r="G541" s="153" t="s">
        <v>621</v>
      </c>
      <c r="H541" s="154">
        <v>62</v>
      </c>
      <c r="I541" s="155"/>
      <c r="J541" s="156">
        <f>ROUND(I541*H541,2)</f>
        <v>0</v>
      </c>
      <c r="K541" s="152" t="s">
        <v>166</v>
      </c>
      <c r="L541" s="34"/>
      <c r="M541" s="157" t="s">
        <v>1</v>
      </c>
      <c r="N541" s="158" t="s">
        <v>39</v>
      </c>
      <c r="O541" s="59"/>
      <c r="P541" s="159">
        <f>O541*H541</f>
        <v>0</v>
      </c>
      <c r="Q541" s="159">
        <v>0</v>
      </c>
      <c r="R541" s="159">
        <f>Q541*H541</f>
        <v>0</v>
      </c>
      <c r="S541" s="159">
        <v>1.9E-2</v>
      </c>
      <c r="T541" s="160">
        <f>S541*H541</f>
        <v>1.1779999999999999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61" t="s">
        <v>167</v>
      </c>
      <c r="AT541" s="161" t="s">
        <v>162</v>
      </c>
      <c r="AU541" s="161" t="s">
        <v>86</v>
      </c>
      <c r="AY541" s="18" t="s">
        <v>159</v>
      </c>
      <c r="BE541" s="162">
        <f>IF(N541="základní",J541,0)</f>
        <v>0</v>
      </c>
      <c r="BF541" s="162">
        <f>IF(N541="snížená",J541,0)</f>
        <v>0</v>
      </c>
      <c r="BG541" s="162">
        <f>IF(N541="zákl. přenesená",J541,0)</f>
        <v>0</v>
      </c>
      <c r="BH541" s="162">
        <f>IF(N541="sníž. přenesená",J541,0)</f>
        <v>0</v>
      </c>
      <c r="BI541" s="162">
        <f>IF(N541="nulová",J541,0)</f>
        <v>0</v>
      </c>
      <c r="BJ541" s="18" t="s">
        <v>86</v>
      </c>
      <c r="BK541" s="162">
        <f>ROUND(I541*H541,2)</f>
        <v>0</v>
      </c>
      <c r="BL541" s="18" t="s">
        <v>167</v>
      </c>
      <c r="BM541" s="161" t="s">
        <v>684</v>
      </c>
    </row>
    <row r="542" spans="1:65" s="13" customFormat="1" ht="11.25">
      <c r="B542" s="163"/>
      <c r="D542" s="164" t="s">
        <v>168</v>
      </c>
      <c r="E542" s="165" t="s">
        <v>1</v>
      </c>
      <c r="F542" s="166" t="s">
        <v>685</v>
      </c>
      <c r="H542" s="167">
        <v>62</v>
      </c>
      <c r="I542" s="168"/>
      <c r="L542" s="163"/>
      <c r="M542" s="169"/>
      <c r="N542" s="170"/>
      <c r="O542" s="170"/>
      <c r="P542" s="170"/>
      <c r="Q542" s="170"/>
      <c r="R542" s="170"/>
      <c r="S542" s="170"/>
      <c r="T542" s="171"/>
      <c r="AT542" s="165" t="s">
        <v>168</v>
      </c>
      <c r="AU542" s="165" t="s">
        <v>86</v>
      </c>
      <c r="AV542" s="13" t="s">
        <v>86</v>
      </c>
      <c r="AW542" s="13" t="s">
        <v>30</v>
      </c>
      <c r="AX542" s="13" t="s">
        <v>73</v>
      </c>
      <c r="AY542" s="165" t="s">
        <v>159</v>
      </c>
    </row>
    <row r="543" spans="1:65" s="14" customFormat="1" ht="11.25">
      <c r="B543" s="172"/>
      <c r="D543" s="164" t="s">
        <v>168</v>
      </c>
      <c r="E543" s="173" t="s">
        <v>1</v>
      </c>
      <c r="F543" s="174" t="s">
        <v>170</v>
      </c>
      <c r="H543" s="175">
        <v>62</v>
      </c>
      <c r="I543" s="176"/>
      <c r="L543" s="172"/>
      <c r="M543" s="177"/>
      <c r="N543" s="178"/>
      <c r="O543" s="178"/>
      <c r="P543" s="178"/>
      <c r="Q543" s="178"/>
      <c r="R543" s="178"/>
      <c r="S543" s="178"/>
      <c r="T543" s="179"/>
      <c r="AT543" s="173" t="s">
        <v>168</v>
      </c>
      <c r="AU543" s="173" t="s">
        <v>86</v>
      </c>
      <c r="AV543" s="14" t="s">
        <v>167</v>
      </c>
      <c r="AW543" s="14" t="s">
        <v>30</v>
      </c>
      <c r="AX543" s="14" t="s">
        <v>80</v>
      </c>
      <c r="AY543" s="173" t="s">
        <v>159</v>
      </c>
    </row>
    <row r="544" spans="1:65" s="2" customFormat="1" ht="37.9" customHeight="1">
      <c r="A544" s="33"/>
      <c r="B544" s="149"/>
      <c r="C544" s="150" t="s">
        <v>686</v>
      </c>
      <c r="D544" s="150" t="s">
        <v>162</v>
      </c>
      <c r="E544" s="151" t="s">
        <v>687</v>
      </c>
      <c r="F544" s="152" t="s">
        <v>688</v>
      </c>
      <c r="G544" s="153" t="s">
        <v>246</v>
      </c>
      <c r="H544" s="154">
        <v>11.5</v>
      </c>
      <c r="I544" s="155"/>
      <c r="J544" s="156">
        <f>ROUND(I544*H544,2)</f>
        <v>0</v>
      </c>
      <c r="K544" s="152" t="s">
        <v>166</v>
      </c>
      <c r="L544" s="34"/>
      <c r="M544" s="157" t="s">
        <v>1</v>
      </c>
      <c r="N544" s="158" t="s">
        <v>39</v>
      </c>
      <c r="O544" s="59"/>
      <c r="P544" s="159">
        <f>O544*H544</f>
        <v>0</v>
      </c>
      <c r="Q544" s="159">
        <v>8.0000000000000007E-5</v>
      </c>
      <c r="R544" s="159">
        <f>Q544*H544</f>
        <v>9.2000000000000003E-4</v>
      </c>
      <c r="S544" s="159">
        <v>0</v>
      </c>
      <c r="T544" s="160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61" t="s">
        <v>167</v>
      </c>
      <c r="AT544" s="161" t="s">
        <v>162</v>
      </c>
      <c r="AU544" s="161" t="s">
        <v>86</v>
      </c>
      <c r="AY544" s="18" t="s">
        <v>159</v>
      </c>
      <c r="BE544" s="162">
        <f>IF(N544="základní",J544,0)</f>
        <v>0</v>
      </c>
      <c r="BF544" s="162">
        <f>IF(N544="snížená",J544,0)</f>
        <v>0</v>
      </c>
      <c r="BG544" s="162">
        <f>IF(N544="zákl. přenesená",J544,0)</f>
        <v>0</v>
      </c>
      <c r="BH544" s="162">
        <f>IF(N544="sníž. přenesená",J544,0)</f>
        <v>0</v>
      </c>
      <c r="BI544" s="162">
        <f>IF(N544="nulová",J544,0)</f>
        <v>0</v>
      </c>
      <c r="BJ544" s="18" t="s">
        <v>86</v>
      </c>
      <c r="BK544" s="162">
        <f>ROUND(I544*H544,2)</f>
        <v>0</v>
      </c>
      <c r="BL544" s="18" t="s">
        <v>167</v>
      </c>
      <c r="BM544" s="161" t="s">
        <v>689</v>
      </c>
    </row>
    <row r="545" spans="1:65" s="13" customFormat="1" ht="11.25">
      <c r="B545" s="163"/>
      <c r="D545" s="164" t="s">
        <v>168</v>
      </c>
      <c r="E545" s="165" t="s">
        <v>1</v>
      </c>
      <c r="F545" s="166" t="s">
        <v>690</v>
      </c>
      <c r="H545" s="167">
        <v>11.5</v>
      </c>
      <c r="I545" s="168"/>
      <c r="L545" s="163"/>
      <c r="M545" s="169"/>
      <c r="N545" s="170"/>
      <c r="O545" s="170"/>
      <c r="P545" s="170"/>
      <c r="Q545" s="170"/>
      <c r="R545" s="170"/>
      <c r="S545" s="170"/>
      <c r="T545" s="171"/>
      <c r="AT545" s="165" t="s">
        <v>168</v>
      </c>
      <c r="AU545" s="165" t="s">
        <v>86</v>
      </c>
      <c r="AV545" s="13" t="s">
        <v>86</v>
      </c>
      <c r="AW545" s="13" t="s">
        <v>30</v>
      </c>
      <c r="AX545" s="13" t="s">
        <v>73</v>
      </c>
      <c r="AY545" s="165" t="s">
        <v>159</v>
      </c>
    </row>
    <row r="546" spans="1:65" s="14" customFormat="1" ht="11.25">
      <c r="B546" s="172"/>
      <c r="D546" s="164" t="s">
        <v>168</v>
      </c>
      <c r="E546" s="173" t="s">
        <v>1</v>
      </c>
      <c r="F546" s="174" t="s">
        <v>170</v>
      </c>
      <c r="H546" s="175">
        <v>11.5</v>
      </c>
      <c r="I546" s="176"/>
      <c r="L546" s="172"/>
      <c r="M546" s="177"/>
      <c r="N546" s="178"/>
      <c r="O546" s="178"/>
      <c r="P546" s="178"/>
      <c r="Q546" s="178"/>
      <c r="R546" s="178"/>
      <c r="S546" s="178"/>
      <c r="T546" s="179"/>
      <c r="AT546" s="173" t="s">
        <v>168</v>
      </c>
      <c r="AU546" s="173" t="s">
        <v>86</v>
      </c>
      <c r="AV546" s="14" t="s">
        <v>167</v>
      </c>
      <c r="AW546" s="14" t="s">
        <v>30</v>
      </c>
      <c r="AX546" s="14" t="s">
        <v>80</v>
      </c>
      <c r="AY546" s="173" t="s">
        <v>159</v>
      </c>
    </row>
    <row r="547" spans="1:65" s="2" customFormat="1" ht="44.25" customHeight="1">
      <c r="A547" s="33"/>
      <c r="B547" s="149"/>
      <c r="C547" s="150" t="s">
        <v>691</v>
      </c>
      <c r="D547" s="150" t="s">
        <v>162</v>
      </c>
      <c r="E547" s="151" t="s">
        <v>692</v>
      </c>
      <c r="F547" s="152" t="s">
        <v>693</v>
      </c>
      <c r="G547" s="153" t="s">
        <v>165</v>
      </c>
      <c r="H547" s="154">
        <v>345.25</v>
      </c>
      <c r="I547" s="155"/>
      <c r="J547" s="156">
        <f>ROUND(I547*H547,2)</f>
        <v>0</v>
      </c>
      <c r="K547" s="152" t="s">
        <v>166</v>
      </c>
      <c r="L547" s="34"/>
      <c r="M547" s="157" t="s">
        <v>1</v>
      </c>
      <c r="N547" s="158" t="s">
        <v>39</v>
      </c>
      <c r="O547" s="59"/>
      <c r="P547" s="159">
        <f>O547*H547</f>
        <v>0</v>
      </c>
      <c r="Q547" s="159">
        <v>0</v>
      </c>
      <c r="R547" s="159">
        <f>Q547*H547</f>
        <v>0</v>
      </c>
      <c r="S547" s="159">
        <v>5.8999999999999997E-2</v>
      </c>
      <c r="T547" s="160">
        <f>S547*H547</f>
        <v>20.36975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61" t="s">
        <v>167</v>
      </c>
      <c r="AT547" s="161" t="s">
        <v>162</v>
      </c>
      <c r="AU547" s="161" t="s">
        <v>86</v>
      </c>
      <c r="AY547" s="18" t="s">
        <v>159</v>
      </c>
      <c r="BE547" s="162">
        <f>IF(N547="základní",J547,0)</f>
        <v>0</v>
      </c>
      <c r="BF547" s="162">
        <f>IF(N547="snížená",J547,0)</f>
        <v>0</v>
      </c>
      <c r="BG547" s="162">
        <f>IF(N547="zákl. přenesená",J547,0)</f>
        <v>0</v>
      </c>
      <c r="BH547" s="162">
        <f>IF(N547="sníž. přenesená",J547,0)</f>
        <v>0</v>
      </c>
      <c r="BI547" s="162">
        <f>IF(N547="nulová",J547,0)</f>
        <v>0</v>
      </c>
      <c r="BJ547" s="18" t="s">
        <v>86</v>
      </c>
      <c r="BK547" s="162">
        <f>ROUND(I547*H547,2)</f>
        <v>0</v>
      </c>
      <c r="BL547" s="18" t="s">
        <v>167</v>
      </c>
      <c r="BM547" s="161" t="s">
        <v>694</v>
      </c>
    </row>
    <row r="548" spans="1:65" s="13" customFormat="1" ht="22.5">
      <c r="B548" s="163"/>
      <c r="D548" s="164" t="s">
        <v>168</v>
      </c>
      <c r="E548" s="165" t="s">
        <v>1</v>
      </c>
      <c r="F548" s="166" t="s">
        <v>470</v>
      </c>
      <c r="H548" s="167">
        <v>51.48</v>
      </c>
      <c r="I548" s="168"/>
      <c r="L548" s="163"/>
      <c r="M548" s="169"/>
      <c r="N548" s="170"/>
      <c r="O548" s="170"/>
      <c r="P548" s="170"/>
      <c r="Q548" s="170"/>
      <c r="R548" s="170"/>
      <c r="S548" s="170"/>
      <c r="T548" s="171"/>
      <c r="AT548" s="165" t="s">
        <v>168</v>
      </c>
      <c r="AU548" s="165" t="s">
        <v>86</v>
      </c>
      <c r="AV548" s="13" t="s">
        <v>86</v>
      </c>
      <c r="AW548" s="13" t="s">
        <v>30</v>
      </c>
      <c r="AX548" s="13" t="s">
        <v>73</v>
      </c>
      <c r="AY548" s="165" t="s">
        <v>159</v>
      </c>
    </row>
    <row r="549" spans="1:65" s="13" customFormat="1" ht="11.25">
      <c r="B549" s="163"/>
      <c r="D549" s="164" t="s">
        <v>168</v>
      </c>
      <c r="E549" s="165" t="s">
        <v>1</v>
      </c>
      <c r="F549" s="166" t="s">
        <v>450</v>
      </c>
      <c r="H549" s="167">
        <v>266.17</v>
      </c>
      <c r="I549" s="168"/>
      <c r="L549" s="163"/>
      <c r="M549" s="169"/>
      <c r="N549" s="170"/>
      <c r="O549" s="170"/>
      <c r="P549" s="170"/>
      <c r="Q549" s="170"/>
      <c r="R549" s="170"/>
      <c r="S549" s="170"/>
      <c r="T549" s="171"/>
      <c r="AT549" s="165" t="s">
        <v>168</v>
      </c>
      <c r="AU549" s="165" t="s">
        <v>86</v>
      </c>
      <c r="AV549" s="13" t="s">
        <v>86</v>
      </c>
      <c r="AW549" s="13" t="s">
        <v>30</v>
      </c>
      <c r="AX549" s="13" t="s">
        <v>73</v>
      </c>
      <c r="AY549" s="165" t="s">
        <v>159</v>
      </c>
    </row>
    <row r="550" spans="1:65" s="13" customFormat="1" ht="11.25">
      <c r="B550" s="163"/>
      <c r="D550" s="164" t="s">
        <v>168</v>
      </c>
      <c r="E550" s="165" t="s">
        <v>1</v>
      </c>
      <c r="F550" s="166" t="s">
        <v>695</v>
      </c>
      <c r="H550" s="167">
        <v>27.6</v>
      </c>
      <c r="I550" s="168"/>
      <c r="L550" s="163"/>
      <c r="M550" s="169"/>
      <c r="N550" s="170"/>
      <c r="O550" s="170"/>
      <c r="P550" s="170"/>
      <c r="Q550" s="170"/>
      <c r="R550" s="170"/>
      <c r="S550" s="170"/>
      <c r="T550" s="171"/>
      <c r="AT550" s="165" t="s">
        <v>168</v>
      </c>
      <c r="AU550" s="165" t="s">
        <v>86</v>
      </c>
      <c r="AV550" s="13" t="s">
        <v>86</v>
      </c>
      <c r="AW550" s="13" t="s">
        <v>30</v>
      </c>
      <c r="AX550" s="13" t="s">
        <v>73</v>
      </c>
      <c r="AY550" s="165" t="s">
        <v>159</v>
      </c>
    </row>
    <row r="551" spans="1:65" s="14" customFormat="1" ht="11.25">
      <c r="B551" s="172"/>
      <c r="D551" s="164" t="s">
        <v>168</v>
      </c>
      <c r="E551" s="173" t="s">
        <v>1</v>
      </c>
      <c r="F551" s="174" t="s">
        <v>170</v>
      </c>
      <c r="H551" s="175">
        <v>345.25</v>
      </c>
      <c r="I551" s="176"/>
      <c r="L551" s="172"/>
      <c r="M551" s="177"/>
      <c r="N551" s="178"/>
      <c r="O551" s="178"/>
      <c r="P551" s="178"/>
      <c r="Q551" s="178"/>
      <c r="R551" s="178"/>
      <c r="S551" s="178"/>
      <c r="T551" s="179"/>
      <c r="AT551" s="173" t="s">
        <v>168</v>
      </c>
      <c r="AU551" s="173" t="s">
        <v>86</v>
      </c>
      <c r="AV551" s="14" t="s">
        <v>167</v>
      </c>
      <c r="AW551" s="14" t="s">
        <v>30</v>
      </c>
      <c r="AX551" s="14" t="s">
        <v>80</v>
      </c>
      <c r="AY551" s="173" t="s">
        <v>159</v>
      </c>
    </row>
    <row r="552" spans="1:65" s="2" customFormat="1" ht="24.2" customHeight="1">
      <c r="A552" s="33"/>
      <c r="B552" s="149"/>
      <c r="C552" s="150" t="s">
        <v>696</v>
      </c>
      <c r="D552" s="150" t="s">
        <v>162</v>
      </c>
      <c r="E552" s="151" t="s">
        <v>697</v>
      </c>
      <c r="F552" s="152" t="s">
        <v>698</v>
      </c>
      <c r="G552" s="153" t="s">
        <v>165</v>
      </c>
      <c r="H552" s="154">
        <v>83.9</v>
      </c>
      <c r="I552" s="155"/>
      <c r="J552" s="156">
        <f>ROUND(I552*H552,2)</f>
        <v>0</v>
      </c>
      <c r="K552" s="152" t="s">
        <v>166</v>
      </c>
      <c r="L552" s="34"/>
      <c r="M552" s="157" t="s">
        <v>1</v>
      </c>
      <c r="N552" s="158" t="s">
        <v>39</v>
      </c>
      <c r="O552" s="59"/>
      <c r="P552" s="159">
        <f>O552*H552</f>
        <v>0</v>
      </c>
      <c r="Q552" s="159">
        <v>0</v>
      </c>
      <c r="R552" s="159">
        <f>Q552*H552</f>
        <v>0</v>
      </c>
      <c r="S552" s="159">
        <v>1.4E-2</v>
      </c>
      <c r="T552" s="160">
        <f>S552*H552</f>
        <v>1.1746000000000001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61" t="s">
        <v>167</v>
      </c>
      <c r="AT552" s="161" t="s">
        <v>162</v>
      </c>
      <c r="AU552" s="161" t="s">
        <v>86</v>
      </c>
      <c r="AY552" s="18" t="s">
        <v>159</v>
      </c>
      <c r="BE552" s="162">
        <f>IF(N552="základní",J552,0)</f>
        <v>0</v>
      </c>
      <c r="BF552" s="162">
        <f>IF(N552="snížená",J552,0)</f>
        <v>0</v>
      </c>
      <c r="BG552" s="162">
        <f>IF(N552="zákl. přenesená",J552,0)</f>
        <v>0</v>
      </c>
      <c r="BH552" s="162">
        <f>IF(N552="sníž. přenesená",J552,0)</f>
        <v>0</v>
      </c>
      <c r="BI552" s="162">
        <f>IF(N552="nulová",J552,0)</f>
        <v>0</v>
      </c>
      <c r="BJ552" s="18" t="s">
        <v>86</v>
      </c>
      <c r="BK552" s="162">
        <f>ROUND(I552*H552,2)</f>
        <v>0</v>
      </c>
      <c r="BL552" s="18" t="s">
        <v>167</v>
      </c>
      <c r="BM552" s="161" t="s">
        <v>699</v>
      </c>
    </row>
    <row r="553" spans="1:65" s="15" customFormat="1" ht="11.25">
      <c r="B553" s="180"/>
      <c r="D553" s="164" t="s">
        <v>168</v>
      </c>
      <c r="E553" s="181" t="s">
        <v>1</v>
      </c>
      <c r="F553" s="182" t="s">
        <v>700</v>
      </c>
      <c r="H553" s="181" t="s">
        <v>1</v>
      </c>
      <c r="I553" s="183"/>
      <c r="L553" s="180"/>
      <c r="M553" s="184"/>
      <c r="N553" s="185"/>
      <c r="O553" s="185"/>
      <c r="P553" s="185"/>
      <c r="Q553" s="185"/>
      <c r="R553" s="185"/>
      <c r="S553" s="185"/>
      <c r="T553" s="186"/>
      <c r="AT553" s="181" t="s">
        <v>168</v>
      </c>
      <c r="AU553" s="181" t="s">
        <v>86</v>
      </c>
      <c r="AV553" s="15" t="s">
        <v>80</v>
      </c>
      <c r="AW553" s="15" t="s">
        <v>30</v>
      </c>
      <c r="AX553" s="15" t="s">
        <v>73</v>
      </c>
      <c r="AY553" s="181" t="s">
        <v>159</v>
      </c>
    </row>
    <row r="554" spans="1:65" s="13" customFormat="1" ht="22.5">
      <c r="B554" s="163"/>
      <c r="D554" s="164" t="s">
        <v>168</v>
      </c>
      <c r="E554" s="165" t="s">
        <v>1</v>
      </c>
      <c r="F554" s="166" t="s">
        <v>701</v>
      </c>
      <c r="H554" s="167">
        <v>66</v>
      </c>
      <c r="I554" s="168"/>
      <c r="L554" s="163"/>
      <c r="M554" s="169"/>
      <c r="N554" s="170"/>
      <c r="O554" s="170"/>
      <c r="P554" s="170"/>
      <c r="Q554" s="170"/>
      <c r="R554" s="170"/>
      <c r="S554" s="170"/>
      <c r="T554" s="171"/>
      <c r="AT554" s="165" t="s">
        <v>168</v>
      </c>
      <c r="AU554" s="165" t="s">
        <v>86</v>
      </c>
      <c r="AV554" s="13" t="s">
        <v>86</v>
      </c>
      <c r="AW554" s="13" t="s">
        <v>30</v>
      </c>
      <c r="AX554" s="13" t="s">
        <v>73</v>
      </c>
      <c r="AY554" s="165" t="s">
        <v>159</v>
      </c>
    </row>
    <row r="555" spans="1:65" s="13" customFormat="1" ht="11.25">
      <c r="B555" s="163"/>
      <c r="D555" s="164" t="s">
        <v>168</v>
      </c>
      <c r="E555" s="165" t="s">
        <v>1</v>
      </c>
      <c r="F555" s="166" t="s">
        <v>216</v>
      </c>
      <c r="H555" s="167">
        <v>17.899999999999999</v>
      </c>
      <c r="I555" s="168"/>
      <c r="L555" s="163"/>
      <c r="M555" s="169"/>
      <c r="N555" s="170"/>
      <c r="O555" s="170"/>
      <c r="P555" s="170"/>
      <c r="Q555" s="170"/>
      <c r="R555" s="170"/>
      <c r="S555" s="170"/>
      <c r="T555" s="171"/>
      <c r="AT555" s="165" t="s">
        <v>168</v>
      </c>
      <c r="AU555" s="165" t="s">
        <v>86</v>
      </c>
      <c r="AV555" s="13" t="s">
        <v>86</v>
      </c>
      <c r="AW555" s="13" t="s">
        <v>30</v>
      </c>
      <c r="AX555" s="13" t="s">
        <v>73</v>
      </c>
      <c r="AY555" s="165" t="s">
        <v>159</v>
      </c>
    </row>
    <row r="556" spans="1:65" s="14" customFormat="1" ht="11.25">
      <c r="B556" s="172"/>
      <c r="D556" s="164" t="s">
        <v>168</v>
      </c>
      <c r="E556" s="173" t="s">
        <v>1</v>
      </c>
      <c r="F556" s="174" t="s">
        <v>170</v>
      </c>
      <c r="H556" s="175">
        <v>83.9</v>
      </c>
      <c r="I556" s="176"/>
      <c r="L556" s="172"/>
      <c r="M556" s="177"/>
      <c r="N556" s="178"/>
      <c r="O556" s="178"/>
      <c r="P556" s="178"/>
      <c r="Q556" s="178"/>
      <c r="R556" s="178"/>
      <c r="S556" s="178"/>
      <c r="T556" s="179"/>
      <c r="AT556" s="173" t="s">
        <v>168</v>
      </c>
      <c r="AU556" s="173" t="s">
        <v>86</v>
      </c>
      <c r="AV556" s="14" t="s">
        <v>167</v>
      </c>
      <c r="AW556" s="14" t="s">
        <v>30</v>
      </c>
      <c r="AX556" s="14" t="s">
        <v>80</v>
      </c>
      <c r="AY556" s="173" t="s">
        <v>159</v>
      </c>
    </row>
    <row r="557" spans="1:65" s="2" customFormat="1" ht="24.2" customHeight="1">
      <c r="A557" s="33"/>
      <c r="B557" s="149"/>
      <c r="C557" s="150" t="s">
        <v>702</v>
      </c>
      <c r="D557" s="150" t="s">
        <v>162</v>
      </c>
      <c r="E557" s="151" t="s">
        <v>703</v>
      </c>
      <c r="F557" s="152" t="s">
        <v>704</v>
      </c>
      <c r="G557" s="153" t="s">
        <v>165</v>
      </c>
      <c r="H557" s="154">
        <v>51.48</v>
      </c>
      <c r="I557" s="155"/>
      <c r="J557" s="156">
        <f>ROUND(I557*H557,2)</f>
        <v>0</v>
      </c>
      <c r="K557" s="152" t="s">
        <v>166</v>
      </c>
      <c r="L557" s="34"/>
      <c r="M557" s="157" t="s">
        <v>1</v>
      </c>
      <c r="N557" s="158" t="s">
        <v>39</v>
      </c>
      <c r="O557" s="59"/>
      <c r="P557" s="159">
        <f>O557*H557</f>
        <v>0</v>
      </c>
      <c r="Q557" s="159">
        <v>0</v>
      </c>
      <c r="R557" s="159">
        <f>Q557*H557</f>
        <v>0</v>
      </c>
      <c r="S557" s="159">
        <v>1.4E-2</v>
      </c>
      <c r="T557" s="160">
        <f>S557*H557</f>
        <v>0.72071999999999992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61" t="s">
        <v>167</v>
      </c>
      <c r="AT557" s="161" t="s">
        <v>162</v>
      </c>
      <c r="AU557" s="161" t="s">
        <v>86</v>
      </c>
      <c r="AY557" s="18" t="s">
        <v>159</v>
      </c>
      <c r="BE557" s="162">
        <f>IF(N557="základní",J557,0)</f>
        <v>0</v>
      </c>
      <c r="BF557" s="162">
        <f>IF(N557="snížená",J557,0)</f>
        <v>0</v>
      </c>
      <c r="BG557" s="162">
        <f>IF(N557="zákl. přenesená",J557,0)</f>
        <v>0</v>
      </c>
      <c r="BH557" s="162">
        <f>IF(N557="sníž. přenesená",J557,0)</f>
        <v>0</v>
      </c>
      <c r="BI557" s="162">
        <f>IF(N557="nulová",J557,0)</f>
        <v>0</v>
      </c>
      <c r="BJ557" s="18" t="s">
        <v>86</v>
      </c>
      <c r="BK557" s="162">
        <f>ROUND(I557*H557,2)</f>
        <v>0</v>
      </c>
      <c r="BL557" s="18" t="s">
        <v>167</v>
      </c>
      <c r="BM557" s="161" t="s">
        <v>705</v>
      </c>
    </row>
    <row r="558" spans="1:65" s="13" customFormat="1" ht="11.25">
      <c r="B558" s="163"/>
      <c r="D558" s="164" t="s">
        <v>168</v>
      </c>
      <c r="E558" s="165" t="s">
        <v>1</v>
      </c>
      <c r="F558" s="166" t="s">
        <v>706</v>
      </c>
      <c r="H558" s="167">
        <v>51.48</v>
      </c>
      <c r="I558" s="168"/>
      <c r="L558" s="163"/>
      <c r="M558" s="169"/>
      <c r="N558" s="170"/>
      <c r="O558" s="170"/>
      <c r="P558" s="170"/>
      <c r="Q558" s="170"/>
      <c r="R558" s="170"/>
      <c r="S558" s="170"/>
      <c r="T558" s="171"/>
      <c r="AT558" s="165" t="s">
        <v>168</v>
      </c>
      <c r="AU558" s="165" t="s">
        <v>86</v>
      </c>
      <c r="AV558" s="13" t="s">
        <v>86</v>
      </c>
      <c r="AW558" s="13" t="s">
        <v>30</v>
      </c>
      <c r="AX558" s="13" t="s">
        <v>73</v>
      </c>
      <c r="AY558" s="165" t="s">
        <v>159</v>
      </c>
    </row>
    <row r="559" spans="1:65" s="14" customFormat="1" ht="11.25">
      <c r="B559" s="172"/>
      <c r="D559" s="164" t="s">
        <v>168</v>
      </c>
      <c r="E559" s="173" t="s">
        <v>1</v>
      </c>
      <c r="F559" s="174" t="s">
        <v>170</v>
      </c>
      <c r="H559" s="175">
        <v>51.48</v>
      </c>
      <c r="I559" s="176"/>
      <c r="L559" s="172"/>
      <c r="M559" s="177"/>
      <c r="N559" s="178"/>
      <c r="O559" s="178"/>
      <c r="P559" s="178"/>
      <c r="Q559" s="178"/>
      <c r="R559" s="178"/>
      <c r="S559" s="178"/>
      <c r="T559" s="179"/>
      <c r="AT559" s="173" t="s">
        <v>168</v>
      </c>
      <c r="AU559" s="173" t="s">
        <v>86</v>
      </c>
      <c r="AV559" s="14" t="s">
        <v>167</v>
      </c>
      <c r="AW559" s="14" t="s">
        <v>30</v>
      </c>
      <c r="AX559" s="14" t="s">
        <v>80</v>
      </c>
      <c r="AY559" s="173" t="s">
        <v>159</v>
      </c>
    </row>
    <row r="560" spans="1:65" s="2" customFormat="1" ht="24.2" customHeight="1">
      <c r="A560" s="33"/>
      <c r="B560" s="149"/>
      <c r="C560" s="150" t="s">
        <v>707</v>
      </c>
      <c r="D560" s="150" t="s">
        <v>162</v>
      </c>
      <c r="E560" s="151" t="s">
        <v>708</v>
      </c>
      <c r="F560" s="152" t="s">
        <v>709</v>
      </c>
      <c r="G560" s="153" t="s">
        <v>165</v>
      </c>
      <c r="H560" s="154">
        <v>266.17</v>
      </c>
      <c r="I560" s="155"/>
      <c r="J560" s="156">
        <f>ROUND(I560*H560,2)</f>
        <v>0</v>
      </c>
      <c r="K560" s="152" t="s">
        <v>166</v>
      </c>
      <c r="L560" s="34"/>
      <c r="M560" s="157" t="s">
        <v>1</v>
      </c>
      <c r="N560" s="158" t="s">
        <v>39</v>
      </c>
      <c r="O560" s="59"/>
      <c r="P560" s="159">
        <f>O560*H560</f>
        <v>0</v>
      </c>
      <c r="Q560" s="159">
        <v>0</v>
      </c>
      <c r="R560" s="159">
        <f>Q560*H560</f>
        <v>0</v>
      </c>
      <c r="S560" s="159">
        <v>0</v>
      </c>
      <c r="T560" s="160">
        <f>S560*H560</f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61" t="s">
        <v>167</v>
      </c>
      <c r="AT560" s="161" t="s">
        <v>162</v>
      </c>
      <c r="AU560" s="161" t="s">
        <v>86</v>
      </c>
      <c r="AY560" s="18" t="s">
        <v>159</v>
      </c>
      <c r="BE560" s="162">
        <f>IF(N560="základní",J560,0)</f>
        <v>0</v>
      </c>
      <c r="BF560" s="162">
        <f>IF(N560="snížená",J560,0)</f>
        <v>0</v>
      </c>
      <c r="BG560" s="162">
        <f>IF(N560="zákl. přenesená",J560,0)</f>
        <v>0</v>
      </c>
      <c r="BH560" s="162">
        <f>IF(N560="sníž. přenesená",J560,0)</f>
        <v>0</v>
      </c>
      <c r="BI560" s="162">
        <f>IF(N560="nulová",J560,0)</f>
        <v>0</v>
      </c>
      <c r="BJ560" s="18" t="s">
        <v>86</v>
      </c>
      <c r="BK560" s="162">
        <f>ROUND(I560*H560,2)</f>
        <v>0</v>
      </c>
      <c r="BL560" s="18" t="s">
        <v>167</v>
      </c>
      <c r="BM560" s="161" t="s">
        <v>710</v>
      </c>
    </row>
    <row r="561" spans="1:65" s="13" customFormat="1" ht="11.25">
      <c r="B561" s="163"/>
      <c r="D561" s="164" t="s">
        <v>168</v>
      </c>
      <c r="E561" s="165" t="s">
        <v>1</v>
      </c>
      <c r="F561" s="166" t="s">
        <v>450</v>
      </c>
      <c r="H561" s="167">
        <v>266.17</v>
      </c>
      <c r="I561" s="168"/>
      <c r="L561" s="163"/>
      <c r="M561" s="169"/>
      <c r="N561" s="170"/>
      <c r="O561" s="170"/>
      <c r="P561" s="170"/>
      <c r="Q561" s="170"/>
      <c r="R561" s="170"/>
      <c r="S561" s="170"/>
      <c r="T561" s="171"/>
      <c r="AT561" s="165" t="s">
        <v>168</v>
      </c>
      <c r="AU561" s="165" t="s">
        <v>86</v>
      </c>
      <c r="AV561" s="13" t="s">
        <v>86</v>
      </c>
      <c r="AW561" s="13" t="s">
        <v>30</v>
      </c>
      <c r="AX561" s="13" t="s">
        <v>73</v>
      </c>
      <c r="AY561" s="165" t="s">
        <v>159</v>
      </c>
    </row>
    <row r="562" spans="1:65" s="14" customFormat="1" ht="11.25">
      <c r="B562" s="172"/>
      <c r="D562" s="164" t="s">
        <v>168</v>
      </c>
      <c r="E562" s="173" t="s">
        <v>1</v>
      </c>
      <c r="F562" s="174" t="s">
        <v>170</v>
      </c>
      <c r="H562" s="175">
        <v>266.17</v>
      </c>
      <c r="I562" s="176"/>
      <c r="L562" s="172"/>
      <c r="M562" s="177"/>
      <c r="N562" s="178"/>
      <c r="O562" s="178"/>
      <c r="P562" s="178"/>
      <c r="Q562" s="178"/>
      <c r="R562" s="178"/>
      <c r="S562" s="178"/>
      <c r="T562" s="179"/>
      <c r="AT562" s="173" t="s">
        <v>168</v>
      </c>
      <c r="AU562" s="173" t="s">
        <v>86</v>
      </c>
      <c r="AV562" s="14" t="s">
        <v>167</v>
      </c>
      <c r="AW562" s="14" t="s">
        <v>30</v>
      </c>
      <c r="AX562" s="14" t="s">
        <v>80</v>
      </c>
      <c r="AY562" s="173" t="s">
        <v>159</v>
      </c>
    </row>
    <row r="563" spans="1:65" s="2" customFormat="1" ht="24.2" customHeight="1">
      <c r="A563" s="33"/>
      <c r="B563" s="149"/>
      <c r="C563" s="150" t="s">
        <v>711</v>
      </c>
      <c r="D563" s="150" t="s">
        <v>162</v>
      </c>
      <c r="E563" s="151" t="s">
        <v>712</v>
      </c>
      <c r="F563" s="152" t="s">
        <v>713</v>
      </c>
      <c r="G563" s="153" t="s">
        <v>165</v>
      </c>
      <c r="H563" s="154">
        <v>39.119999999999997</v>
      </c>
      <c r="I563" s="155"/>
      <c r="J563" s="156">
        <f>ROUND(I563*H563,2)</f>
        <v>0</v>
      </c>
      <c r="K563" s="152" t="s">
        <v>166</v>
      </c>
      <c r="L563" s="34"/>
      <c r="M563" s="157" t="s">
        <v>1</v>
      </c>
      <c r="N563" s="158" t="s">
        <v>39</v>
      </c>
      <c r="O563" s="59"/>
      <c r="P563" s="159">
        <f>O563*H563</f>
        <v>0</v>
      </c>
      <c r="Q563" s="159">
        <v>0</v>
      </c>
      <c r="R563" s="159">
        <f>Q563*H563</f>
        <v>0</v>
      </c>
      <c r="S563" s="159">
        <v>0</v>
      </c>
      <c r="T563" s="160">
        <f>S563*H563</f>
        <v>0</v>
      </c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R563" s="161" t="s">
        <v>167</v>
      </c>
      <c r="AT563" s="161" t="s">
        <v>162</v>
      </c>
      <c r="AU563" s="161" t="s">
        <v>86</v>
      </c>
      <c r="AY563" s="18" t="s">
        <v>159</v>
      </c>
      <c r="BE563" s="162">
        <f>IF(N563="základní",J563,0)</f>
        <v>0</v>
      </c>
      <c r="BF563" s="162">
        <f>IF(N563="snížená",J563,0)</f>
        <v>0</v>
      </c>
      <c r="BG563" s="162">
        <f>IF(N563="zákl. přenesená",J563,0)</f>
        <v>0</v>
      </c>
      <c r="BH563" s="162">
        <f>IF(N563="sníž. přenesená",J563,0)</f>
        <v>0</v>
      </c>
      <c r="BI563" s="162">
        <f>IF(N563="nulová",J563,0)</f>
        <v>0</v>
      </c>
      <c r="BJ563" s="18" t="s">
        <v>86</v>
      </c>
      <c r="BK563" s="162">
        <f>ROUND(I563*H563,2)</f>
        <v>0</v>
      </c>
      <c r="BL563" s="18" t="s">
        <v>167</v>
      </c>
      <c r="BM563" s="161" t="s">
        <v>714</v>
      </c>
    </row>
    <row r="564" spans="1:65" s="13" customFormat="1" ht="11.25">
      <c r="B564" s="163"/>
      <c r="D564" s="164" t="s">
        <v>168</v>
      </c>
      <c r="E564" s="165" t="s">
        <v>1</v>
      </c>
      <c r="F564" s="166" t="s">
        <v>715</v>
      </c>
      <c r="H564" s="167">
        <v>11.52</v>
      </c>
      <c r="I564" s="168"/>
      <c r="L564" s="163"/>
      <c r="M564" s="169"/>
      <c r="N564" s="170"/>
      <c r="O564" s="170"/>
      <c r="P564" s="170"/>
      <c r="Q564" s="170"/>
      <c r="R564" s="170"/>
      <c r="S564" s="170"/>
      <c r="T564" s="171"/>
      <c r="AT564" s="165" t="s">
        <v>168</v>
      </c>
      <c r="AU564" s="165" t="s">
        <v>86</v>
      </c>
      <c r="AV564" s="13" t="s">
        <v>86</v>
      </c>
      <c r="AW564" s="13" t="s">
        <v>30</v>
      </c>
      <c r="AX564" s="13" t="s">
        <v>73</v>
      </c>
      <c r="AY564" s="165" t="s">
        <v>159</v>
      </c>
    </row>
    <row r="565" spans="1:65" s="13" customFormat="1" ht="11.25">
      <c r="B565" s="163"/>
      <c r="D565" s="164" t="s">
        <v>168</v>
      </c>
      <c r="E565" s="165" t="s">
        <v>1</v>
      </c>
      <c r="F565" s="166" t="s">
        <v>695</v>
      </c>
      <c r="H565" s="167">
        <v>27.6</v>
      </c>
      <c r="I565" s="168"/>
      <c r="L565" s="163"/>
      <c r="M565" s="169"/>
      <c r="N565" s="170"/>
      <c r="O565" s="170"/>
      <c r="P565" s="170"/>
      <c r="Q565" s="170"/>
      <c r="R565" s="170"/>
      <c r="S565" s="170"/>
      <c r="T565" s="171"/>
      <c r="AT565" s="165" t="s">
        <v>168</v>
      </c>
      <c r="AU565" s="165" t="s">
        <v>86</v>
      </c>
      <c r="AV565" s="13" t="s">
        <v>86</v>
      </c>
      <c r="AW565" s="13" t="s">
        <v>30</v>
      </c>
      <c r="AX565" s="13" t="s">
        <v>73</v>
      </c>
      <c r="AY565" s="165" t="s">
        <v>159</v>
      </c>
    </row>
    <row r="566" spans="1:65" s="14" customFormat="1" ht="11.25">
      <c r="B566" s="172"/>
      <c r="D566" s="164" t="s">
        <v>168</v>
      </c>
      <c r="E566" s="173" t="s">
        <v>1</v>
      </c>
      <c r="F566" s="174" t="s">
        <v>170</v>
      </c>
      <c r="H566" s="175">
        <v>39.119999999999997</v>
      </c>
      <c r="I566" s="176"/>
      <c r="L566" s="172"/>
      <c r="M566" s="177"/>
      <c r="N566" s="178"/>
      <c r="O566" s="178"/>
      <c r="P566" s="178"/>
      <c r="Q566" s="178"/>
      <c r="R566" s="178"/>
      <c r="S566" s="178"/>
      <c r="T566" s="179"/>
      <c r="AT566" s="173" t="s">
        <v>168</v>
      </c>
      <c r="AU566" s="173" t="s">
        <v>86</v>
      </c>
      <c r="AV566" s="14" t="s">
        <v>167</v>
      </c>
      <c r="AW566" s="14" t="s">
        <v>30</v>
      </c>
      <c r="AX566" s="14" t="s">
        <v>80</v>
      </c>
      <c r="AY566" s="173" t="s">
        <v>159</v>
      </c>
    </row>
    <row r="567" spans="1:65" s="12" customFormat="1" ht="22.9" customHeight="1">
      <c r="B567" s="136"/>
      <c r="D567" s="137" t="s">
        <v>72</v>
      </c>
      <c r="E567" s="147" t="s">
        <v>716</v>
      </c>
      <c r="F567" s="147" t="s">
        <v>717</v>
      </c>
      <c r="I567" s="139"/>
      <c r="J567" s="148">
        <f>BK567</f>
        <v>0</v>
      </c>
      <c r="L567" s="136"/>
      <c r="M567" s="141"/>
      <c r="N567" s="142"/>
      <c r="O567" s="142"/>
      <c r="P567" s="143">
        <f>SUM(P568:P572)</f>
        <v>0</v>
      </c>
      <c r="Q567" s="142"/>
      <c r="R567" s="143">
        <f>SUM(R568:R572)</f>
        <v>0</v>
      </c>
      <c r="S567" s="142"/>
      <c r="T567" s="144">
        <f>SUM(T568:T572)</f>
        <v>0</v>
      </c>
      <c r="AR567" s="137" t="s">
        <v>80</v>
      </c>
      <c r="AT567" s="145" t="s">
        <v>72</v>
      </c>
      <c r="AU567" s="145" t="s">
        <v>80</v>
      </c>
      <c r="AY567" s="137" t="s">
        <v>159</v>
      </c>
      <c r="BK567" s="146">
        <f>SUM(BK568:BK572)</f>
        <v>0</v>
      </c>
    </row>
    <row r="568" spans="1:65" s="2" customFormat="1" ht="44.25" customHeight="1">
      <c r="A568" s="33"/>
      <c r="B568" s="149"/>
      <c r="C568" s="150" t="s">
        <v>718</v>
      </c>
      <c r="D568" s="150" t="s">
        <v>162</v>
      </c>
      <c r="E568" s="151" t="s">
        <v>719</v>
      </c>
      <c r="F568" s="152" t="s">
        <v>720</v>
      </c>
      <c r="G568" s="153" t="s">
        <v>721</v>
      </c>
      <c r="H568" s="154">
        <v>198.92500000000001</v>
      </c>
      <c r="I568" s="155"/>
      <c r="J568" s="156">
        <f>ROUND(I568*H568,2)</f>
        <v>0</v>
      </c>
      <c r="K568" s="152" t="s">
        <v>166</v>
      </c>
      <c r="L568" s="34"/>
      <c r="M568" s="157" t="s">
        <v>1</v>
      </c>
      <c r="N568" s="158" t="s">
        <v>39</v>
      </c>
      <c r="O568" s="59"/>
      <c r="P568" s="159">
        <f>O568*H568</f>
        <v>0</v>
      </c>
      <c r="Q568" s="159">
        <v>0</v>
      </c>
      <c r="R568" s="159">
        <f>Q568*H568</f>
        <v>0</v>
      </c>
      <c r="S568" s="159">
        <v>0</v>
      </c>
      <c r="T568" s="160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61" t="s">
        <v>167</v>
      </c>
      <c r="AT568" s="161" t="s">
        <v>162</v>
      </c>
      <c r="AU568" s="161" t="s">
        <v>86</v>
      </c>
      <c r="AY568" s="18" t="s">
        <v>159</v>
      </c>
      <c r="BE568" s="162">
        <f>IF(N568="základní",J568,0)</f>
        <v>0</v>
      </c>
      <c r="BF568" s="162">
        <f>IF(N568="snížená",J568,0)</f>
        <v>0</v>
      </c>
      <c r="BG568" s="162">
        <f>IF(N568="zákl. přenesená",J568,0)</f>
        <v>0</v>
      </c>
      <c r="BH568" s="162">
        <f>IF(N568="sníž. přenesená",J568,0)</f>
        <v>0</v>
      </c>
      <c r="BI568" s="162">
        <f>IF(N568="nulová",J568,0)</f>
        <v>0</v>
      </c>
      <c r="BJ568" s="18" t="s">
        <v>86</v>
      </c>
      <c r="BK568" s="162">
        <f>ROUND(I568*H568,2)</f>
        <v>0</v>
      </c>
      <c r="BL568" s="18" t="s">
        <v>167</v>
      </c>
      <c r="BM568" s="161" t="s">
        <v>722</v>
      </c>
    </row>
    <row r="569" spans="1:65" s="2" customFormat="1" ht="33" customHeight="1">
      <c r="A569" s="33"/>
      <c r="B569" s="149"/>
      <c r="C569" s="150" t="s">
        <v>469</v>
      </c>
      <c r="D569" s="150" t="s">
        <v>162</v>
      </c>
      <c r="E569" s="151" t="s">
        <v>723</v>
      </c>
      <c r="F569" s="152" t="s">
        <v>724</v>
      </c>
      <c r="G569" s="153" t="s">
        <v>721</v>
      </c>
      <c r="H569" s="154">
        <v>198.92500000000001</v>
      </c>
      <c r="I569" s="155"/>
      <c r="J569" s="156">
        <f>ROUND(I569*H569,2)</f>
        <v>0</v>
      </c>
      <c r="K569" s="152" t="s">
        <v>166</v>
      </c>
      <c r="L569" s="34"/>
      <c r="M569" s="157" t="s">
        <v>1</v>
      </c>
      <c r="N569" s="158" t="s">
        <v>39</v>
      </c>
      <c r="O569" s="59"/>
      <c r="P569" s="159">
        <f>O569*H569</f>
        <v>0</v>
      </c>
      <c r="Q569" s="159">
        <v>0</v>
      </c>
      <c r="R569" s="159">
        <f>Q569*H569</f>
        <v>0</v>
      </c>
      <c r="S569" s="159">
        <v>0</v>
      </c>
      <c r="T569" s="160">
        <f>S569*H569</f>
        <v>0</v>
      </c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R569" s="161" t="s">
        <v>167</v>
      </c>
      <c r="AT569" s="161" t="s">
        <v>162</v>
      </c>
      <c r="AU569" s="161" t="s">
        <v>86</v>
      </c>
      <c r="AY569" s="18" t="s">
        <v>159</v>
      </c>
      <c r="BE569" s="162">
        <f>IF(N569="základní",J569,0)</f>
        <v>0</v>
      </c>
      <c r="BF569" s="162">
        <f>IF(N569="snížená",J569,0)</f>
        <v>0</v>
      </c>
      <c r="BG569" s="162">
        <f>IF(N569="zákl. přenesená",J569,0)</f>
        <v>0</v>
      </c>
      <c r="BH569" s="162">
        <f>IF(N569="sníž. přenesená",J569,0)</f>
        <v>0</v>
      </c>
      <c r="BI569" s="162">
        <f>IF(N569="nulová",J569,0)</f>
        <v>0</v>
      </c>
      <c r="BJ569" s="18" t="s">
        <v>86</v>
      </c>
      <c r="BK569" s="162">
        <f>ROUND(I569*H569,2)</f>
        <v>0</v>
      </c>
      <c r="BL569" s="18" t="s">
        <v>167</v>
      </c>
      <c r="BM569" s="161" t="s">
        <v>725</v>
      </c>
    </row>
    <row r="570" spans="1:65" s="2" customFormat="1" ht="44.25" customHeight="1">
      <c r="A570" s="33"/>
      <c r="B570" s="149"/>
      <c r="C570" s="150" t="s">
        <v>726</v>
      </c>
      <c r="D570" s="150" t="s">
        <v>162</v>
      </c>
      <c r="E570" s="151" t="s">
        <v>727</v>
      </c>
      <c r="F570" s="152" t="s">
        <v>728</v>
      </c>
      <c r="G570" s="153" t="s">
        <v>721</v>
      </c>
      <c r="H570" s="154">
        <v>1790.325</v>
      </c>
      <c r="I570" s="155"/>
      <c r="J570" s="156">
        <f>ROUND(I570*H570,2)</f>
        <v>0</v>
      </c>
      <c r="K570" s="152" t="s">
        <v>166</v>
      </c>
      <c r="L570" s="34"/>
      <c r="M570" s="157" t="s">
        <v>1</v>
      </c>
      <c r="N570" s="158" t="s">
        <v>39</v>
      </c>
      <c r="O570" s="59"/>
      <c r="P570" s="159">
        <f>O570*H570</f>
        <v>0</v>
      </c>
      <c r="Q570" s="159">
        <v>0</v>
      </c>
      <c r="R570" s="159">
        <f>Q570*H570</f>
        <v>0</v>
      </c>
      <c r="S570" s="159">
        <v>0</v>
      </c>
      <c r="T570" s="160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61" t="s">
        <v>167</v>
      </c>
      <c r="AT570" s="161" t="s">
        <v>162</v>
      </c>
      <c r="AU570" s="161" t="s">
        <v>86</v>
      </c>
      <c r="AY570" s="18" t="s">
        <v>159</v>
      </c>
      <c r="BE570" s="162">
        <f>IF(N570="základní",J570,0)</f>
        <v>0</v>
      </c>
      <c r="BF570" s="162">
        <f>IF(N570="snížená",J570,0)</f>
        <v>0</v>
      </c>
      <c r="BG570" s="162">
        <f>IF(N570="zákl. přenesená",J570,0)</f>
        <v>0</v>
      </c>
      <c r="BH570" s="162">
        <f>IF(N570="sníž. přenesená",J570,0)</f>
        <v>0</v>
      </c>
      <c r="BI570" s="162">
        <f>IF(N570="nulová",J570,0)</f>
        <v>0</v>
      </c>
      <c r="BJ570" s="18" t="s">
        <v>86</v>
      </c>
      <c r="BK570" s="162">
        <f>ROUND(I570*H570,2)</f>
        <v>0</v>
      </c>
      <c r="BL570" s="18" t="s">
        <v>167</v>
      </c>
      <c r="BM570" s="161" t="s">
        <v>729</v>
      </c>
    </row>
    <row r="571" spans="1:65" s="13" customFormat="1" ht="11.25">
      <c r="B571" s="163"/>
      <c r="D571" s="164" t="s">
        <v>168</v>
      </c>
      <c r="F571" s="166" t="s">
        <v>730</v>
      </c>
      <c r="H571" s="167">
        <v>1790.325</v>
      </c>
      <c r="I571" s="168"/>
      <c r="L571" s="163"/>
      <c r="M571" s="169"/>
      <c r="N571" s="170"/>
      <c r="O571" s="170"/>
      <c r="P571" s="170"/>
      <c r="Q571" s="170"/>
      <c r="R571" s="170"/>
      <c r="S571" s="170"/>
      <c r="T571" s="171"/>
      <c r="AT571" s="165" t="s">
        <v>168</v>
      </c>
      <c r="AU571" s="165" t="s">
        <v>86</v>
      </c>
      <c r="AV571" s="13" t="s">
        <v>86</v>
      </c>
      <c r="AW571" s="13" t="s">
        <v>3</v>
      </c>
      <c r="AX571" s="13" t="s">
        <v>80</v>
      </c>
      <c r="AY571" s="165" t="s">
        <v>159</v>
      </c>
    </row>
    <row r="572" spans="1:65" s="2" customFormat="1" ht="44.25" customHeight="1">
      <c r="A572" s="33"/>
      <c r="B572" s="149"/>
      <c r="C572" s="150" t="s">
        <v>474</v>
      </c>
      <c r="D572" s="150" t="s">
        <v>162</v>
      </c>
      <c r="E572" s="151" t="s">
        <v>731</v>
      </c>
      <c r="F572" s="152" t="s">
        <v>732</v>
      </c>
      <c r="G572" s="153" t="s">
        <v>721</v>
      </c>
      <c r="H572" s="154">
        <v>198.92500000000001</v>
      </c>
      <c r="I572" s="155"/>
      <c r="J572" s="156">
        <f>ROUND(I572*H572,2)</f>
        <v>0</v>
      </c>
      <c r="K572" s="152" t="s">
        <v>166</v>
      </c>
      <c r="L572" s="34"/>
      <c r="M572" s="157" t="s">
        <v>1</v>
      </c>
      <c r="N572" s="158" t="s">
        <v>39</v>
      </c>
      <c r="O572" s="59"/>
      <c r="P572" s="159">
        <f>O572*H572</f>
        <v>0</v>
      </c>
      <c r="Q572" s="159">
        <v>0</v>
      </c>
      <c r="R572" s="159">
        <f>Q572*H572</f>
        <v>0</v>
      </c>
      <c r="S572" s="159">
        <v>0</v>
      </c>
      <c r="T572" s="160">
        <f>S572*H572</f>
        <v>0</v>
      </c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R572" s="161" t="s">
        <v>167</v>
      </c>
      <c r="AT572" s="161" t="s">
        <v>162</v>
      </c>
      <c r="AU572" s="161" t="s">
        <v>86</v>
      </c>
      <c r="AY572" s="18" t="s">
        <v>159</v>
      </c>
      <c r="BE572" s="162">
        <f>IF(N572="základní",J572,0)</f>
        <v>0</v>
      </c>
      <c r="BF572" s="162">
        <f>IF(N572="snížená",J572,0)</f>
        <v>0</v>
      </c>
      <c r="BG572" s="162">
        <f>IF(N572="zákl. přenesená",J572,0)</f>
        <v>0</v>
      </c>
      <c r="BH572" s="162">
        <f>IF(N572="sníž. přenesená",J572,0)</f>
        <v>0</v>
      </c>
      <c r="BI572" s="162">
        <f>IF(N572="nulová",J572,0)</f>
        <v>0</v>
      </c>
      <c r="BJ572" s="18" t="s">
        <v>86</v>
      </c>
      <c r="BK572" s="162">
        <f>ROUND(I572*H572,2)</f>
        <v>0</v>
      </c>
      <c r="BL572" s="18" t="s">
        <v>167</v>
      </c>
      <c r="BM572" s="161" t="s">
        <v>733</v>
      </c>
    </row>
    <row r="573" spans="1:65" s="12" customFormat="1" ht="22.9" customHeight="1">
      <c r="B573" s="136"/>
      <c r="D573" s="137" t="s">
        <v>72</v>
      </c>
      <c r="E573" s="147" t="s">
        <v>734</v>
      </c>
      <c r="F573" s="147" t="s">
        <v>735</v>
      </c>
      <c r="I573" s="139"/>
      <c r="J573" s="148">
        <f>BK573</f>
        <v>0</v>
      </c>
      <c r="L573" s="136"/>
      <c r="M573" s="141"/>
      <c r="N573" s="142"/>
      <c r="O573" s="142"/>
      <c r="P573" s="143">
        <f>P574</f>
        <v>0</v>
      </c>
      <c r="Q573" s="142"/>
      <c r="R573" s="143">
        <f>R574</f>
        <v>0</v>
      </c>
      <c r="S573" s="142"/>
      <c r="T573" s="144">
        <f>T574</f>
        <v>0</v>
      </c>
      <c r="AR573" s="137" t="s">
        <v>80</v>
      </c>
      <c r="AT573" s="145" t="s">
        <v>72</v>
      </c>
      <c r="AU573" s="145" t="s">
        <v>80</v>
      </c>
      <c r="AY573" s="137" t="s">
        <v>159</v>
      </c>
      <c r="BK573" s="146">
        <f>BK574</f>
        <v>0</v>
      </c>
    </row>
    <row r="574" spans="1:65" s="2" customFormat="1" ht="55.5" customHeight="1">
      <c r="A574" s="33"/>
      <c r="B574" s="149"/>
      <c r="C574" s="150" t="s">
        <v>736</v>
      </c>
      <c r="D574" s="150" t="s">
        <v>162</v>
      </c>
      <c r="E574" s="151" t="s">
        <v>737</v>
      </c>
      <c r="F574" s="152" t="s">
        <v>738</v>
      </c>
      <c r="G574" s="153" t="s">
        <v>721</v>
      </c>
      <c r="H574" s="154">
        <v>174.93899999999999</v>
      </c>
      <c r="I574" s="155"/>
      <c r="J574" s="156">
        <f>ROUND(I574*H574,2)</f>
        <v>0</v>
      </c>
      <c r="K574" s="152" t="s">
        <v>166</v>
      </c>
      <c r="L574" s="34"/>
      <c r="M574" s="157" t="s">
        <v>1</v>
      </c>
      <c r="N574" s="158" t="s">
        <v>39</v>
      </c>
      <c r="O574" s="59"/>
      <c r="P574" s="159">
        <f>O574*H574</f>
        <v>0</v>
      </c>
      <c r="Q574" s="159">
        <v>0</v>
      </c>
      <c r="R574" s="159">
        <f>Q574*H574</f>
        <v>0</v>
      </c>
      <c r="S574" s="159">
        <v>0</v>
      </c>
      <c r="T574" s="160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61" t="s">
        <v>167</v>
      </c>
      <c r="AT574" s="161" t="s">
        <v>162</v>
      </c>
      <c r="AU574" s="161" t="s">
        <v>86</v>
      </c>
      <c r="AY574" s="18" t="s">
        <v>159</v>
      </c>
      <c r="BE574" s="162">
        <f>IF(N574="základní",J574,0)</f>
        <v>0</v>
      </c>
      <c r="BF574" s="162">
        <f>IF(N574="snížená",J574,0)</f>
        <v>0</v>
      </c>
      <c r="BG574" s="162">
        <f>IF(N574="zákl. přenesená",J574,0)</f>
        <v>0</v>
      </c>
      <c r="BH574" s="162">
        <f>IF(N574="sníž. přenesená",J574,0)</f>
        <v>0</v>
      </c>
      <c r="BI574" s="162">
        <f>IF(N574="nulová",J574,0)</f>
        <v>0</v>
      </c>
      <c r="BJ574" s="18" t="s">
        <v>86</v>
      </c>
      <c r="BK574" s="162">
        <f>ROUND(I574*H574,2)</f>
        <v>0</v>
      </c>
      <c r="BL574" s="18" t="s">
        <v>167</v>
      </c>
      <c r="BM574" s="161" t="s">
        <v>739</v>
      </c>
    </row>
    <row r="575" spans="1:65" s="12" customFormat="1" ht="25.9" customHeight="1">
      <c r="B575" s="136"/>
      <c r="D575" s="137" t="s">
        <v>72</v>
      </c>
      <c r="E575" s="138" t="s">
        <v>740</v>
      </c>
      <c r="F575" s="138" t="s">
        <v>741</v>
      </c>
      <c r="I575" s="139"/>
      <c r="J575" s="140">
        <f>BK575</f>
        <v>0</v>
      </c>
      <c r="L575" s="136"/>
      <c r="M575" s="141"/>
      <c r="N575" s="142"/>
      <c r="O575" s="142"/>
      <c r="P575" s="143">
        <f>P576+P581+P613+P666+P702+P812+P827+P844+P878</f>
        <v>0</v>
      </c>
      <c r="Q575" s="142"/>
      <c r="R575" s="143">
        <f>R576+R581+R613+R666+R702+R812+R827+R844+R878</f>
        <v>121.56701506000002</v>
      </c>
      <c r="S575" s="142"/>
      <c r="T575" s="144">
        <f>T576+T581+T613+T666+T702+T812+T827+T844+T878</f>
        <v>63.489353320000006</v>
      </c>
      <c r="AR575" s="137" t="s">
        <v>86</v>
      </c>
      <c r="AT575" s="145" t="s">
        <v>72</v>
      </c>
      <c r="AU575" s="145" t="s">
        <v>73</v>
      </c>
      <c r="AY575" s="137" t="s">
        <v>159</v>
      </c>
      <c r="BK575" s="146">
        <f>BK576+BK581+BK613+BK666+BK702+BK812+BK827+BK844+BK878</f>
        <v>0</v>
      </c>
    </row>
    <row r="576" spans="1:65" s="12" customFormat="1" ht="22.9" customHeight="1">
      <c r="B576" s="136"/>
      <c r="D576" s="137" t="s">
        <v>72</v>
      </c>
      <c r="E576" s="147" t="s">
        <v>742</v>
      </c>
      <c r="F576" s="147" t="s">
        <v>743</v>
      </c>
      <c r="I576" s="139"/>
      <c r="J576" s="148">
        <f>BK576</f>
        <v>0</v>
      </c>
      <c r="L576" s="136"/>
      <c r="M576" s="141"/>
      <c r="N576" s="142"/>
      <c r="O576" s="142"/>
      <c r="P576" s="143">
        <f>SUM(P577:P580)</f>
        <v>0</v>
      </c>
      <c r="Q576" s="142"/>
      <c r="R576" s="143">
        <f>SUM(R577:R580)</f>
        <v>4.0320000000000002E-2</v>
      </c>
      <c r="S576" s="142"/>
      <c r="T576" s="144">
        <f>SUM(T577:T580)</f>
        <v>0</v>
      </c>
      <c r="AR576" s="137" t="s">
        <v>86</v>
      </c>
      <c r="AT576" s="145" t="s">
        <v>72</v>
      </c>
      <c r="AU576" s="145" t="s">
        <v>80</v>
      </c>
      <c r="AY576" s="137" t="s">
        <v>159</v>
      </c>
      <c r="BK576" s="146">
        <f>SUM(BK577:BK580)</f>
        <v>0</v>
      </c>
    </row>
    <row r="577" spans="1:65" s="2" customFormat="1" ht="33" customHeight="1">
      <c r="A577" s="33"/>
      <c r="B577" s="149"/>
      <c r="C577" s="150" t="s">
        <v>744</v>
      </c>
      <c r="D577" s="150" t="s">
        <v>162</v>
      </c>
      <c r="E577" s="151" t="s">
        <v>745</v>
      </c>
      <c r="F577" s="152" t="s">
        <v>746</v>
      </c>
      <c r="G577" s="153" t="s">
        <v>165</v>
      </c>
      <c r="H577" s="154">
        <v>11.52</v>
      </c>
      <c r="I577" s="155"/>
      <c r="J577" s="156">
        <f>ROUND(I577*H577,2)</f>
        <v>0</v>
      </c>
      <c r="K577" s="152" t="s">
        <v>166</v>
      </c>
      <c r="L577" s="34"/>
      <c r="M577" s="157" t="s">
        <v>1</v>
      </c>
      <c r="N577" s="158" t="s">
        <v>39</v>
      </c>
      <c r="O577" s="59"/>
      <c r="P577" s="159">
        <f>O577*H577</f>
        <v>0</v>
      </c>
      <c r="Q577" s="159">
        <v>3.5000000000000001E-3</v>
      </c>
      <c r="R577" s="159">
        <f>Q577*H577</f>
        <v>4.0320000000000002E-2</v>
      </c>
      <c r="S577" s="159">
        <v>0</v>
      </c>
      <c r="T577" s="160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61" t="s">
        <v>209</v>
      </c>
      <c r="AT577" s="161" t="s">
        <v>162</v>
      </c>
      <c r="AU577" s="161" t="s">
        <v>86</v>
      </c>
      <c r="AY577" s="18" t="s">
        <v>159</v>
      </c>
      <c r="BE577" s="162">
        <f>IF(N577="základní",J577,0)</f>
        <v>0</v>
      </c>
      <c r="BF577" s="162">
        <f>IF(N577="snížená",J577,0)</f>
        <v>0</v>
      </c>
      <c r="BG577" s="162">
        <f>IF(N577="zákl. přenesená",J577,0)</f>
        <v>0</v>
      </c>
      <c r="BH577" s="162">
        <f>IF(N577="sníž. přenesená",J577,0)</f>
        <v>0</v>
      </c>
      <c r="BI577" s="162">
        <f>IF(N577="nulová",J577,0)</f>
        <v>0</v>
      </c>
      <c r="BJ577" s="18" t="s">
        <v>86</v>
      </c>
      <c r="BK577" s="162">
        <f>ROUND(I577*H577,2)</f>
        <v>0</v>
      </c>
      <c r="BL577" s="18" t="s">
        <v>209</v>
      </c>
      <c r="BM577" s="161" t="s">
        <v>747</v>
      </c>
    </row>
    <row r="578" spans="1:65" s="13" customFormat="1" ht="11.25">
      <c r="B578" s="163"/>
      <c r="D578" s="164" t="s">
        <v>168</v>
      </c>
      <c r="E578" s="165" t="s">
        <v>1</v>
      </c>
      <c r="F578" s="166" t="s">
        <v>748</v>
      </c>
      <c r="H578" s="167">
        <v>11.52</v>
      </c>
      <c r="I578" s="168"/>
      <c r="L578" s="163"/>
      <c r="M578" s="169"/>
      <c r="N578" s="170"/>
      <c r="O578" s="170"/>
      <c r="P578" s="170"/>
      <c r="Q578" s="170"/>
      <c r="R578" s="170"/>
      <c r="S578" s="170"/>
      <c r="T578" s="171"/>
      <c r="AT578" s="165" t="s">
        <v>168</v>
      </c>
      <c r="AU578" s="165" t="s">
        <v>86</v>
      </c>
      <c r="AV578" s="13" t="s">
        <v>86</v>
      </c>
      <c r="AW578" s="13" t="s">
        <v>30</v>
      </c>
      <c r="AX578" s="13" t="s">
        <v>73</v>
      </c>
      <c r="AY578" s="165" t="s">
        <v>159</v>
      </c>
    </row>
    <row r="579" spans="1:65" s="14" customFormat="1" ht="11.25">
      <c r="B579" s="172"/>
      <c r="D579" s="164" t="s">
        <v>168</v>
      </c>
      <c r="E579" s="173" t="s">
        <v>1</v>
      </c>
      <c r="F579" s="174" t="s">
        <v>170</v>
      </c>
      <c r="H579" s="175">
        <v>11.52</v>
      </c>
      <c r="I579" s="176"/>
      <c r="L579" s="172"/>
      <c r="M579" s="177"/>
      <c r="N579" s="178"/>
      <c r="O579" s="178"/>
      <c r="P579" s="178"/>
      <c r="Q579" s="178"/>
      <c r="R579" s="178"/>
      <c r="S579" s="178"/>
      <c r="T579" s="179"/>
      <c r="AT579" s="173" t="s">
        <v>168</v>
      </c>
      <c r="AU579" s="173" t="s">
        <v>86</v>
      </c>
      <c r="AV579" s="14" t="s">
        <v>167</v>
      </c>
      <c r="AW579" s="14" t="s">
        <v>30</v>
      </c>
      <c r="AX579" s="14" t="s">
        <v>80</v>
      </c>
      <c r="AY579" s="173" t="s">
        <v>159</v>
      </c>
    </row>
    <row r="580" spans="1:65" s="2" customFormat="1" ht="49.15" customHeight="1">
      <c r="A580" s="33"/>
      <c r="B580" s="149"/>
      <c r="C580" s="150" t="s">
        <v>749</v>
      </c>
      <c r="D580" s="150" t="s">
        <v>162</v>
      </c>
      <c r="E580" s="151" t="s">
        <v>750</v>
      </c>
      <c r="F580" s="152" t="s">
        <v>751</v>
      </c>
      <c r="G580" s="153" t="s">
        <v>721</v>
      </c>
      <c r="H580" s="154">
        <v>0.04</v>
      </c>
      <c r="I580" s="155"/>
      <c r="J580" s="156">
        <f>ROUND(I580*H580,2)</f>
        <v>0</v>
      </c>
      <c r="K580" s="152" t="s">
        <v>166</v>
      </c>
      <c r="L580" s="34"/>
      <c r="M580" s="157" t="s">
        <v>1</v>
      </c>
      <c r="N580" s="158" t="s">
        <v>39</v>
      </c>
      <c r="O580" s="59"/>
      <c r="P580" s="159">
        <f>O580*H580</f>
        <v>0</v>
      </c>
      <c r="Q580" s="159">
        <v>0</v>
      </c>
      <c r="R580" s="159">
        <f>Q580*H580</f>
        <v>0</v>
      </c>
      <c r="S580" s="159">
        <v>0</v>
      </c>
      <c r="T580" s="160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61" t="s">
        <v>209</v>
      </c>
      <c r="AT580" s="161" t="s">
        <v>162</v>
      </c>
      <c r="AU580" s="161" t="s">
        <v>86</v>
      </c>
      <c r="AY580" s="18" t="s">
        <v>159</v>
      </c>
      <c r="BE580" s="162">
        <f>IF(N580="základní",J580,0)</f>
        <v>0</v>
      </c>
      <c r="BF580" s="162">
        <f>IF(N580="snížená",J580,0)</f>
        <v>0</v>
      </c>
      <c r="BG580" s="162">
        <f>IF(N580="zákl. přenesená",J580,0)</f>
        <v>0</v>
      </c>
      <c r="BH580" s="162">
        <f>IF(N580="sníž. přenesená",J580,0)</f>
        <v>0</v>
      </c>
      <c r="BI580" s="162">
        <f>IF(N580="nulová",J580,0)</f>
        <v>0</v>
      </c>
      <c r="BJ580" s="18" t="s">
        <v>86</v>
      </c>
      <c r="BK580" s="162">
        <f>ROUND(I580*H580,2)</f>
        <v>0</v>
      </c>
      <c r="BL580" s="18" t="s">
        <v>209</v>
      </c>
      <c r="BM580" s="161" t="s">
        <v>752</v>
      </c>
    </row>
    <row r="581" spans="1:65" s="12" customFormat="1" ht="22.9" customHeight="1">
      <c r="B581" s="136"/>
      <c r="D581" s="137" t="s">
        <v>72</v>
      </c>
      <c r="E581" s="147" t="s">
        <v>753</v>
      </c>
      <c r="F581" s="147" t="s">
        <v>754</v>
      </c>
      <c r="I581" s="139"/>
      <c r="J581" s="148">
        <f>BK581</f>
        <v>0</v>
      </c>
      <c r="L581" s="136"/>
      <c r="M581" s="141"/>
      <c r="N581" s="142"/>
      <c r="O581" s="142"/>
      <c r="P581" s="143">
        <f>SUM(P582:P612)</f>
        <v>0</v>
      </c>
      <c r="Q581" s="142"/>
      <c r="R581" s="143">
        <f>SUM(R582:R612)</f>
        <v>19.064277300000001</v>
      </c>
      <c r="S581" s="142"/>
      <c r="T581" s="144">
        <f>SUM(T582:T612)</f>
        <v>0.21312499999999998</v>
      </c>
      <c r="AR581" s="137" t="s">
        <v>86</v>
      </c>
      <c r="AT581" s="145" t="s">
        <v>72</v>
      </c>
      <c r="AU581" s="145" t="s">
        <v>80</v>
      </c>
      <c r="AY581" s="137" t="s">
        <v>159</v>
      </c>
      <c r="BK581" s="146">
        <f>SUM(BK582:BK612)</f>
        <v>0</v>
      </c>
    </row>
    <row r="582" spans="1:65" s="2" customFormat="1" ht="24.2" customHeight="1">
      <c r="A582" s="33"/>
      <c r="B582" s="149"/>
      <c r="C582" s="150" t="s">
        <v>755</v>
      </c>
      <c r="D582" s="150" t="s">
        <v>162</v>
      </c>
      <c r="E582" s="151" t="s">
        <v>756</v>
      </c>
      <c r="F582" s="152" t="s">
        <v>757</v>
      </c>
      <c r="G582" s="153" t="s">
        <v>165</v>
      </c>
      <c r="H582" s="154">
        <v>29</v>
      </c>
      <c r="I582" s="155"/>
      <c r="J582" s="156">
        <f>ROUND(I582*H582,2)</f>
        <v>0</v>
      </c>
      <c r="K582" s="152" t="s">
        <v>1</v>
      </c>
      <c r="L582" s="34"/>
      <c r="M582" s="157" t="s">
        <v>1</v>
      </c>
      <c r="N582" s="158" t="s">
        <v>39</v>
      </c>
      <c r="O582" s="59"/>
      <c r="P582" s="159">
        <f>O582*H582</f>
        <v>0</v>
      </c>
      <c r="Q582" s="159">
        <v>0</v>
      </c>
      <c r="R582" s="159">
        <f>Q582*H582</f>
        <v>0</v>
      </c>
      <c r="S582" s="159">
        <v>0</v>
      </c>
      <c r="T582" s="160">
        <f>S582*H582</f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61" t="s">
        <v>209</v>
      </c>
      <c r="AT582" s="161" t="s">
        <v>162</v>
      </c>
      <c r="AU582" s="161" t="s">
        <v>86</v>
      </c>
      <c r="AY582" s="18" t="s">
        <v>159</v>
      </c>
      <c r="BE582" s="162">
        <f>IF(N582="základní",J582,0)</f>
        <v>0</v>
      </c>
      <c r="BF582" s="162">
        <f>IF(N582="snížená",J582,0)</f>
        <v>0</v>
      </c>
      <c r="BG582" s="162">
        <f>IF(N582="zákl. přenesená",J582,0)</f>
        <v>0</v>
      </c>
      <c r="BH582" s="162">
        <f>IF(N582="sníž. přenesená",J582,0)</f>
        <v>0</v>
      </c>
      <c r="BI582" s="162">
        <f>IF(N582="nulová",J582,0)</f>
        <v>0</v>
      </c>
      <c r="BJ582" s="18" t="s">
        <v>86</v>
      </c>
      <c r="BK582" s="162">
        <f>ROUND(I582*H582,2)</f>
        <v>0</v>
      </c>
      <c r="BL582" s="18" t="s">
        <v>209</v>
      </c>
      <c r="BM582" s="161" t="s">
        <v>758</v>
      </c>
    </row>
    <row r="583" spans="1:65" s="13" customFormat="1" ht="11.25">
      <c r="B583" s="163"/>
      <c r="D583" s="164" t="s">
        <v>168</v>
      </c>
      <c r="E583" s="165" t="s">
        <v>1</v>
      </c>
      <c r="F583" s="166" t="s">
        <v>759</v>
      </c>
      <c r="H583" s="167">
        <v>29</v>
      </c>
      <c r="I583" s="168"/>
      <c r="L583" s="163"/>
      <c r="M583" s="169"/>
      <c r="N583" s="170"/>
      <c r="O583" s="170"/>
      <c r="P583" s="170"/>
      <c r="Q583" s="170"/>
      <c r="R583" s="170"/>
      <c r="S583" s="170"/>
      <c r="T583" s="171"/>
      <c r="AT583" s="165" t="s">
        <v>168</v>
      </c>
      <c r="AU583" s="165" t="s">
        <v>86</v>
      </c>
      <c r="AV583" s="13" t="s">
        <v>86</v>
      </c>
      <c r="AW583" s="13" t="s">
        <v>30</v>
      </c>
      <c r="AX583" s="13" t="s">
        <v>73</v>
      </c>
      <c r="AY583" s="165" t="s">
        <v>159</v>
      </c>
    </row>
    <row r="584" spans="1:65" s="14" customFormat="1" ht="11.25">
      <c r="B584" s="172"/>
      <c r="D584" s="164" t="s">
        <v>168</v>
      </c>
      <c r="E584" s="173" t="s">
        <v>1</v>
      </c>
      <c r="F584" s="174" t="s">
        <v>170</v>
      </c>
      <c r="H584" s="175">
        <v>29</v>
      </c>
      <c r="I584" s="176"/>
      <c r="L584" s="172"/>
      <c r="M584" s="177"/>
      <c r="N584" s="178"/>
      <c r="O584" s="178"/>
      <c r="P584" s="178"/>
      <c r="Q584" s="178"/>
      <c r="R584" s="178"/>
      <c r="S584" s="178"/>
      <c r="T584" s="179"/>
      <c r="AT584" s="173" t="s">
        <v>168</v>
      </c>
      <c r="AU584" s="173" t="s">
        <v>86</v>
      </c>
      <c r="AV584" s="14" t="s">
        <v>167</v>
      </c>
      <c r="AW584" s="14" t="s">
        <v>30</v>
      </c>
      <c r="AX584" s="14" t="s">
        <v>80</v>
      </c>
      <c r="AY584" s="173" t="s">
        <v>159</v>
      </c>
    </row>
    <row r="585" spans="1:65" s="2" customFormat="1" ht="33" customHeight="1">
      <c r="A585" s="33"/>
      <c r="B585" s="149"/>
      <c r="C585" s="150" t="s">
        <v>760</v>
      </c>
      <c r="D585" s="150" t="s">
        <v>162</v>
      </c>
      <c r="E585" s="151" t="s">
        <v>761</v>
      </c>
      <c r="F585" s="152" t="s">
        <v>762</v>
      </c>
      <c r="G585" s="153" t="s">
        <v>165</v>
      </c>
      <c r="H585" s="154">
        <v>3822.5639999999999</v>
      </c>
      <c r="I585" s="155"/>
      <c r="J585" s="156">
        <f>ROUND(I585*H585,2)</f>
        <v>0</v>
      </c>
      <c r="K585" s="152" t="s">
        <v>166</v>
      </c>
      <c r="L585" s="34"/>
      <c r="M585" s="157" t="s">
        <v>1</v>
      </c>
      <c r="N585" s="158" t="s">
        <v>39</v>
      </c>
      <c r="O585" s="59"/>
      <c r="P585" s="159">
        <f>O585*H585</f>
        <v>0</v>
      </c>
      <c r="Q585" s="159">
        <v>0</v>
      </c>
      <c r="R585" s="159">
        <f>Q585*H585</f>
        <v>0</v>
      </c>
      <c r="S585" s="159">
        <v>0</v>
      </c>
      <c r="T585" s="160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61" t="s">
        <v>209</v>
      </c>
      <c r="AT585" s="161" t="s">
        <v>162</v>
      </c>
      <c r="AU585" s="161" t="s">
        <v>86</v>
      </c>
      <c r="AY585" s="18" t="s">
        <v>159</v>
      </c>
      <c r="BE585" s="162">
        <f>IF(N585="základní",J585,0)</f>
        <v>0</v>
      </c>
      <c r="BF585" s="162">
        <f>IF(N585="snížená",J585,0)</f>
        <v>0</v>
      </c>
      <c r="BG585" s="162">
        <f>IF(N585="zákl. přenesená",J585,0)</f>
        <v>0</v>
      </c>
      <c r="BH585" s="162">
        <f>IF(N585="sníž. přenesená",J585,0)</f>
        <v>0</v>
      </c>
      <c r="BI585" s="162">
        <f>IF(N585="nulová",J585,0)</f>
        <v>0</v>
      </c>
      <c r="BJ585" s="18" t="s">
        <v>86</v>
      </c>
      <c r="BK585" s="162">
        <f>ROUND(I585*H585,2)</f>
        <v>0</v>
      </c>
      <c r="BL585" s="18" t="s">
        <v>209</v>
      </c>
      <c r="BM585" s="161" t="s">
        <v>763</v>
      </c>
    </row>
    <row r="586" spans="1:65" s="13" customFormat="1" ht="11.25">
      <c r="B586" s="163"/>
      <c r="D586" s="164" t="s">
        <v>168</v>
      </c>
      <c r="E586" s="165" t="s">
        <v>1</v>
      </c>
      <c r="F586" s="166" t="s">
        <v>764</v>
      </c>
      <c r="H586" s="167">
        <v>3822.5639999999999</v>
      </c>
      <c r="I586" s="168"/>
      <c r="L586" s="163"/>
      <c r="M586" s="169"/>
      <c r="N586" s="170"/>
      <c r="O586" s="170"/>
      <c r="P586" s="170"/>
      <c r="Q586" s="170"/>
      <c r="R586" s="170"/>
      <c r="S586" s="170"/>
      <c r="T586" s="171"/>
      <c r="AT586" s="165" t="s">
        <v>168</v>
      </c>
      <c r="AU586" s="165" t="s">
        <v>86</v>
      </c>
      <c r="AV586" s="13" t="s">
        <v>86</v>
      </c>
      <c r="AW586" s="13" t="s">
        <v>30</v>
      </c>
      <c r="AX586" s="13" t="s">
        <v>73</v>
      </c>
      <c r="AY586" s="165" t="s">
        <v>159</v>
      </c>
    </row>
    <row r="587" spans="1:65" s="14" customFormat="1" ht="11.25">
      <c r="B587" s="172"/>
      <c r="D587" s="164" t="s">
        <v>168</v>
      </c>
      <c r="E587" s="173" t="s">
        <v>1</v>
      </c>
      <c r="F587" s="174" t="s">
        <v>170</v>
      </c>
      <c r="H587" s="175">
        <v>3822.5639999999999</v>
      </c>
      <c r="I587" s="176"/>
      <c r="L587" s="172"/>
      <c r="M587" s="177"/>
      <c r="N587" s="178"/>
      <c r="O587" s="178"/>
      <c r="P587" s="178"/>
      <c r="Q587" s="178"/>
      <c r="R587" s="178"/>
      <c r="S587" s="178"/>
      <c r="T587" s="179"/>
      <c r="AT587" s="173" t="s">
        <v>168</v>
      </c>
      <c r="AU587" s="173" t="s">
        <v>86</v>
      </c>
      <c r="AV587" s="14" t="s">
        <v>167</v>
      </c>
      <c r="AW587" s="14" t="s">
        <v>30</v>
      </c>
      <c r="AX587" s="14" t="s">
        <v>80</v>
      </c>
      <c r="AY587" s="173" t="s">
        <v>159</v>
      </c>
    </row>
    <row r="588" spans="1:65" s="2" customFormat="1" ht="55.5" customHeight="1">
      <c r="A588" s="33"/>
      <c r="B588" s="149"/>
      <c r="C588" s="195" t="s">
        <v>481</v>
      </c>
      <c r="D588" s="195" t="s">
        <v>269</v>
      </c>
      <c r="E588" s="196" t="s">
        <v>765</v>
      </c>
      <c r="F588" s="197" t="s">
        <v>766</v>
      </c>
      <c r="G588" s="198" t="s">
        <v>165</v>
      </c>
      <c r="H588" s="199">
        <v>2197.9740000000002</v>
      </c>
      <c r="I588" s="200"/>
      <c r="J588" s="201">
        <f>ROUND(I588*H588,2)</f>
        <v>0</v>
      </c>
      <c r="K588" s="197" t="s">
        <v>166</v>
      </c>
      <c r="L588" s="202"/>
      <c r="M588" s="203" t="s">
        <v>1</v>
      </c>
      <c r="N588" s="204" t="s">
        <v>39</v>
      </c>
      <c r="O588" s="59"/>
      <c r="P588" s="159">
        <f>O588*H588</f>
        <v>0</v>
      </c>
      <c r="Q588" s="159">
        <v>4.3E-3</v>
      </c>
      <c r="R588" s="159">
        <f>Q588*H588</f>
        <v>9.4512882000000005</v>
      </c>
      <c r="S588" s="159">
        <v>0</v>
      </c>
      <c r="T588" s="160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61" t="s">
        <v>267</v>
      </c>
      <c r="AT588" s="161" t="s">
        <v>269</v>
      </c>
      <c r="AU588" s="161" t="s">
        <v>86</v>
      </c>
      <c r="AY588" s="18" t="s">
        <v>159</v>
      </c>
      <c r="BE588" s="162">
        <f>IF(N588="základní",J588,0)</f>
        <v>0</v>
      </c>
      <c r="BF588" s="162">
        <f>IF(N588="snížená",J588,0)</f>
        <v>0</v>
      </c>
      <c r="BG588" s="162">
        <f>IF(N588="zákl. přenesená",J588,0)</f>
        <v>0</v>
      </c>
      <c r="BH588" s="162">
        <f>IF(N588="sníž. přenesená",J588,0)</f>
        <v>0</v>
      </c>
      <c r="BI588" s="162">
        <f>IF(N588="nulová",J588,0)</f>
        <v>0</v>
      </c>
      <c r="BJ588" s="18" t="s">
        <v>86</v>
      </c>
      <c r="BK588" s="162">
        <f>ROUND(I588*H588,2)</f>
        <v>0</v>
      </c>
      <c r="BL588" s="18" t="s">
        <v>209</v>
      </c>
      <c r="BM588" s="161" t="s">
        <v>767</v>
      </c>
    </row>
    <row r="589" spans="1:65" s="13" customFormat="1" ht="11.25">
      <c r="B589" s="163"/>
      <c r="D589" s="164" t="s">
        <v>168</v>
      </c>
      <c r="E589" s="165" t="s">
        <v>1</v>
      </c>
      <c r="F589" s="166" t="s">
        <v>768</v>
      </c>
      <c r="H589" s="167">
        <v>2197.9740000000002</v>
      </c>
      <c r="I589" s="168"/>
      <c r="L589" s="163"/>
      <c r="M589" s="169"/>
      <c r="N589" s="170"/>
      <c r="O589" s="170"/>
      <c r="P589" s="170"/>
      <c r="Q589" s="170"/>
      <c r="R589" s="170"/>
      <c r="S589" s="170"/>
      <c r="T589" s="171"/>
      <c r="AT589" s="165" t="s">
        <v>168</v>
      </c>
      <c r="AU589" s="165" t="s">
        <v>86</v>
      </c>
      <c r="AV589" s="13" t="s">
        <v>86</v>
      </c>
      <c r="AW589" s="13" t="s">
        <v>30</v>
      </c>
      <c r="AX589" s="13" t="s">
        <v>73</v>
      </c>
      <c r="AY589" s="165" t="s">
        <v>159</v>
      </c>
    </row>
    <row r="590" spans="1:65" s="14" customFormat="1" ht="11.25">
      <c r="B590" s="172"/>
      <c r="D590" s="164" t="s">
        <v>168</v>
      </c>
      <c r="E590" s="173" t="s">
        <v>1</v>
      </c>
      <c r="F590" s="174" t="s">
        <v>170</v>
      </c>
      <c r="H590" s="175">
        <v>2197.9740000000002</v>
      </c>
      <c r="I590" s="176"/>
      <c r="L590" s="172"/>
      <c r="M590" s="177"/>
      <c r="N590" s="178"/>
      <c r="O590" s="178"/>
      <c r="P590" s="178"/>
      <c r="Q590" s="178"/>
      <c r="R590" s="178"/>
      <c r="S590" s="178"/>
      <c r="T590" s="179"/>
      <c r="AT590" s="173" t="s">
        <v>168</v>
      </c>
      <c r="AU590" s="173" t="s">
        <v>86</v>
      </c>
      <c r="AV590" s="14" t="s">
        <v>167</v>
      </c>
      <c r="AW590" s="14" t="s">
        <v>30</v>
      </c>
      <c r="AX590" s="14" t="s">
        <v>80</v>
      </c>
      <c r="AY590" s="173" t="s">
        <v>159</v>
      </c>
    </row>
    <row r="591" spans="1:65" s="2" customFormat="1" ht="24.2" customHeight="1">
      <c r="A591" s="33"/>
      <c r="B591" s="149"/>
      <c r="C591" s="195" t="s">
        <v>769</v>
      </c>
      <c r="D591" s="195" t="s">
        <v>269</v>
      </c>
      <c r="E591" s="196" t="s">
        <v>770</v>
      </c>
      <c r="F591" s="197" t="s">
        <v>771</v>
      </c>
      <c r="G591" s="198" t="s">
        <v>165</v>
      </c>
      <c r="H591" s="199">
        <v>2197.9740000000002</v>
      </c>
      <c r="I591" s="200"/>
      <c r="J591" s="201">
        <f>ROUND(I591*H591,2)</f>
        <v>0</v>
      </c>
      <c r="K591" s="197" t="s">
        <v>1</v>
      </c>
      <c r="L591" s="202"/>
      <c r="M591" s="203" t="s">
        <v>1</v>
      </c>
      <c r="N591" s="204" t="s">
        <v>39</v>
      </c>
      <c r="O591" s="59"/>
      <c r="P591" s="159">
        <f>O591*H591</f>
        <v>0</v>
      </c>
      <c r="Q591" s="159">
        <v>4.3E-3</v>
      </c>
      <c r="R591" s="159">
        <f>Q591*H591</f>
        <v>9.4512882000000005</v>
      </c>
      <c r="S591" s="159">
        <v>0</v>
      </c>
      <c r="T591" s="160">
        <f>S591*H591</f>
        <v>0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61" t="s">
        <v>267</v>
      </c>
      <c r="AT591" s="161" t="s">
        <v>269</v>
      </c>
      <c r="AU591" s="161" t="s">
        <v>86</v>
      </c>
      <c r="AY591" s="18" t="s">
        <v>159</v>
      </c>
      <c r="BE591" s="162">
        <f>IF(N591="základní",J591,0)</f>
        <v>0</v>
      </c>
      <c r="BF591" s="162">
        <f>IF(N591="snížená",J591,0)</f>
        <v>0</v>
      </c>
      <c r="BG591" s="162">
        <f>IF(N591="zákl. přenesená",J591,0)</f>
        <v>0</v>
      </c>
      <c r="BH591" s="162">
        <f>IF(N591="sníž. přenesená",J591,0)</f>
        <v>0</v>
      </c>
      <c r="BI591" s="162">
        <f>IF(N591="nulová",J591,0)</f>
        <v>0</v>
      </c>
      <c r="BJ591" s="18" t="s">
        <v>86</v>
      </c>
      <c r="BK591" s="162">
        <f>ROUND(I591*H591,2)</f>
        <v>0</v>
      </c>
      <c r="BL591" s="18" t="s">
        <v>209</v>
      </c>
      <c r="BM591" s="161" t="s">
        <v>772</v>
      </c>
    </row>
    <row r="592" spans="1:65" s="13" customFormat="1" ht="11.25">
      <c r="B592" s="163"/>
      <c r="D592" s="164" t="s">
        <v>168</v>
      </c>
      <c r="E592" s="165" t="s">
        <v>1</v>
      </c>
      <c r="F592" s="166" t="s">
        <v>768</v>
      </c>
      <c r="H592" s="167">
        <v>2197.9740000000002</v>
      </c>
      <c r="I592" s="168"/>
      <c r="L592" s="163"/>
      <c r="M592" s="169"/>
      <c r="N592" s="170"/>
      <c r="O592" s="170"/>
      <c r="P592" s="170"/>
      <c r="Q592" s="170"/>
      <c r="R592" s="170"/>
      <c r="S592" s="170"/>
      <c r="T592" s="171"/>
      <c r="AT592" s="165" t="s">
        <v>168</v>
      </c>
      <c r="AU592" s="165" t="s">
        <v>86</v>
      </c>
      <c r="AV592" s="13" t="s">
        <v>86</v>
      </c>
      <c r="AW592" s="13" t="s">
        <v>30</v>
      </c>
      <c r="AX592" s="13" t="s">
        <v>73</v>
      </c>
      <c r="AY592" s="165" t="s">
        <v>159</v>
      </c>
    </row>
    <row r="593" spans="1:65" s="14" customFormat="1" ht="11.25">
      <c r="B593" s="172"/>
      <c r="D593" s="164" t="s">
        <v>168</v>
      </c>
      <c r="E593" s="173" t="s">
        <v>1</v>
      </c>
      <c r="F593" s="174" t="s">
        <v>170</v>
      </c>
      <c r="H593" s="175">
        <v>2197.9740000000002</v>
      </c>
      <c r="I593" s="176"/>
      <c r="L593" s="172"/>
      <c r="M593" s="177"/>
      <c r="N593" s="178"/>
      <c r="O593" s="178"/>
      <c r="P593" s="178"/>
      <c r="Q593" s="178"/>
      <c r="R593" s="178"/>
      <c r="S593" s="178"/>
      <c r="T593" s="179"/>
      <c r="AT593" s="173" t="s">
        <v>168</v>
      </c>
      <c r="AU593" s="173" t="s">
        <v>86</v>
      </c>
      <c r="AV593" s="14" t="s">
        <v>167</v>
      </c>
      <c r="AW593" s="14" t="s">
        <v>30</v>
      </c>
      <c r="AX593" s="14" t="s">
        <v>80</v>
      </c>
      <c r="AY593" s="173" t="s">
        <v>159</v>
      </c>
    </row>
    <row r="594" spans="1:65" s="2" customFormat="1" ht="24.2" customHeight="1">
      <c r="A594" s="33"/>
      <c r="B594" s="149"/>
      <c r="C594" s="150" t="s">
        <v>486</v>
      </c>
      <c r="D594" s="150" t="s">
        <v>162</v>
      </c>
      <c r="E594" s="151" t="s">
        <v>773</v>
      </c>
      <c r="F594" s="152" t="s">
        <v>774</v>
      </c>
      <c r="G594" s="153" t="s">
        <v>165</v>
      </c>
      <c r="H594" s="154">
        <v>37.700000000000003</v>
      </c>
      <c r="I594" s="155"/>
      <c r="J594" s="156">
        <f>ROUND(I594*H594,2)</f>
        <v>0</v>
      </c>
      <c r="K594" s="152" t="s">
        <v>166</v>
      </c>
      <c r="L594" s="34"/>
      <c r="M594" s="157" t="s">
        <v>1</v>
      </c>
      <c r="N594" s="158" t="s">
        <v>39</v>
      </c>
      <c r="O594" s="59"/>
      <c r="P594" s="159">
        <f>O594*H594</f>
        <v>0</v>
      </c>
      <c r="Q594" s="159">
        <v>7.2000000000000005E-4</v>
      </c>
      <c r="R594" s="159">
        <f>Q594*H594</f>
        <v>2.7144000000000005E-2</v>
      </c>
      <c r="S594" s="159">
        <v>0</v>
      </c>
      <c r="T594" s="160">
        <f>S594*H594</f>
        <v>0</v>
      </c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R594" s="161" t="s">
        <v>209</v>
      </c>
      <c r="AT594" s="161" t="s">
        <v>162</v>
      </c>
      <c r="AU594" s="161" t="s">
        <v>86</v>
      </c>
      <c r="AY594" s="18" t="s">
        <v>159</v>
      </c>
      <c r="BE594" s="162">
        <f>IF(N594="základní",J594,0)</f>
        <v>0</v>
      </c>
      <c r="BF594" s="162">
        <f>IF(N594="snížená",J594,0)</f>
        <v>0</v>
      </c>
      <c r="BG594" s="162">
        <f>IF(N594="zákl. přenesená",J594,0)</f>
        <v>0</v>
      </c>
      <c r="BH594" s="162">
        <f>IF(N594="sníž. přenesená",J594,0)</f>
        <v>0</v>
      </c>
      <c r="BI594" s="162">
        <f>IF(N594="nulová",J594,0)</f>
        <v>0</v>
      </c>
      <c r="BJ594" s="18" t="s">
        <v>86</v>
      </c>
      <c r="BK594" s="162">
        <f>ROUND(I594*H594,2)</f>
        <v>0</v>
      </c>
      <c r="BL594" s="18" t="s">
        <v>209</v>
      </c>
      <c r="BM594" s="161" t="s">
        <v>775</v>
      </c>
    </row>
    <row r="595" spans="1:65" s="13" customFormat="1" ht="11.25">
      <c r="B595" s="163"/>
      <c r="D595" s="164" t="s">
        <v>168</v>
      </c>
      <c r="E595" s="165" t="s">
        <v>1</v>
      </c>
      <c r="F595" s="166" t="s">
        <v>776</v>
      </c>
      <c r="H595" s="167">
        <v>37.700000000000003</v>
      </c>
      <c r="I595" s="168"/>
      <c r="L595" s="163"/>
      <c r="M595" s="169"/>
      <c r="N595" s="170"/>
      <c r="O595" s="170"/>
      <c r="P595" s="170"/>
      <c r="Q595" s="170"/>
      <c r="R595" s="170"/>
      <c r="S595" s="170"/>
      <c r="T595" s="171"/>
      <c r="AT595" s="165" t="s">
        <v>168</v>
      </c>
      <c r="AU595" s="165" t="s">
        <v>86</v>
      </c>
      <c r="AV595" s="13" t="s">
        <v>86</v>
      </c>
      <c r="AW595" s="13" t="s">
        <v>30</v>
      </c>
      <c r="AX595" s="13" t="s">
        <v>73</v>
      </c>
      <c r="AY595" s="165" t="s">
        <v>159</v>
      </c>
    </row>
    <row r="596" spans="1:65" s="14" customFormat="1" ht="11.25">
      <c r="B596" s="172"/>
      <c r="D596" s="164" t="s">
        <v>168</v>
      </c>
      <c r="E596" s="173" t="s">
        <v>1</v>
      </c>
      <c r="F596" s="174" t="s">
        <v>170</v>
      </c>
      <c r="H596" s="175">
        <v>37.700000000000003</v>
      </c>
      <c r="I596" s="176"/>
      <c r="L596" s="172"/>
      <c r="M596" s="177"/>
      <c r="N596" s="178"/>
      <c r="O596" s="178"/>
      <c r="P596" s="178"/>
      <c r="Q596" s="178"/>
      <c r="R596" s="178"/>
      <c r="S596" s="178"/>
      <c r="T596" s="179"/>
      <c r="AT596" s="173" t="s">
        <v>168</v>
      </c>
      <c r="AU596" s="173" t="s">
        <v>86</v>
      </c>
      <c r="AV596" s="14" t="s">
        <v>167</v>
      </c>
      <c r="AW596" s="14" t="s">
        <v>30</v>
      </c>
      <c r="AX596" s="14" t="s">
        <v>80</v>
      </c>
      <c r="AY596" s="173" t="s">
        <v>159</v>
      </c>
    </row>
    <row r="597" spans="1:65" s="2" customFormat="1" ht="24.2" customHeight="1">
      <c r="A597" s="33"/>
      <c r="B597" s="149"/>
      <c r="C597" s="195" t="s">
        <v>777</v>
      </c>
      <c r="D597" s="195" t="s">
        <v>269</v>
      </c>
      <c r="E597" s="196" t="s">
        <v>778</v>
      </c>
      <c r="F597" s="197" t="s">
        <v>779</v>
      </c>
      <c r="G597" s="198" t="s">
        <v>165</v>
      </c>
      <c r="H597" s="199">
        <v>43.354999999999997</v>
      </c>
      <c r="I597" s="200"/>
      <c r="J597" s="201">
        <f>ROUND(I597*H597,2)</f>
        <v>0</v>
      </c>
      <c r="K597" s="197" t="s">
        <v>166</v>
      </c>
      <c r="L597" s="202"/>
      <c r="M597" s="203" t="s">
        <v>1</v>
      </c>
      <c r="N597" s="204" t="s">
        <v>39</v>
      </c>
      <c r="O597" s="59"/>
      <c r="P597" s="159">
        <f>O597*H597</f>
        <v>0</v>
      </c>
      <c r="Q597" s="159">
        <v>2.5000000000000001E-3</v>
      </c>
      <c r="R597" s="159">
        <f>Q597*H597</f>
        <v>0.1083875</v>
      </c>
      <c r="S597" s="159">
        <v>0</v>
      </c>
      <c r="T597" s="160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61" t="s">
        <v>267</v>
      </c>
      <c r="AT597" s="161" t="s">
        <v>269</v>
      </c>
      <c r="AU597" s="161" t="s">
        <v>86</v>
      </c>
      <c r="AY597" s="18" t="s">
        <v>159</v>
      </c>
      <c r="BE597" s="162">
        <f>IF(N597="základní",J597,0)</f>
        <v>0</v>
      </c>
      <c r="BF597" s="162">
        <f>IF(N597="snížená",J597,0)</f>
        <v>0</v>
      </c>
      <c r="BG597" s="162">
        <f>IF(N597="zákl. přenesená",J597,0)</f>
        <v>0</v>
      </c>
      <c r="BH597" s="162">
        <f>IF(N597="sníž. přenesená",J597,0)</f>
        <v>0</v>
      </c>
      <c r="BI597" s="162">
        <f>IF(N597="nulová",J597,0)</f>
        <v>0</v>
      </c>
      <c r="BJ597" s="18" t="s">
        <v>86</v>
      </c>
      <c r="BK597" s="162">
        <f>ROUND(I597*H597,2)</f>
        <v>0</v>
      </c>
      <c r="BL597" s="18" t="s">
        <v>209</v>
      </c>
      <c r="BM597" s="161" t="s">
        <v>780</v>
      </c>
    </row>
    <row r="598" spans="1:65" s="13" customFormat="1" ht="11.25">
      <c r="B598" s="163"/>
      <c r="D598" s="164" t="s">
        <v>168</v>
      </c>
      <c r="E598" s="165" t="s">
        <v>1</v>
      </c>
      <c r="F598" s="166" t="s">
        <v>781</v>
      </c>
      <c r="H598" s="167">
        <v>43.354999999999997</v>
      </c>
      <c r="I598" s="168"/>
      <c r="L598" s="163"/>
      <c r="M598" s="169"/>
      <c r="N598" s="170"/>
      <c r="O598" s="170"/>
      <c r="P598" s="170"/>
      <c r="Q598" s="170"/>
      <c r="R598" s="170"/>
      <c r="S598" s="170"/>
      <c r="T598" s="171"/>
      <c r="AT598" s="165" t="s">
        <v>168</v>
      </c>
      <c r="AU598" s="165" t="s">
        <v>86</v>
      </c>
      <c r="AV598" s="13" t="s">
        <v>86</v>
      </c>
      <c r="AW598" s="13" t="s">
        <v>30</v>
      </c>
      <c r="AX598" s="13" t="s">
        <v>73</v>
      </c>
      <c r="AY598" s="165" t="s">
        <v>159</v>
      </c>
    </row>
    <row r="599" spans="1:65" s="14" customFormat="1" ht="11.25">
      <c r="B599" s="172"/>
      <c r="D599" s="164" t="s">
        <v>168</v>
      </c>
      <c r="E599" s="173" t="s">
        <v>1</v>
      </c>
      <c r="F599" s="174" t="s">
        <v>170</v>
      </c>
      <c r="H599" s="175">
        <v>43.354999999999997</v>
      </c>
      <c r="I599" s="176"/>
      <c r="L599" s="172"/>
      <c r="M599" s="177"/>
      <c r="N599" s="178"/>
      <c r="O599" s="178"/>
      <c r="P599" s="178"/>
      <c r="Q599" s="178"/>
      <c r="R599" s="178"/>
      <c r="S599" s="178"/>
      <c r="T599" s="179"/>
      <c r="AT599" s="173" t="s">
        <v>168</v>
      </c>
      <c r="AU599" s="173" t="s">
        <v>86</v>
      </c>
      <c r="AV599" s="14" t="s">
        <v>167</v>
      </c>
      <c r="AW599" s="14" t="s">
        <v>30</v>
      </c>
      <c r="AX599" s="14" t="s">
        <v>80</v>
      </c>
      <c r="AY599" s="173" t="s">
        <v>159</v>
      </c>
    </row>
    <row r="600" spans="1:65" s="2" customFormat="1" ht="33" customHeight="1">
      <c r="A600" s="33"/>
      <c r="B600" s="149"/>
      <c r="C600" s="150" t="s">
        <v>492</v>
      </c>
      <c r="D600" s="150" t="s">
        <v>162</v>
      </c>
      <c r="E600" s="151" t="s">
        <v>782</v>
      </c>
      <c r="F600" s="152" t="s">
        <v>783</v>
      </c>
      <c r="G600" s="153" t="s">
        <v>165</v>
      </c>
      <c r="H600" s="154">
        <v>113.78</v>
      </c>
      <c r="I600" s="155"/>
      <c r="J600" s="156">
        <f>ROUND(I600*H600,2)</f>
        <v>0</v>
      </c>
      <c r="K600" s="152" t="s">
        <v>166</v>
      </c>
      <c r="L600" s="34"/>
      <c r="M600" s="157" t="s">
        <v>1</v>
      </c>
      <c r="N600" s="158" t="s">
        <v>39</v>
      </c>
      <c r="O600" s="59"/>
      <c r="P600" s="159">
        <f>O600*H600</f>
        <v>0</v>
      </c>
      <c r="Q600" s="159">
        <v>0</v>
      </c>
      <c r="R600" s="159">
        <f>Q600*H600</f>
        <v>0</v>
      </c>
      <c r="S600" s="159">
        <v>0</v>
      </c>
      <c r="T600" s="160">
        <f>S600*H600</f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61" t="s">
        <v>209</v>
      </c>
      <c r="AT600" s="161" t="s">
        <v>162</v>
      </c>
      <c r="AU600" s="161" t="s">
        <v>86</v>
      </c>
      <c r="AY600" s="18" t="s">
        <v>159</v>
      </c>
      <c r="BE600" s="162">
        <f>IF(N600="základní",J600,0)</f>
        <v>0</v>
      </c>
      <c r="BF600" s="162">
        <f>IF(N600="snížená",J600,0)</f>
        <v>0</v>
      </c>
      <c r="BG600" s="162">
        <f>IF(N600="zákl. přenesená",J600,0)</f>
        <v>0</v>
      </c>
      <c r="BH600" s="162">
        <f>IF(N600="sníž. přenesená",J600,0)</f>
        <v>0</v>
      </c>
      <c r="BI600" s="162">
        <f>IF(N600="nulová",J600,0)</f>
        <v>0</v>
      </c>
      <c r="BJ600" s="18" t="s">
        <v>86</v>
      </c>
      <c r="BK600" s="162">
        <f>ROUND(I600*H600,2)</f>
        <v>0</v>
      </c>
      <c r="BL600" s="18" t="s">
        <v>209</v>
      </c>
      <c r="BM600" s="161" t="s">
        <v>784</v>
      </c>
    </row>
    <row r="601" spans="1:65" s="13" customFormat="1" ht="11.25">
      <c r="B601" s="163"/>
      <c r="D601" s="164" t="s">
        <v>168</v>
      </c>
      <c r="E601" s="165" t="s">
        <v>1</v>
      </c>
      <c r="F601" s="166" t="s">
        <v>776</v>
      </c>
      <c r="H601" s="167">
        <v>37.700000000000003</v>
      </c>
      <c r="I601" s="168"/>
      <c r="L601" s="163"/>
      <c r="M601" s="169"/>
      <c r="N601" s="170"/>
      <c r="O601" s="170"/>
      <c r="P601" s="170"/>
      <c r="Q601" s="170"/>
      <c r="R601" s="170"/>
      <c r="S601" s="170"/>
      <c r="T601" s="171"/>
      <c r="AT601" s="165" t="s">
        <v>168</v>
      </c>
      <c r="AU601" s="165" t="s">
        <v>86</v>
      </c>
      <c r="AV601" s="13" t="s">
        <v>86</v>
      </c>
      <c r="AW601" s="13" t="s">
        <v>30</v>
      </c>
      <c r="AX601" s="13" t="s">
        <v>73</v>
      </c>
      <c r="AY601" s="165" t="s">
        <v>159</v>
      </c>
    </row>
    <row r="602" spans="1:65" s="13" customFormat="1" ht="11.25">
      <c r="B602" s="163"/>
      <c r="D602" s="164" t="s">
        <v>168</v>
      </c>
      <c r="E602" s="165" t="s">
        <v>1</v>
      </c>
      <c r="F602" s="166" t="s">
        <v>785</v>
      </c>
      <c r="H602" s="167">
        <v>7.2</v>
      </c>
      <c r="I602" s="168"/>
      <c r="L602" s="163"/>
      <c r="M602" s="169"/>
      <c r="N602" s="170"/>
      <c r="O602" s="170"/>
      <c r="P602" s="170"/>
      <c r="Q602" s="170"/>
      <c r="R602" s="170"/>
      <c r="S602" s="170"/>
      <c r="T602" s="171"/>
      <c r="AT602" s="165" t="s">
        <v>168</v>
      </c>
      <c r="AU602" s="165" t="s">
        <v>86</v>
      </c>
      <c r="AV602" s="13" t="s">
        <v>86</v>
      </c>
      <c r="AW602" s="13" t="s">
        <v>30</v>
      </c>
      <c r="AX602" s="13" t="s">
        <v>73</v>
      </c>
      <c r="AY602" s="165" t="s">
        <v>159</v>
      </c>
    </row>
    <row r="603" spans="1:65" s="13" customFormat="1" ht="11.25">
      <c r="B603" s="163"/>
      <c r="D603" s="164" t="s">
        <v>168</v>
      </c>
      <c r="E603" s="165" t="s">
        <v>1</v>
      </c>
      <c r="F603" s="166" t="s">
        <v>786</v>
      </c>
      <c r="H603" s="167">
        <v>68.88</v>
      </c>
      <c r="I603" s="168"/>
      <c r="L603" s="163"/>
      <c r="M603" s="169"/>
      <c r="N603" s="170"/>
      <c r="O603" s="170"/>
      <c r="P603" s="170"/>
      <c r="Q603" s="170"/>
      <c r="R603" s="170"/>
      <c r="S603" s="170"/>
      <c r="T603" s="171"/>
      <c r="AT603" s="165" t="s">
        <v>168</v>
      </c>
      <c r="AU603" s="165" t="s">
        <v>86</v>
      </c>
      <c r="AV603" s="13" t="s">
        <v>86</v>
      </c>
      <c r="AW603" s="13" t="s">
        <v>30</v>
      </c>
      <c r="AX603" s="13" t="s">
        <v>73</v>
      </c>
      <c r="AY603" s="165" t="s">
        <v>159</v>
      </c>
    </row>
    <row r="604" spans="1:65" s="14" customFormat="1" ht="11.25">
      <c r="B604" s="172"/>
      <c r="D604" s="164" t="s">
        <v>168</v>
      </c>
      <c r="E604" s="173" t="s">
        <v>1</v>
      </c>
      <c r="F604" s="174" t="s">
        <v>170</v>
      </c>
      <c r="H604" s="175">
        <v>113.78</v>
      </c>
      <c r="I604" s="176"/>
      <c r="L604" s="172"/>
      <c r="M604" s="177"/>
      <c r="N604" s="178"/>
      <c r="O604" s="178"/>
      <c r="P604" s="178"/>
      <c r="Q604" s="178"/>
      <c r="R604" s="178"/>
      <c r="S604" s="178"/>
      <c r="T604" s="179"/>
      <c r="AT604" s="173" t="s">
        <v>168</v>
      </c>
      <c r="AU604" s="173" t="s">
        <v>86</v>
      </c>
      <c r="AV604" s="14" t="s">
        <v>167</v>
      </c>
      <c r="AW604" s="14" t="s">
        <v>30</v>
      </c>
      <c r="AX604" s="14" t="s">
        <v>80</v>
      </c>
      <c r="AY604" s="173" t="s">
        <v>159</v>
      </c>
    </row>
    <row r="605" spans="1:65" s="2" customFormat="1" ht="24.2" customHeight="1">
      <c r="A605" s="33"/>
      <c r="B605" s="149"/>
      <c r="C605" s="195" t="s">
        <v>787</v>
      </c>
      <c r="D605" s="195" t="s">
        <v>269</v>
      </c>
      <c r="E605" s="196" t="s">
        <v>788</v>
      </c>
      <c r="F605" s="197" t="s">
        <v>789</v>
      </c>
      <c r="G605" s="198" t="s">
        <v>165</v>
      </c>
      <c r="H605" s="199">
        <v>130.84700000000001</v>
      </c>
      <c r="I605" s="200"/>
      <c r="J605" s="201">
        <f>ROUND(I605*H605,2)</f>
        <v>0</v>
      </c>
      <c r="K605" s="197" t="s">
        <v>166</v>
      </c>
      <c r="L605" s="202"/>
      <c r="M605" s="203" t="s">
        <v>1</v>
      </c>
      <c r="N605" s="204" t="s">
        <v>39</v>
      </c>
      <c r="O605" s="59"/>
      <c r="P605" s="159">
        <f>O605*H605</f>
        <v>0</v>
      </c>
      <c r="Q605" s="159">
        <v>2.0000000000000001E-4</v>
      </c>
      <c r="R605" s="159">
        <f>Q605*H605</f>
        <v>2.6169400000000002E-2</v>
      </c>
      <c r="S605" s="159">
        <v>0</v>
      </c>
      <c r="T605" s="160">
        <f>S605*H605</f>
        <v>0</v>
      </c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R605" s="161" t="s">
        <v>267</v>
      </c>
      <c r="AT605" s="161" t="s">
        <v>269</v>
      </c>
      <c r="AU605" s="161" t="s">
        <v>86</v>
      </c>
      <c r="AY605" s="18" t="s">
        <v>159</v>
      </c>
      <c r="BE605" s="162">
        <f>IF(N605="základní",J605,0)</f>
        <v>0</v>
      </c>
      <c r="BF605" s="162">
        <f>IF(N605="snížená",J605,0)</f>
        <v>0</v>
      </c>
      <c r="BG605" s="162">
        <f>IF(N605="zákl. přenesená",J605,0)</f>
        <v>0</v>
      </c>
      <c r="BH605" s="162">
        <f>IF(N605="sníž. přenesená",J605,0)</f>
        <v>0</v>
      </c>
      <c r="BI605" s="162">
        <f>IF(N605="nulová",J605,0)</f>
        <v>0</v>
      </c>
      <c r="BJ605" s="18" t="s">
        <v>86</v>
      </c>
      <c r="BK605" s="162">
        <f>ROUND(I605*H605,2)</f>
        <v>0</v>
      </c>
      <c r="BL605" s="18" t="s">
        <v>209</v>
      </c>
      <c r="BM605" s="161" t="s">
        <v>790</v>
      </c>
    </row>
    <row r="606" spans="1:65" s="13" customFormat="1" ht="11.25">
      <c r="B606" s="163"/>
      <c r="D606" s="164" t="s">
        <v>168</v>
      </c>
      <c r="E606" s="165" t="s">
        <v>1</v>
      </c>
      <c r="F606" s="166" t="s">
        <v>791</v>
      </c>
      <c r="H606" s="167">
        <v>43.354999999999997</v>
      </c>
      <c r="I606" s="168"/>
      <c r="L606" s="163"/>
      <c r="M606" s="169"/>
      <c r="N606" s="170"/>
      <c r="O606" s="170"/>
      <c r="P606" s="170"/>
      <c r="Q606" s="170"/>
      <c r="R606" s="170"/>
      <c r="S606" s="170"/>
      <c r="T606" s="171"/>
      <c r="AT606" s="165" t="s">
        <v>168</v>
      </c>
      <c r="AU606" s="165" t="s">
        <v>86</v>
      </c>
      <c r="AV606" s="13" t="s">
        <v>86</v>
      </c>
      <c r="AW606" s="13" t="s">
        <v>30</v>
      </c>
      <c r="AX606" s="13" t="s">
        <v>73</v>
      </c>
      <c r="AY606" s="165" t="s">
        <v>159</v>
      </c>
    </row>
    <row r="607" spans="1:65" s="13" customFormat="1" ht="11.25">
      <c r="B607" s="163"/>
      <c r="D607" s="164" t="s">
        <v>168</v>
      </c>
      <c r="E607" s="165" t="s">
        <v>1</v>
      </c>
      <c r="F607" s="166" t="s">
        <v>792</v>
      </c>
      <c r="H607" s="167">
        <v>8.2799999999999994</v>
      </c>
      <c r="I607" s="168"/>
      <c r="L607" s="163"/>
      <c r="M607" s="169"/>
      <c r="N607" s="170"/>
      <c r="O607" s="170"/>
      <c r="P607" s="170"/>
      <c r="Q607" s="170"/>
      <c r="R607" s="170"/>
      <c r="S607" s="170"/>
      <c r="T607" s="171"/>
      <c r="AT607" s="165" t="s">
        <v>168</v>
      </c>
      <c r="AU607" s="165" t="s">
        <v>86</v>
      </c>
      <c r="AV607" s="13" t="s">
        <v>86</v>
      </c>
      <c r="AW607" s="13" t="s">
        <v>30</v>
      </c>
      <c r="AX607" s="13" t="s">
        <v>73</v>
      </c>
      <c r="AY607" s="165" t="s">
        <v>159</v>
      </c>
    </row>
    <row r="608" spans="1:65" s="13" customFormat="1" ht="11.25">
      <c r="B608" s="163"/>
      <c r="D608" s="164" t="s">
        <v>168</v>
      </c>
      <c r="E608" s="165" t="s">
        <v>1</v>
      </c>
      <c r="F608" s="166" t="s">
        <v>793</v>
      </c>
      <c r="H608" s="167">
        <v>79.212000000000003</v>
      </c>
      <c r="I608" s="168"/>
      <c r="L608" s="163"/>
      <c r="M608" s="169"/>
      <c r="N608" s="170"/>
      <c r="O608" s="170"/>
      <c r="P608" s="170"/>
      <c r="Q608" s="170"/>
      <c r="R608" s="170"/>
      <c r="S608" s="170"/>
      <c r="T608" s="171"/>
      <c r="AT608" s="165" t="s">
        <v>168</v>
      </c>
      <c r="AU608" s="165" t="s">
        <v>86</v>
      </c>
      <c r="AV608" s="13" t="s">
        <v>86</v>
      </c>
      <c r="AW608" s="13" t="s">
        <v>30</v>
      </c>
      <c r="AX608" s="13" t="s">
        <v>73</v>
      </c>
      <c r="AY608" s="165" t="s">
        <v>159</v>
      </c>
    </row>
    <row r="609" spans="1:65" s="14" customFormat="1" ht="11.25">
      <c r="B609" s="172"/>
      <c r="D609" s="164" t="s">
        <v>168</v>
      </c>
      <c r="E609" s="173" t="s">
        <v>1</v>
      </c>
      <c r="F609" s="174" t="s">
        <v>170</v>
      </c>
      <c r="H609" s="175">
        <v>130.84700000000001</v>
      </c>
      <c r="I609" s="176"/>
      <c r="L609" s="172"/>
      <c r="M609" s="177"/>
      <c r="N609" s="178"/>
      <c r="O609" s="178"/>
      <c r="P609" s="178"/>
      <c r="Q609" s="178"/>
      <c r="R609" s="178"/>
      <c r="S609" s="178"/>
      <c r="T609" s="179"/>
      <c r="AT609" s="173" t="s">
        <v>168</v>
      </c>
      <c r="AU609" s="173" t="s">
        <v>86</v>
      </c>
      <c r="AV609" s="14" t="s">
        <v>167</v>
      </c>
      <c r="AW609" s="14" t="s">
        <v>30</v>
      </c>
      <c r="AX609" s="14" t="s">
        <v>80</v>
      </c>
      <c r="AY609" s="173" t="s">
        <v>159</v>
      </c>
    </row>
    <row r="610" spans="1:65" s="2" customFormat="1" ht="37.9" customHeight="1">
      <c r="A610" s="33"/>
      <c r="B610" s="149"/>
      <c r="C610" s="150" t="s">
        <v>500</v>
      </c>
      <c r="D610" s="150" t="s">
        <v>162</v>
      </c>
      <c r="E610" s="151" t="s">
        <v>794</v>
      </c>
      <c r="F610" s="152" t="s">
        <v>795</v>
      </c>
      <c r="G610" s="153" t="s">
        <v>165</v>
      </c>
      <c r="H610" s="154">
        <v>38.75</v>
      </c>
      <c r="I610" s="155"/>
      <c r="J610" s="156">
        <f>ROUND(I610*H610,2)</f>
        <v>0</v>
      </c>
      <c r="K610" s="152" t="s">
        <v>166</v>
      </c>
      <c r="L610" s="34"/>
      <c r="M610" s="157" t="s">
        <v>1</v>
      </c>
      <c r="N610" s="158" t="s">
        <v>39</v>
      </c>
      <c r="O610" s="59"/>
      <c r="P610" s="159">
        <f>O610*H610</f>
        <v>0</v>
      </c>
      <c r="Q610" s="159">
        <v>0</v>
      </c>
      <c r="R610" s="159">
        <f>Q610*H610</f>
        <v>0</v>
      </c>
      <c r="S610" s="159">
        <v>5.4999999999999997E-3</v>
      </c>
      <c r="T610" s="160">
        <f>S610*H610</f>
        <v>0.21312499999999998</v>
      </c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R610" s="161" t="s">
        <v>209</v>
      </c>
      <c r="AT610" s="161" t="s">
        <v>162</v>
      </c>
      <c r="AU610" s="161" t="s">
        <v>86</v>
      </c>
      <c r="AY610" s="18" t="s">
        <v>159</v>
      </c>
      <c r="BE610" s="162">
        <f>IF(N610="základní",J610,0)</f>
        <v>0</v>
      </c>
      <c r="BF610" s="162">
        <f>IF(N610="snížená",J610,0)</f>
        <v>0</v>
      </c>
      <c r="BG610" s="162">
        <f>IF(N610="zákl. přenesená",J610,0)</f>
        <v>0</v>
      </c>
      <c r="BH610" s="162">
        <f>IF(N610="sníž. přenesená",J610,0)</f>
        <v>0</v>
      </c>
      <c r="BI610" s="162">
        <f>IF(N610="nulová",J610,0)</f>
        <v>0</v>
      </c>
      <c r="BJ610" s="18" t="s">
        <v>86</v>
      </c>
      <c r="BK610" s="162">
        <f>ROUND(I610*H610,2)</f>
        <v>0</v>
      </c>
      <c r="BL610" s="18" t="s">
        <v>209</v>
      </c>
      <c r="BM610" s="161" t="s">
        <v>796</v>
      </c>
    </row>
    <row r="611" spans="1:65" s="13" customFormat="1" ht="11.25">
      <c r="B611" s="163"/>
      <c r="D611" s="164" t="s">
        <v>168</v>
      </c>
      <c r="E611" s="165" t="s">
        <v>1</v>
      </c>
      <c r="F611" s="166" t="s">
        <v>797</v>
      </c>
      <c r="H611" s="167">
        <v>38.75</v>
      </c>
      <c r="I611" s="168"/>
      <c r="L611" s="163"/>
      <c r="M611" s="169"/>
      <c r="N611" s="170"/>
      <c r="O611" s="170"/>
      <c r="P611" s="170"/>
      <c r="Q611" s="170"/>
      <c r="R611" s="170"/>
      <c r="S611" s="170"/>
      <c r="T611" s="171"/>
      <c r="AT611" s="165" t="s">
        <v>168</v>
      </c>
      <c r="AU611" s="165" t="s">
        <v>86</v>
      </c>
      <c r="AV611" s="13" t="s">
        <v>86</v>
      </c>
      <c r="AW611" s="13" t="s">
        <v>30</v>
      </c>
      <c r="AX611" s="13" t="s">
        <v>80</v>
      </c>
      <c r="AY611" s="165" t="s">
        <v>159</v>
      </c>
    </row>
    <row r="612" spans="1:65" s="2" customFormat="1" ht="49.15" customHeight="1">
      <c r="A612" s="33"/>
      <c r="B612" s="149"/>
      <c r="C612" s="150" t="s">
        <v>798</v>
      </c>
      <c r="D612" s="150" t="s">
        <v>162</v>
      </c>
      <c r="E612" s="151" t="s">
        <v>799</v>
      </c>
      <c r="F612" s="152" t="s">
        <v>800</v>
      </c>
      <c r="G612" s="153" t="s">
        <v>721</v>
      </c>
      <c r="H612" s="154">
        <v>19.064</v>
      </c>
      <c r="I612" s="155"/>
      <c r="J612" s="156">
        <f>ROUND(I612*H612,2)</f>
        <v>0</v>
      </c>
      <c r="K612" s="152" t="s">
        <v>166</v>
      </c>
      <c r="L612" s="34"/>
      <c r="M612" s="157" t="s">
        <v>1</v>
      </c>
      <c r="N612" s="158" t="s">
        <v>39</v>
      </c>
      <c r="O612" s="59"/>
      <c r="P612" s="159">
        <f>O612*H612</f>
        <v>0</v>
      </c>
      <c r="Q612" s="159">
        <v>0</v>
      </c>
      <c r="R612" s="159">
        <f>Q612*H612</f>
        <v>0</v>
      </c>
      <c r="S612" s="159">
        <v>0</v>
      </c>
      <c r="T612" s="160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61" t="s">
        <v>209</v>
      </c>
      <c r="AT612" s="161" t="s">
        <v>162</v>
      </c>
      <c r="AU612" s="161" t="s">
        <v>86</v>
      </c>
      <c r="AY612" s="18" t="s">
        <v>159</v>
      </c>
      <c r="BE612" s="162">
        <f>IF(N612="základní",J612,0)</f>
        <v>0</v>
      </c>
      <c r="BF612" s="162">
        <f>IF(N612="snížená",J612,0)</f>
        <v>0</v>
      </c>
      <c r="BG612" s="162">
        <f>IF(N612="zákl. přenesená",J612,0)</f>
        <v>0</v>
      </c>
      <c r="BH612" s="162">
        <f>IF(N612="sníž. přenesená",J612,0)</f>
        <v>0</v>
      </c>
      <c r="BI612" s="162">
        <f>IF(N612="nulová",J612,0)</f>
        <v>0</v>
      </c>
      <c r="BJ612" s="18" t="s">
        <v>86</v>
      </c>
      <c r="BK612" s="162">
        <f>ROUND(I612*H612,2)</f>
        <v>0</v>
      </c>
      <c r="BL612" s="18" t="s">
        <v>209</v>
      </c>
      <c r="BM612" s="161" t="s">
        <v>801</v>
      </c>
    </row>
    <row r="613" spans="1:65" s="12" customFormat="1" ht="22.9" customHeight="1">
      <c r="B613" s="136"/>
      <c r="D613" s="137" t="s">
        <v>72</v>
      </c>
      <c r="E613" s="147" t="s">
        <v>802</v>
      </c>
      <c r="F613" s="147" t="s">
        <v>803</v>
      </c>
      <c r="I613" s="139"/>
      <c r="J613" s="148">
        <f>BK613</f>
        <v>0</v>
      </c>
      <c r="L613" s="136"/>
      <c r="M613" s="141"/>
      <c r="N613" s="142"/>
      <c r="O613" s="142"/>
      <c r="P613" s="143">
        <f>SUM(P614:P665)</f>
        <v>0</v>
      </c>
      <c r="Q613" s="142"/>
      <c r="R613" s="143">
        <f>SUM(R614:R665)</f>
        <v>17.504469629999996</v>
      </c>
      <c r="S613" s="142"/>
      <c r="T613" s="144">
        <f>SUM(T614:T665)</f>
        <v>4.3712900000000001</v>
      </c>
      <c r="AR613" s="137" t="s">
        <v>86</v>
      </c>
      <c r="AT613" s="145" t="s">
        <v>72</v>
      </c>
      <c r="AU613" s="145" t="s">
        <v>80</v>
      </c>
      <c r="AY613" s="137" t="s">
        <v>159</v>
      </c>
      <c r="BK613" s="146">
        <f>SUM(BK614:BK665)</f>
        <v>0</v>
      </c>
    </row>
    <row r="614" spans="1:65" s="2" customFormat="1" ht="49.15" customHeight="1">
      <c r="A614" s="33"/>
      <c r="B614" s="149"/>
      <c r="C614" s="150" t="s">
        <v>506</v>
      </c>
      <c r="D614" s="150" t="s">
        <v>162</v>
      </c>
      <c r="E614" s="151" t="s">
        <v>804</v>
      </c>
      <c r="F614" s="152" t="s">
        <v>805</v>
      </c>
      <c r="G614" s="153" t="s">
        <v>165</v>
      </c>
      <c r="H614" s="154">
        <v>563.96299999999997</v>
      </c>
      <c r="I614" s="155"/>
      <c r="J614" s="156">
        <f>ROUND(I614*H614,2)</f>
        <v>0</v>
      </c>
      <c r="K614" s="152" t="s">
        <v>166</v>
      </c>
      <c r="L614" s="34"/>
      <c r="M614" s="157" t="s">
        <v>1</v>
      </c>
      <c r="N614" s="158" t="s">
        <v>39</v>
      </c>
      <c r="O614" s="59"/>
      <c r="P614" s="159">
        <f>O614*H614</f>
        <v>0</v>
      </c>
      <c r="Q614" s="159">
        <v>0</v>
      </c>
      <c r="R614" s="159">
        <f>Q614*H614</f>
        <v>0</v>
      </c>
      <c r="S614" s="159">
        <v>1.75E-3</v>
      </c>
      <c r="T614" s="160">
        <f>S614*H614</f>
        <v>0.98693524999999993</v>
      </c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R614" s="161" t="s">
        <v>209</v>
      </c>
      <c r="AT614" s="161" t="s">
        <v>162</v>
      </c>
      <c r="AU614" s="161" t="s">
        <v>86</v>
      </c>
      <c r="AY614" s="18" t="s">
        <v>159</v>
      </c>
      <c r="BE614" s="162">
        <f>IF(N614="základní",J614,0)</f>
        <v>0</v>
      </c>
      <c r="BF614" s="162">
        <f>IF(N614="snížená",J614,0)</f>
        <v>0</v>
      </c>
      <c r="BG614" s="162">
        <f>IF(N614="zákl. přenesená",J614,0)</f>
        <v>0</v>
      </c>
      <c r="BH614" s="162">
        <f>IF(N614="sníž. přenesená",J614,0)</f>
        <v>0</v>
      </c>
      <c r="BI614" s="162">
        <f>IF(N614="nulová",J614,0)</f>
        <v>0</v>
      </c>
      <c r="BJ614" s="18" t="s">
        <v>86</v>
      </c>
      <c r="BK614" s="162">
        <f>ROUND(I614*H614,2)</f>
        <v>0</v>
      </c>
      <c r="BL614" s="18" t="s">
        <v>209</v>
      </c>
      <c r="BM614" s="161" t="s">
        <v>806</v>
      </c>
    </row>
    <row r="615" spans="1:65" s="15" customFormat="1" ht="11.25">
      <c r="B615" s="180"/>
      <c r="D615" s="164" t="s">
        <v>168</v>
      </c>
      <c r="E615" s="181" t="s">
        <v>1</v>
      </c>
      <c r="F615" s="182" t="s">
        <v>807</v>
      </c>
      <c r="H615" s="181" t="s">
        <v>1</v>
      </c>
      <c r="I615" s="183"/>
      <c r="L615" s="180"/>
      <c r="M615" s="184"/>
      <c r="N615" s="185"/>
      <c r="O615" s="185"/>
      <c r="P615" s="185"/>
      <c r="Q615" s="185"/>
      <c r="R615" s="185"/>
      <c r="S615" s="185"/>
      <c r="T615" s="186"/>
      <c r="AT615" s="181" t="s">
        <v>168</v>
      </c>
      <c r="AU615" s="181" t="s">
        <v>86</v>
      </c>
      <c r="AV615" s="15" t="s">
        <v>80</v>
      </c>
      <c r="AW615" s="15" t="s">
        <v>30</v>
      </c>
      <c r="AX615" s="15" t="s">
        <v>73</v>
      </c>
      <c r="AY615" s="181" t="s">
        <v>159</v>
      </c>
    </row>
    <row r="616" spans="1:65" s="13" customFormat="1" ht="22.5">
      <c r="B616" s="163"/>
      <c r="D616" s="164" t="s">
        <v>168</v>
      </c>
      <c r="E616" s="165" t="s">
        <v>1</v>
      </c>
      <c r="F616" s="166" t="s">
        <v>808</v>
      </c>
      <c r="H616" s="167">
        <v>540.58299999999997</v>
      </c>
      <c r="I616" s="168"/>
      <c r="L616" s="163"/>
      <c r="M616" s="169"/>
      <c r="N616" s="170"/>
      <c r="O616" s="170"/>
      <c r="P616" s="170"/>
      <c r="Q616" s="170"/>
      <c r="R616" s="170"/>
      <c r="S616" s="170"/>
      <c r="T616" s="171"/>
      <c r="AT616" s="165" t="s">
        <v>168</v>
      </c>
      <c r="AU616" s="165" t="s">
        <v>86</v>
      </c>
      <c r="AV616" s="13" t="s">
        <v>86</v>
      </c>
      <c r="AW616" s="13" t="s">
        <v>30</v>
      </c>
      <c r="AX616" s="13" t="s">
        <v>73</v>
      </c>
      <c r="AY616" s="165" t="s">
        <v>159</v>
      </c>
    </row>
    <row r="617" spans="1:65" s="13" customFormat="1" ht="11.25">
      <c r="B617" s="163"/>
      <c r="D617" s="164" t="s">
        <v>168</v>
      </c>
      <c r="E617" s="165" t="s">
        <v>1</v>
      </c>
      <c r="F617" s="166" t="s">
        <v>809</v>
      </c>
      <c r="H617" s="167">
        <v>23.38</v>
      </c>
      <c r="I617" s="168"/>
      <c r="L617" s="163"/>
      <c r="M617" s="169"/>
      <c r="N617" s="170"/>
      <c r="O617" s="170"/>
      <c r="P617" s="170"/>
      <c r="Q617" s="170"/>
      <c r="R617" s="170"/>
      <c r="S617" s="170"/>
      <c r="T617" s="171"/>
      <c r="AT617" s="165" t="s">
        <v>168</v>
      </c>
      <c r="AU617" s="165" t="s">
        <v>86</v>
      </c>
      <c r="AV617" s="13" t="s">
        <v>86</v>
      </c>
      <c r="AW617" s="13" t="s">
        <v>30</v>
      </c>
      <c r="AX617" s="13" t="s">
        <v>73</v>
      </c>
      <c r="AY617" s="165" t="s">
        <v>159</v>
      </c>
    </row>
    <row r="618" spans="1:65" s="14" customFormat="1" ht="11.25">
      <c r="B618" s="172"/>
      <c r="D618" s="164" t="s">
        <v>168</v>
      </c>
      <c r="E618" s="173" t="s">
        <v>1</v>
      </c>
      <c r="F618" s="174" t="s">
        <v>170</v>
      </c>
      <c r="H618" s="175">
        <v>563.96299999999997</v>
      </c>
      <c r="I618" s="176"/>
      <c r="L618" s="172"/>
      <c r="M618" s="177"/>
      <c r="N618" s="178"/>
      <c r="O618" s="178"/>
      <c r="P618" s="178"/>
      <c r="Q618" s="178"/>
      <c r="R618" s="178"/>
      <c r="S618" s="178"/>
      <c r="T618" s="179"/>
      <c r="AT618" s="173" t="s">
        <v>168</v>
      </c>
      <c r="AU618" s="173" t="s">
        <v>86</v>
      </c>
      <c r="AV618" s="14" t="s">
        <v>167</v>
      </c>
      <c r="AW618" s="14" t="s">
        <v>30</v>
      </c>
      <c r="AX618" s="14" t="s">
        <v>80</v>
      </c>
      <c r="AY618" s="173" t="s">
        <v>159</v>
      </c>
    </row>
    <row r="619" spans="1:65" s="2" customFormat="1" ht="49.15" customHeight="1">
      <c r="A619" s="33"/>
      <c r="B619" s="149"/>
      <c r="C619" s="150" t="s">
        <v>810</v>
      </c>
      <c r="D619" s="150" t="s">
        <v>162</v>
      </c>
      <c r="E619" s="151" t="s">
        <v>811</v>
      </c>
      <c r="F619" s="152" t="s">
        <v>812</v>
      </c>
      <c r="G619" s="153" t="s">
        <v>165</v>
      </c>
      <c r="H619" s="154">
        <v>1933.9169999999999</v>
      </c>
      <c r="I619" s="155"/>
      <c r="J619" s="156">
        <f>ROUND(I619*H619,2)</f>
        <v>0</v>
      </c>
      <c r="K619" s="152" t="s">
        <v>166</v>
      </c>
      <c r="L619" s="34"/>
      <c r="M619" s="157" t="s">
        <v>1</v>
      </c>
      <c r="N619" s="158" t="s">
        <v>39</v>
      </c>
      <c r="O619" s="59"/>
      <c r="P619" s="159">
        <f>O619*H619</f>
        <v>0</v>
      </c>
      <c r="Q619" s="159">
        <v>0</v>
      </c>
      <c r="R619" s="159">
        <f>Q619*H619</f>
        <v>0</v>
      </c>
      <c r="S619" s="159">
        <v>1.75E-3</v>
      </c>
      <c r="T619" s="160">
        <f>S619*H619</f>
        <v>3.38435475</v>
      </c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R619" s="161" t="s">
        <v>209</v>
      </c>
      <c r="AT619" s="161" t="s">
        <v>162</v>
      </c>
      <c r="AU619" s="161" t="s">
        <v>86</v>
      </c>
      <c r="AY619" s="18" t="s">
        <v>159</v>
      </c>
      <c r="BE619" s="162">
        <f>IF(N619="základní",J619,0)</f>
        <v>0</v>
      </c>
      <c r="BF619" s="162">
        <f>IF(N619="snížená",J619,0)</f>
        <v>0</v>
      </c>
      <c r="BG619" s="162">
        <f>IF(N619="zákl. přenesená",J619,0)</f>
        <v>0</v>
      </c>
      <c r="BH619" s="162">
        <f>IF(N619="sníž. přenesená",J619,0)</f>
        <v>0</v>
      </c>
      <c r="BI619" s="162">
        <f>IF(N619="nulová",J619,0)</f>
        <v>0</v>
      </c>
      <c r="BJ619" s="18" t="s">
        <v>86</v>
      </c>
      <c r="BK619" s="162">
        <f>ROUND(I619*H619,2)</f>
        <v>0</v>
      </c>
      <c r="BL619" s="18" t="s">
        <v>209</v>
      </c>
      <c r="BM619" s="161" t="s">
        <v>813</v>
      </c>
    </row>
    <row r="620" spans="1:65" s="13" customFormat="1" ht="11.25">
      <c r="B620" s="163"/>
      <c r="D620" s="164" t="s">
        <v>168</v>
      </c>
      <c r="E620" s="165" t="s">
        <v>1</v>
      </c>
      <c r="F620" s="166" t="s">
        <v>814</v>
      </c>
      <c r="H620" s="167">
        <v>1933.9169999999999</v>
      </c>
      <c r="I620" s="168"/>
      <c r="L620" s="163"/>
      <c r="M620" s="169"/>
      <c r="N620" s="170"/>
      <c r="O620" s="170"/>
      <c r="P620" s="170"/>
      <c r="Q620" s="170"/>
      <c r="R620" s="170"/>
      <c r="S620" s="170"/>
      <c r="T620" s="171"/>
      <c r="AT620" s="165" t="s">
        <v>168</v>
      </c>
      <c r="AU620" s="165" t="s">
        <v>86</v>
      </c>
      <c r="AV620" s="13" t="s">
        <v>86</v>
      </c>
      <c r="AW620" s="13" t="s">
        <v>30</v>
      </c>
      <c r="AX620" s="13" t="s">
        <v>73</v>
      </c>
      <c r="AY620" s="165" t="s">
        <v>159</v>
      </c>
    </row>
    <row r="621" spans="1:65" s="14" customFormat="1" ht="11.25">
      <c r="B621" s="172"/>
      <c r="D621" s="164" t="s">
        <v>168</v>
      </c>
      <c r="E621" s="173" t="s">
        <v>1</v>
      </c>
      <c r="F621" s="174" t="s">
        <v>170</v>
      </c>
      <c r="H621" s="175">
        <v>1933.9169999999999</v>
      </c>
      <c r="I621" s="176"/>
      <c r="L621" s="172"/>
      <c r="M621" s="177"/>
      <c r="N621" s="178"/>
      <c r="O621" s="178"/>
      <c r="P621" s="178"/>
      <c r="Q621" s="178"/>
      <c r="R621" s="178"/>
      <c r="S621" s="178"/>
      <c r="T621" s="179"/>
      <c r="AT621" s="173" t="s">
        <v>168</v>
      </c>
      <c r="AU621" s="173" t="s">
        <v>86</v>
      </c>
      <c r="AV621" s="14" t="s">
        <v>167</v>
      </c>
      <c r="AW621" s="14" t="s">
        <v>30</v>
      </c>
      <c r="AX621" s="14" t="s">
        <v>80</v>
      </c>
      <c r="AY621" s="173" t="s">
        <v>159</v>
      </c>
    </row>
    <row r="622" spans="1:65" s="2" customFormat="1" ht="44.25" customHeight="1">
      <c r="A622" s="33"/>
      <c r="B622" s="149"/>
      <c r="C622" s="150" t="s">
        <v>510</v>
      </c>
      <c r="D622" s="150" t="s">
        <v>162</v>
      </c>
      <c r="E622" s="151" t="s">
        <v>815</v>
      </c>
      <c r="F622" s="152" t="s">
        <v>816</v>
      </c>
      <c r="G622" s="153" t="s">
        <v>165</v>
      </c>
      <c r="H622" s="154">
        <v>1957.297</v>
      </c>
      <c r="I622" s="155"/>
      <c r="J622" s="156">
        <f>ROUND(I622*H622,2)</f>
        <v>0</v>
      </c>
      <c r="K622" s="152" t="s">
        <v>166</v>
      </c>
      <c r="L622" s="34"/>
      <c r="M622" s="157" t="s">
        <v>1</v>
      </c>
      <c r="N622" s="158" t="s">
        <v>39</v>
      </c>
      <c r="O622" s="59"/>
      <c r="P622" s="159">
        <f>O622*H622</f>
        <v>0</v>
      </c>
      <c r="Q622" s="159">
        <v>0</v>
      </c>
      <c r="R622" s="159">
        <f>Q622*H622</f>
        <v>0</v>
      </c>
      <c r="S622" s="159">
        <v>0</v>
      </c>
      <c r="T622" s="160">
        <f>S622*H622</f>
        <v>0</v>
      </c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R622" s="161" t="s">
        <v>209</v>
      </c>
      <c r="AT622" s="161" t="s">
        <v>162</v>
      </c>
      <c r="AU622" s="161" t="s">
        <v>86</v>
      </c>
      <c r="AY622" s="18" t="s">
        <v>159</v>
      </c>
      <c r="BE622" s="162">
        <f>IF(N622="základní",J622,0)</f>
        <v>0</v>
      </c>
      <c r="BF622" s="162">
        <f>IF(N622="snížená",J622,0)</f>
        <v>0</v>
      </c>
      <c r="BG622" s="162">
        <f>IF(N622="zákl. přenesená",J622,0)</f>
        <v>0</v>
      </c>
      <c r="BH622" s="162">
        <f>IF(N622="sníž. přenesená",J622,0)</f>
        <v>0</v>
      </c>
      <c r="BI622" s="162">
        <f>IF(N622="nulová",J622,0)</f>
        <v>0</v>
      </c>
      <c r="BJ622" s="18" t="s">
        <v>86</v>
      </c>
      <c r="BK622" s="162">
        <f>ROUND(I622*H622,2)</f>
        <v>0</v>
      </c>
      <c r="BL622" s="18" t="s">
        <v>209</v>
      </c>
      <c r="BM622" s="161" t="s">
        <v>817</v>
      </c>
    </row>
    <row r="623" spans="1:65" s="15" customFormat="1" ht="11.25">
      <c r="B623" s="180"/>
      <c r="D623" s="164" t="s">
        <v>168</v>
      </c>
      <c r="E623" s="181" t="s">
        <v>1</v>
      </c>
      <c r="F623" s="182" t="s">
        <v>818</v>
      </c>
      <c r="H623" s="181" t="s">
        <v>1</v>
      </c>
      <c r="I623" s="183"/>
      <c r="L623" s="180"/>
      <c r="M623" s="184"/>
      <c r="N623" s="185"/>
      <c r="O623" s="185"/>
      <c r="P623" s="185"/>
      <c r="Q623" s="185"/>
      <c r="R623" s="185"/>
      <c r="S623" s="185"/>
      <c r="T623" s="186"/>
      <c r="AT623" s="181" t="s">
        <v>168</v>
      </c>
      <c r="AU623" s="181" t="s">
        <v>86</v>
      </c>
      <c r="AV623" s="15" t="s">
        <v>80</v>
      </c>
      <c r="AW623" s="15" t="s">
        <v>30</v>
      </c>
      <c r="AX623" s="15" t="s">
        <v>73</v>
      </c>
      <c r="AY623" s="181" t="s">
        <v>159</v>
      </c>
    </row>
    <row r="624" spans="1:65" s="13" customFormat="1" ht="11.25">
      <c r="B624" s="163"/>
      <c r="D624" s="164" t="s">
        <v>168</v>
      </c>
      <c r="E624" s="165" t="s">
        <v>1</v>
      </c>
      <c r="F624" s="166" t="s">
        <v>819</v>
      </c>
      <c r="H624" s="167">
        <v>773.61199999999997</v>
      </c>
      <c r="I624" s="168"/>
      <c r="L624" s="163"/>
      <c r="M624" s="169"/>
      <c r="N624" s="170"/>
      <c r="O624" s="170"/>
      <c r="P624" s="170"/>
      <c r="Q624" s="170"/>
      <c r="R624" s="170"/>
      <c r="S624" s="170"/>
      <c r="T624" s="171"/>
      <c r="AT624" s="165" t="s">
        <v>168</v>
      </c>
      <c r="AU624" s="165" t="s">
        <v>86</v>
      </c>
      <c r="AV624" s="13" t="s">
        <v>86</v>
      </c>
      <c r="AW624" s="13" t="s">
        <v>30</v>
      </c>
      <c r="AX624" s="13" t="s">
        <v>73</v>
      </c>
      <c r="AY624" s="165" t="s">
        <v>159</v>
      </c>
    </row>
    <row r="625" spans="1:65" s="13" customFormat="1" ht="22.5">
      <c r="B625" s="163"/>
      <c r="D625" s="164" t="s">
        <v>168</v>
      </c>
      <c r="E625" s="165" t="s">
        <v>1</v>
      </c>
      <c r="F625" s="166" t="s">
        <v>820</v>
      </c>
      <c r="H625" s="167">
        <v>674.77800000000002</v>
      </c>
      <c r="I625" s="168"/>
      <c r="L625" s="163"/>
      <c r="M625" s="169"/>
      <c r="N625" s="170"/>
      <c r="O625" s="170"/>
      <c r="P625" s="170"/>
      <c r="Q625" s="170"/>
      <c r="R625" s="170"/>
      <c r="S625" s="170"/>
      <c r="T625" s="171"/>
      <c r="AT625" s="165" t="s">
        <v>168</v>
      </c>
      <c r="AU625" s="165" t="s">
        <v>86</v>
      </c>
      <c r="AV625" s="13" t="s">
        <v>86</v>
      </c>
      <c r="AW625" s="13" t="s">
        <v>30</v>
      </c>
      <c r="AX625" s="13" t="s">
        <v>73</v>
      </c>
      <c r="AY625" s="165" t="s">
        <v>159</v>
      </c>
    </row>
    <row r="626" spans="1:65" s="15" customFormat="1" ht="11.25">
      <c r="B626" s="180"/>
      <c r="D626" s="164" t="s">
        <v>168</v>
      </c>
      <c r="E626" s="181" t="s">
        <v>1</v>
      </c>
      <c r="F626" s="182" t="s">
        <v>821</v>
      </c>
      <c r="H626" s="181" t="s">
        <v>1</v>
      </c>
      <c r="I626" s="183"/>
      <c r="L626" s="180"/>
      <c r="M626" s="184"/>
      <c r="N626" s="185"/>
      <c r="O626" s="185"/>
      <c r="P626" s="185"/>
      <c r="Q626" s="185"/>
      <c r="R626" s="185"/>
      <c r="S626" s="185"/>
      <c r="T626" s="186"/>
      <c r="AT626" s="181" t="s">
        <v>168</v>
      </c>
      <c r="AU626" s="181" t="s">
        <v>86</v>
      </c>
      <c r="AV626" s="15" t="s">
        <v>80</v>
      </c>
      <c r="AW626" s="15" t="s">
        <v>30</v>
      </c>
      <c r="AX626" s="15" t="s">
        <v>73</v>
      </c>
      <c r="AY626" s="181" t="s">
        <v>159</v>
      </c>
    </row>
    <row r="627" spans="1:65" s="13" customFormat="1" ht="11.25">
      <c r="B627" s="163"/>
      <c r="D627" s="164" t="s">
        <v>168</v>
      </c>
      <c r="E627" s="165" t="s">
        <v>1</v>
      </c>
      <c r="F627" s="166" t="s">
        <v>822</v>
      </c>
      <c r="H627" s="167">
        <v>-55.23</v>
      </c>
      <c r="I627" s="168"/>
      <c r="L627" s="163"/>
      <c r="M627" s="169"/>
      <c r="N627" s="170"/>
      <c r="O627" s="170"/>
      <c r="P627" s="170"/>
      <c r="Q627" s="170"/>
      <c r="R627" s="170"/>
      <c r="S627" s="170"/>
      <c r="T627" s="171"/>
      <c r="AT627" s="165" t="s">
        <v>168</v>
      </c>
      <c r="AU627" s="165" t="s">
        <v>86</v>
      </c>
      <c r="AV627" s="13" t="s">
        <v>86</v>
      </c>
      <c r="AW627" s="13" t="s">
        <v>30</v>
      </c>
      <c r="AX627" s="13" t="s">
        <v>73</v>
      </c>
      <c r="AY627" s="165" t="s">
        <v>159</v>
      </c>
    </row>
    <row r="628" spans="1:65" s="13" customFormat="1" ht="11.25">
      <c r="B628" s="163"/>
      <c r="D628" s="164" t="s">
        <v>168</v>
      </c>
      <c r="E628" s="165" t="s">
        <v>1</v>
      </c>
      <c r="F628" s="166" t="s">
        <v>823</v>
      </c>
      <c r="H628" s="167">
        <v>41.67</v>
      </c>
      <c r="I628" s="168"/>
      <c r="L628" s="163"/>
      <c r="M628" s="169"/>
      <c r="N628" s="170"/>
      <c r="O628" s="170"/>
      <c r="P628" s="170"/>
      <c r="Q628" s="170"/>
      <c r="R628" s="170"/>
      <c r="S628" s="170"/>
      <c r="T628" s="171"/>
      <c r="AT628" s="165" t="s">
        <v>168</v>
      </c>
      <c r="AU628" s="165" t="s">
        <v>86</v>
      </c>
      <c r="AV628" s="13" t="s">
        <v>86</v>
      </c>
      <c r="AW628" s="13" t="s">
        <v>30</v>
      </c>
      <c r="AX628" s="13" t="s">
        <v>73</v>
      </c>
      <c r="AY628" s="165" t="s">
        <v>159</v>
      </c>
    </row>
    <row r="629" spans="1:65" s="13" customFormat="1" ht="11.25">
      <c r="B629" s="163"/>
      <c r="D629" s="164" t="s">
        <v>168</v>
      </c>
      <c r="E629" s="165" t="s">
        <v>1</v>
      </c>
      <c r="F629" s="166" t="s">
        <v>824</v>
      </c>
      <c r="H629" s="167">
        <v>-41.496000000000002</v>
      </c>
      <c r="I629" s="168"/>
      <c r="L629" s="163"/>
      <c r="M629" s="169"/>
      <c r="N629" s="170"/>
      <c r="O629" s="170"/>
      <c r="P629" s="170"/>
      <c r="Q629" s="170"/>
      <c r="R629" s="170"/>
      <c r="S629" s="170"/>
      <c r="T629" s="171"/>
      <c r="AT629" s="165" t="s">
        <v>168</v>
      </c>
      <c r="AU629" s="165" t="s">
        <v>86</v>
      </c>
      <c r="AV629" s="13" t="s">
        <v>86</v>
      </c>
      <c r="AW629" s="13" t="s">
        <v>30</v>
      </c>
      <c r="AX629" s="13" t="s">
        <v>73</v>
      </c>
      <c r="AY629" s="165" t="s">
        <v>159</v>
      </c>
    </row>
    <row r="630" spans="1:65" s="13" customFormat="1" ht="11.25">
      <c r="B630" s="163"/>
      <c r="D630" s="164" t="s">
        <v>168</v>
      </c>
      <c r="E630" s="165" t="s">
        <v>1</v>
      </c>
      <c r="F630" s="166" t="s">
        <v>825</v>
      </c>
      <c r="H630" s="167">
        <v>563.96299999999997</v>
      </c>
      <c r="I630" s="168"/>
      <c r="L630" s="163"/>
      <c r="M630" s="169"/>
      <c r="N630" s="170"/>
      <c r="O630" s="170"/>
      <c r="P630" s="170"/>
      <c r="Q630" s="170"/>
      <c r="R630" s="170"/>
      <c r="S630" s="170"/>
      <c r="T630" s="171"/>
      <c r="AT630" s="165" t="s">
        <v>168</v>
      </c>
      <c r="AU630" s="165" t="s">
        <v>86</v>
      </c>
      <c r="AV630" s="13" t="s">
        <v>86</v>
      </c>
      <c r="AW630" s="13" t="s">
        <v>30</v>
      </c>
      <c r="AX630" s="13" t="s">
        <v>73</v>
      </c>
      <c r="AY630" s="165" t="s">
        <v>159</v>
      </c>
    </row>
    <row r="631" spans="1:65" s="14" customFormat="1" ht="11.25">
      <c r="B631" s="172"/>
      <c r="D631" s="164" t="s">
        <v>168</v>
      </c>
      <c r="E631" s="173" t="s">
        <v>1</v>
      </c>
      <c r="F631" s="174" t="s">
        <v>170</v>
      </c>
      <c r="H631" s="175">
        <v>1957.297</v>
      </c>
      <c r="I631" s="176"/>
      <c r="L631" s="172"/>
      <c r="M631" s="177"/>
      <c r="N631" s="178"/>
      <c r="O631" s="178"/>
      <c r="P631" s="178"/>
      <c r="Q631" s="178"/>
      <c r="R631" s="178"/>
      <c r="S631" s="178"/>
      <c r="T631" s="179"/>
      <c r="AT631" s="173" t="s">
        <v>168</v>
      </c>
      <c r="AU631" s="173" t="s">
        <v>86</v>
      </c>
      <c r="AV631" s="14" t="s">
        <v>167</v>
      </c>
      <c r="AW631" s="14" t="s">
        <v>30</v>
      </c>
      <c r="AX631" s="14" t="s">
        <v>80</v>
      </c>
      <c r="AY631" s="173" t="s">
        <v>159</v>
      </c>
    </row>
    <row r="632" spans="1:65" s="2" customFormat="1" ht="24.2" customHeight="1">
      <c r="A632" s="33"/>
      <c r="B632" s="149"/>
      <c r="C632" s="195" t="s">
        <v>826</v>
      </c>
      <c r="D632" s="195" t="s">
        <v>269</v>
      </c>
      <c r="E632" s="196" t="s">
        <v>827</v>
      </c>
      <c r="F632" s="197" t="s">
        <v>828</v>
      </c>
      <c r="G632" s="198" t="s">
        <v>165</v>
      </c>
      <c r="H632" s="199">
        <v>1463.001</v>
      </c>
      <c r="I632" s="200"/>
      <c r="J632" s="201">
        <f>ROUND(I632*H632,2)</f>
        <v>0</v>
      </c>
      <c r="K632" s="197" t="s">
        <v>166</v>
      </c>
      <c r="L632" s="202"/>
      <c r="M632" s="203" t="s">
        <v>1</v>
      </c>
      <c r="N632" s="204" t="s">
        <v>39</v>
      </c>
      <c r="O632" s="59"/>
      <c r="P632" s="159">
        <f>O632*H632</f>
        <v>0</v>
      </c>
      <c r="Q632" s="159">
        <v>2.8E-3</v>
      </c>
      <c r="R632" s="159">
        <f>Q632*H632</f>
        <v>4.0964027999999999</v>
      </c>
      <c r="S632" s="159">
        <v>0</v>
      </c>
      <c r="T632" s="160">
        <f>S632*H632</f>
        <v>0</v>
      </c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R632" s="161" t="s">
        <v>267</v>
      </c>
      <c r="AT632" s="161" t="s">
        <v>269</v>
      </c>
      <c r="AU632" s="161" t="s">
        <v>86</v>
      </c>
      <c r="AY632" s="18" t="s">
        <v>159</v>
      </c>
      <c r="BE632" s="162">
        <f>IF(N632="základní",J632,0)</f>
        <v>0</v>
      </c>
      <c r="BF632" s="162">
        <f>IF(N632="snížená",J632,0)</f>
        <v>0</v>
      </c>
      <c r="BG632" s="162">
        <f>IF(N632="zákl. přenesená",J632,0)</f>
        <v>0</v>
      </c>
      <c r="BH632" s="162">
        <f>IF(N632="sníž. přenesená",J632,0)</f>
        <v>0</v>
      </c>
      <c r="BI632" s="162">
        <f>IF(N632="nulová",J632,0)</f>
        <v>0</v>
      </c>
      <c r="BJ632" s="18" t="s">
        <v>86</v>
      </c>
      <c r="BK632" s="162">
        <f>ROUND(I632*H632,2)</f>
        <v>0</v>
      </c>
      <c r="BL632" s="18" t="s">
        <v>209</v>
      </c>
      <c r="BM632" s="161" t="s">
        <v>829</v>
      </c>
    </row>
    <row r="633" spans="1:65" s="13" customFormat="1" ht="11.25">
      <c r="B633" s="163"/>
      <c r="D633" s="164" t="s">
        <v>168</v>
      </c>
      <c r="E633" s="165" t="s">
        <v>1</v>
      </c>
      <c r="F633" s="166" t="s">
        <v>830</v>
      </c>
      <c r="H633" s="167">
        <v>1463.001</v>
      </c>
      <c r="I633" s="168"/>
      <c r="L633" s="163"/>
      <c r="M633" s="169"/>
      <c r="N633" s="170"/>
      <c r="O633" s="170"/>
      <c r="P633" s="170"/>
      <c r="Q633" s="170"/>
      <c r="R633" s="170"/>
      <c r="S633" s="170"/>
      <c r="T633" s="171"/>
      <c r="AT633" s="165" t="s">
        <v>168</v>
      </c>
      <c r="AU633" s="165" t="s">
        <v>86</v>
      </c>
      <c r="AV633" s="13" t="s">
        <v>86</v>
      </c>
      <c r="AW633" s="13" t="s">
        <v>30</v>
      </c>
      <c r="AX633" s="13" t="s">
        <v>73</v>
      </c>
      <c r="AY633" s="165" t="s">
        <v>159</v>
      </c>
    </row>
    <row r="634" spans="1:65" s="14" customFormat="1" ht="11.25">
      <c r="B634" s="172"/>
      <c r="D634" s="164" t="s">
        <v>168</v>
      </c>
      <c r="E634" s="173" t="s">
        <v>1</v>
      </c>
      <c r="F634" s="174" t="s">
        <v>170</v>
      </c>
      <c r="H634" s="175">
        <v>1463.001</v>
      </c>
      <c r="I634" s="176"/>
      <c r="L634" s="172"/>
      <c r="M634" s="177"/>
      <c r="N634" s="178"/>
      <c r="O634" s="178"/>
      <c r="P634" s="178"/>
      <c r="Q634" s="178"/>
      <c r="R634" s="178"/>
      <c r="S634" s="178"/>
      <c r="T634" s="179"/>
      <c r="AT634" s="173" t="s">
        <v>168</v>
      </c>
      <c r="AU634" s="173" t="s">
        <v>86</v>
      </c>
      <c r="AV634" s="14" t="s">
        <v>167</v>
      </c>
      <c r="AW634" s="14" t="s">
        <v>30</v>
      </c>
      <c r="AX634" s="14" t="s">
        <v>80</v>
      </c>
      <c r="AY634" s="173" t="s">
        <v>159</v>
      </c>
    </row>
    <row r="635" spans="1:65" s="2" customFormat="1" ht="24.2" customHeight="1">
      <c r="A635" s="33"/>
      <c r="B635" s="149"/>
      <c r="C635" s="195" t="s">
        <v>524</v>
      </c>
      <c r="D635" s="195" t="s">
        <v>269</v>
      </c>
      <c r="E635" s="196" t="s">
        <v>831</v>
      </c>
      <c r="F635" s="197" t="s">
        <v>832</v>
      </c>
      <c r="G635" s="198" t="s">
        <v>165</v>
      </c>
      <c r="H635" s="199">
        <v>592.16099999999994</v>
      </c>
      <c r="I635" s="200"/>
      <c r="J635" s="201">
        <f>ROUND(I635*H635,2)</f>
        <v>0</v>
      </c>
      <c r="K635" s="197" t="s">
        <v>166</v>
      </c>
      <c r="L635" s="202"/>
      <c r="M635" s="203" t="s">
        <v>1</v>
      </c>
      <c r="N635" s="204" t="s">
        <v>39</v>
      </c>
      <c r="O635" s="59"/>
      <c r="P635" s="159">
        <f>O635*H635</f>
        <v>0</v>
      </c>
      <c r="Q635" s="159">
        <v>5.5999999999999999E-3</v>
      </c>
      <c r="R635" s="159">
        <f>Q635*H635</f>
        <v>3.3161015999999996</v>
      </c>
      <c r="S635" s="159">
        <v>0</v>
      </c>
      <c r="T635" s="160">
        <f>S635*H635</f>
        <v>0</v>
      </c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R635" s="161" t="s">
        <v>267</v>
      </c>
      <c r="AT635" s="161" t="s">
        <v>269</v>
      </c>
      <c r="AU635" s="161" t="s">
        <v>86</v>
      </c>
      <c r="AY635" s="18" t="s">
        <v>159</v>
      </c>
      <c r="BE635" s="162">
        <f>IF(N635="základní",J635,0)</f>
        <v>0</v>
      </c>
      <c r="BF635" s="162">
        <f>IF(N635="snížená",J635,0)</f>
        <v>0</v>
      </c>
      <c r="BG635" s="162">
        <f>IF(N635="zákl. přenesená",J635,0)</f>
        <v>0</v>
      </c>
      <c r="BH635" s="162">
        <f>IF(N635="sníž. přenesená",J635,0)</f>
        <v>0</v>
      </c>
      <c r="BI635" s="162">
        <f>IF(N635="nulová",J635,0)</f>
        <v>0</v>
      </c>
      <c r="BJ635" s="18" t="s">
        <v>86</v>
      </c>
      <c r="BK635" s="162">
        <f>ROUND(I635*H635,2)</f>
        <v>0</v>
      </c>
      <c r="BL635" s="18" t="s">
        <v>209</v>
      </c>
      <c r="BM635" s="161" t="s">
        <v>833</v>
      </c>
    </row>
    <row r="636" spans="1:65" s="13" customFormat="1" ht="11.25">
      <c r="B636" s="163"/>
      <c r="D636" s="164" t="s">
        <v>168</v>
      </c>
      <c r="E636" s="165" t="s">
        <v>1</v>
      </c>
      <c r="F636" s="166" t="s">
        <v>834</v>
      </c>
      <c r="H636" s="167">
        <v>592.16099999999994</v>
      </c>
      <c r="I636" s="168"/>
      <c r="L636" s="163"/>
      <c r="M636" s="169"/>
      <c r="N636" s="170"/>
      <c r="O636" s="170"/>
      <c r="P636" s="170"/>
      <c r="Q636" s="170"/>
      <c r="R636" s="170"/>
      <c r="S636" s="170"/>
      <c r="T636" s="171"/>
      <c r="AT636" s="165" t="s">
        <v>168</v>
      </c>
      <c r="AU636" s="165" t="s">
        <v>86</v>
      </c>
      <c r="AV636" s="13" t="s">
        <v>86</v>
      </c>
      <c r="AW636" s="13" t="s">
        <v>30</v>
      </c>
      <c r="AX636" s="13" t="s">
        <v>73</v>
      </c>
      <c r="AY636" s="165" t="s">
        <v>159</v>
      </c>
    </row>
    <row r="637" spans="1:65" s="14" customFormat="1" ht="11.25">
      <c r="B637" s="172"/>
      <c r="D637" s="164" t="s">
        <v>168</v>
      </c>
      <c r="E637" s="173" t="s">
        <v>1</v>
      </c>
      <c r="F637" s="174" t="s">
        <v>170</v>
      </c>
      <c r="H637" s="175">
        <v>592.16099999999994</v>
      </c>
      <c r="I637" s="176"/>
      <c r="L637" s="172"/>
      <c r="M637" s="177"/>
      <c r="N637" s="178"/>
      <c r="O637" s="178"/>
      <c r="P637" s="178"/>
      <c r="Q637" s="178"/>
      <c r="R637" s="178"/>
      <c r="S637" s="178"/>
      <c r="T637" s="179"/>
      <c r="AT637" s="173" t="s">
        <v>168</v>
      </c>
      <c r="AU637" s="173" t="s">
        <v>86</v>
      </c>
      <c r="AV637" s="14" t="s">
        <v>167</v>
      </c>
      <c r="AW637" s="14" t="s">
        <v>30</v>
      </c>
      <c r="AX637" s="14" t="s">
        <v>80</v>
      </c>
      <c r="AY637" s="173" t="s">
        <v>159</v>
      </c>
    </row>
    <row r="638" spans="1:65" s="2" customFormat="1" ht="44.25" customHeight="1">
      <c r="A638" s="33"/>
      <c r="B638" s="149"/>
      <c r="C638" s="150" t="s">
        <v>835</v>
      </c>
      <c r="D638" s="150" t="s">
        <v>162</v>
      </c>
      <c r="E638" s="151" t="s">
        <v>836</v>
      </c>
      <c r="F638" s="152" t="s">
        <v>837</v>
      </c>
      <c r="G638" s="153" t="s">
        <v>165</v>
      </c>
      <c r="H638" s="154">
        <v>76.08</v>
      </c>
      <c r="I638" s="155"/>
      <c r="J638" s="156">
        <f>ROUND(I638*H638,2)</f>
        <v>0</v>
      </c>
      <c r="K638" s="152" t="s">
        <v>166</v>
      </c>
      <c r="L638" s="34"/>
      <c r="M638" s="157" t="s">
        <v>1</v>
      </c>
      <c r="N638" s="158" t="s">
        <v>39</v>
      </c>
      <c r="O638" s="59"/>
      <c r="P638" s="159">
        <f>O638*H638</f>
        <v>0</v>
      </c>
      <c r="Q638" s="159">
        <v>1.16E-3</v>
      </c>
      <c r="R638" s="159">
        <f>Q638*H638</f>
        <v>8.8252799999999992E-2</v>
      </c>
      <c r="S638" s="159">
        <v>0</v>
      </c>
      <c r="T638" s="160">
        <f>S638*H638</f>
        <v>0</v>
      </c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R638" s="161" t="s">
        <v>209</v>
      </c>
      <c r="AT638" s="161" t="s">
        <v>162</v>
      </c>
      <c r="AU638" s="161" t="s">
        <v>86</v>
      </c>
      <c r="AY638" s="18" t="s">
        <v>159</v>
      </c>
      <c r="BE638" s="162">
        <f>IF(N638="základní",J638,0)</f>
        <v>0</v>
      </c>
      <c r="BF638" s="162">
        <f>IF(N638="snížená",J638,0)</f>
        <v>0</v>
      </c>
      <c r="BG638" s="162">
        <f>IF(N638="zákl. přenesená",J638,0)</f>
        <v>0</v>
      </c>
      <c r="BH638" s="162">
        <f>IF(N638="sníž. přenesená",J638,0)</f>
        <v>0</v>
      </c>
      <c r="BI638" s="162">
        <f>IF(N638="nulová",J638,0)</f>
        <v>0</v>
      </c>
      <c r="BJ638" s="18" t="s">
        <v>86</v>
      </c>
      <c r="BK638" s="162">
        <f>ROUND(I638*H638,2)</f>
        <v>0</v>
      </c>
      <c r="BL638" s="18" t="s">
        <v>209</v>
      </c>
      <c r="BM638" s="161" t="s">
        <v>838</v>
      </c>
    </row>
    <row r="639" spans="1:65" s="13" customFormat="1" ht="11.25">
      <c r="B639" s="163"/>
      <c r="D639" s="164" t="s">
        <v>168</v>
      </c>
      <c r="E639" s="165" t="s">
        <v>1</v>
      </c>
      <c r="F639" s="166" t="s">
        <v>785</v>
      </c>
      <c r="H639" s="167">
        <v>7.2</v>
      </c>
      <c r="I639" s="168"/>
      <c r="L639" s="163"/>
      <c r="M639" s="169"/>
      <c r="N639" s="170"/>
      <c r="O639" s="170"/>
      <c r="P639" s="170"/>
      <c r="Q639" s="170"/>
      <c r="R639" s="170"/>
      <c r="S639" s="170"/>
      <c r="T639" s="171"/>
      <c r="AT639" s="165" t="s">
        <v>168</v>
      </c>
      <c r="AU639" s="165" t="s">
        <v>86</v>
      </c>
      <c r="AV639" s="13" t="s">
        <v>86</v>
      </c>
      <c r="AW639" s="13" t="s">
        <v>30</v>
      </c>
      <c r="AX639" s="13" t="s">
        <v>73</v>
      </c>
      <c r="AY639" s="165" t="s">
        <v>159</v>
      </c>
    </row>
    <row r="640" spans="1:65" s="13" customFormat="1" ht="11.25">
      <c r="B640" s="163"/>
      <c r="D640" s="164" t="s">
        <v>168</v>
      </c>
      <c r="E640" s="165" t="s">
        <v>1</v>
      </c>
      <c r="F640" s="166" t="s">
        <v>786</v>
      </c>
      <c r="H640" s="167">
        <v>68.88</v>
      </c>
      <c r="I640" s="168"/>
      <c r="L640" s="163"/>
      <c r="M640" s="169"/>
      <c r="N640" s="170"/>
      <c r="O640" s="170"/>
      <c r="P640" s="170"/>
      <c r="Q640" s="170"/>
      <c r="R640" s="170"/>
      <c r="S640" s="170"/>
      <c r="T640" s="171"/>
      <c r="AT640" s="165" t="s">
        <v>168</v>
      </c>
      <c r="AU640" s="165" t="s">
        <v>86</v>
      </c>
      <c r="AV640" s="13" t="s">
        <v>86</v>
      </c>
      <c r="AW640" s="13" t="s">
        <v>30</v>
      </c>
      <c r="AX640" s="13" t="s">
        <v>73</v>
      </c>
      <c r="AY640" s="165" t="s">
        <v>159</v>
      </c>
    </row>
    <row r="641" spans="1:65" s="14" customFormat="1" ht="11.25">
      <c r="B641" s="172"/>
      <c r="D641" s="164" t="s">
        <v>168</v>
      </c>
      <c r="E641" s="173" t="s">
        <v>1</v>
      </c>
      <c r="F641" s="174" t="s">
        <v>170</v>
      </c>
      <c r="H641" s="175">
        <v>76.08</v>
      </c>
      <c r="I641" s="176"/>
      <c r="L641" s="172"/>
      <c r="M641" s="177"/>
      <c r="N641" s="178"/>
      <c r="O641" s="178"/>
      <c r="P641" s="178"/>
      <c r="Q641" s="178"/>
      <c r="R641" s="178"/>
      <c r="S641" s="178"/>
      <c r="T641" s="179"/>
      <c r="AT641" s="173" t="s">
        <v>168</v>
      </c>
      <c r="AU641" s="173" t="s">
        <v>86</v>
      </c>
      <c r="AV641" s="14" t="s">
        <v>167</v>
      </c>
      <c r="AW641" s="14" t="s">
        <v>30</v>
      </c>
      <c r="AX641" s="14" t="s">
        <v>80</v>
      </c>
      <c r="AY641" s="173" t="s">
        <v>159</v>
      </c>
    </row>
    <row r="642" spans="1:65" s="2" customFormat="1" ht="24.2" customHeight="1">
      <c r="A642" s="33"/>
      <c r="B642" s="149"/>
      <c r="C642" s="195" t="s">
        <v>533</v>
      </c>
      <c r="D642" s="195" t="s">
        <v>269</v>
      </c>
      <c r="E642" s="196" t="s">
        <v>839</v>
      </c>
      <c r="F642" s="197" t="s">
        <v>840</v>
      </c>
      <c r="G642" s="198" t="s">
        <v>505</v>
      </c>
      <c r="H642" s="199">
        <v>4.032</v>
      </c>
      <c r="I642" s="200"/>
      <c r="J642" s="201">
        <f>ROUND(I642*H642,2)</f>
        <v>0</v>
      </c>
      <c r="K642" s="197" t="s">
        <v>166</v>
      </c>
      <c r="L642" s="202"/>
      <c r="M642" s="203" t="s">
        <v>1</v>
      </c>
      <c r="N642" s="204" t="s">
        <v>39</v>
      </c>
      <c r="O642" s="59"/>
      <c r="P642" s="159">
        <f>O642*H642</f>
        <v>0</v>
      </c>
      <c r="Q642" s="159">
        <v>2.5000000000000001E-2</v>
      </c>
      <c r="R642" s="159">
        <f>Q642*H642</f>
        <v>0.1008</v>
      </c>
      <c r="S642" s="159">
        <v>0</v>
      </c>
      <c r="T642" s="160">
        <f>S642*H642</f>
        <v>0</v>
      </c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R642" s="161" t="s">
        <v>267</v>
      </c>
      <c r="AT642" s="161" t="s">
        <v>269</v>
      </c>
      <c r="AU642" s="161" t="s">
        <v>86</v>
      </c>
      <c r="AY642" s="18" t="s">
        <v>159</v>
      </c>
      <c r="BE642" s="162">
        <f>IF(N642="základní",J642,0)</f>
        <v>0</v>
      </c>
      <c r="BF642" s="162">
        <f>IF(N642="snížená",J642,0)</f>
        <v>0</v>
      </c>
      <c r="BG642" s="162">
        <f>IF(N642="zákl. přenesená",J642,0)</f>
        <v>0</v>
      </c>
      <c r="BH642" s="162">
        <f>IF(N642="sníž. přenesená",J642,0)</f>
        <v>0</v>
      </c>
      <c r="BI642" s="162">
        <f>IF(N642="nulová",J642,0)</f>
        <v>0</v>
      </c>
      <c r="BJ642" s="18" t="s">
        <v>86</v>
      </c>
      <c r="BK642" s="162">
        <f>ROUND(I642*H642,2)</f>
        <v>0</v>
      </c>
      <c r="BL642" s="18" t="s">
        <v>209</v>
      </c>
      <c r="BM642" s="161" t="s">
        <v>841</v>
      </c>
    </row>
    <row r="643" spans="1:65" s="13" customFormat="1" ht="11.25">
      <c r="B643" s="163"/>
      <c r="D643" s="164" t="s">
        <v>168</v>
      </c>
      <c r="E643" s="165" t="s">
        <v>1</v>
      </c>
      <c r="F643" s="166" t="s">
        <v>842</v>
      </c>
      <c r="H643" s="167">
        <v>4.032</v>
      </c>
      <c r="I643" s="168"/>
      <c r="L643" s="163"/>
      <c r="M643" s="169"/>
      <c r="N643" s="170"/>
      <c r="O643" s="170"/>
      <c r="P643" s="170"/>
      <c r="Q643" s="170"/>
      <c r="R643" s="170"/>
      <c r="S643" s="170"/>
      <c r="T643" s="171"/>
      <c r="AT643" s="165" t="s">
        <v>168</v>
      </c>
      <c r="AU643" s="165" t="s">
        <v>86</v>
      </c>
      <c r="AV643" s="13" t="s">
        <v>86</v>
      </c>
      <c r="AW643" s="13" t="s">
        <v>30</v>
      </c>
      <c r="AX643" s="13" t="s">
        <v>73</v>
      </c>
      <c r="AY643" s="165" t="s">
        <v>159</v>
      </c>
    </row>
    <row r="644" spans="1:65" s="14" customFormat="1" ht="11.25">
      <c r="B644" s="172"/>
      <c r="D644" s="164" t="s">
        <v>168</v>
      </c>
      <c r="E644" s="173" t="s">
        <v>1</v>
      </c>
      <c r="F644" s="174" t="s">
        <v>170</v>
      </c>
      <c r="H644" s="175">
        <v>4.032</v>
      </c>
      <c r="I644" s="176"/>
      <c r="L644" s="172"/>
      <c r="M644" s="177"/>
      <c r="N644" s="178"/>
      <c r="O644" s="178"/>
      <c r="P644" s="178"/>
      <c r="Q644" s="178"/>
      <c r="R644" s="178"/>
      <c r="S644" s="178"/>
      <c r="T644" s="179"/>
      <c r="AT644" s="173" t="s">
        <v>168</v>
      </c>
      <c r="AU644" s="173" t="s">
        <v>86</v>
      </c>
      <c r="AV644" s="14" t="s">
        <v>167</v>
      </c>
      <c r="AW644" s="14" t="s">
        <v>30</v>
      </c>
      <c r="AX644" s="14" t="s">
        <v>80</v>
      </c>
      <c r="AY644" s="173" t="s">
        <v>159</v>
      </c>
    </row>
    <row r="645" spans="1:65" s="2" customFormat="1" ht="44.25" customHeight="1">
      <c r="A645" s="33"/>
      <c r="B645" s="149"/>
      <c r="C645" s="150" t="s">
        <v>843</v>
      </c>
      <c r="D645" s="150" t="s">
        <v>162</v>
      </c>
      <c r="E645" s="151" t="s">
        <v>844</v>
      </c>
      <c r="F645" s="152" t="s">
        <v>845</v>
      </c>
      <c r="G645" s="153" t="s">
        <v>165</v>
      </c>
      <c r="H645" s="154">
        <v>1911.2819999999999</v>
      </c>
      <c r="I645" s="155"/>
      <c r="J645" s="156">
        <f>ROUND(I645*H645,2)</f>
        <v>0</v>
      </c>
      <c r="K645" s="152" t="s">
        <v>166</v>
      </c>
      <c r="L645" s="34"/>
      <c r="M645" s="157" t="s">
        <v>1</v>
      </c>
      <c r="N645" s="158" t="s">
        <v>39</v>
      </c>
      <c r="O645" s="59"/>
      <c r="P645" s="159">
        <f>O645*H645</f>
        <v>0</v>
      </c>
      <c r="Q645" s="159">
        <v>0</v>
      </c>
      <c r="R645" s="159">
        <f>Q645*H645</f>
        <v>0</v>
      </c>
      <c r="S645" s="159">
        <v>0</v>
      </c>
      <c r="T645" s="160">
        <f>S645*H645</f>
        <v>0</v>
      </c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R645" s="161" t="s">
        <v>209</v>
      </c>
      <c r="AT645" s="161" t="s">
        <v>162</v>
      </c>
      <c r="AU645" s="161" t="s">
        <v>86</v>
      </c>
      <c r="AY645" s="18" t="s">
        <v>159</v>
      </c>
      <c r="BE645" s="162">
        <f>IF(N645="základní",J645,0)</f>
        <v>0</v>
      </c>
      <c r="BF645" s="162">
        <f>IF(N645="snížená",J645,0)</f>
        <v>0</v>
      </c>
      <c r="BG645" s="162">
        <f>IF(N645="zákl. přenesená",J645,0)</f>
        <v>0</v>
      </c>
      <c r="BH645" s="162">
        <f>IF(N645="sníž. přenesená",J645,0)</f>
        <v>0</v>
      </c>
      <c r="BI645" s="162">
        <f>IF(N645="nulová",J645,0)</f>
        <v>0</v>
      </c>
      <c r="BJ645" s="18" t="s">
        <v>86</v>
      </c>
      <c r="BK645" s="162">
        <f>ROUND(I645*H645,2)</f>
        <v>0</v>
      </c>
      <c r="BL645" s="18" t="s">
        <v>209</v>
      </c>
      <c r="BM645" s="161" t="s">
        <v>846</v>
      </c>
    </row>
    <row r="646" spans="1:65" s="13" customFormat="1" ht="11.25">
      <c r="B646" s="163"/>
      <c r="D646" s="164" t="s">
        <v>168</v>
      </c>
      <c r="E646" s="165" t="s">
        <v>1</v>
      </c>
      <c r="F646" s="166" t="s">
        <v>847</v>
      </c>
      <c r="H646" s="167">
        <v>1911.2819999999999</v>
      </c>
      <c r="I646" s="168"/>
      <c r="L646" s="163"/>
      <c r="M646" s="169"/>
      <c r="N646" s="170"/>
      <c r="O646" s="170"/>
      <c r="P646" s="170"/>
      <c r="Q646" s="170"/>
      <c r="R646" s="170"/>
      <c r="S646" s="170"/>
      <c r="T646" s="171"/>
      <c r="AT646" s="165" t="s">
        <v>168</v>
      </c>
      <c r="AU646" s="165" t="s">
        <v>86</v>
      </c>
      <c r="AV646" s="13" t="s">
        <v>86</v>
      </c>
      <c r="AW646" s="13" t="s">
        <v>30</v>
      </c>
      <c r="AX646" s="13" t="s">
        <v>73</v>
      </c>
      <c r="AY646" s="165" t="s">
        <v>159</v>
      </c>
    </row>
    <row r="647" spans="1:65" s="14" customFormat="1" ht="11.25">
      <c r="B647" s="172"/>
      <c r="D647" s="164" t="s">
        <v>168</v>
      </c>
      <c r="E647" s="173" t="s">
        <v>1</v>
      </c>
      <c r="F647" s="174" t="s">
        <v>170</v>
      </c>
      <c r="H647" s="175">
        <v>1911.2819999999999</v>
      </c>
      <c r="I647" s="176"/>
      <c r="L647" s="172"/>
      <c r="M647" s="177"/>
      <c r="N647" s="178"/>
      <c r="O647" s="178"/>
      <c r="P647" s="178"/>
      <c r="Q647" s="178"/>
      <c r="R647" s="178"/>
      <c r="S647" s="178"/>
      <c r="T647" s="179"/>
      <c r="AT647" s="173" t="s">
        <v>168</v>
      </c>
      <c r="AU647" s="173" t="s">
        <v>86</v>
      </c>
      <c r="AV647" s="14" t="s">
        <v>167</v>
      </c>
      <c r="AW647" s="14" t="s">
        <v>30</v>
      </c>
      <c r="AX647" s="14" t="s">
        <v>80</v>
      </c>
      <c r="AY647" s="173" t="s">
        <v>159</v>
      </c>
    </row>
    <row r="648" spans="1:65" s="2" customFormat="1" ht="37.9" customHeight="1">
      <c r="A648" s="33"/>
      <c r="B648" s="149"/>
      <c r="C648" s="195" t="s">
        <v>538</v>
      </c>
      <c r="D648" s="195" t="s">
        <v>269</v>
      </c>
      <c r="E648" s="196" t="s">
        <v>848</v>
      </c>
      <c r="F648" s="197" t="s">
        <v>849</v>
      </c>
      <c r="G648" s="198" t="s">
        <v>165</v>
      </c>
      <c r="H648" s="199">
        <v>2006.846</v>
      </c>
      <c r="I648" s="200"/>
      <c r="J648" s="201">
        <f>ROUND(I648*H648,2)</f>
        <v>0</v>
      </c>
      <c r="K648" s="197" t="s">
        <v>166</v>
      </c>
      <c r="L648" s="202"/>
      <c r="M648" s="203" t="s">
        <v>1</v>
      </c>
      <c r="N648" s="204" t="s">
        <v>39</v>
      </c>
      <c r="O648" s="59"/>
      <c r="P648" s="159">
        <f>O648*H648</f>
        <v>0</v>
      </c>
      <c r="Q648" s="159">
        <v>4.7999999999999996E-3</v>
      </c>
      <c r="R648" s="159">
        <f>Q648*H648</f>
        <v>9.6328607999999996</v>
      </c>
      <c r="S648" s="159">
        <v>0</v>
      </c>
      <c r="T648" s="160">
        <f>S648*H648</f>
        <v>0</v>
      </c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R648" s="161" t="s">
        <v>267</v>
      </c>
      <c r="AT648" s="161" t="s">
        <v>269</v>
      </c>
      <c r="AU648" s="161" t="s">
        <v>86</v>
      </c>
      <c r="AY648" s="18" t="s">
        <v>159</v>
      </c>
      <c r="BE648" s="162">
        <f>IF(N648="základní",J648,0)</f>
        <v>0</v>
      </c>
      <c r="BF648" s="162">
        <f>IF(N648="snížená",J648,0)</f>
        <v>0</v>
      </c>
      <c r="BG648" s="162">
        <f>IF(N648="zákl. přenesená",J648,0)</f>
        <v>0</v>
      </c>
      <c r="BH648" s="162">
        <f>IF(N648="sníž. přenesená",J648,0)</f>
        <v>0</v>
      </c>
      <c r="BI648" s="162">
        <f>IF(N648="nulová",J648,0)</f>
        <v>0</v>
      </c>
      <c r="BJ648" s="18" t="s">
        <v>86</v>
      </c>
      <c r="BK648" s="162">
        <f>ROUND(I648*H648,2)</f>
        <v>0</v>
      </c>
      <c r="BL648" s="18" t="s">
        <v>209</v>
      </c>
      <c r="BM648" s="161" t="s">
        <v>850</v>
      </c>
    </row>
    <row r="649" spans="1:65" s="13" customFormat="1" ht="11.25">
      <c r="B649" s="163"/>
      <c r="D649" s="164" t="s">
        <v>168</v>
      </c>
      <c r="E649" s="165" t="s">
        <v>1</v>
      </c>
      <c r="F649" s="166" t="s">
        <v>851</v>
      </c>
      <c r="H649" s="167">
        <v>2006.846</v>
      </c>
      <c r="I649" s="168"/>
      <c r="L649" s="163"/>
      <c r="M649" s="169"/>
      <c r="N649" s="170"/>
      <c r="O649" s="170"/>
      <c r="P649" s="170"/>
      <c r="Q649" s="170"/>
      <c r="R649" s="170"/>
      <c r="S649" s="170"/>
      <c r="T649" s="171"/>
      <c r="AT649" s="165" t="s">
        <v>168</v>
      </c>
      <c r="AU649" s="165" t="s">
        <v>86</v>
      </c>
      <c r="AV649" s="13" t="s">
        <v>86</v>
      </c>
      <c r="AW649" s="13" t="s">
        <v>30</v>
      </c>
      <c r="AX649" s="13" t="s">
        <v>73</v>
      </c>
      <c r="AY649" s="165" t="s">
        <v>159</v>
      </c>
    </row>
    <row r="650" spans="1:65" s="14" customFormat="1" ht="11.25">
      <c r="B650" s="172"/>
      <c r="D650" s="164" t="s">
        <v>168</v>
      </c>
      <c r="E650" s="173" t="s">
        <v>1</v>
      </c>
      <c r="F650" s="174" t="s">
        <v>170</v>
      </c>
      <c r="H650" s="175">
        <v>2006.846</v>
      </c>
      <c r="I650" s="176"/>
      <c r="L650" s="172"/>
      <c r="M650" s="177"/>
      <c r="N650" s="178"/>
      <c r="O650" s="178"/>
      <c r="P650" s="178"/>
      <c r="Q650" s="178"/>
      <c r="R650" s="178"/>
      <c r="S650" s="178"/>
      <c r="T650" s="179"/>
      <c r="AT650" s="173" t="s">
        <v>168</v>
      </c>
      <c r="AU650" s="173" t="s">
        <v>86</v>
      </c>
      <c r="AV650" s="14" t="s">
        <v>167</v>
      </c>
      <c r="AW650" s="14" t="s">
        <v>30</v>
      </c>
      <c r="AX650" s="14" t="s">
        <v>80</v>
      </c>
      <c r="AY650" s="173" t="s">
        <v>159</v>
      </c>
    </row>
    <row r="651" spans="1:65" s="2" customFormat="1" ht="49.15" customHeight="1">
      <c r="A651" s="33"/>
      <c r="B651" s="149"/>
      <c r="C651" s="150" t="s">
        <v>852</v>
      </c>
      <c r="D651" s="150" t="s">
        <v>162</v>
      </c>
      <c r="E651" s="151" t="s">
        <v>853</v>
      </c>
      <c r="F651" s="152" t="s">
        <v>854</v>
      </c>
      <c r="G651" s="153" t="s">
        <v>165</v>
      </c>
      <c r="H651" s="154">
        <v>1181.845</v>
      </c>
      <c r="I651" s="155"/>
      <c r="J651" s="156">
        <f>ROUND(I651*H651,2)</f>
        <v>0</v>
      </c>
      <c r="K651" s="152" t="s">
        <v>166</v>
      </c>
      <c r="L651" s="34"/>
      <c r="M651" s="157" t="s">
        <v>1</v>
      </c>
      <c r="N651" s="158" t="s">
        <v>39</v>
      </c>
      <c r="O651" s="59"/>
      <c r="P651" s="159">
        <f>O651*H651</f>
        <v>0</v>
      </c>
      <c r="Q651" s="159">
        <v>1.0000000000000001E-5</v>
      </c>
      <c r="R651" s="159">
        <f>Q651*H651</f>
        <v>1.1818450000000001E-2</v>
      </c>
      <c r="S651" s="159">
        <v>0</v>
      </c>
      <c r="T651" s="160">
        <f>S651*H651</f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61" t="s">
        <v>209</v>
      </c>
      <c r="AT651" s="161" t="s">
        <v>162</v>
      </c>
      <c r="AU651" s="161" t="s">
        <v>86</v>
      </c>
      <c r="AY651" s="18" t="s">
        <v>159</v>
      </c>
      <c r="BE651" s="162">
        <f>IF(N651="základní",J651,0)</f>
        <v>0</v>
      </c>
      <c r="BF651" s="162">
        <f>IF(N651="snížená",J651,0)</f>
        <v>0</v>
      </c>
      <c r="BG651" s="162">
        <f>IF(N651="zákl. přenesená",J651,0)</f>
        <v>0</v>
      </c>
      <c r="BH651" s="162">
        <f>IF(N651="sníž. přenesená",J651,0)</f>
        <v>0</v>
      </c>
      <c r="BI651" s="162">
        <f>IF(N651="nulová",J651,0)</f>
        <v>0</v>
      </c>
      <c r="BJ651" s="18" t="s">
        <v>86</v>
      </c>
      <c r="BK651" s="162">
        <f>ROUND(I651*H651,2)</f>
        <v>0</v>
      </c>
      <c r="BL651" s="18" t="s">
        <v>209</v>
      </c>
      <c r="BM651" s="161" t="s">
        <v>855</v>
      </c>
    </row>
    <row r="652" spans="1:65" s="15" customFormat="1" ht="11.25">
      <c r="B652" s="180"/>
      <c r="D652" s="164" t="s">
        <v>168</v>
      </c>
      <c r="E652" s="181" t="s">
        <v>1</v>
      </c>
      <c r="F652" s="182" t="s">
        <v>856</v>
      </c>
      <c r="H652" s="181" t="s">
        <v>1</v>
      </c>
      <c r="I652" s="183"/>
      <c r="L652" s="180"/>
      <c r="M652" s="184"/>
      <c r="N652" s="185"/>
      <c r="O652" s="185"/>
      <c r="P652" s="185"/>
      <c r="Q652" s="185"/>
      <c r="R652" s="185"/>
      <c r="S652" s="185"/>
      <c r="T652" s="186"/>
      <c r="AT652" s="181" t="s">
        <v>168</v>
      </c>
      <c r="AU652" s="181" t="s">
        <v>86</v>
      </c>
      <c r="AV652" s="15" t="s">
        <v>80</v>
      </c>
      <c r="AW652" s="15" t="s">
        <v>30</v>
      </c>
      <c r="AX652" s="15" t="s">
        <v>73</v>
      </c>
      <c r="AY652" s="181" t="s">
        <v>159</v>
      </c>
    </row>
    <row r="653" spans="1:65" s="13" customFormat="1" ht="22.5">
      <c r="B653" s="163"/>
      <c r="D653" s="164" t="s">
        <v>168</v>
      </c>
      <c r="E653" s="165" t="s">
        <v>1</v>
      </c>
      <c r="F653" s="166" t="s">
        <v>857</v>
      </c>
      <c r="H653" s="167">
        <v>1081.165</v>
      </c>
      <c r="I653" s="168"/>
      <c r="L653" s="163"/>
      <c r="M653" s="169"/>
      <c r="N653" s="170"/>
      <c r="O653" s="170"/>
      <c r="P653" s="170"/>
      <c r="Q653" s="170"/>
      <c r="R653" s="170"/>
      <c r="S653" s="170"/>
      <c r="T653" s="171"/>
      <c r="AT653" s="165" t="s">
        <v>168</v>
      </c>
      <c r="AU653" s="165" t="s">
        <v>86</v>
      </c>
      <c r="AV653" s="13" t="s">
        <v>86</v>
      </c>
      <c r="AW653" s="13" t="s">
        <v>30</v>
      </c>
      <c r="AX653" s="13" t="s">
        <v>73</v>
      </c>
      <c r="AY653" s="165" t="s">
        <v>159</v>
      </c>
    </row>
    <row r="654" spans="1:65" s="15" customFormat="1" ht="11.25">
      <c r="B654" s="180"/>
      <c r="D654" s="164" t="s">
        <v>168</v>
      </c>
      <c r="E654" s="181" t="s">
        <v>1</v>
      </c>
      <c r="F654" s="182" t="s">
        <v>858</v>
      </c>
      <c r="H654" s="181" t="s">
        <v>1</v>
      </c>
      <c r="I654" s="183"/>
      <c r="L654" s="180"/>
      <c r="M654" s="184"/>
      <c r="N654" s="185"/>
      <c r="O654" s="185"/>
      <c r="P654" s="185"/>
      <c r="Q654" s="185"/>
      <c r="R654" s="185"/>
      <c r="S654" s="185"/>
      <c r="T654" s="186"/>
      <c r="AT654" s="181" t="s">
        <v>168</v>
      </c>
      <c r="AU654" s="181" t="s">
        <v>86</v>
      </c>
      <c r="AV654" s="15" t="s">
        <v>80</v>
      </c>
      <c r="AW654" s="15" t="s">
        <v>30</v>
      </c>
      <c r="AX654" s="15" t="s">
        <v>73</v>
      </c>
      <c r="AY654" s="181" t="s">
        <v>159</v>
      </c>
    </row>
    <row r="655" spans="1:65" s="13" customFormat="1" ht="22.5">
      <c r="B655" s="163"/>
      <c r="D655" s="164" t="s">
        <v>168</v>
      </c>
      <c r="E655" s="165" t="s">
        <v>1</v>
      </c>
      <c r="F655" s="166" t="s">
        <v>859</v>
      </c>
      <c r="H655" s="167">
        <v>79.2</v>
      </c>
      <c r="I655" s="168"/>
      <c r="L655" s="163"/>
      <c r="M655" s="169"/>
      <c r="N655" s="170"/>
      <c r="O655" s="170"/>
      <c r="P655" s="170"/>
      <c r="Q655" s="170"/>
      <c r="R655" s="170"/>
      <c r="S655" s="170"/>
      <c r="T655" s="171"/>
      <c r="AT655" s="165" t="s">
        <v>168</v>
      </c>
      <c r="AU655" s="165" t="s">
        <v>86</v>
      </c>
      <c r="AV655" s="13" t="s">
        <v>86</v>
      </c>
      <c r="AW655" s="13" t="s">
        <v>30</v>
      </c>
      <c r="AX655" s="13" t="s">
        <v>73</v>
      </c>
      <c r="AY655" s="165" t="s">
        <v>159</v>
      </c>
    </row>
    <row r="656" spans="1:65" s="13" customFormat="1" ht="11.25">
      <c r="B656" s="163"/>
      <c r="D656" s="164" t="s">
        <v>168</v>
      </c>
      <c r="E656" s="165" t="s">
        <v>1</v>
      </c>
      <c r="F656" s="166" t="s">
        <v>860</v>
      </c>
      <c r="H656" s="167">
        <v>21.48</v>
      </c>
      <c r="I656" s="168"/>
      <c r="L656" s="163"/>
      <c r="M656" s="169"/>
      <c r="N656" s="170"/>
      <c r="O656" s="170"/>
      <c r="P656" s="170"/>
      <c r="Q656" s="170"/>
      <c r="R656" s="170"/>
      <c r="S656" s="170"/>
      <c r="T656" s="171"/>
      <c r="AT656" s="165" t="s">
        <v>168</v>
      </c>
      <c r="AU656" s="165" t="s">
        <v>86</v>
      </c>
      <c r="AV656" s="13" t="s">
        <v>86</v>
      </c>
      <c r="AW656" s="13" t="s">
        <v>30</v>
      </c>
      <c r="AX656" s="13" t="s">
        <v>73</v>
      </c>
      <c r="AY656" s="165" t="s">
        <v>159</v>
      </c>
    </row>
    <row r="657" spans="1:65" s="14" customFormat="1" ht="11.25">
      <c r="B657" s="172"/>
      <c r="D657" s="164" t="s">
        <v>168</v>
      </c>
      <c r="E657" s="173" t="s">
        <v>1</v>
      </c>
      <c r="F657" s="174" t="s">
        <v>170</v>
      </c>
      <c r="H657" s="175">
        <v>1181.845</v>
      </c>
      <c r="I657" s="176"/>
      <c r="L657" s="172"/>
      <c r="M657" s="177"/>
      <c r="N657" s="178"/>
      <c r="O657" s="178"/>
      <c r="P657" s="178"/>
      <c r="Q657" s="178"/>
      <c r="R657" s="178"/>
      <c r="S657" s="178"/>
      <c r="T657" s="179"/>
      <c r="AT657" s="173" t="s">
        <v>168</v>
      </c>
      <c r="AU657" s="173" t="s">
        <v>86</v>
      </c>
      <c r="AV657" s="14" t="s">
        <v>167</v>
      </c>
      <c r="AW657" s="14" t="s">
        <v>30</v>
      </c>
      <c r="AX657" s="14" t="s">
        <v>80</v>
      </c>
      <c r="AY657" s="173" t="s">
        <v>159</v>
      </c>
    </row>
    <row r="658" spans="1:65" s="2" customFormat="1" ht="37.9" customHeight="1">
      <c r="A658" s="33"/>
      <c r="B658" s="149"/>
      <c r="C658" s="195" t="s">
        <v>541</v>
      </c>
      <c r="D658" s="195" t="s">
        <v>269</v>
      </c>
      <c r="E658" s="196" t="s">
        <v>861</v>
      </c>
      <c r="F658" s="197" t="s">
        <v>862</v>
      </c>
      <c r="G658" s="198" t="s">
        <v>165</v>
      </c>
      <c r="H658" s="199">
        <v>679.56100000000004</v>
      </c>
      <c r="I658" s="200"/>
      <c r="J658" s="201">
        <f>ROUND(I658*H658,2)</f>
        <v>0</v>
      </c>
      <c r="K658" s="197" t="s">
        <v>166</v>
      </c>
      <c r="L658" s="202"/>
      <c r="M658" s="203" t="s">
        <v>1</v>
      </c>
      <c r="N658" s="204" t="s">
        <v>39</v>
      </c>
      <c r="O658" s="59"/>
      <c r="P658" s="159">
        <f>O658*H658</f>
        <v>0</v>
      </c>
      <c r="Q658" s="159">
        <v>2.2000000000000001E-4</v>
      </c>
      <c r="R658" s="159">
        <f>Q658*H658</f>
        <v>0.14950342000000003</v>
      </c>
      <c r="S658" s="159">
        <v>0</v>
      </c>
      <c r="T658" s="160">
        <f>S658*H658</f>
        <v>0</v>
      </c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R658" s="161" t="s">
        <v>267</v>
      </c>
      <c r="AT658" s="161" t="s">
        <v>269</v>
      </c>
      <c r="AU658" s="161" t="s">
        <v>86</v>
      </c>
      <c r="AY658" s="18" t="s">
        <v>159</v>
      </c>
      <c r="BE658" s="162">
        <f>IF(N658="základní",J658,0)</f>
        <v>0</v>
      </c>
      <c r="BF658" s="162">
        <f>IF(N658="snížená",J658,0)</f>
        <v>0</v>
      </c>
      <c r="BG658" s="162">
        <f>IF(N658="zákl. přenesená",J658,0)</f>
        <v>0</v>
      </c>
      <c r="BH658" s="162">
        <f>IF(N658="sníž. přenesená",J658,0)</f>
        <v>0</v>
      </c>
      <c r="BI658" s="162">
        <f>IF(N658="nulová",J658,0)</f>
        <v>0</v>
      </c>
      <c r="BJ658" s="18" t="s">
        <v>86</v>
      </c>
      <c r="BK658" s="162">
        <f>ROUND(I658*H658,2)</f>
        <v>0</v>
      </c>
      <c r="BL658" s="18" t="s">
        <v>209</v>
      </c>
      <c r="BM658" s="161" t="s">
        <v>863</v>
      </c>
    </row>
    <row r="659" spans="1:65" s="2" customFormat="1" ht="19.5">
      <c r="A659" s="33"/>
      <c r="B659" s="34"/>
      <c r="C659" s="33"/>
      <c r="D659" s="164" t="s">
        <v>864</v>
      </c>
      <c r="E659" s="33"/>
      <c r="F659" s="205" t="s">
        <v>865</v>
      </c>
      <c r="G659" s="33"/>
      <c r="H659" s="33"/>
      <c r="I659" s="206"/>
      <c r="J659" s="33"/>
      <c r="K659" s="33"/>
      <c r="L659" s="34"/>
      <c r="M659" s="207"/>
      <c r="N659" s="208"/>
      <c r="O659" s="59"/>
      <c r="P659" s="59"/>
      <c r="Q659" s="59"/>
      <c r="R659" s="59"/>
      <c r="S659" s="59"/>
      <c r="T659" s="60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T659" s="18" t="s">
        <v>864</v>
      </c>
      <c r="AU659" s="18" t="s">
        <v>86</v>
      </c>
    </row>
    <row r="660" spans="1:65" s="13" customFormat="1" ht="11.25">
      <c r="B660" s="163"/>
      <c r="D660" s="164" t="s">
        <v>168</v>
      </c>
      <c r="E660" s="165" t="s">
        <v>1</v>
      </c>
      <c r="F660" s="166" t="s">
        <v>866</v>
      </c>
      <c r="H660" s="167">
        <v>679.56100000000004</v>
      </c>
      <c r="I660" s="168"/>
      <c r="L660" s="163"/>
      <c r="M660" s="169"/>
      <c r="N660" s="170"/>
      <c r="O660" s="170"/>
      <c r="P660" s="170"/>
      <c r="Q660" s="170"/>
      <c r="R660" s="170"/>
      <c r="S660" s="170"/>
      <c r="T660" s="171"/>
      <c r="AT660" s="165" t="s">
        <v>168</v>
      </c>
      <c r="AU660" s="165" t="s">
        <v>86</v>
      </c>
      <c r="AV660" s="13" t="s">
        <v>86</v>
      </c>
      <c r="AW660" s="13" t="s">
        <v>30</v>
      </c>
      <c r="AX660" s="13" t="s">
        <v>73</v>
      </c>
      <c r="AY660" s="165" t="s">
        <v>159</v>
      </c>
    </row>
    <row r="661" spans="1:65" s="14" customFormat="1" ht="11.25">
      <c r="B661" s="172"/>
      <c r="D661" s="164" t="s">
        <v>168</v>
      </c>
      <c r="E661" s="173" t="s">
        <v>1</v>
      </c>
      <c r="F661" s="174" t="s">
        <v>170</v>
      </c>
      <c r="H661" s="175">
        <v>679.56100000000004</v>
      </c>
      <c r="I661" s="176"/>
      <c r="L661" s="172"/>
      <c r="M661" s="177"/>
      <c r="N661" s="178"/>
      <c r="O661" s="178"/>
      <c r="P661" s="178"/>
      <c r="Q661" s="178"/>
      <c r="R661" s="178"/>
      <c r="S661" s="178"/>
      <c r="T661" s="179"/>
      <c r="AT661" s="173" t="s">
        <v>168</v>
      </c>
      <c r="AU661" s="173" t="s">
        <v>86</v>
      </c>
      <c r="AV661" s="14" t="s">
        <v>167</v>
      </c>
      <c r="AW661" s="14" t="s">
        <v>30</v>
      </c>
      <c r="AX661" s="14" t="s">
        <v>80</v>
      </c>
      <c r="AY661" s="173" t="s">
        <v>159</v>
      </c>
    </row>
    <row r="662" spans="1:65" s="2" customFormat="1" ht="24.2" customHeight="1">
      <c r="A662" s="33"/>
      <c r="B662" s="149"/>
      <c r="C662" s="195" t="s">
        <v>867</v>
      </c>
      <c r="D662" s="195" t="s">
        <v>269</v>
      </c>
      <c r="E662" s="196" t="s">
        <v>868</v>
      </c>
      <c r="F662" s="197" t="s">
        <v>869</v>
      </c>
      <c r="G662" s="198" t="s">
        <v>165</v>
      </c>
      <c r="H662" s="199">
        <v>679.56100000000004</v>
      </c>
      <c r="I662" s="200"/>
      <c r="J662" s="201">
        <f>ROUND(I662*H662,2)</f>
        <v>0</v>
      </c>
      <c r="K662" s="197" t="s">
        <v>166</v>
      </c>
      <c r="L662" s="202"/>
      <c r="M662" s="203" t="s">
        <v>1</v>
      </c>
      <c r="N662" s="204" t="s">
        <v>39</v>
      </c>
      <c r="O662" s="59"/>
      <c r="P662" s="159">
        <f>O662*H662</f>
        <v>0</v>
      </c>
      <c r="Q662" s="159">
        <v>1.6000000000000001E-4</v>
      </c>
      <c r="R662" s="159">
        <f>Q662*H662</f>
        <v>0.10872976000000001</v>
      </c>
      <c r="S662" s="159">
        <v>0</v>
      </c>
      <c r="T662" s="160">
        <f>S662*H662</f>
        <v>0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61" t="s">
        <v>267</v>
      </c>
      <c r="AT662" s="161" t="s">
        <v>269</v>
      </c>
      <c r="AU662" s="161" t="s">
        <v>86</v>
      </c>
      <c r="AY662" s="18" t="s">
        <v>159</v>
      </c>
      <c r="BE662" s="162">
        <f>IF(N662="základní",J662,0)</f>
        <v>0</v>
      </c>
      <c r="BF662" s="162">
        <f>IF(N662="snížená",J662,0)</f>
        <v>0</v>
      </c>
      <c r="BG662" s="162">
        <f>IF(N662="zákl. přenesená",J662,0)</f>
        <v>0</v>
      </c>
      <c r="BH662" s="162">
        <f>IF(N662="sníž. přenesená",J662,0)</f>
        <v>0</v>
      </c>
      <c r="BI662" s="162">
        <f>IF(N662="nulová",J662,0)</f>
        <v>0</v>
      </c>
      <c r="BJ662" s="18" t="s">
        <v>86</v>
      </c>
      <c r="BK662" s="162">
        <f>ROUND(I662*H662,2)</f>
        <v>0</v>
      </c>
      <c r="BL662" s="18" t="s">
        <v>209</v>
      </c>
      <c r="BM662" s="161" t="s">
        <v>870</v>
      </c>
    </row>
    <row r="663" spans="1:65" s="13" customFormat="1" ht="11.25">
      <c r="B663" s="163"/>
      <c r="D663" s="164" t="s">
        <v>168</v>
      </c>
      <c r="E663" s="165" t="s">
        <v>1</v>
      </c>
      <c r="F663" s="166" t="s">
        <v>866</v>
      </c>
      <c r="H663" s="167">
        <v>679.56100000000004</v>
      </c>
      <c r="I663" s="168"/>
      <c r="L663" s="163"/>
      <c r="M663" s="169"/>
      <c r="N663" s="170"/>
      <c r="O663" s="170"/>
      <c r="P663" s="170"/>
      <c r="Q663" s="170"/>
      <c r="R663" s="170"/>
      <c r="S663" s="170"/>
      <c r="T663" s="171"/>
      <c r="AT663" s="165" t="s">
        <v>168</v>
      </c>
      <c r="AU663" s="165" t="s">
        <v>86</v>
      </c>
      <c r="AV663" s="13" t="s">
        <v>86</v>
      </c>
      <c r="AW663" s="13" t="s">
        <v>30</v>
      </c>
      <c r="AX663" s="13" t="s">
        <v>73</v>
      </c>
      <c r="AY663" s="165" t="s">
        <v>159</v>
      </c>
    </row>
    <row r="664" spans="1:65" s="14" customFormat="1" ht="11.25">
      <c r="B664" s="172"/>
      <c r="D664" s="164" t="s">
        <v>168</v>
      </c>
      <c r="E664" s="173" t="s">
        <v>1</v>
      </c>
      <c r="F664" s="174" t="s">
        <v>170</v>
      </c>
      <c r="H664" s="175">
        <v>679.56100000000004</v>
      </c>
      <c r="I664" s="176"/>
      <c r="L664" s="172"/>
      <c r="M664" s="177"/>
      <c r="N664" s="178"/>
      <c r="O664" s="178"/>
      <c r="P664" s="178"/>
      <c r="Q664" s="178"/>
      <c r="R664" s="178"/>
      <c r="S664" s="178"/>
      <c r="T664" s="179"/>
      <c r="AT664" s="173" t="s">
        <v>168</v>
      </c>
      <c r="AU664" s="173" t="s">
        <v>86</v>
      </c>
      <c r="AV664" s="14" t="s">
        <v>167</v>
      </c>
      <c r="AW664" s="14" t="s">
        <v>30</v>
      </c>
      <c r="AX664" s="14" t="s">
        <v>80</v>
      </c>
      <c r="AY664" s="173" t="s">
        <v>159</v>
      </c>
    </row>
    <row r="665" spans="1:65" s="2" customFormat="1" ht="49.15" customHeight="1">
      <c r="A665" s="33"/>
      <c r="B665" s="149"/>
      <c r="C665" s="150" t="s">
        <v>545</v>
      </c>
      <c r="D665" s="150" t="s">
        <v>162</v>
      </c>
      <c r="E665" s="151" t="s">
        <v>871</v>
      </c>
      <c r="F665" s="152" t="s">
        <v>872</v>
      </c>
      <c r="G665" s="153" t="s">
        <v>721</v>
      </c>
      <c r="H665" s="154">
        <v>17.504000000000001</v>
      </c>
      <c r="I665" s="155"/>
      <c r="J665" s="156">
        <f>ROUND(I665*H665,2)</f>
        <v>0</v>
      </c>
      <c r="K665" s="152" t="s">
        <v>166</v>
      </c>
      <c r="L665" s="34"/>
      <c r="M665" s="157" t="s">
        <v>1</v>
      </c>
      <c r="N665" s="158" t="s">
        <v>39</v>
      </c>
      <c r="O665" s="59"/>
      <c r="P665" s="159">
        <f>O665*H665</f>
        <v>0</v>
      </c>
      <c r="Q665" s="159">
        <v>0</v>
      </c>
      <c r="R665" s="159">
        <f>Q665*H665</f>
        <v>0</v>
      </c>
      <c r="S665" s="159">
        <v>0</v>
      </c>
      <c r="T665" s="160">
        <f>S665*H665</f>
        <v>0</v>
      </c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R665" s="161" t="s">
        <v>209</v>
      </c>
      <c r="AT665" s="161" t="s">
        <v>162</v>
      </c>
      <c r="AU665" s="161" t="s">
        <v>86</v>
      </c>
      <c r="AY665" s="18" t="s">
        <v>159</v>
      </c>
      <c r="BE665" s="162">
        <f>IF(N665="základní",J665,0)</f>
        <v>0</v>
      </c>
      <c r="BF665" s="162">
        <f>IF(N665="snížená",J665,0)</f>
        <v>0</v>
      </c>
      <c r="BG665" s="162">
        <f>IF(N665="zákl. přenesená",J665,0)</f>
        <v>0</v>
      </c>
      <c r="BH665" s="162">
        <f>IF(N665="sníž. přenesená",J665,0)</f>
        <v>0</v>
      </c>
      <c r="BI665" s="162">
        <f>IF(N665="nulová",J665,0)</f>
        <v>0</v>
      </c>
      <c r="BJ665" s="18" t="s">
        <v>86</v>
      </c>
      <c r="BK665" s="162">
        <f>ROUND(I665*H665,2)</f>
        <v>0</v>
      </c>
      <c r="BL665" s="18" t="s">
        <v>209</v>
      </c>
      <c r="BM665" s="161" t="s">
        <v>873</v>
      </c>
    </row>
    <row r="666" spans="1:65" s="12" customFormat="1" ht="22.9" customHeight="1">
      <c r="B666" s="136"/>
      <c r="D666" s="137" t="s">
        <v>72</v>
      </c>
      <c r="E666" s="147" t="s">
        <v>874</v>
      </c>
      <c r="F666" s="147" t="s">
        <v>875</v>
      </c>
      <c r="I666" s="139"/>
      <c r="J666" s="148">
        <f>BK666</f>
        <v>0</v>
      </c>
      <c r="L666" s="136"/>
      <c r="M666" s="141"/>
      <c r="N666" s="142"/>
      <c r="O666" s="142"/>
      <c r="P666" s="143">
        <f>SUM(P667:P701)</f>
        <v>0</v>
      </c>
      <c r="Q666" s="142"/>
      <c r="R666" s="143">
        <f>SUM(R667:R701)</f>
        <v>63.184712510000004</v>
      </c>
      <c r="S666" s="142"/>
      <c r="T666" s="144">
        <f>SUM(T667:T701)</f>
        <v>15.290255999999999</v>
      </c>
      <c r="AR666" s="137" t="s">
        <v>86</v>
      </c>
      <c r="AT666" s="145" t="s">
        <v>72</v>
      </c>
      <c r="AU666" s="145" t="s">
        <v>80</v>
      </c>
      <c r="AY666" s="137" t="s">
        <v>159</v>
      </c>
      <c r="BK666" s="146">
        <f>SUM(BK667:BK701)</f>
        <v>0</v>
      </c>
    </row>
    <row r="667" spans="1:65" s="2" customFormat="1" ht="24.2" customHeight="1">
      <c r="A667" s="33"/>
      <c r="B667" s="149"/>
      <c r="C667" s="150" t="s">
        <v>876</v>
      </c>
      <c r="D667" s="150" t="s">
        <v>162</v>
      </c>
      <c r="E667" s="151" t="s">
        <v>877</v>
      </c>
      <c r="F667" s="152" t="s">
        <v>878</v>
      </c>
      <c r="G667" s="153" t="s">
        <v>165</v>
      </c>
      <c r="H667" s="154">
        <v>23.178999999999998</v>
      </c>
      <c r="I667" s="155"/>
      <c r="J667" s="156">
        <f>ROUND(I667*H667,2)</f>
        <v>0</v>
      </c>
      <c r="K667" s="152" t="s">
        <v>1</v>
      </c>
      <c r="L667" s="34"/>
      <c r="M667" s="157" t="s">
        <v>1</v>
      </c>
      <c r="N667" s="158" t="s">
        <v>39</v>
      </c>
      <c r="O667" s="59"/>
      <c r="P667" s="159">
        <f>O667*H667</f>
        <v>0</v>
      </c>
      <c r="Q667" s="159">
        <v>0</v>
      </c>
      <c r="R667" s="159">
        <f>Q667*H667</f>
        <v>0</v>
      </c>
      <c r="S667" s="159">
        <v>0</v>
      </c>
      <c r="T667" s="160">
        <f>S667*H667</f>
        <v>0</v>
      </c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R667" s="161" t="s">
        <v>209</v>
      </c>
      <c r="AT667" s="161" t="s">
        <v>162</v>
      </c>
      <c r="AU667" s="161" t="s">
        <v>86</v>
      </c>
      <c r="AY667" s="18" t="s">
        <v>159</v>
      </c>
      <c r="BE667" s="162">
        <f>IF(N667="základní",J667,0)</f>
        <v>0</v>
      </c>
      <c r="BF667" s="162">
        <f>IF(N667="snížená",J667,0)</f>
        <v>0</v>
      </c>
      <c r="BG667" s="162">
        <f>IF(N667="zákl. přenesená",J667,0)</f>
        <v>0</v>
      </c>
      <c r="BH667" s="162">
        <f>IF(N667="sníž. přenesená",J667,0)</f>
        <v>0</v>
      </c>
      <c r="BI667" s="162">
        <f>IF(N667="nulová",J667,0)</f>
        <v>0</v>
      </c>
      <c r="BJ667" s="18" t="s">
        <v>86</v>
      </c>
      <c r="BK667" s="162">
        <f>ROUND(I667*H667,2)</f>
        <v>0</v>
      </c>
      <c r="BL667" s="18" t="s">
        <v>209</v>
      </c>
      <c r="BM667" s="161" t="s">
        <v>879</v>
      </c>
    </row>
    <row r="668" spans="1:65" s="13" customFormat="1" ht="11.25">
      <c r="B668" s="163"/>
      <c r="D668" s="164" t="s">
        <v>168</v>
      </c>
      <c r="E668" s="165" t="s">
        <v>1</v>
      </c>
      <c r="F668" s="166" t="s">
        <v>880</v>
      </c>
      <c r="H668" s="167">
        <v>16.579000000000001</v>
      </c>
      <c r="I668" s="168"/>
      <c r="L668" s="163"/>
      <c r="M668" s="169"/>
      <c r="N668" s="170"/>
      <c r="O668" s="170"/>
      <c r="P668" s="170"/>
      <c r="Q668" s="170"/>
      <c r="R668" s="170"/>
      <c r="S668" s="170"/>
      <c r="T668" s="171"/>
      <c r="AT668" s="165" t="s">
        <v>168</v>
      </c>
      <c r="AU668" s="165" t="s">
        <v>86</v>
      </c>
      <c r="AV668" s="13" t="s">
        <v>86</v>
      </c>
      <c r="AW668" s="13" t="s">
        <v>30</v>
      </c>
      <c r="AX668" s="13" t="s">
        <v>73</v>
      </c>
      <c r="AY668" s="165" t="s">
        <v>159</v>
      </c>
    </row>
    <row r="669" spans="1:65" s="13" customFormat="1" ht="11.25">
      <c r="B669" s="163"/>
      <c r="D669" s="164" t="s">
        <v>168</v>
      </c>
      <c r="E669" s="165" t="s">
        <v>1</v>
      </c>
      <c r="F669" s="166" t="s">
        <v>881</v>
      </c>
      <c r="H669" s="167">
        <v>6.6</v>
      </c>
      <c r="I669" s="168"/>
      <c r="L669" s="163"/>
      <c r="M669" s="169"/>
      <c r="N669" s="170"/>
      <c r="O669" s="170"/>
      <c r="P669" s="170"/>
      <c r="Q669" s="170"/>
      <c r="R669" s="170"/>
      <c r="S669" s="170"/>
      <c r="T669" s="171"/>
      <c r="AT669" s="165" t="s">
        <v>168</v>
      </c>
      <c r="AU669" s="165" t="s">
        <v>86</v>
      </c>
      <c r="AV669" s="13" t="s">
        <v>86</v>
      </c>
      <c r="AW669" s="13" t="s">
        <v>30</v>
      </c>
      <c r="AX669" s="13" t="s">
        <v>73</v>
      </c>
      <c r="AY669" s="165" t="s">
        <v>159</v>
      </c>
    </row>
    <row r="670" spans="1:65" s="14" customFormat="1" ht="11.25">
      <c r="B670" s="172"/>
      <c r="D670" s="164" t="s">
        <v>168</v>
      </c>
      <c r="E670" s="173" t="s">
        <v>1</v>
      </c>
      <c r="F670" s="174" t="s">
        <v>170</v>
      </c>
      <c r="H670" s="175">
        <v>23.178999999999998</v>
      </c>
      <c r="I670" s="176"/>
      <c r="L670" s="172"/>
      <c r="M670" s="177"/>
      <c r="N670" s="178"/>
      <c r="O670" s="178"/>
      <c r="P670" s="178"/>
      <c r="Q670" s="178"/>
      <c r="R670" s="178"/>
      <c r="S670" s="178"/>
      <c r="T670" s="179"/>
      <c r="AT670" s="173" t="s">
        <v>168</v>
      </c>
      <c r="AU670" s="173" t="s">
        <v>86</v>
      </c>
      <c r="AV670" s="14" t="s">
        <v>167</v>
      </c>
      <c r="AW670" s="14" t="s">
        <v>30</v>
      </c>
      <c r="AX670" s="14" t="s">
        <v>80</v>
      </c>
      <c r="AY670" s="173" t="s">
        <v>159</v>
      </c>
    </row>
    <row r="671" spans="1:65" s="2" customFormat="1" ht="44.25" customHeight="1">
      <c r="A671" s="33"/>
      <c r="B671" s="149"/>
      <c r="C671" s="150" t="s">
        <v>548</v>
      </c>
      <c r="D671" s="150" t="s">
        <v>162</v>
      </c>
      <c r="E671" s="151" t="s">
        <v>882</v>
      </c>
      <c r="F671" s="152" t="s">
        <v>883</v>
      </c>
      <c r="G671" s="153" t="s">
        <v>505</v>
      </c>
      <c r="H671" s="154">
        <v>47.781999999999996</v>
      </c>
      <c r="I671" s="155"/>
      <c r="J671" s="156">
        <f>ROUND(I671*H671,2)</f>
        <v>0</v>
      </c>
      <c r="K671" s="152" t="s">
        <v>166</v>
      </c>
      <c r="L671" s="34"/>
      <c r="M671" s="157" t="s">
        <v>1</v>
      </c>
      <c r="N671" s="158" t="s">
        <v>39</v>
      </c>
      <c r="O671" s="59"/>
      <c r="P671" s="159">
        <f>O671*H671</f>
        <v>0</v>
      </c>
      <c r="Q671" s="159">
        <v>1.2199999999999999E-3</v>
      </c>
      <c r="R671" s="159">
        <f>Q671*H671</f>
        <v>5.8294039999999991E-2</v>
      </c>
      <c r="S671" s="159">
        <v>0</v>
      </c>
      <c r="T671" s="160">
        <f>S671*H671</f>
        <v>0</v>
      </c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R671" s="161" t="s">
        <v>209</v>
      </c>
      <c r="AT671" s="161" t="s">
        <v>162</v>
      </c>
      <c r="AU671" s="161" t="s">
        <v>86</v>
      </c>
      <c r="AY671" s="18" t="s">
        <v>159</v>
      </c>
      <c r="BE671" s="162">
        <f>IF(N671="základní",J671,0)</f>
        <v>0</v>
      </c>
      <c r="BF671" s="162">
        <f>IF(N671="snížená",J671,0)</f>
        <v>0</v>
      </c>
      <c r="BG671" s="162">
        <f>IF(N671="zákl. přenesená",J671,0)</f>
        <v>0</v>
      </c>
      <c r="BH671" s="162">
        <f>IF(N671="sníž. přenesená",J671,0)</f>
        <v>0</v>
      </c>
      <c r="BI671" s="162">
        <f>IF(N671="nulová",J671,0)</f>
        <v>0</v>
      </c>
      <c r="BJ671" s="18" t="s">
        <v>86</v>
      </c>
      <c r="BK671" s="162">
        <f>ROUND(I671*H671,2)</f>
        <v>0</v>
      </c>
      <c r="BL671" s="18" t="s">
        <v>209</v>
      </c>
      <c r="BM671" s="161" t="s">
        <v>884</v>
      </c>
    </row>
    <row r="672" spans="1:65" s="13" customFormat="1" ht="11.25">
      <c r="B672" s="163"/>
      <c r="D672" s="164" t="s">
        <v>168</v>
      </c>
      <c r="E672" s="165" t="s">
        <v>1</v>
      </c>
      <c r="F672" s="166" t="s">
        <v>885</v>
      </c>
      <c r="H672" s="167">
        <v>47.781999999999996</v>
      </c>
      <c r="I672" s="168"/>
      <c r="L672" s="163"/>
      <c r="M672" s="169"/>
      <c r="N672" s="170"/>
      <c r="O672" s="170"/>
      <c r="P672" s="170"/>
      <c r="Q672" s="170"/>
      <c r="R672" s="170"/>
      <c r="S672" s="170"/>
      <c r="T672" s="171"/>
      <c r="AT672" s="165" t="s">
        <v>168</v>
      </c>
      <c r="AU672" s="165" t="s">
        <v>86</v>
      </c>
      <c r="AV672" s="13" t="s">
        <v>86</v>
      </c>
      <c r="AW672" s="13" t="s">
        <v>30</v>
      </c>
      <c r="AX672" s="13" t="s">
        <v>73</v>
      </c>
      <c r="AY672" s="165" t="s">
        <v>159</v>
      </c>
    </row>
    <row r="673" spans="1:65" s="14" customFormat="1" ht="11.25">
      <c r="B673" s="172"/>
      <c r="D673" s="164" t="s">
        <v>168</v>
      </c>
      <c r="E673" s="173" t="s">
        <v>1</v>
      </c>
      <c r="F673" s="174" t="s">
        <v>170</v>
      </c>
      <c r="H673" s="175">
        <v>47.781999999999996</v>
      </c>
      <c r="I673" s="176"/>
      <c r="L673" s="172"/>
      <c r="M673" s="177"/>
      <c r="N673" s="178"/>
      <c r="O673" s="178"/>
      <c r="P673" s="178"/>
      <c r="Q673" s="178"/>
      <c r="R673" s="178"/>
      <c r="S673" s="178"/>
      <c r="T673" s="179"/>
      <c r="AT673" s="173" t="s">
        <v>168</v>
      </c>
      <c r="AU673" s="173" t="s">
        <v>86</v>
      </c>
      <c r="AV673" s="14" t="s">
        <v>167</v>
      </c>
      <c r="AW673" s="14" t="s">
        <v>30</v>
      </c>
      <c r="AX673" s="14" t="s">
        <v>80</v>
      </c>
      <c r="AY673" s="173" t="s">
        <v>159</v>
      </c>
    </row>
    <row r="674" spans="1:65" s="2" customFormat="1" ht="49.15" customHeight="1">
      <c r="A674" s="33"/>
      <c r="B674" s="149"/>
      <c r="C674" s="150" t="s">
        <v>886</v>
      </c>
      <c r="D674" s="150" t="s">
        <v>162</v>
      </c>
      <c r="E674" s="151" t="s">
        <v>887</v>
      </c>
      <c r="F674" s="152" t="s">
        <v>888</v>
      </c>
      <c r="G674" s="153" t="s">
        <v>165</v>
      </c>
      <c r="H674" s="154">
        <v>76.08</v>
      </c>
      <c r="I674" s="155"/>
      <c r="J674" s="156">
        <f>ROUND(I674*H674,2)</f>
        <v>0</v>
      </c>
      <c r="K674" s="152" t="s">
        <v>166</v>
      </c>
      <c r="L674" s="34"/>
      <c r="M674" s="157" t="s">
        <v>1</v>
      </c>
      <c r="N674" s="158" t="s">
        <v>39</v>
      </c>
      <c r="O674" s="59"/>
      <c r="P674" s="159">
        <f>O674*H674</f>
        <v>0</v>
      </c>
      <c r="Q674" s="159">
        <v>1.159E-2</v>
      </c>
      <c r="R674" s="159">
        <f>Q674*H674</f>
        <v>0.88176719999999997</v>
      </c>
      <c r="S674" s="159">
        <v>0</v>
      </c>
      <c r="T674" s="160">
        <f>S674*H674</f>
        <v>0</v>
      </c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R674" s="161" t="s">
        <v>209</v>
      </c>
      <c r="AT674" s="161" t="s">
        <v>162</v>
      </c>
      <c r="AU674" s="161" t="s">
        <v>86</v>
      </c>
      <c r="AY674" s="18" t="s">
        <v>159</v>
      </c>
      <c r="BE674" s="162">
        <f>IF(N674="základní",J674,0)</f>
        <v>0</v>
      </c>
      <c r="BF674" s="162">
        <f>IF(N674="snížená",J674,0)</f>
        <v>0</v>
      </c>
      <c r="BG674" s="162">
        <f>IF(N674="zákl. přenesená",J674,0)</f>
        <v>0</v>
      </c>
      <c r="BH674" s="162">
        <f>IF(N674="sníž. přenesená",J674,0)</f>
        <v>0</v>
      </c>
      <c r="BI674" s="162">
        <f>IF(N674="nulová",J674,0)</f>
        <v>0</v>
      </c>
      <c r="BJ674" s="18" t="s">
        <v>86</v>
      </c>
      <c r="BK674" s="162">
        <f>ROUND(I674*H674,2)</f>
        <v>0</v>
      </c>
      <c r="BL674" s="18" t="s">
        <v>209</v>
      </c>
      <c r="BM674" s="161" t="s">
        <v>889</v>
      </c>
    </row>
    <row r="675" spans="1:65" s="13" customFormat="1" ht="11.25">
      <c r="B675" s="163"/>
      <c r="D675" s="164" t="s">
        <v>168</v>
      </c>
      <c r="E675" s="165" t="s">
        <v>1</v>
      </c>
      <c r="F675" s="166" t="s">
        <v>785</v>
      </c>
      <c r="H675" s="167">
        <v>7.2</v>
      </c>
      <c r="I675" s="168"/>
      <c r="L675" s="163"/>
      <c r="M675" s="169"/>
      <c r="N675" s="170"/>
      <c r="O675" s="170"/>
      <c r="P675" s="170"/>
      <c r="Q675" s="170"/>
      <c r="R675" s="170"/>
      <c r="S675" s="170"/>
      <c r="T675" s="171"/>
      <c r="AT675" s="165" t="s">
        <v>168</v>
      </c>
      <c r="AU675" s="165" t="s">
        <v>86</v>
      </c>
      <c r="AV675" s="13" t="s">
        <v>86</v>
      </c>
      <c r="AW675" s="13" t="s">
        <v>30</v>
      </c>
      <c r="AX675" s="13" t="s">
        <v>73</v>
      </c>
      <c r="AY675" s="165" t="s">
        <v>159</v>
      </c>
    </row>
    <row r="676" spans="1:65" s="13" customFormat="1" ht="11.25">
      <c r="B676" s="163"/>
      <c r="D676" s="164" t="s">
        <v>168</v>
      </c>
      <c r="E676" s="165" t="s">
        <v>1</v>
      </c>
      <c r="F676" s="166" t="s">
        <v>786</v>
      </c>
      <c r="H676" s="167">
        <v>68.88</v>
      </c>
      <c r="I676" s="168"/>
      <c r="L676" s="163"/>
      <c r="M676" s="169"/>
      <c r="N676" s="170"/>
      <c r="O676" s="170"/>
      <c r="P676" s="170"/>
      <c r="Q676" s="170"/>
      <c r="R676" s="170"/>
      <c r="S676" s="170"/>
      <c r="T676" s="171"/>
      <c r="AT676" s="165" t="s">
        <v>168</v>
      </c>
      <c r="AU676" s="165" t="s">
        <v>86</v>
      </c>
      <c r="AV676" s="13" t="s">
        <v>86</v>
      </c>
      <c r="AW676" s="13" t="s">
        <v>30</v>
      </c>
      <c r="AX676" s="13" t="s">
        <v>73</v>
      </c>
      <c r="AY676" s="165" t="s">
        <v>159</v>
      </c>
    </row>
    <row r="677" spans="1:65" s="14" customFormat="1" ht="11.25">
      <c r="B677" s="172"/>
      <c r="D677" s="164" t="s">
        <v>168</v>
      </c>
      <c r="E677" s="173" t="s">
        <v>1</v>
      </c>
      <c r="F677" s="174" t="s">
        <v>170</v>
      </c>
      <c r="H677" s="175">
        <v>76.08</v>
      </c>
      <c r="I677" s="176"/>
      <c r="L677" s="172"/>
      <c r="M677" s="177"/>
      <c r="N677" s="178"/>
      <c r="O677" s="178"/>
      <c r="P677" s="178"/>
      <c r="Q677" s="178"/>
      <c r="R677" s="178"/>
      <c r="S677" s="178"/>
      <c r="T677" s="179"/>
      <c r="AT677" s="173" t="s">
        <v>168</v>
      </c>
      <c r="AU677" s="173" t="s">
        <v>86</v>
      </c>
      <c r="AV677" s="14" t="s">
        <v>167</v>
      </c>
      <c r="AW677" s="14" t="s">
        <v>30</v>
      </c>
      <c r="AX677" s="14" t="s">
        <v>80</v>
      </c>
      <c r="AY677" s="173" t="s">
        <v>159</v>
      </c>
    </row>
    <row r="678" spans="1:65" s="2" customFormat="1" ht="49.15" customHeight="1">
      <c r="A678" s="33"/>
      <c r="B678" s="149"/>
      <c r="C678" s="150" t="s">
        <v>552</v>
      </c>
      <c r="D678" s="150" t="s">
        <v>162</v>
      </c>
      <c r="E678" s="151" t="s">
        <v>890</v>
      </c>
      <c r="F678" s="152" t="s">
        <v>891</v>
      </c>
      <c r="G678" s="153" t="s">
        <v>165</v>
      </c>
      <c r="H678" s="154">
        <v>1911.2819999999999</v>
      </c>
      <c r="I678" s="155"/>
      <c r="J678" s="156">
        <f>ROUND(I678*H678,2)</f>
        <v>0</v>
      </c>
      <c r="K678" s="152" t="s">
        <v>166</v>
      </c>
      <c r="L678" s="34"/>
      <c r="M678" s="157" t="s">
        <v>1</v>
      </c>
      <c r="N678" s="158" t="s">
        <v>39</v>
      </c>
      <c r="O678" s="59"/>
      <c r="P678" s="159">
        <f>O678*H678</f>
        <v>0</v>
      </c>
      <c r="Q678" s="159">
        <v>1.438E-2</v>
      </c>
      <c r="R678" s="159">
        <f>Q678*H678</f>
        <v>27.484235160000001</v>
      </c>
      <c r="S678" s="159">
        <v>0</v>
      </c>
      <c r="T678" s="160">
        <f>S678*H678</f>
        <v>0</v>
      </c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R678" s="161" t="s">
        <v>209</v>
      </c>
      <c r="AT678" s="161" t="s">
        <v>162</v>
      </c>
      <c r="AU678" s="161" t="s">
        <v>86</v>
      </c>
      <c r="AY678" s="18" t="s">
        <v>159</v>
      </c>
      <c r="BE678" s="162">
        <f>IF(N678="základní",J678,0)</f>
        <v>0</v>
      </c>
      <c r="BF678" s="162">
        <f>IF(N678="snížená",J678,0)</f>
        <v>0</v>
      </c>
      <c r="BG678" s="162">
        <f>IF(N678="zákl. přenesená",J678,0)</f>
        <v>0</v>
      </c>
      <c r="BH678" s="162">
        <f>IF(N678="sníž. přenesená",J678,0)</f>
        <v>0</v>
      </c>
      <c r="BI678" s="162">
        <f>IF(N678="nulová",J678,0)</f>
        <v>0</v>
      </c>
      <c r="BJ678" s="18" t="s">
        <v>86</v>
      </c>
      <c r="BK678" s="162">
        <f>ROUND(I678*H678,2)</f>
        <v>0</v>
      </c>
      <c r="BL678" s="18" t="s">
        <v>209</v>
      </c>
      <c r="BM678" s="161" t="s">
        <v>892</v>
      </c>
    </row>
    <row r="679" spans="1:65" s="13" customFormat="1" ht="11.25">
      <c r="B679" s="163"/>
      <c r="D679" s="164" t="s">
        <v>168</v>
      </c>
      <c r="E679" s="165" t="s">
        <v>1</v>
      </c>
      <c r="F679" s="166" t="s">
        <v>847</v>
      </c>
      <c r="H679" s="167">
        <v>1911.2819999999999</v>
      </c>
      <c r="I679" s="168"/>
      <c r="L679" s="163"/>
      <c r="M679" s="169"/>
      <c r="N679" s="170"/>
      <c r="O679" s="170"/>
      <c r="P679" s="170"/>
      <c r="Q679" s="170"/>
      <c r="R679" s="170"/>
      <c r="S679" s="170"/>
      <c r="T679" s="171"/>
      <c r="AT679" s="165" t="s">
        <v>168</v>
      </c>
      <c r="AU679" s="165" t="s">
        <v>86</v>
      </c>
      <c r="AV679" s="13" t="s">
        <v>86</v>
      </c>
      <c r="AW679" s="13" t="s">
        <v>30</v>
      </c>
      <c r="AX679" s="13" t="s">
        <v>73</v>
      </c>
      <c r="AY679" s="165" t="s">
        <v>159</v>
      </c>
    </row>
    <row r="680" spans="1:65" s="14" customFormat="1" ht="11.25">
      <c r="B680" s="172"/>
      <c r="D680" s="164" t="s">
        <v>168</v>
      </c>
      <c r="E680" s="173" t="s">
        <v>1</v>
      </c>
      <c r="F680" s="174" t="s">
        <v>170</v>
      </c>
      <c r="H680" s="175">
        <v>1911.2819999999999</v>
      </c>
      <c r="I680" s="176"/>
      <c r="L680" s="172"/>
      <c r="M680" s="177"/>
      <c r="N680" s="178"/>
      <c r="O680" s="178"/>
      <c r="P680" s="178"/>
      <c r="Q680" s="178"/>
      <c r="R680" s="178"/>
      <c r="S680" s="178"/>
      <c r="T680" s="179"/>
      <c r="AT680" s="173" t="s">
        <v>168</v>
      </c>
      <c r="AU680" s="173" t="s">
        <v>86</v>
      </c>
      <c r="AV680" s="14" t="s">
        <v>167</v>
      </c>
      <c r="AW680" s="14" t="s">
        <v>30</v>
      </c>
      <c r="AX680" s="14" t="s">
        <v>80</v>
      </c>
      <c r="AY680" s="173" t="s">
        <v>159</v>
      </c>
    </row>
    <row r="681" spans="1:65" s="2" customFormat="1" ht="37.9" customHeight="1">
      <c r="A681" s="33"/>
      <c r="B681" s="149"/>
      <c r="C681" s="150" t="s">
        <v>893</v>
      </c>
      <c r="D681" s="150" t="s">
        <v>162</v>
      </c>
      <c r="E681" s="151" t="s">
        <v>894</v>
      </c>
      <c r="F681" s="152" t="s">
        <v>895</v>
      </c>
      <c r="G681" s="153" t="s">
        <v>165</v>
      </c>
      <c r="H681" s="154">
        <v>1911.2819999999999</v>
      </c>
      <c r="I681" s="155"/>
      <c r="J681" s="156">
        <f>ROUND(I681*H681,2)</f>
        <v>0</v>
      </c>
      <c r="K681" s="152" t="s">
        <v>166</v>
      </c>
      <c r="L681" s="34"/>
      <c r="M681" s="157" t="s">
        <v>1</v>
      </c>
      <c r="N681" s="158" t="s">
        <v>39</v>
      </c>
      <c r="O681" s="59"/>
      <c r="P681" s="159">
        <f>O681*H681</f>
        <v>0</v>
      </c>
      <c r="Q681" s="159">
        <v>0</v>
      </c>
      <c r="R681" s="159">
        <f>Q681*H681</f>
        <v>0</v>
      </c>
      <c r="S681" s="159">
        <v>0</v>
      </c>
      <c r="T681" s="160">
        <f>S681*H681</f>
        <v>0</v>
      </c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R681" s="161" t="s">
        <v>209</v>
      </c>
      <c r="AT681" s="161" t="s">
        <v>162</v>
      </c>
      <c r="AU681" s="161" t="s">
        <v>86</v>
      </c>
      <c r="AY681" s="18" t="s">
        <v>159</v>
      </c>
      <c r="BE681" s="162">
        <f>IF(N681="základní",J681,0)</f>
        <v>0</v>
      </c>
      <c r="BF681" s="162">
        <f>IF(N681="snížená",J681,0)</f>
        <v>0</v>
      </c>
      <c r="BG681" s="162">
        <f>IF(N681="zákl. přenesená",J681,0)</f>
        <v>0</v>
      </c>
      <c r="BH681" s="162">
        <f>IF(N681="sníž. přenesená",J681,0)</f>
        <v>0</v>
      </c>
      <c r="BI681" s="162">
        <f>IF(N681="nulová",J681,0)</f>
        <v>0</v>
      </c>
      <c r="BJ681" s="18" t="s">
        <v>86</v>
      </c>
      <c r="BK681" s="162">
        <f>ROUND(I681*H681,2)</f>
        <v>0</v>
      </c>
      <c r="BL681" s="18" t="s">
        <v>209</v>
      </c>
      <c r="BM681" s="161" t="s">
        <v>896</v>
      </c>
    </row>
    <row r="682" spans="1:65" s="13" customFormat="1" ht="11.25">
      <c r="B682" s="163"/>
      <c r="D682" s="164" t="s">
        <v>168</v>
      </c>
      <c r="E682" s="165" t="s">
        <v>1</v>
      </c>
      <c r="F682" s="166" t="s">
        <v>847</v>
      </c>
      <c r="H682" s="167">
        <v>1911.2819999999999</v>
      </c>
      <c r="I682" s="168"/>
      <c r="L682" s="163"/>
      <c r="M682" s="169"/>
      <c r="N682" s="170"/>
      <c r="O682" s="170"/>
      <c r="P682" s="170"/>
      <c r="Q682" s="170"/>
      <c r="R682" s="170"/>
      <c r="S682" s="170"/>
      <c r="T682" s="171"/>
      <c r="AT682" s="165" t="s">
        <v>168</v>
      </c>
      <c r="AU682" s="165" t="s">
        <v>86</v>
      </c>
      <c r="AV682" s="13" t="s">
        <v>86</v>
      </c>
      <c r="AW682" s="13" t="s">
        <v>30</v>
      </c>
      <c r="AX682" s="13" t="s">
        <v>73</v>
      </c>
      <c r="AY682" s="165" t="s">
        <v>159</v>
      </c>
    </row>
    <row r="683" spans="1:65" s="14" customFormat="1" ht="11.25">
      <c r="B683" s="172"/>
      <c r="D683" s="164" t="s">
        <v>168</v>
      </c>
      <c r="E683" s="173" t="s">
        <v>1</v>
      </c>
      <c r="F683" s="174" t="s">
        <v>170</v>
      </c>
      <c r="H683" s="175">
        <v>1911.2819999999999</v>
      </c>
      <c r="I683" s="176"/>
      <c r="L683" s="172"/>
      <c r="M683" s="177"/>
      <c r="N683" s="178"/>
      <c r="O683" s="178"/>
      <c r="P683" s="178"/>
      <c r="Q683" s="178"/>
      <c r="R683" s="178"/>
      <c r="S683" s="178"/>
      <c r="T683" s="179"/>
      <c r="AT683" s="173" t="s">
        <v>168</v>
      </c>
      <c r="AU683" s="173" t="s">
        <v>86</v>
      </c>
      <c r="AV683" s="14" t="s">
        <v>167</v>
      </c>
      <c r="AW683" s="14" t="s">
        <v>30</v>
      </c>
      <c r="AX683" s="14" t="s">
        <v>80</v>
      </c>
      <c r="AY683" s="173" t="s">
        <v>159</v>
      </c>
    </row>
    <row r="684" spans="1:65" s="2" customFormat="1" ht="16.5" customHeight="1">
      <c r="A684" s="33"/>
      <c r="B684" s="149"/>
      <c r="C684" s="195" t="s">
        <v>557</v>
      </c>
      <c r="D684" s="195" t="s">
        <v>269</v>
      </c>
      <c r="E684" s="196" t="s">
        <v>897</v>
      </c>
      <c r="F684" s="197" t="s">
        <v>898</v>
      </c>
      <c r="G684" s="198" t="s">
        <v>505</v>
      </c>
      <c r="H684" s="199">
        <v>52.56</v>
      </c>
      <c r="I684" s="200"/>
      <c r="J684" s="201">
        <f>ROUND(I684*H684,2)</f>
        <v>0</v>
      </c>
      <c r="K684" s="197" t="s">
        <v>166</v>
      </c>
      <c r="L684" s="202"/>
      <c r="M684" s="203" t="s">
        <v>1</v>
      </c>
      <c r="N684" s="204" t="s">
        <v>39</v>
      </c>
      <c r="O684" s="59"/>
      <c r="P684" s="159">
        <f>O684*H684</f>
        <v>0</v>
      </c>
      <c r="Q684" s="159">
        <v>0.55000000000000004</v>
      </c>
      <c r="R684" s="159">
        <f>Q684*H684</f>
        <v>28.908000000000005</v>
      </c>
      <c r="S684" s="159">
        <v>0</v>
      </c>
      <c r="T684" s="160">
        <f>S684*H684</f>
        <v>0</v>
      </c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R684" s="161" t="s">
        <v>267</v>
      </c>
      <c r="AT684" s="161" t="s">
        <v>269</v>
      </c>
      <c r="AU684" s="161" t="s">
        <v>86</v>
      </c>
      <c r="AY684" s="18" t="s">
        <v>159</v>
      </c>
      <c r="BE684" s="162">
        <f>IF(N684="základní",J684,0)</f>
        <v>0</v>
      </c>
      <c r="BF684" s="162">
        <f>IF(N684="snížená",J684,0)</f>
        <v>0</v>
      </c>
      <c r="BG684" s="162">
        <f>IF(N684="zákl. přenesená",J684,0)</f>
        <v>0</v>
      </c>
      <c r="BH684" s="162">
        <f>IF(N684="sníž. přenesená",J684,0)</f>
        <v>0</v>
      </c>
      <c r="BI684" s="162">
        <f>IF(N684="nulová",J684,0)</f>
        <v>0</v>
      </c>
      <c r="BJ684" s="18" t="s">
        <v>86</v>
      </c>
      <c r="BK684" s="162">
        <f>ROUND(I684*H684,2)</f>
        <v>0</v>
      </c>
      <c r="BL684" s="18" t="s">
        <v>209</v>
      </c>
      <c r="BM684" s="161" t="s">
        <v>899</v>
      </c>
    </row>
    <row r="685" spans="1:65" s="13" customFormat="1" ht="11.25">
      <c r="B685" s="163"/>
      <c r="D685" s="164" t="s">
        <v>168</v>
      </c>
      <c r="E685" s="165" t="s">
        <v>1</v>
      </c>
      <c r="F685" s="166" t="s">
        <v>900</v>
      </c>
      <c r="H685" s="167">
        <v>52.56</v>
      </c>
      <c r="I685" s="168"/>
      <c r="L685" s="163"/>
      <c r="M685" s="169"/>
      <c r="N685" s="170"/>
      <c r="O685" s="170"/>
      <c r="P685" s="170"/>
      <c r="Q685" s="170"/>
      <c r="R685" s="170"/>
      <c r="S685" s="170"/>
      <c r="T685" s="171"/>
      <c r="AT685" s="165" t="s">
        <v>168</v>
      </c>
      <c r="AU685" s="165" t="s">
        <v>86</v>
      </c>
      <c r="AV685" s="13" t="s">
        <v>86</v>
      </c>
      <c r="AW685" s="13" t="s">
        <v>30</v>
      </c>
      <c r="AX685" s="13" t="s">
        <v>73</v>
      </c>
      <c r="AY685" s="165" t="s">
        <v>159</v>
      </c>
    </row>
    <row r="686" spans="1:65" s="14" customFormat="1" ht="11.25">
      <c r="B686" s="172"/>
      <c r="D686" s="164" t="s">
        <v>168</v>
      </c>
      <c r="E686" s="173" t="s">
        <v>1</v>
      </c>
      <c r="F686" s="174" t="s">
        <v>170</v>
      </c>
      <c r="H686" s="175">
        <v>52.56</v>
      </c>
      <c r="I686" s="176"/>
      <c r="L686" s="172"/>
      <c r="M686" s="177"/>
      <c r="N686" s="178"/>
      <c r="O686" s="178"/>
      <c r="P686" s="178"/>
      <c r="Q686" s="178"/>
      <c r="R686" s="178"/>
      <c r="S686" s="178"/>
      <c r="T686" s="179"/>
      <c r="AT686" s="173" t="s">
        <v>168</v>
      </c>
      <c r="AU686" s="173" t="s">
        <v>86</v>
      </c>
      <c r="AV686" s="14" t="s">
        <v>167</v>
      </c>
      <c r="AW686" s="14" t="s">
        <v>30</v>
      </c>
      <c r="AX686" s="14" t="s">
        <v>80</v>
      </c>
      <c r="AY686" s="173" t="s">
        <v>159</v>
      </c>
    </row>
    <row r="687" spans="1:65" s="2" customFormat="1" ht="16.5" customHeight="1">
      <c r="A687" s="33"/>
      <c r="B687" s="149"/>
      <c r="C687" s="150" t="s">
        <v>901</v>
      </c>
      <c r="D687" s="150" t="s">
        <v>162</v>
      </c>
      <c r="E687" s="151" t="s">
        <v>902</v>
      </c>
      <c r="F687" s="152" t="s">
        <v>903</v>
      </c>
      <c r="G687" s="153" t="s">
        <v>246</v>
      </c>
      <c r="H687" s="154">
        <v>2389.1030000000001</v>
      </c>
      <c r="I687" s="155"/>
      <c r="J687" s="156">
        <f>ROUND(I687*H687,2)</f>
        <v>0</v>
      </c>
      <c r="K687" s="152" t="s">
        <v>166</v>
      </c>
      <c r="L687" s="34"/>
      <c r="M687" s="157" t="s">
        <v>1</v>
      </c>
      <c r="N687" s="158" t="s">
        <v>39</v>
      </c>
      <c r="O687" s="59"/>
      <c r="P687" s="159">
        <f>O687*H687</f>
        <v>0</v>
      </c>
      <c r="Q687" s="159">
        <v>0</v>
      </c>
      <c r="R687" s="159">
        <f>Q687*H687</f>
        <v>0</v>
      </c>
      <c r="S687" s="159">
        <v>0</v>
      </c>
      <c r="T687" s="160">
        <f>S687*H687</f>
        <v>0</v>
      </c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R687" s="161" t="s">
        <v>209</v>
      </c>
      <c r="AT687" s="161" t="s">
        <v>162</v>
      </c>
      <c r="AU687" s="161" t="s">
        <v>86</v>
      </c>
      <c r="AY687" s="18" t="s">
        <v>159</v>
      </c>
      <c r="BE687" s="162">
        <f>IF(N687="základní",J687,0)</f>
        <v>0</v>
      </c>
      <c r="BF687" s="162">
        <f>IF(N687="snížená",J687,0)</f>
        <v>0</v>
      </c>
      <c r="BG687" s="162">
        <f>IF(N687="zákl. přenesená",J687,0)</f>
        <v>0</v>
      </c>
      <c r="BH687" s="162">
        <f>IF(N687="sníž. přenesená",J687,0)</f>
        <v>0</v>
      </c>
      <c r="BI687" s="162">
        <f>IF(N687="nulová",J687,0)</f>
        <v>0</v>
      </c>
      <c r="BJ687" s="18" t="s">
        <v>86</v>
      </c>
      <c r="BK687" s="162">
        <f>ROUND(I687*H687,2)</f>
        <v>0</v>
      </c>
      <c r="BL687" s="18" t="s">
        <v>209</v>
      </c>
      <c r="BM687" s="161" t="s">
        <v>904</v>
      </c>
    </row>
    <row r="688" spans="1:65" s="13" customFormat="1" ht="11.25">
      <c r="B688" s="163"/>
      <c r="D688" s="164" t="s">
        <v>168</v>
      </c>
      <c r="E688" s="165" t="s">
        <v>1</v>
      </c>
      <c r="F688" s="166" t="s">
        <v>905</v>
      </c>
      <c r="H688" s="167">
        <v>2389.1030000000001</v>
      </c>
      <c r="I688" s="168"/>
      <c r="L688" s="163"/>
      <c r="M688" s="169"/>
      <c r="N688" s="170"/>
      <c r="O688" s="170"/>
      <c r="P688" s="170"/>
      <c r="Q688" s="170"/>
      <c r="R688" s="170"/>
      <c r="S688" s="170"/>
      <c r="T688" s="171"/>
      <c r="AT688" s="165" t="s">
        <v>168</v>
      </c>
      <c r="AU688" s="165" t="s">
        <v>86</v>
      </c>
      <c r="AV688" s="13" t="s">
        <v>86</v>
      </c>
      <c r="AW688" s="13" t="s">
        <v>30</v>
      </c>
      <c r="AX688" s="13" t="s">
        <v>73</v>
      </c>
      <c r="AY688" s="165" t="s">
        <v>159</v>
      </c>
    </row>
    <row r="689" spans="1:65" s="14" customFormat="1" ht="11.25">
      <c r="B689" s="172"/>
      <c r="D689" s="164" t="s">
        <v>168</v>
      </c>
      <c r="E689" s="173" t="s">
        <v>1</v>
      </c>
      <c r="F689" s="174" t="s">
        <v>170</v>
      </c>
      <c r="H689" s="175">
        <v>2389.1030000000001</v>
      </c>
      <c r="I689" s="176"/>
      <c r="L689" s="172"/>
      <c r="M689" s="177"/>
      <c r="N689" s="178"/>
      <c r="O689" s="178"/>
      <c r="P689" s="178"/>
      <c r="Q689" s="178"/>
      <c r="R689" s="178"/>
      <c r="S689" s="178"/>
      <c r="T689" s="179"/>
      <c r="AT689" s="173" t="s">
        <v>168</v>
      </c>
      <c r="AU689" s="173" t="s">
        <v>86</v>
      </c>
      <c r="AV689" s="14" t="s">
        <v>167</v>
      </c>
      <c r="AW689" s="14" t="s">
        <v>30</v>
      </c>
      <c r="AX689" s="14" t="s">
        <v>80</v>
      </c>
      <c r="AY689" s="173" t="s">
        <v>159</v>
      </c>
    </row>
    <row r="690" spans="1:65" s="2" customFormat="1" ht="16.5" customHeight="1">
      <c r="A690" s="33"/>
      <c r="B690" s="149"/>
      <c r="C690" s="195" t="s">
        <v>562</v>
      </c>
      <c r="D690" s="195" t="s">
        <v>269</v>
      </c>
      <c r="E690" s="196" t="s">
        <v>906</v>
      </c>
      <c r="F690" s="197" t="s">
        <v>907</v>
      </c>
      <c r="G690" s="198" t="s">
        <v>505</v>
      </c>
      <c r="H690" s="199">
        <v>6.57</v>
      </c>
      <c r="I690" s="200"/>
      <c r="J690" s="201">
        <f>ROUND(I690*H690,2)</f>
        <v>0</v>
      </c>
      <c r="K690" s="197" t="s">
        <v>166</v>
      </c>
      <c r="L690" s="202"/>
      <c r="M690" s="203" t="s">
        <v>1</v>
      </c>
      <c r="N690" s="204" t="s">
        <v>39</v>
      </c>
      <c r="O690" s="59"/>
      <c r="P690" s="159">
        <f>O690*H690</f>
        <v>0</v>
      </c>
      <c r="Q690" s="159">
        <v>0.55000000000000004</v>
      </c>
      <c r="R690" s="159">
        <f>Q690*H690</f>
        <v>3.6135000000000006</v>
      </c>
      <c r="S690" s="159">
        <v>0</v>
      </c>
      <c r="T690" s="160">
        <f>S690*H690</f>
        <v>0</v>
      </c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R690" s="161" t="s">
        <v>267</v>
      </c>
      <c r="AT690" s="161" t="s">
        <v>269</v>
      </c>
      <c r="AU690" s="161" t="s">
        <v>86</v>
      </c>
      <c r="AY690" s="18" t="s">
        <v>159</v>
      </c>
      <c r="BE690" s="162">
        <f>IF(N690="základní",J690,0)</f>
        <v>0</v>
      </c>
      <c r="BF690" s="162">
        <f>IF(N690="snížená",J690,0)</f>
        <v>0</v>
      </c>
      <c r="BG690" s="162">
        <f>IF(N690="zákl. přenesená",J690,0)</f>
        <v>0</v>
      </c>
      <c r="BH690" s="162">
        <f>IF(N690="sníž. přenesená",J690,0)</f>
        <v>0</v>
      </c>
      <c r="BI690" s="162">
        <f>IF(N690="nulová",J690,0)</f>
        <v>0</v>
      </c>
      <c r="BJ690" s="18" t="s">
        <v>86</v>
      </c>
      <c r="BK690" s="162">
        <f>ROUND(I690*H690,2)</f>
        <v>0</v>
      </c>
      <c r="BL690" s="18" t="s">
        <v>209</v>
      </c>
      <c r="BM690" s="161" t="s">
        <v>908</v>
      </c>
    </row>
    <row r="691" spans="1:65" s="13" customFormat="1" ht="11.25">
      <c r="B691" s="163"/>
      <c r="D691" s="164" t="s">
        <v>168</v>
      </c>
      <c r="E691" s="165" t="s">
        <v>1</v>
      </c>
      <c r="F691" s="166" t="s">
        <v>909</v>
      </c>
      <c r="H691" s="167">
        <v>6.57</v>
      </c>
      <c r="I691" s="168"/>
      <c r="L691" s="163"/>
      <c r="M691" s="169"/>
      <c r="N691" s="170"/>
      <c r="O691" s="170"/>
      <c r="P691" s="170"/>
      <c r="Q691" s="170"/>
      <c r="R691" s="170"/>
      <c r="S691" s="170"/>
      <c r="T691" s="171"/>
      <c r="AT691" s="165" t="s">
        <v>168</v>
      </c>
      <c r="AU691" s="165" t="s">
        <v>86</v>
      </c>
      <c r="AV691" s="13" t="s">
        <v>86</v>
      </c>
      <c r="AW691" s="13" t="s">
        <v>30</v>
      </c>
      <c r="AX691" s="13" t="s">
        <v>73</v>
      </c>
      <c r="AY691" s="165" t="s">
        <v>159</v>
      </c>
    </row>
    <row r="692" spans="1:65" s="14" customFormat="1" ht="11.25">
      <c r="B692" s="172"/>
      <c r="D692" s="164" t="s">
        <v>168</v>
      </c>
      <c r="E692" s="173" t="s">
        <v>1</v>
      </c>
      <c r="F692" s="174" t="s">
        <v>170</v>
      </c>
      <c r="H692" s="175">
        <v>6.57</v>
      </c>
      <c r="I692" s="176"/>
      <c r="L692" s="172"/>
      <c r="M692" s="177"/>
      <c r="N692" s="178"/>
      <c r="O692" s="178"/>
      <c r="P692" s="178"/>
      <c r="Q692" s="178"/>
      <c r="R692" s="178"/>
      <c r="S692" s="178"/>
      <c r="T692" s="179"/>
      <c r="AT692" s="173" t="s">
        <v>168</v>
      </c>
      <c r="AU692" s="173" t="s">
        <v>86</v>
      </c>
      <c r="AV692" s="14" t="s">
        <v>167</v>
      </c>
      <c r="AW692" s="14" t="s">
        <v>30</v>
      </c>
      <c r="AX692" s="14" t="s">
        <v>80</v>
      </c>
      <c r="AY692" s="173" t="s">
        <v>159</v>
      </c>
    </row>
    <row r="693" spans="1:65" s="2" customFormat="1" ht="49.15" customHeight="1">
      <c r="A693" s="33"/>
      <c r="B693" s="149"/>
      <c r="C693" s="150" t="s">
        <v>910</v>
      </c>
      <c r="D693" s="150" t="s">
        <v>162</v>
      </c>
      <c r="E693" s="151" t="s">
        <v>911</v>
      </c>
      <c r="F693" s="152" t="s">
        <v>912</v>
      </c>
      <c r="G693" s="153" t="s">
        <v>165</v>
      </c>
      <c r="H693" s="154">
        <v>1911.2819999999999</v>
      </c>
      <c r="I693" s="155"/>
      <c r="J693" s="156">
        <f>ROUND(I693*H693,2)</f>
        <v>0</v>
      </c>
      <c r="K693" s="152" t="s">
        <v>166</v>
      </c>
      <c r="L693" s="34"/>
      <c r="M693" s="157" t="s">
        <v>1</v>
      </c>
      <c r="N693" s="158" t="s">
        <v>39</v>
      </c>
      <c r="O693" s="59"/>
      <c r="P693" s="159">
        <f>O693*H693</f>
        <v>0</v>
      </c>
      <c r="Q693" s="159">
        <v>0</v>
      </c>
      <c r="R693" s="159">
        <f>Q693*H693</f>
        <v>0</v>
      </c>
      <c r="S693" s="159">
        <v>5.0000000000000001E-3</v>
      </c>
      <c r="T693" s="160">
        <f>S693*H693</f>
        <v>9.5564099999999996</v>
      </c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R693" s="161" t="s">
        <v>209</v>
      </c>
      <c r="AT693" s="161" t="s">
        <v>162</v>
      </c>
      <c r="AU693" s="161" t="s">
        <v>86</v>
      </c>
      <c r="AY693" s="18" t="s">
        <v>159</v>
      </c>
      <c r="BE693" s="162">
        <f>IF(N693="základní",J693,0)</f>
        <v>0</v>
      </c>
      <c r="BF693" s="162">
        <f>IF(N693="snížená",J693,0)</f>
        <v>0</v>
      </c>
      <c r="BG693" s="162">
        <f>IF(N693="zákl. přenesená",J693,0)</f>
        <v>0</v>
      </c>
      <c r="BH693" s="162">
        <f>IF(N693="sníž. přenesená",J693,0)</f>
        <v>0</v>
      </c>
      <c r="BI693" s="162">
        <f>IF(N693="nulová",J693,0)</f>
        <v>0</v>
      </c>
      <c r="BJ693" s="18" t="s">
        <v>86</v>
      </c>
      <c r="BK693" s="162">
        <f>ROUND(I693*H693,2)</f>
        <v>0</v>
      </c>
      <c r="BL693" s="18" t="s">
        <v>209</v>
      </c>
      <c r="BM693" s="161" t="s">
        <v>913</v>
      </c>
    </row>
    <row r="694" spans="1:65" s="2" customFormat="1" ht="49.15" customHeight="1">
      <c r="A694" s="33"/>
      <c r="B694" s="149"/>
      <c r="C694" s="150" t="s">
        <v>565</v>
      </c>
      <c r="D694" s="150" t="s">
        <v>162</v>
      </c>
      <c r="E694" s="151" t="s">
        <v>914</v>
      </c>
      <c r="F694" s="152" t="s">
        <v>915</v>
      </c>
      <c r="G694" s="153" t="s">
        <v>165</v>
      </c>
      <c r="H694" s="154">
        <v>1911.2819999999999</v>
      </c>
      <c r="I694" s="155"/>
      <c r="J694" s="156">
        <f>ROUND(I694*H694,2)</f>
        <v>0</v>
      </c>
      <c r="K694" s="152" t="s">
        <v>166</v>
      </c>
      <c r="L694" s="34"/>
      <c r="M694" s="157" t="s">
        <v>1</v>
      </c>
      <c r="N694" s="158" t="s">
        <v>39</v>
      </c>
      <c r="O694" s="59"/>
      <c r="P694" s="159">
        <f>O694*H694</f>
        <v>0</v>
      </c>
      <c r="Q694" s="159">
        <v>0</v>
      </c>
      <c r="R694" s="159">
        <f>Q694*H694</f>
        <v>0</v>
      </c>
      <c r="S694" s="159">
        <v>3.0000000000000001E-3</v>
      </c>
      <c r="T694" s="160">
        <f>S694*H694</f>
        <v>5.7338459999999998</v>
      </c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R694" s="161" t="s">
        <v>209</v>
      </c>
      <c r="AT694" s="161" t="s">
        <v>162</v>
      </c>
      <c r="AU694" s="161" t="s">
        <v>86</v>
      </c>
      <c r="AY694" s="18" t="s">
        <v>159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8" t="s">
        <v>86</v>
      </c>
      <c r="BK694" s="162">
        <f>ROUND(I694*H694,2)</f>
        <v>0</v>
      </c>
      <c r="BL694" s="18" t="s">
        <v>209</v>
      </c>
      <c r="BM694" s="161" t="s">
        <v>916</v>
      </c>
    </row>
    <row r="695" spans="1:65" s="13" customFormat="1" ht="11.25">
      <c r="B695" s="163"/>
      <c r="D695" s="164" t="s">
        <v>168</v>
      </c>
      <c r="E695" s="165" t="s">
        <v>1</v>
      </c>
      <c r="F695" s="166" t="s">
        <v>847</v>
      </c>
      <c r="H695" s="167">
        <v>1911.2819999999999</v>
      </c>
      <c r="I695" s="168"/>
      <c r="L695" s="163"/>
      <c r="M695" s="169"/>
      <c r="N695" s="170"/>
      <c r="O695" s="170"/>
      <c r="P695" s="170"/>
      <c r="Q695" s="170"/>
      <c r="R695" s="170"/>
      <c r="S695" s="170"/>
      <c r="T695" s="171"/>
      <c r="AT695" s="165" t="s">
        <v>168</v>
      </c>
      <c r="AU695" s="165" t="s">
        <v>86</v>
      </c>
      <c r="AV695" s="13" t="s">
        <v>86</v>
      </c>
      <c r="AW695" s="13" t="s">
        <v>30</v>
      </c>
      <c r="AX695" s="13" t="s">
        <v>73</v>
      </c>
      <c r="AY695" s="165" t="s">
        <v>159</v>
      </c>
    </row>
    <row r="696" spans="1:65" s="14" customFormat="1" ht="11.25">
      <c r="B696" s="172"/>
      <c r="D696" s="164" t="s">
        <v>168</v>
      </c>
      <c r="E696" s="173" t="s">
        <v>1</v>
      </c>
      <c r="F696" s="174" t="s">
        <v>170</v>
      </c>
      <c r="H696" s="175">
        <v>1911.2819999999999</v>
      </c>
      <c r="I696" s="176"/>
      <c r="L696" s="172"/>
      <c r="M696" s="177"/>
      <c r="N696" s="178"/>
      <c r="O696" s="178"/>
      <c r="P696" s="178"/>
      <c r="Q696" s="178"/>
      <c r="R696" s="178"/>
      <c r="S696" s="178"/>
      <c r="T696" s="179"/>
      <c r="AT696" s="173" t="s">
        <v>168</v>
      </c>
      <c r="AU696" s="173" t="s">
        <v>86</v>
      </c>
      <c r="AV696" s="14" t="s">
        <v>167</v>
      </c>
      <c r="AW696" s="14" t="s">
        <v>30</v>
      </c>
      <c r="AX696" s="14" t="s">
        <v>80</v>
      </c>
      <c r="AY696" s="173" t="s">
        <v>159</v>
      </c>
    </row>
    <row r="697" spans="1:65" s="2" customFormat="1" ht="37.9" customHeight="1">
      <c r="A697" s="33"/>
      <c r="B697" s="149"/>
      <c r="C697" s="150" t="s">
        <v>917</v>
      </c>
      <c r="D697" s="150" t="s">
        <v>162</v>
      </c>
      <c r="E697" s="151" t="s">
        <v>918</v>
      </c>
      <c r="F697" s="152" t="s">
        <v>919</v>
      </c>
      <c r="G697" s="153" t="s">
        <v>505</v>
      </c>
      <c r="H697" s="154">
        <v>95.802999999999997</v>
      </c>
      <c r="I697" s="155"/>
      <c r="J697" s="156">
        <f>ROUND(I697*H697,2)</f>
        <v>0</v>
      </c>
      <c r="K697" s="152" t="s">
        <v>166</v>
      </c>
      <c r="L697" s="34"/>
      <c r="M697" s="157" t="s">
        <v>1</v>
      </c>
      <c r="N697" s="158" t="s">
        <v>39</v>
      </c>
      <c r="O697" s="59"/>
      <c r="P697" s="159">
        <f>O697*H697</f>
        <v>0</v>
      </c>
      <c r="Q697" s="159">
        <v>2.3369999999999998E-2</v>
      </c>
      <c r="R697" s="159">
        <f>Q697*H697</f>
        <v>2.2389161099999999</v>
      </c>
      <c r="S697" s="159">
        <v>0</v>
      </c>
      <c r="T697" s="160">
        <f>S697*H697</f>
        <v>0</v>
      </c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R697" s="161" t="s">
        <v>209</v>
      </c>
      <c r="AT697" s="161" t="s">
        <v>162</v>
      </c>
      <c r="AU697" s="161" t="s">
        <v>86</v>
      </c>
      <c r="AY697" s="18" t="s">
        <v>159</v>
      </c>
      <c r="BE697" s="162">
        <f>IF(N697="základní",J697,0)</f>
        <v>0</v>
      </c>
      <c r="BF697" s="162">
        <f>IF(N697="snížená",J697,0)</f>
        <v>0</v>
      </c>
      <c r="BG697" s="162">
        <f>IF(N697="zákl. přenesená",J697,0)</f>
        <v>0</v>
      </c>
      <c r="BH697" s="162">
        <f>IF(N697="sníž. přenesená",J697,0)</f>
        <v>0</v>
      </c>
      <c r="BI697" s="162">
        <f>IF(N697="nulová",J697,0)</f>
        <v>0</v>
      </c>
      <c r="BJ697" s="18" t="s">
        <v>86</v>
      </c>
      <c r="BK697" s="162">
        <f>ROUND(I697*H697,2)</f>
        <v>0</v>
      </c>
      <c r="BL697" s="18" t="s">
        <v>209</v>
      </c>
      <c r="BM697" s="161" t="s">
        <v>920</v>
      </c>
    </row>
    <row r="698" spans="1:65" s="13" customFormat="1" ht="11.25">
      <c r="B698" s="163"/>
      <c r="D698" s="164" t="s">
        <v>168</v>
      </c>
      <c r="E698" s="165" t="s">
        <v>1</v>
      </c>
      <c r="F698" s="166" t="s">
        <v>921</v>
      </c>
      <c r="H698" s="167">
        <v>5.9729999999999999</v>
      </c>
      <c r="I698" s="168"/>
      <c r="L698" s="163"/>
      <c r="M698" s="169"/>
      <c r="N698" s="170"/>
      <c r="O698" s="170"/>
      <c r="P698" s="170"/>
      <c r="Q698" s="170"/>
      <c r="R698" s="170"/>
      <c r="S698" s="170"/>
      <c r="T698" s="171"/>
      <c r="AT698" s="165" t="s">
        <v>168</v>
      </c>
      <c r="AU698" s="165" t="s">
        <v>86</v>
      </c>
      <c r="AV698" s="13" t="s">
        <v>86</v>
      </c>
      <c r="AW698" s="13" t="s">
        <v>30</v>
      </c>
      <c r="AX698" s="13" t="s">
        <v>73</v>
      </c>
      <c r="AY698" s="165" t="s">
        <v>159</v>
      </c>
    </row>
    <row r="699" spans="1:65" s="13" customFormat="1" ht="11.25">
      <c r="B699" s="163"/>
      <c r="D699" s="164" t="s">
        <v>168</v>
      </c>
      <c r="E699" s="165" t="s">
        <v>1</v>
      </c>
      <c r="F699" s="166" t="s">
        <v>922</v>
      </c>
      <c r="H699" s="167">
        <v>89.83</v>
      </c>
      <c r="I699" s="168"/>
      <c r="L699" s="163"/>
      <c r="M699" s="169"/>
      <c r="N699" s="170"/>
      <c r="O699" s="170"/>
      <c r="P699" s="170"/>
      <c r="Q699" s="170"/>
      <c r="R699" s="170"/>
      <c r="S699" s="170"/>
      <c r="T699" s="171"/>
      <c r="AT699" s="165" t="s">
        <v>168</v>
      </c>
      <c r="AU699" s="165" t="s">
        <v>86</v>
      </c>
      <c r="AV699" s="13" t="s">
        <v>86</v>
      </c>
      <c r="AW699" s="13" t="s">
        <v>30</v>
      </c>
      <c r="AX699" s="13" t="s">
        <v>73</v>
      </c>
      <c r="AY699" s="165" t="s">
        <v>159</v>
      </c>
    </row>
    <row r="700" spans="1:65" s="14" customFormat="1" ht="11.25">
      <c r="B700" s="172"/>
      <c r="D700" s="164" t="s">
        <v>168</v>
      </c>
      <c r="E700" s="173" t="s">
        <v>1</v>
      </c>
      <c r="F700" s="174" t="s">
        <v>170</v>
      </c>
      <c r="H700" s="175">
        <v>95.802999999999997</v>
      </c>
      <c r="I700" s="176"/>
      <c r="L700" s="172"/>
      <c r="M700" s="177"/>
      <c r="N700" s="178"/>
      <c r="O700" s="178"/>
      <c r="P700" s="178"/>
      <c r="Q700" s="178"/>
      <c r="R700" s="178"/>
      <c r="S700" s="178"/>
      <c r="T700" s="179"/>
      <c r="AT700" s="173" t="s">
        <v>168</v>
      </c>
      <c r="AU700" s="173" t="s">
        <v>86</v>
      </c>
      <c r="AV700" s="14" t="s">
        <v>167</v>
      </c>
      <c r="AW700" s="14" t="s">
        <v>30</v>
      </c>
      <c r="AX700" s="14" t="s">
        <v>80</v>
      </c>
      <c r="AY700" s="173" t="s">
        <v>159</v>
      </c>
    </row>
    <row r="701" spans="1:65" s="2" customFormat="1" ht="49.15" customHeight="1">
      <c r="A701" s="33"/>
      <c r="B701" s="149"/>
      <c r="C701" s="150" t="s">
        <v>570</v>
      </c>
      <c r="D701" s="150" t="s">
        <v>162</v>
      </c>
      <c r="E701" s="151" t="s">
        <v>923</v>
      </c>
      <c r="F701" s="152" t="s">
        <v>924</v>
      </c>
      <c r="G701" s="153" t="s">
        <v>721</v>
      </c>
      <c r="H701" s="154">
        <v>63.185000000000002</v>
      </c>
      <c r="I701" s="155"/>
      <c r="J701" s="156">
        <f>ROUND(I701*H701,2)</f>
        <v>0</v>
      </c>
      <c r="K701" s="152" t="s">
        <v>166</v>
      </c>
      <c r="L701" s="34"/>
      <c r="M701" s="157" t="s">
        <v>1</v>
      </c>
      <c r="N701" s="158" t="s">
        <v>39</v>
      </c>
      <c r="O701" s="59"/>
      <c r="P701" s="159">
        <f>O701*H701</f>
        <v>0</v>
      </c>
      <c r="Q701" s="159">
        <v>0</v>
      </c>
      <c r="R701" s="159">
        <f>Q701*H701</f>
        <v>0</v>
      </c>
      <c r="S701" s="159">
        <v>0</v>
      </c>
      <c r="T701" s="160">
        <f>S701*H701</f>
        <v>0</v>
      </c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R701" s="161" t="s">
        <v>209</v>
      </c>
      <c r="AT701" s="161" t="s">
        <v>162</v>
      </c>
      <c r="AU701" s="161" t="s">
        <v>86</v>
      </c>
      <c r="AY701" s="18" t="s">
        <v>159</v>
      </c>
      <c r="BE701" s="162">
        <f>IF(N701="základní",J701,0)</f>
        <v>0</v>
      </c>
      <c r="BF701" s="162">
        <f>IF(N701="snížená",J701,0)</f>
        <v>0</v>
      </c>
      <c r="BG701" s="162">
        <f>IF(N701="zákl. přenesená",J701,0)</f>
        <v>0</v>
      </c>
      <c r="BH701" s="162">
        <f>IF(N701="sníž. přenesená",J701,0)</f>
        <v>0</v>
      </c>
      <c r="BI701" s="162">
        <f>IF(N701="nulová",J701,0)</f>
        <v>0</v>
      </c>
      <c r="BJ701" s="18" t="s">
        <v>86</v>
      </c>
      <c r="BK701" s="162">
        <f>ROUND(I701*H701,2)</f>
        <v>0</v>
      </c>
      <c r="BL701" s="18" t="s">
        <v>209</v>
      </c>
      <c r="BM701" s="161" t="s">
        <v>925</v>
      </c>
    </row>
    <row r="702" spans="1:65" s="12" customFormat="1" ht="22.9" customHeight="1">
      <c r="B702" s="136"/>
      <c r="D702" s="137" t="s">
        <v>72</v>
      </c>
      <c r="E702" s="147" t="s">
        <v>926</v>
      </c>
      <c r="F702" s="147" t="s">
        <v>927</v>
      </c>
      <c r="I702" s="139"/>
      <c r="J702" s="148">
        <f>BK702</f>
        <v>0</v>
      </c>
      <c r="L702" s="136"/>
      <c r="M702" s="141"/>
      <c r="N702" s="142"/>
      <c r="O702" s="142"/>
      <c r="P702" s="143">
        <f>SUM(P703:P811)</f>
        <v>0</v>
      </c>
      <c r="Q702" s="142"/>
      <c r="R702" s="143">
        <f>SUM(R703:R811)</f>
        <v>21.773235620000005</v>
      </c>
      <c r="S702" s="142"/>
      <c r="T702" s="144">
        <f>SUM(T703:T811)</f>
        <v>5.4999917000000007</v>
      </c>
      <c r="AR702" s="137" t="s">
        <v>86</v>
      </c>
      <c r="AT702" s="145" t="s">
        <v>72</v>
      </c>
      <c r="AU702" s="145" t="s">
        <v>80</v>
      </c>
      <c r="AY702" s="137" t="s">
        <v>159</v>
      </c>
      <c r="BK702" s="146">
        <f>SUM(BK703:BK811)</f>
        <v>0</v>
      </c>
    </row>
    <row r="703" spans="1:65" s="2" customFormat="1" ht="24.2" customHeight="1">
      <c r="A703" s="33"/>
      <c r="B703" s="149"/>
      <c r="C703" s="150" t="s">
        <v>928</v>
      </c>
      <c r="D703" s="150" t="s">
        <v>162</v>
      </c>
      <c r="E703" s="151" t="s">
        <v>929</v>
      </c>
      <c r="F703" s="152" t="s">
        <v>930</v>
      </c>
      <c r="G703" s="153" t="s">
        <v>165</v>
      </c>
      <c r="H703" s="154">
        <v>362.08</v>
      </c>
      <c r="I703" s="155"/>
      <c r="J703" s="156">
        <f>ROUND(I703*H703,2)</f>
        <v>0</v>
      </c>
      <c r="K703" s="152" t="s">
        <v>166</v>
      </c>
      <c r="L703" s="34"/>
      <c r="M703" s="157" t="s">
        <v>1</v>
      </c>
      <c r="N703" s="158" t="s">
        <v>39</v>
      </c>
      <c r="O703" s="59"/>
      <c r="P703" s="159">
        <f>O703*H703</f>
        <v>0</v>
      </c>
      <c r="Q703" s="159">
        <v>0</v>
      </c>
      <c r="R703" s="159">
        <f>Q703*H703</f>
        <v>0</v>
      </c>
      <c r="S703" s="159">
        <v>5.94E-3</v>
      </c>
      <c r="T703" s="160">
        <f>S703*H703</f>
        <v>2.1507551999999999</v>
      </c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R703" s="161" t="s">
        <v>209</v>
      </c>
      <c r="AT703" s="161" t="s">
        <v>162</v>
      </c>
      <c r="AU703" s="161" t="s">
        <v>86</v>
      </c>
      <c r="AY703" s="18" t="s">
        <v>159</v>
      </c>
      <c r="BE703" s="162">
        <f>IF(N703="základní",J703,0)</f>
        <v>0</v>
      </c>
      <c r="BF703" s="162">
        <f>IF(N703="snížená",J703,0)</f>
        <v>0</v>
      </c>
      <c r="BG703" s="162">
        <f>IF(N703="zákl. přenesená",J703,0)</f>
        <v>0</v>
      </c>
      <c r="BH703" s="162">
        <f>IF(N703="sníž. přenesená",J703,0)</f>
        <v>0</v>
      </c>
      <c r="BI703" s="162">
        <f>IF(N703="nulová",J703,0)</f>
        <v>0</v>
      </c>
      <c r="BJ703" s="18" t="s">
        <v>86</v>
      </c>
      <c r="BK703" s="162">
        <f>ROUND(I703*H703,2)</f>
        <v>0</v>
      </c>
      <c r="BL703" s="18" t="s">
        <v>209</v>
      </c>
      <c r="BM703" s="161" t="s">
        <v>931</v>
      </c>
    </row>
    <row r="704" spans="1:65" s="13" customFormat="1" ht="11.25">
      <c r="B704" s="163"/>
      <c r="D704" s="164" t="s">
        <v>168</v>
      </c>
      <c r="E704" s="165" t="s">
        <v>1</v>
      </c>
      <c r="F704" s="166" t="s">
        <v>932</v>
      </c>
      <c r="H704" s="167">
        <v>362.08</v>
      </c>
      <c r="I704" s="168"/>
      <c r="L704" s="163"/>
      <c r="M704" s="169"/>
      <c r="N704" s="170"/>
      <c r="O704" s="170"/>
      <c r="P704" s="170"/>
      <c r="Q704" s="170"/>
      <c r="R704" s="170"/>
      <c r="S704" s="170"/>
      <c r="T704" s="171"/>
      <c r="AT704" s="165" t="s">
        <v>168</v>
      </c>
      <c r="AU704" s="165" t="s">
        <v>86</v>
      </c>
      <c r="AV704" s="13" t="s">
        <v>86</v>
      </c>
      <c r="AW704" s="13" t="s">
        <v>30</v>
      </c>
      <c r="AX704" s="13" t="s">
        <v>73</v>
      </c>
      <c r="AY704" s="165" t="s">
        <v>159</v>
      </c>
    </row>
    <row r="705" spans="1:65" s="14" customFormat="1" ht="11.25">
      <c r="B705" s="172"/>
      <c r="D705" s="164" t="s">
        <v>168</v>
      </c>
      <c r="E705" s="173" t="s">
        <v>1</v>
      </c>
      <c r="F705" s="174" t="s">
        <v>170</v>
      </c>
      <c r="H705" s="175">
        <v>362.08</v>
      </c>
      <c r="I705" s="176"/>
      <c r="L705" s="172"/>
      <c r="M705" s="177"/>
      <c r="N705" s="178"/>
      <c r="O705" s="178"/>
      <c r="P705" s="178"/>
      <c r="Q705" s="178"/>
      <c r="R705" s="178"/>
      <c r="S705" s="178"/>
      <c r="T705" s="179"/>
      <c r="AT705" s="173" t="s">
        <v>168</v>
      </c>
      <c r="AU705" s="173" t="s">
        <v>86</v>
      </c>
      <c r="AV705" s="14" t="s">
        <v>167</v>
      </c>
      <c r="AW705" s="14" t="s">
        <v>30</v>
      </c>
      <c r="AX705" s="14" t="s">
        <v>80</v>
      </c>
      <c r="AY705" s="173" t="s">
        <v>159</v>
      </c>
    </row>
    <row r="706" spans="1:65" s="2" customFormat="1" ht="24.2" customHeight="1">
      <c r="A706" s="33"/>
      <c r="B706" s="149"/>
      <c r="C706" s="150" t="s">
        <v>575</v>
      </c>
      <c r="D706" s="150" t="s">
        <v>162</v>
      </c>
      <c r="E706" s="151" t="s">
        <v>933</v>
      </c>
      <c r="F706" s="152" t="s">
        <v>934</v>
      </c>
      <c r="G706" s="153" t="s">
        <v>246</v>
      </c>
      <c r="H706" s="154">
        <v>50</v>
      </c>
      <c r="I706" s="155"/>
      <c r="J706" s="156">
        <f>ROUND(I706*H706,2)</f>
        <v>0</v>
      </c>
      <c r="K706" s="152" t="s">
        <v>166</v>
      </c>
      <c r="L706" s="34"/>
      <c r="M706" s="157" t="s">
        <v>1</v>
      </c>
      <c r="N706" s="158" t="s">
        <v>39</v>
      </c>
      <c r="O706" s="59"/>
      <c r="P706" s="159">
        <f>O706*H706</f>
        <v>0</v>
      </c>
      <c r="Q706" s="159">
        <v>0</v>
      </c>
      <c r="R706" s="159">
        <f>Q706*H706</f>
        <v>0</v>
      </c>
      <c r="S706" s="159">
        <v>3.48E-3</v>
      </c>
      <c r="T706" s="160">
        <f>S706*H706</f>
        <v>0.17399999999999999</v>
      </c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R706" s="161" t="s">
        <v>209</v>
      </c>
      <c r="AT706" s="161" t="s">
        <v>162</v>
      </c>
      <c r="AU706" s="161" t="s">
        <v>86</v>
      </c>
      <c r="AY706" s="18" t="s">
        <v>159</v>
      </c>
      <c r="BE706" s="162">
        <f>IF(N706="základní",J706,0)</f>
        <v>0</v>
      </c>
      <c r="BF706" s="162">
        <f>IF(N706="snížená",J706,0)</f>
        <v>0</v>
      </c>
      <c r="BG706" s="162">
        <f>IF(N706="zákl. přenesená",J706,0)</f>
        <v>0</v>
      </c>
      <c r="BH706" s="162">
        <f>IF(N706="sníž. přenesená",J706,0)</f>
        <v>0</v>
      </c>
      <c r="BI706" s="162">
        <f>IF(N706="nulová",J706,0)</f>
        <v>0</v>
      </c>
      <c r="BJ706" s="18" t="s">
        <v>86</v>
      </c>
      <c r="BK706" s="162">
        <f>ROUND(I706*H706,2)</f>
        <v>0</v>
      </c>
      <c r="BL706" s="18" t="s">
        <v>209</v>
      </c>
      <c r="BM706" s="161" t="s">
        <v>935</v>
      </c>
    </row>
    <row r="707" spans="1:65" s="2" customFormat="1" ht="21.75" customHeight="1">
      <c r="A707" s="33"/>
      <c r="B707" s="149"/>
      <c r="C707" s="150" t="s">
        <v>936</v>
      </c>
      <c r="D707" s="150" t="s">
        <v>162</v>
      </c>
      <c r="E707" s="151" t="s">
        <v>937</v>
      </c>
      <c r="F707" s="152" t="s">
        <v>938</v>
      </c>
      <c r="G707" s="153" t="s">
        <v>165</v>
      </c>
      <c r="H707" s="154">
        <v>2053.2620000000002</v>
      </c>
      <c r="I707" s="155"/>
      <c r="J707" s="156">
        <f>ROUND(I707*H707,2)</f>
        <v>0</v>
      </c>
      <c r="K707" s="152" t="s">
        <v>166</v>
      </c>
      <c r="L707" s="34"/>
      <c r="M707" s="157" t="s">
        <v>1</v>
      </c>
      <c r="N707" s="158" t="s">
        <v>39</v>
      </c>
      <c r="O707" s="59"/>
      <c r="P707" s="159">
        <f>O707*H707</f>
        <v>0</v>
      </c>
      <c r="Q707" s="159">
        <v>0</v>
      </c>
      <c r="R707" s="159">
        <f>Q707*H707</f>
        <v>0</v>
      </c>
      <c r="S707" s="159">
        <v>0</v>
      </c>
      <c r="T707" s="160">
        <f>S707*H707</f>
        <v>0</v>
      </c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R707" s="161" t="s">
        <v>209</v>
      </c>
      <c r="AT707" s="161" t="s">
        <v>162</v>
      </c>
      <c r="AU707" s="161" t="s">
        <v>86</v>
      </c>
      <c r="AY707" s="18" t="s">
        <v>159</v>
      </c>
      <c r="BE707" s="162">
        <f>IF(N707="základní",J707,0)</f>
        <v>0</v>
      </c>
      <c r="BF707" s="162">
        <f>IF(N707="snížená",J707,0)</f>
        <v>0</v>
      </c>
      <c r="BG707" s="162">
        <f>IF(N707="zákl. přenesená",J707,0)</f>
        <v>0</v>
      </c>
      <c r="BH707" s="162">
        <f>IF(N707="sníž. přenesená",J707,0)</f>
        <v>0</v>
      </c>
      <c r="BI707" s="162">
        <f>IF(N707="nulová",J707,0)</f>
        <v>0</v>
      </c>
      <c r="BJ707" s="18" t="s">
        <v>86</v>
      </c>
      <c r="BK707" s="162">
        <f>ROUND(I707*H707,2)</f>
        <v>0</v>
      </c>
      <c r="BL707" s="18" t="s">
        <v>209</v>
      </c>
      <c r="BM707" s="161" t="s">
        <v>939</v>
      </c>
    </row>
    <row r="708" spans="1:65" s="13" customFormat="1" ht="11.25">
      <c r="B708" s="163"/>
      <c r="D708" s="164" t="s">
        <v>168</v>
      </c>
      <c r="E708" s="165" t="s">
        <v>1</v>
      </c>
      <c r="F708" s="166" t="s">
        <v>940</v>
      </c>
      <c r="H708" s="167">
        <v>90</v>
      </c>
      <c r="I708" s="168"/>
      <c r="L708" s="163"/>
      <c r="M708" s="169"/>
      <c r="N708" s="170"/>
      <c r="O708" s="170"/>
      <c r="P708" s="170"/>
      <c r="Q708" s="170"/>
      <c r="R708" s="170"/>
      <c r="S708" s="170"/>
      <c r="T708" s="171"/>
      <c r="AT708" s="165" t="s">
        <v>168</v>
      </c>
      <c r="AU708" s="165" t="s">
        <v>86</v>
      </c>
      <c r="AV708" s="13" t="s">
        <v>86</v>
      </c>
      <c r="AW708" s="13" t="s">
        <v>30</v>
      </c>
      <c r="AX708" s="13" t="s">
        <v>73</v>
      </c>
      <c r="AY708" s="165" t="s">
        <v>159</v>
      </c>
    </row>
    <row r="709" spans="1:65" s="15" customFormat="1" ht="11.25">
      <c r="B709" s="180"/>
      <c r="D709" s="164" t="s">
        <v>168</v>
      </c>
      <c r="E709" s="181" t="s">
        <v>1</v>
      </c>
      <c r="F709" s="182" t="s">
        <v>941</v>
      </c>
      <c r="H709" s="181" t="s">
        <v>1</v>
      </c>
      <c r="I709" s="183"/>
      <c r="L709" s="180"/>
      <c r="M709" s="184"/>
      <c r="N709" s="185"/>
      <c r="O709" s="185"/>
      <c r="P709" s="185"/>
      <c r="Q709" s="185"/>
      <c r="R709" s="185"/>
      <c r="S709" s="185"/>
      <c r="T709" s="186"/>
      <c r="AT709" s="181" t="s">
        <v>168</v>
      </c>
      <c r="AU709" s="181" t="s">
        <v>86</v>
      </c>
      <c r="AV709" s="15" t="s">
        <v>80</v>
      </c>
      <c r="AW709" s="15" t="s">
        <v>30</v>
      </c>
      <c r="AX709" s="15" t="s">
        <v>73</v>
      </c>
      <c r="AY709" s="181" t="s">
        <v>159</v>
      </c>
    </row>
    <row r="710" spans="1:65" s="13" customFormat="1" ht="11.25">
      <c r="B710" s="163"/>
      <c r="D710" s="164" t="s">
        <v>168</v>
      </c>
      <c r="E710" s="165" t="s">
        <v>1</v>
      </c>
      <c r="F710" s="166" t="s">
        <v>942</v>
      </c>
      <c r="H710" s="167">
        <v>517.94799999999998</v>
      </c>
      <c r="I710" s="168"/>
      <c r="L710" s="163"/>
      <c r="M710" s="169"/>
      <c r="N710" s="170"/>
      <c r="O710" s="170"/>
      <c r="P710" s="170"/>
      <c r="Q710" s="170"/>
      <c r="R710" s="170"/>
      <c r="S710" s="170"/>
      <c r="T710" s="171"/>
      <c r="AT710" s="165" t="s">
        <v>168</v>
      </c>
      <c r="AU710" s="165" t="s">
        <v>86</v>
      </c>
      <c r="AV710" s="13" t="s">
        <v>86</v>
      </c>
      <c r="AW710" s="13" t="s">
        <v>30</v>
      </c>
      <c r="AX710" s="13" t="s">
        <v>73</v>
      </c>
      <c r="AY710" s="165" t="s">
        <v>159</v>
      </c>
    </row>
    <row r="711" spans="1:65" s="13" customFormat="1" ht="11.25">
      <c r="B711" s="163"/>
      <c r="D711" s="164" t="s">
        <v>168</v>
      </c>
      <c r="E711" s="165" t="s">
        <v>1</v>
      </c>
      <c r="F711" s="166" t="s">
        <v>819</v>
      </c>
      <c r="H711" s="167">
        <v>773.61199999999997</v>
      </c>
      <c r="I711" s="168"/>
      <c r="L711" s="163"/>
      <c r="M711" s="169"/>
      <c r="N711" s="170"/>
      <c r="O711" s="170"/>
      <c r="P711" s="170"/>
      <c r="Q711" s="170"/>
      <c r="R711" s="170"/>
      <c r="S711" s="170"/>
      <c r="T711" s="171"/>
      <c r="AT711" s="165" t="s">
        <v>168</v>
      </c>
      <c r="AU711" s="165" t="s">
        <v>86</v>
      </c>
      <c r="AV711" s="13" t="s">
        <v>86</v>
      </c>
      <c r="AW711" s="13" t="s">
        <v>30</v>
      </c>
      <c r="AX711" s="13" t="s">
        <v>73</v>
      </c>
      <c r="AY711" s="165" t="s">
        <v>159</v>
      </c>
    </row>
    <row r="712" spans="1:65" s="13" customFormat="1" ht="22.5">
      <c r="B712" s="163"/>
      <c r="D712" s="164" t="s">
        <v>168</v>
      </c>
      <c r="E712" s="165" t="s">
        <v>1</v>
      </c>
      <c r="F712" s="166" t="s">
        <v>820</v>
      </c>
      <c r="H712" s="167">
        <v>674.77800000000002</v>
      </c>
      <c r="I712" s="168"/>
      <c r="L712" s="163"/>
      <c r="M712" s="169"/>
      <c r="N712" s="170"/>
      <c r="O712" s="170"/>
      <c r="P712" s="170"/>
      <c r="Q712" s="170"/>
      <c r="R712" s="170"/>
      <c r="S712" s="170"/>
      <c r="T712" s="171"/>
      <c r="AT712" s="165" t="s">
        <v>168</v>
      </c>
      <c r="AU712" s="165" t="s">
        <v>86</v>
      </c>
      <c r="AV712" s="13" t="s">
        <v>86</v>
      </c>
      <c r="AW712" s="13" t="s">
        <v>30</v>
      </c>
      <c r="AX712" s="13" t="s">
        <v>73</v>
      </c>
      <c r="AY712" s="165" t="s">
        <v>159</v>
      </c>
    </row>
    <row r="713" spans="1:65" s="15" customFormat="1" ht="11.25">
      <c r="B713" s="180"/>
      <c r="D713" s="164" t="s">
        <v>168</v>
      </c>
      <c r="E713" s="181" t="s">
        <v>1</v>
      </c>
      <c r="F713" s="182" t="s">
        <v>821</v>
      </c>
      <c r="H713" s="181" t="s">
        <v>1</v>
      </c>
      <c r="I713" s="183"/>
      <c r="L713" s="180"/>
      <c r="M713" s="184"/>
      <c r="N713" s="185"/>
      <c r="O713" s="185"/>
      <c r="P713" s="185"/>
      <c r="Q713" s="185"/>
      <c r="R713" s="185"/>
      <c r="S713" s="185"/>
      <c r="T713" s="186"/>
      <c r="AT713" s="181" t="s">
        <v>168</v>
      </c>
      <c r="AU713" s="181" t="s">
        <v>86</v>
      </c>
      <c r="AV713" s="15" t="s">
        <v>80</v>
      </c>
      <c r="AW713" s="15" t="s">
        <v>30</v>
      </c>
      <c r="AX713" s="15" t="s">
        <v>73</v>
      </c>
      <c r="AY713" s="181" t="s">
        <v>159</v>
      </c>
    </row>
    <row r="714" spans="1:65" s="13" customFormat="1" ht="11.25">
      <c r="B714" s="163"/>
      <c r="D714" s="164" t="s">
        <v>168</v>
      </c>
      <c r="E714" s="165" t="s">
        <v>1</v>
      </c>
      <c r="F714" s="166" t="s">
        <v>822</v>
      </c>
      <c r="H714" s="167">
        <v>-55.23</v>
      </c>
      <c r="I714" s="168"/>
      <c r="L714" s="163"/>
      <c r="M714" s="169"/>
      <c r="N714" s="170"/>
      <c r="O714" s="170"/>
      <c r="P714" s="170"/>
      <c r="Q714" s="170"/>
      <c r="R714" s="170"/>
      <c r="S714" s="170"/>
      <c r="T714" s="171"/>
      <c r="AT714" s="165" t="s">
        <v>168</v>
      </c>
      <c r="AU714" s="165" t="s">
        <v>86</v>
      </c>
      <c r="AV714" s="13" t="s">
        <v>86</v>
      </c>
      <c r="AW714" s="13" t="s">
        <v>30</v>
      </c>
      <c r="AX714" s="13" t="s">
        <v>73</v>
      </c>
      <c r="AY714" s="165" t="s">
        <v>159</v>
      </c>
    </row>
    <row r="715" spans="1:65" s="13" customFormat="1" ht="11.25">
      <c r="B715" s="163"/>
      <c r="D715" s="164" t="s">
        <v>168</v>
      </c>
      <c r="E715" s="165" t="s">
        <v>1</v>
      </c>
      <c r="F715" s="166" t="s">
        <v>823</v>
      </c>
      <c r="H715" s="167">
        <v>41.67</v>
      </c>
      <c r="I715" s="168"/>
      <c r="L715" s="163"/>
      <c r="M715" s="169"/>
      <c r="N715" s="170"/>
      <c r="O715" s="170"/>
      <c r="P715" s="170"/>
      <c r="Q715" s="170"/>
      <c r="R715" s="170"/>
      <c r="S715" s="170"/>
      <c r="T715" s="171"/>
      <c r="AT715" s="165" t="s">
        <v>168</v>
      </c>
      <c r="AU715" s="165" t="s">
        <v>86</v>
      </c>
      <c r="AV715" s="13" t="s">
        <v>86</v>
      </c>
      <c r="AW715" s="13" t="s">
        <v>30</v>
      </c>
      <c r="AX715" s="13" t="s">
        <v>73</v>
      </c>
      <c r="AY715" s="165" t="s">
        <v>159</v>
      </c>
    </row>
    <row r="716" spans="1:65" s="13" customFormat="1" ht="11.25">
      <c r="B716" s="163"/>
      <c r="D716" s="164" t="s">
        <v>168</v>
      </c>
      <c r="E716" s="165" t="s">
        <v>1</v>
      </c>
      <c r="F716" s="166" t="s">
        <v>824</v>
      </c>
      <c r="H716" s="167">
        <v>-41.496000000000002</v>
      </c>
      <c r="I716" s="168"/>
      <c r="L716" s="163"/>
      <c r="M716" s="169"/>
      <c r="N716" s="170"/>
      <c r="O716" s="170"/>
      <c r="P716" s="170"/>
      <c r="Q716" s="170"/>
      <c r="R716" s="170"/>
      <c r="S716" s="170"/>
      <c r="T716" s="171"/>
      <c r="AT716" s="165" t="s">
        <v>168</v>
      </c>
      <c r="AU716" s="165" t="s">
        <v>86</v>
      </c>
      <c r="AV716" s="13" t="s">
        <v>86</v>
      </c>
      <c r="AW716" s="13" t="s">
        <v>30</v>
      </c>
      <c r="AX716" s="13" t="s">
        <v>73</v>
      </c>
      <c r="AY716" s="165" t="s">
        <v>159</v>
      </c>
    </row>
    <row r="717" spans="1:65" s="13" customFormat="1" ht="11.25">
      <c r="B717" s="163"/>
      <c r="D717" s="164" t="s">
        <v>168</v>
      </c>
      <c r="E717" s="165" t="s">
        <v>1</v>
      </c>
      <c r="F717" s="166" t="s">
        <v>943</v>
      </c>
      <c r="H717" s="167">
        <v>8.48</v>
      </c>
      <c r="I717" s="168"/>
      <c r="L717" s="163"/>
      <c r="M717" s="169"/>
      <c r="N717" s="170"/>
      <c r="O717" s="170"/>
      <c r="P717" s="170"/>
      <c r="Q717" s="170"/>
      <c r="R717" s="170"/>
      <c r="S717" s="170"/>
      <c r="T717" s="171"/>
      <c r="AT717" s="165" t="s">
        <v>168</v>
      </c>
      <c r="AU717" s="165" t="s">
        <v>86</v>
      </c>
      <c r="AV717" s="13" t="s">
        <v>86</v>
      </c>
      <c r="AW717" s="13" t="s">
        <v>30</v>
      </c>
      <c r="AX717" s="13" t="s">
        <v>73</v>
      </c>
      <c r="AY717" s="165" t="s">
        <v>159</v>
      </c>
    </row>
    <row r="718" spans="1:65" s="13" customFormat="1" ht="11.25">
      <c r="B718" s="163"/>
      <c r="D718" s="164" t="s">
        <v>168</v>
      </c>
      <c r="E718" s="165" t="s">
        <v>1</v>
      </c>
      <c r="F718" s="166" t="s">
        <v>944</v>
      </c>
      <c r="H718" s="167">
        <v>43.5</v>
      </c>
      <c r="I718" s="168"/>
      <c r="L718" s="163"/>
      <c r="M718" s="169"/>
      <c r="N718" s="170"/>
      <c r="O718" s="170"/>
      <c r="P718" s="170"/>
      <c r="Q718" s="170"/>
      <c r="R718" s="170"/>
      <c r="S718" s="170"/>
      <c r="T718" s="171"/>
      <c r="AT718" s="165" t="s">
        <v>168</v>
      </c>
      <c r="AU718" s="165" t="s">
        <v>86</v>
      </c>
      <c r="AV718" s="13" t="s">
        <v>86</v>
      </c>
      <c r="AW718" s="13" t="s">
        <v>30</v>
      </c>
      <c r="AX718" s="13" t="s">
        <v>73</v>
      </c>
      <c r="AY718" s="165" t="s">
        <v>159</v>
      </c>
    </row>
    <row r="719" spans="1:65" s="14" customFormat="1" ht="11.25">
      <c r="B719" s="172"/>
      <c r="D719" s="164" t="s">
        <v>168</v>
      </c>
      <c r="E719" s="173" t="s">
        <v>1</v>
      </c>
      <c r="F719" s="174" t="s">
        <v>170</v>
      </c>
      <c r="H719" s="175">
        <v>2053.2620000000002</v>
      </c>
      <c r="I719" s="176"/>
      <c r="L719" s="172"/>
      <c r="M719" s="177"/>
      <c r="N719" s="178"/>
      <c r="O719" s="178"/>
      <c r="P719" s="178"/>
      <c r="Q719" s="178"/>
      <c r="R719" s="178"/>
      <c r="S719" s="178"/>
      <c r="T719" s="179"/>
      <c r="AT719" s="173" t="s">
        <v>168</v>
      </c>
      <c r="AU719" s="173" t="s">
        <v>86</v>
      </c>
      <c r="AV719" s="14" t="s">
        <v>167</v>
      </c>
      <c r="AW719" s="14" t="s">
        <v>30</v>
      </c>
      <c r="AX719" s="14" t="s">
        <v>80</v>
      </c>
      <c r="AY719" s="173" t="s">
        <v>159</v>
      </c>
    </row>
    <row r="720" spans="1:65" s="2" customFormat="1" ht="33" customHeight="1">
      <c r="A720" s="33"/>
      <c r="B720" s="149"/>
      <c r="C720" s="195" t="s">
        <v>584</v>
      </c>
      <c r="D720" s="195" t="s">
        <v>269</v>
      </c>
      <c r="E720" s="196" t="s">
        <v>945</v>
      </c>
      <c r="F720" s="197" t="s">
        <v>946</v>
      </c>
      <c r="G720" s="198" t="s">
        <v>165</v>
      </c>
      <c r="H720" s="199">
        <v>2361.2510000000002</v>
      </c>
      <c r="I720" s="200"/>
      <c r="J720" s="201">
        <f>ROUND(I720*H720,2)</f>
        <v>0</v>
      </c>
      <c r="K720" s="197" t="s">
        <v>166</v>
      </c>
      <c r="L720" s="202"/>
      <c r="M720" s="203" t="s">
        <v>1</v>
      </c>
      <c r="N720" s="204" t="s">
        <v>39</v>
      </c>
      <c r="O720" s="59"/>
      <c r="P720" s="159">
        <f>O720*H720</f>
        <v>0</v>
      </c>
      <c r="Q720" s="159">
        <v>5.0000000000000001E-4</v>
      </c>
      <c r="R720" s="159">
        <f>Q720*H720</f>
        <v>1.1806255000000001</v>
      </c>
      <c r="S720" s="159">
        <v>0</v>
      </c>
      <c r="T720" s="160">
        <f>S720*H720</f>
        <v>0</v>
      </c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R720" s="161" t="s">
        <v>267</v>
      </c>
      <c r="AT720" s="161" t="s">
        <v>269</v>
      </c>
      <c r="AU720" s="161" t="s">
        <v>86</v>
      </c>
      <c r="AY720" s="18" t="s">
        <v>159</v>
      </c>
      <c r="BE720" s="162">
        <f>IF(N720="základní",J720,0)</f>
        <v>0</v>
      </c>
      <c r="BF720" s="162">
        <f>IF(N720="snížená",J720,0)</f>
        <v>0</v>
      </c>
      <c r="BG720" s="162">
        <f>IF(N720="zákl. přenesená",J720,0)</f>
        <v>0</v>
      </c>
      <c r="BH720" s="162">
        <f>IF(N720="sníž. přenesená",J720,0)</f>
        <v>0</v>
      </c>
      <c r="BI720" s="162">
        <f>IF(N720="nulová",J720,0)</f>
        <v>0</v>
      </c>
      <c r="BJ720" s="18" t="s">
        <v>86</v>
      </c>
      <c r="BK720" s="162">
        <f>ROUND(I720*H720,2)</f>
        <v>0</v>
      </c>
      <c r="BL720" s="18" t="s">
        <v>209</v>
      </c>
      <c r="BM720" s="161" t="s">
        <v>947</v>
      </c>
    </row>
    <row r="721" spans="1:65" s="13" customFormat="1" ht="11.25">
      <c r="B721" s="163"/>
      <c r="D721" s="164" t="s">
        <v>168</v>
      </c>
      <c r="E721" s="165" t="s">
        <v>1</v>
      </c>
      <c r="F721" s="166" t="s">
        <v>948</v>
      </c>
      <c r="H721" s="167">
        <v>2361.2510000000002</v>
      </c>
      <c r="I721" s="168"/>
      <c r="L721" s="163"/>
      <c r="M721" s="169"/>
      <c r="N721" s="170"/>
      <c r="O721" s="170"/>
      <c r="P721" s="170"/>
      <c r="Q721" s="170"/>
      <c r="R721" s="170"/>
      <c r="S721" s="170"/>
      <c r="T721" s="171"/>
      <c r="AT721" s="165" t="s">
        <v>168</v>
      </c>
      <c r="AU721" s="165" t="s">
        <v>86</v>
      </c>
      <c r="AV721" s="13" t="s">
        <v>86</v>
      </c>
      <c r="AW721" s="13" t="s">
        <v>30</v>
      </c>
      <c r="AX721" s="13" t="s">
        <v>73</v>
      </c>
      <c r="AY721" s="165" t="s">
        <v>159</v>
      </c>
    </row>
    <row r="722" spans="1:65" s="14" customFormat="1" ht="11.25">
      <c r="B722" s="172"/>
      <c r="D722" s="164" t="s">
        <v>168</v>
      </c>
      <c r="E722" s="173" t="s">
        <v>1</v>
      </c>
      <c r="F722" s="174" t="s">
        <v>170</v>
      </c>
      <c r="H722" s="175">
        <v>2361.2510000000002</v>
      </c>
      <c r="I722" s="176"/>
      <c r="L722" s="172"/>
      <c r="M722" s="177"/>
      <c r="N722" s="178"/>
      <c r="O722" s="178"/>
      <c r="P722" s="178"/>
      <c r="Q722" s="178"/>
      <c r="R722" s="178"/>
      <c r="S722" s="178"/>
      <c r="T722" s="179"/>
      <c r="AT722" s="173" t="s">
        <v>168</v>
      </c>
      <c r="AU722" s="173" t="s">
        <v>86</v>
      </c>
      <c r="AV722" s="14" t="s">
        <v>167</v>
      </c>
      <c r="AW722" s="14" t="s">
        <v>30</v>
      </c>
      <c r="AX722" s="14" t="s">
        <v>80</v>
      </c>
      <c r="AY722" s="173" t="s">
        <v>159</v>
      </c>
    </row>
    <row r="723" spans="1:65" s="2" customFormat="1" ht="21.75" customHeight="1">
      <c r="A723" s="33"/>
      <c r="B723" s="149"/>
      <c r="C723" s="150" t="s">
        <v>949</v>
      </c>
      <c r="D723" s="150" t="s">
        <v>162</v>
      </c>
      <c r="E723" s="151" t="s">
        <v>950</v>
      </c>
      <c r="F723" s="152" t="s">
        <v>951</v>
      </c>
      <c r="G723" s="153" t="s">
        <v>246</v>
      </c>
      <c r="H723" s="154">
        <v>75</v>
      </c>
      <c r="I723" s="155"/>
      <c r="J723" s="156">
        <f>ROUND(I723*H723,2)</f>
        <v>0</v>
      </c>
      <c r="K723" s="152" t="s">
        <v>166</v>
      </c>
      <c r="L723" s="34"/>
      <c r="M723" s="157" t="s">
        <v>1</v>
      </c>
      <c r="N723" s="158" t="s">
        <v>39</v>
      </c>
      <c r="O723" s="59"/>
      <c r="P723" s="159">
        <f>O723*H723</f>
        <v>0</v>
      </c>
      <c r="Q723" s="159">
        <v>0</v>
      </c>
      <c r="R723" s="159">
        <f>Q723*H723</f>
        <v>0</v>
      </c>
      <c r="S723" s="159">
        <v>1.6999999999999999E-3</v>
      </c>
      <c r="T723" s="160">
        <f>S723*H723</f>
        <v>0.1275</v>
      </c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R723" s="161" t="s">
        <v>209</v>
      </c>
      <c r="AT723" s="161" t="s">
        <v>162</v>
      </c>
      <c r="AU723" s="161" t="s">
        <v>86</v>
      </c>
      <c r="AY723" s="18" t="s">
        <v>159</v>
      </c>
      <c r="BE723" s="162">
        <f>IF(N723="základní",J723,0)</f>
        <v>0</v>
      </c>
      <c r="BF723" s="162">
        <f>IF(N723="snížená",J723,0)</f>
        <v>0</v>
      </c>
      <c r="BG723" s="162">
        <f>IF(N723="zákl. přenesená",J723,0)</f>
        <v>0</v>
      </c>
      <c r="BH723" s="162">
        <f>IF(N723="sníž. přenesená",J723,0)</f>
        <v>0</v>
      </c>
      <c r="BI723" s="162">
        <f>IF(N723="nulová",J723,0)</f>
        <v>0</v>
      </c>
      <c r="BJ723" s="18" t="s">
        <v>86</v>
      </c>
      <c r="BK723" s="162">
        <f>ROUND(I723*H723,2)</f>
        <v>0</v>
      </c>
      <c r="BL723" s="18" t="s">
        <v>209</v>
      </c>
      <c r="BM723" s="161" t="s">
        <v>952</v>
      </c>
    </row>
    <row r="724" spans="1:65" s="2" customFormat="1" ht="24.2" customHeight="1">
      <c r="A724" s="33"/>
      <c r="B724" s="149"/>
      <c r="C724" s="150" t="s">
        <v>953</v>
      </c>
      <c r="D724" s="150" t="s">
        <v>162</v>
      </c>
      <c r="E724" s="151" t="s">
        <v>954</v>
      </c>
      <c r="F724" s="152" t="s">
        <v>955</v>
      </c>
      <c r="G724" s="153" t="s">
        <v>246</v>
      </c>
      <c r="H724" s="154">
        <v>271.60000000000002</v>
      </c>
      <c r="I724" s="155"/>
      <c r="J724" s="156">
        <f>ROUND(I724*H724,2)</f>
        <v>0</v>
      </c>
      <c r="K724" s="152" t="s">
        <v>166</v>
      </c>
      <c r="L724" s="34"/>
      <c r="M724" s="157" t="s">
        <v>1</v>
      </c>
      <c r="N724" s="158" t="s">
        <v>39</v>
      </c>
      <c r="O724" s="59"/>
      <c r="P724" s="159">
        <f>O724*H724</f>
        <v>0</v>
      </c>
      <c r="Q724" s="159">
        <v>0</v>
      </c>
      <c r="R724" s="159">
        <f>Q724*H724</f>
        <v>0</v>
      </c>
      <c r="S724" s="159">
        <v>1.7700000000000001E-3</v>
      </c>
      <c r="T724" s="160">
        <f>S724*H724</f>
        <v>0.48073200000000005</v>
      </c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R724" s="161" t="s">
        <v>209</v>
      </c>
      <c r="AT724" s="161" t="s">
        <v>162</v>
      </c>
      <c r="AU724" s="161" t="s">
        <v>86</v>
      </c>
      <c r="AY724" s="18" t="s">
        <v>159</v>
      </c>
      <c r="BE724" s="162">
        <f>IF(N724="základní",J724,0)</f>
        <v>0</v>
      </c>
      <c r="BF724" s="162">
        <f>IF(N724="snížená",J724,0)</f>
        <v>0</v>
      </c>
      <c r="BG724" s="162">
        <f>IF(N724="zákl. přenesená",J724,0)</f>
        <v>0</v>
      </c>
      <c r="BH724" s="162">
        <f>IF(N724="sníž. přenesená",J724,0)</f>
        <v>0</v>
      </c>
      <c r="BI724" s="162">
        <f>IF(N724="nulová",J724,0)</f>
        <v>0</v>
      </c>
      <c r="BJ724" s="18" t="s">
        <v>86</v>
      </c>
      <c r="BK724" s="162">
        <f>ROUND(I724*H724,2)</f>
        <v>0</v>
      </c>
      <c r="BL724" s="18" t="s">
        <v>209</v>
      </c>
      <c r="BM724" s="161" t="s">
        <v>956</v>
      </c>
    </row>
    <row r="725" spans="1:65" s="2" customFormat="1" ht="24.2" customHeight="1">
      <c r="A725" s="33"/>
      <c r="B725" s="149"/>
      <c r="C725" s="150" t="s">
        <v>957</v>
      </c>
      <c r="D725" s="150" t="s">
        <v>162</v>
      </c>
      <c r="E725" s="151" t="s">
        <v>958</v>
      </c>
      <c r="F725" s="152" t="s">
        <v>959</v>
      </c>
      <c r="G725" s="153" t="s">
        <v>621</v>
      </c>
      <c r="H725" s="154">
        <v>5</v>
      </c>
      <c r="I725" s="155"/>
      <c r="J725" s="156">
        <f>ROUND(I725*H725,2)</f>
        <v>0</v>
      </c>
      <c r="K725" s="152" t="s">
        <v>166</v>
      </c>
      <c r="L725" s="34"/>
      <c r="M725" s="157" t="s">
        <v>1</v>
      </c>
      <c r="N725" s="158" t="s">
        <v>39</v>
      </c>
      <c r="O725" s="59"/>
      <c r="P725" s="159">
        <f>O725*H725</f>
        <v>0</v>
      </c>
      <c r="Q725" s="159">
        <v>0</v>
      </c>
      <c r="R725" s="159">
        <f>Q725*H725</f>
        <v>0</v>
      </c>
      <c r="S725" s="159">
        <v>9.0600000000000003E-3</v>
      </c>
      <c r="T725" s="160">
        <f>S725*H725</f>
        <v>4.53E-2</v>
      </c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R725" s="161" t="s">
        <v>209</v>
      </c>
      <c r="AT725" s="161" t="s">
        <v>162</v>
      </c>
      <c r="AU725" s="161" t="s">
        <v>86</v>
      </c>
      <c r="AY725" s="18" t="s">
        <v>159</v>
      </c>
      <c r="BE725" s="162">
        <f>IF(N725="základní",J725,0)</f>
        <v>0</v>
      </c>
      <c r="BF725" s="162">
        <f>IF(N725="snížená",J725,0)</f>
        <v>0</v>
      </c>
      <c r="BG725" s="162">
        <f>IF(N725="zákl. přenesená",J725,0)</f>
        <v>0</v>
      </c>
      <c r="BH725" s="162">
        <f>IF(N725="sníž. přenesená",J725,0)</f>
        <v>0</v>
      </c>
      <c r="BI725" s="162">
        <f>IF(N725="nulová",J725,0)</f>
        <v>0</v>
      </c>
      <c r="BJ725" s="18" t="s">
        <v>86</v>
      </c>
      <c r="BK725" s="162">
        <f>ROUND(I725*H725,2)</f>
        <v>0</v>
      </c>
      <c r="BL725" s="18" t="s">
        <v>209</v>
      </c>
      <c r="BM725" s="161" t="s">
        <v>960</v>
      </c>
    </row>
    <row r="726" spans="1:65" s="2" customFormat="1" ht="24.2" customHeight="1">
      <c r="A726" s="33"/>
      <c r="B726" s="149"/>
      <c r="C726" s="150" t="s">
        <v>589</v>
      </c>
      <c r="D726" s="150" t="s">
        <v>162</v>
      </c>
      <c r="E726" s="151" t="s">
        <v>961</v>
      </c>
      <c r="F726" s="152" t="s">
        <v>962</v>
      </c>
      <c r="G726" s="153" t="s">
        <v>246</v>
      </c>
      <c r="H726" s="154">
        <v>393.85</v>
      </c>
      <c r="I726" s="155"/>
      <c r="J726" s="156">
        <f>ROUND(I726*H726,2)</f>
        <v>0</v>
      </c>
      <c r="K726" s="152" t="s">
        <v>166</v>
      </c>
      <c r="L726" s="34"/>
      <c r="M726" s="157" t="s">
        <v>1</v>
      </c>
      <c r="N726" s="158" t="s">
        <v>39</v>
      </c>
      <c r="O726" s="59"/>
      <c r="P726" s="159">
        <f>O726*H726</f>
        <v>0</v>
      </c>
      <c r="Q726" s="159">
        <v>0</v>
      </c>
      <c r="R726" s="159">
        <f>Q726*H726</f>
        <v>0</v>
      </c>
      <c r="S726" s="159">
        <v>1.67E-3</v>
      </c>
      <c r="T726" s="160">
        <f>S726*H726</f>
        <v>0.65772950000000008</v>
      </c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R726" s="161" t="s">
        <v>209</v>
      </c>
      <c r="AT726" s="161" t="s">
        <v>162</v>
      </c>
      <c r="AU726" s="161" t="s">
        <v>86</v>
      </c>
      <c r="AY726" s="18" t="s">
        <v>159</v>
      </c>
      <c r="BE726" s="162">
        <f>IF(N726="základní",J726,0)</f>
        <v>0</v>
      </c>
      <c r="BF726" s="162">
        <f>IF(N726="snížená",J726,0)</f>
        <v>0</v>
      </c>
      <c r="BG726" s="162">
        <f>IF(N726="zákl. přenesená",J726,0)</f>
        <v>0</v>
      </c>
      <c r="BH726" s="162">
        <f>IF(N726="sníž. přenesená",J726,0)</f>
        <v>0</v>
      </c>
      <c r="BI726" s="162">
        <f>IF(N726="nulová",J726,0)</f>
        <v>0</v>
      </c>
      <c r="BJ726" s="18" t="s">
        <v>86</v>
      </c>
      <c r="BK726" s="162">
        <f>ROUND(I726*H726,2)</f>
        <v>0</v>
      </c>
      <c r="BL726" s="18" t="s">
        <v>209</v>
      </c>
      <c r="BM726" s="161" t="s">
        <v>963</v>
      </c>
    </row>
    <row r="727" spans="1:65" s="2" customFormat="1" ht="21.75" customHeight="1">
      <c r="A727" s="33"/>
      <c r="B727" s="149"/>
      <c r="C727" s="150" t="s">
        <v>964</v>
      </c>
      <c r="D727" s="150" t="s">
        <v>162</v>
      </c>
      <c r="E727" s="151" t="s">
        <v>965</v>
      </c>
      <c r="F727" s="152" t="s">
        <v>966</v>
      </c>
      <c r="G727" s="153" t="s">
        <v>246</v>
      </c>
      <c r="H727" s="154">
        <v>165.7</v>
      </c>
      <c r="I727" s="155"/>
      <c r="J727" s="156">
        <f>ROUND(I727*H727,2)</f>
        <v>0</v>
      </c>
      <c r="K727" s="152" t="s">
        <v>166</v>
      </c>
      <c r="L727" s="34"/>
      <c r="M727" s="157" t="s">
        <v>1</v>
      </c>
      <c r="N727" s="158" t="s">
        <v>39</v>
      </c>
      <c r="O727" s="59"/>
      <c r="P727" s="159">
        <f>O727*H727</f>
        <v>0</v>
      </c>
      <c r="Q727" s="159">
        <v>0</v>
      </c>
      <c r="R727" s="159">
        <f>Q727*H727</f>
        <v>0</v>
      </c>
      <c r="S727" s="159">
        <v>1.75E-3</v>
      </c>
      <c r="T727" s="160">
        <f>S727*H727</f>
        <v>0.28997499999999998</v>
      </c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R727" s="161" t="s">
        <v>209</v>
      </c>
      <c r="AT727" s="161" t="s">
        <v>162</v>
      </c>
      <c r="AU727" s="161" t="s">
        <v>86</v>
      </c>
      <c r="AY727" s="18" t="s">
        <v>159</v>
      </c>
      <c r="BE727" s="162">
        <f>IF(N727="základní",J727,0)</f>
        <v>0</v>
      </c>
      <c r="BF727" s="162">
        <f>IF(N727="snížená",J727,0)</f>
        <v>0</v>
      </c>
      <c r="BG727" s="162">
        <f>IF(N727="zákl. přenesená",J727,0)</f>
        <v>0</v>
      </c>
      <c r="BH727" s="162">
        <f>IF(N727="sníž. přenesená",J727,0)</f>
        <v>0</v>
      </c>
      <c r="BI727" s="162">
        <f>IF(N727="nulová",J727,0)</f>
        <v>0</v>
      </c>
      <c r="BJ727" s="18" t="s">
        <v>86</v>
      </c>
      <c r="BK727" s="162">
        <f>ROUND(I727*H727,2)</f>
        <v>0</v>
      </c>
      <c r="BL727" s="18" t="s">
        <v>209</v>
      </c>
      <c r="BM727" s="161" t="s">
        <v>967</v>
      </c>
    </row>
    <row r="728" spans="1:65" s="13" customFormat="1" ht="11.25">
      <c r="B728" s="163"/>
      <c r="D728" s="164" t="s">
        <v>168</v>
      </c>
      <c r="E728" s="165" t="s">
        <v>1</v>
      </c>
      <c r="F728" s="166" t="s">
        <v>968</v>
      </c>
      <c r="H728" s="167">
        <v>165.7</v>
      </c>
      <c r="I728" s="168"/>
      <c r="L728" s="163"/>
      <c r="M728" s="169"/>
      <c r="N728" s="170"/>
      <c r="O728" s="170"/>
      <c r="P728" s="170"/>
      <c r="Q728" s="170"/>
      <c r="R728" s="170"/>
      <c r="S728" s="170"/>
      <c r="T728" s="171"/>
      <c r="AT728" s="165" t="s">
        <v>168</v>
      </c>
      <c r="AU728" s="165" t="s">
        <v>86</v>
      </c>
      <c r="AV728" s="13" t="s">
        <v>86</v>
      </c>
      <c r="AW728" s="13" t="s">
        <v>30</v>
      </c>
      <c r="AX728" s="13" t="s">
        <v>73</v>
      </c>
      <c r="AY728" s="165" t="s">
        <v>159</v>
      </c>
    </row>
    <row r="729" spans="1:65" s="14" customFormat="1" ht="11.25">
      <c r="B729" s="172"/>
      <c r="D729" s="164" t="s">
        <v>168</v>
      </c>
      <c r="E729" s="173" t="s">
        <v>1</v>
      </c>
      <c r="F729" s="174" t="s">
        <v>170</v>
      </c>
      <c r="H729" s="175">
        <v>165.7</v>
      </c>
      <c r="I729" s="176"/>
      <c r="L729" s="172"/>
      <c r="M729" s="177"/>
      <c r="N729" s="178"/>
      <c r="O729" s="178"/>
      <c r="P729" s="178"/>
      <c r="Q729" s="178"/>
      <c r="R729" s="178"/>
      <c r="S729" s="178"/>
      <c r="T729" s="179"/>
      <c r="AT729" s="173" t="s">
        <v>168</v>
      </c>
      <c r="AU729" s="173" t="s">
        <v>86</v>
      </c>
      <c r="AV729" s="14" t="s">
        <v>167</v>
      </c>
      <c r="AW729" s="14" t="s">
        <v>30</v>
      </c>
      <c r="AX729" s="14" t="s">
        <v>80</v>
      </c>
      <c r="AY729" s="173" t="s">
        <v>159</v>
      </c>
    </row>
    <row r="730" spans="1:65" s="2" customFormat="1" ht="24.2" customHeight="1">
      <c r="A730" s="33"/>
      <c r="B730" s="149"/>
      <c r="C730" s="150" t="s">
        <v>593</v>
      </c>
      <c r="D730" s="150" t="s">
        <v>162</v>
      </c>
      <c r="E730" s="151" t="s">
        <v>969</v>
      </c>
      <c r="F730" s="152" t="s">
        <v>970</v>
      </c>
      <c r="G730" s="153" t="s">
        <v>246</v>
      </c>
      <c r="H730" s="154">
        <v>272</v>
      </c>
      <c r="I730" s="155"/>
      <c r="J730" s="156">
        <f>ROUND(I730*H730,2)</f>
        <v>0</v>
      </c>
      <c r="K730" s="152" t="s">
        <v>166</v>
      </c>
      <c r="L730" s="34"/>
      <c r="M730" s="157" t="s">
        <v>1</v>
      </c>
      <c r="N730" s="158" t="s">
        <v>39</v>
      </c>
      <c r="O730" s="59"/>
      <c r="P730" s="159">
        <f>O730*H730</f>
        <v>0</v>
      </c>
      <c r="Q730" s="159">
        <v>0</v>
      </c>
      <c r="R730" s="159">
        <f>Q730*H730</f>
        <v>0</v>
      </c>
      <c r="S730" s="159">
        <v>2.5999999999999999E-3</v>
      </c>
      <c r="T730" s="160">
        <f>S730*H730</f>
        <v>0.70719999999999994</v>
      </c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R730" s="161" t="s">
        <v>209</v>
      </c>
      <c r="AT730" s="161" t="s">
        <v>162</v>
      </c>
      <c r="AU730" s="161" t="s">
        <v>86</v>
      </c>
      <c r="AY730" s="18" t="s">
        <v>159</v>
      </c>
      <c r="BE730" s="162">
        <f>IF(N730="základní",J730,0)</f>
        <v>0</v>
      </c>
      <c r="BF730" s="162">
        <f>IF(N730="snížená",J730,0)</f>
        <v>0</v>
      </c>
      <c r="BG730" s="162">
        <f>IF(N730="zákl. přenesená",J730,0)</f>
        <v>0</v>
      </c>
      <c r="BH730" s="162">
        <f>IF(N730="sníž. přenesená",J730,0)</f>
        <v>0</v>
      </c>
      <c r="BI730" s="162">
        <f>IF(N730="nulová",J730,0)</f>
        <v>0</v>
      </c>
      <c r="BJ730" s="18" t="s">
        <v>86</v>
      </c>
      <c r="BK730" s="162">
        <f>ROUND(I730*H730,2)</f>
        <v>0</v>
      </c>
      <c r="BL730" s="18" t="s">
        <v>209</v>
      </c>
      <c r="BM730" s="161" t="s">
        <v>971</v>
      </c>
    </row>
    <row r="731" spans="1:65" s="2" customFormat="1" ht="16.5" customHeight="1">
      <c r="A731" s="33"/>
      <c r="B731" s="149"/>
      <c r="C731" s="150" t="s">
        <v>972</v>
      </c>
      <c r="D731" s="150" t="s">
        <v>162</v>
      </c>
      <c r="E731" s="151" t="s">
        <v>973</v>
      </c>
      <c r="F731" s="152" t="s">
        <v>974</v>
      </c>
      <c r="G731" s="153" t="s">
        <v>246</v>
      </c>
      <c r="H731" s="154">
        <v>220</v>
      </c>
      <c r="I731" s="155"/>
      <c r="J731" s="156">
        <f>ROUND(I731*H731,2)</f>
        <v>0</v>
      </c>
      <c r="K731" s="152" t="s">
        <v>166</v>
      </c>
      <c r="L731" s="34"/>
      <c r="M731" s="157" t="s">
        <v>1</v>
      </c>
      <c r="N731" s="158" t="s">
        <v>39</v>
      </c>
      <c r="O731" s="59"/>
      <c r="P731" s="159">
        <f>O731*H731</f>
        <v>0</v>
      </c>
      <c r="Q731" s="159">
        <v>0</v>
      </c>
      <c r="R731" s="159">
        <f>Q731*H731</f>
        <v>0</v>
      </c>
      <c r="S731" s="159">
        <v>3.9399999999999999E-3</v>
      </c>
      <c r="T731" s="160">
        <f>S731*H731</f>
        <v>0.86680000000000001</v>
      </c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R731" s="161" t="s">
        <v>209</v>
      </c>
      <c r="AT731" s="161" t="s">
        <v>162</v>
      </c>
      <c r="AU731" s="161" t="s">
        <v>86</v>
      </c>
      <c r="AY731" s="18" t="s">
        <v>159</v>
      </c>
      <c r="BE731" s="162">
        <f>IF(N731="základní",J731,0)</f>
        <v>0</v>
      </c>
      <c r="BF731" s="162">
        <f>IF(N731="snížená",J731,0)</f>
        <v>0</v>
      </c>
      <c r="BG731" s="162">
        <f>IF(N731="zákl. přenesená",J731,0)</f>
        <v>0</v>
      </c>
      <c r="BH731" s="162">
        <f>IF(N731="sníž. přenesená",J731,0)</f>
        <v>0</v>
      </c>
      <c r="BI731" s="162">
        <f>IF(N731="nulová",J731,0)</f>
        <v>0</v>
      </c>
      <c r="BJ731" s="18" t="s">
        <v>86</v>
      </c>
      <c r="BK731" s="162">
        <f>ROUND(I731*H731,2)</f>
        <v>0</v>
      </c>
      <c r="BL731" s="18" t="s">
        <v>209</v>
      </c>
      <c r="BM731" s="161" t="s">
        <v>975</v>
      </c>
    </row>
    <row r="732" spans="1:65" s="2" customFormat="1" ht="24.2" customHeight="1">
      <c r="A732" s="33"/>
      <c r="B732" s="149"/>
      <c r="C732" s="150" t="s">
        <v>599</v>
      </c>
      <c r="D732" s="150" t="s">
        <v>162</v>
      </c>
      <c r="E732" s="151" t="s">
        <v>976</v>
      </c>
      <c r="F732" s="152" t="s">
        <v>977</v>
      </c>
      <c r="G732" s="153" t="s">
        <v>246</v>
      </c>
      <c r="H732" s="154">
        <v>43</v>
      </c>
      <c r="I732" s="155"/>
      <c r="J732" s="156">
        <f>ROUND(I732*H732,2)</f>
        <v>0</v>
      </c>
      <c r="K732" s="152" t="s">
        <v>166</v>
      </c>
      <c r="L732" s="34"/>
      <c r="M732" s="157" t="s">
        <v>1</v>
      </c>
      <c r="N732" s="158" t="s">
        <v>39</v>
      </c>
      <c r="O732" s="59"/>
      <c r="P732" s="159">
        <f>O732*H732</f>
        <v>0</v>
      </c>
      <c r="Q732" s="159">
        <v>1.1800000000000001E-3</v>
      </c>
      <c r="R732" s="159">
        <f>Q732*H732</f>
        <v>5.074E-2</v>
      </c>
      <c r="S732" s="159">
        <v>0</v>
      </c>
      <c r="T732" s="160">
        <f>S732*H732</f>
        <v>0</v>
      </c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R732" s="161" t="s">
        <v>209</v>
      </c>
      <c r="AT732" s="161" t="s">
        <v>162</v>
      </c>
      <c r="AU732" s="161" t="s">
        <v>86</v>
      </c>
      <c r="AY732" s="18" t="s">
        <v>159</v>
      </c>
      <c r="BE732" s="162">
        <f>IF(N732="základní",J732,0)</f>
        <v>0</v>
      </c>
      <c r="BF732" s="162">
        <f>IF(N732="snížená",J732,0)</f>
        <v>0</v>
      </c>
      <c r="BG732" s="162">
        <f>IF(N732="zákl. přenesená",J732,0)</f>
        <v>0</v>
      </c>
      <c r="BH732" s="162">
        <f>IF(N732="sníž. přenesená",J732,0)</f>
        <v>0</v>
      </c>
      <c r="BI732" s="162">
        <f>IF(N732="nulová",J732,0)</f>
        <v>0</v>
      </c>
      <c r="BJ732" s="18" t="s">
        <v>86</v>
      </c>
      <c r="BK732" s="162">
        <f>ROUND(I732*H732,2)</f>
        <v>0</v>
      </c>
      <c r="BL732" s="18" t="s">
        <v>209</v>
      </c>
      <c r="BM732" s="161" t="s">
        <v>978</v>
      </c>
    </row>
    <row r="733" spans="1:65" s="13" customFormat="1" ht="11.25">
      <c r="B733" s="163"/>
      <c r="D733" s="164" t="s">
        <v>168</v>
      </c>
      <c r="E733" s="165" t="s">
        <v>1</v>
      </c>
      <c r="F733" s="166" t="s">
        <v>979</v>
      </c>
      <c r="H733" s="167">
        <v>43</v>
      </c>
      <c r="I733" s="168"/>
      <c r="L733" s="163"/>
      <c r="M733" s="169"/>
      <c r="N733" s="170"/>
      <c r="O733" s="170"/>
      <c r="P733" s="170"/>
      <c r="Q733" s="170"/>
      <c r="R733" s="170"/>
      <c r="S733" s="170"/>
      <c r="T733" s="171"/>
      <c r="AT733" s="165" t="s">
        <v>168</v>
      </c>
      <c r="AU733" s="165" t="s">
        <v>86</v>
      </c>
      <c r="AV733" s="13" t="s">
        <v>86</v>
      </c>
      <c r="AW733" s="13" t="s">
        <v>30</v>
      </c>
      <c r="AX733" s="13" t="s">
        <v>73</v>
      </c>
      <c r="AY733" s="165" t="s">
        <v>159</v>
      </c>
    </row>
    <row r="734" spans="1:65" s="14" customFormat="1" ht="11.25">
      <c r="B734" s="172"/>
      <c r="D734" s="164" t="s">
        <v>168</v>
      </c>
      <c r="E734" s="173" t="s">
        <v>1</v>
      </c>
      <c r="F734" s="174" t="s">
        <v>170</v>
      </c>
      <c r="H734" s="175">
        <v>43</v>
      </c>
      <c r="I734" s="176"/>
      <c r="L734" s="172"/>
      <c r="M734" s="177"/>
      <c r="N734" s="178"/>
      <c r="O734" s="178"/>
      <c r="P734" s="178"/>
      <c r="Q734" s="178"/>
      <c r="R734" s="178"/>
      <c r="S734" s="178"/>
      <c r="T734" s="179"/>
      <c r="AT734" s="173" t="s">
        <v>168</v>
      </c>
      <c r="AU734" s="173" t="s">
        <v>86</v>
      </c>
      <c r="AV734" s="14" t="s">
        <v>167</v>
      </c>
      <c r="AW734" s="14" t="s">
        <v>30</v>
      </c>
      <c r="AX734" s="14" t="s">
        <v>80</v>
      </c>
      <c r="AY734" s="173" t="s">
        <v>159</v>
      </c>
    </row>
    <row r="735" spans="1:65" s="2" customFormat="1" ht="49.15" customHeight="1">
      <c r="A735" s="33"/>
      <c r="B735" s="149"/>
      <c r="C735" s="150" t="s">
        <v>980</v>
      </c>
      <c r="D735" s="150" t="s">
        <v>162</v>
      </c>
      <c r="E735" s="151" t="s">
        <v>981</v>
      </c>
      <c r="F735" s="152" t="s">
        <v>982</v>
      </c>
      <c r="G735" s="153" t="s">
        <v>165</v>
      </c>
      <c r="H735" s="154">
        <v>51.98</v>
      </c>
      <c r="I735" s="155"/>
      <c r="J735" s="156">
        <f>ROUND(I735*H735,2)</f>
        <v>0</v>
      </c>
      <c r="K735" s="152" t="s">
        <v>166</v>
      </c>
      <c r="L735" s="34"/>
      <c r="M735" s="157" t="s">
        <v>1</v>
      </c>
      <c r="N735" s="158" t="s">
        <v>39</v>
      </c>
      <c r="O735" s="59"/>
      <c r="P735" s="159">
        <f>O735*H735</f>
        <v>0</v>
      </c>
      <c r="Q735" s="159">
        <v>6.6E-3</v>
      </c>
      <c r="R735" s="159">
        <f>Q735*H735</f>
        <v>0.34306799999999998</v>
      </c>
      <c r="S735" s="159">
        <v>0</v>
      </c>
      <c r="T735" s="160">
        <f>S735*H735</f>
        <v>0</v>
      </c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R735" s="161" t="s">
        <v>209</v>
      </c>
      <c r="AT735" s="161" t="s">
        <v>162</v>
      </c>
      <c r="AU735" s="161" t="s">
        <v>86</v>
      </c>
      <c r="AY735" s="18" t="s">
        <v>159</v>
      </c>
      <c r="BE735" s="162">
        <f>IF(N735="základní",J735,0)</f>
        <v>0</v>
      </c>
      <c r="BF735" s="162">
        <f>IF(N735="snížená",J735,0)</f>
        <v>0</v>
      </c>
      <c r="BG735" s="162">
        <f>IF(N735="zákl. přenesená",J735,0)</f>
        <v>0</v>
      </c>
      <c r="BH735" s="162">
        <f>IF(N735="sníž. přenesená",J735,0)</f>
        <v>0</v>
      </c>
      <c r="BI735" s="162">
        <f>IF(N735="nulová",J735,0)</f>
        <v>0</v>
      </c>
      <c r="BJ735" s="18" t="s">
        <v>86</v>
      </c>
      <c r="BK735" s="162">
        <f>ROUND(I735*H735,2)</f>
        <v>0</v>
      </c>
      <c r="BL735" s="18" t="s">
        <v>209</v>
      </c>
      <c r="BM735" s="161" t="s">
        <v>983</v>
      </c>
    </row>
    <row r="736" spans="1:65" s="13" customFormat="1" ht="11.25">
      <c r="B736" s="163"/>
      <c r="D736" s="164" t="s">
        <v>168</v>
      </c>
      <c r="E736" s="165" t="s">
        <v>1</v>
      </c>
      <c r="F736" s="166" t="s">
        <v>943</v>
      </c>
      <c r="H736" s="167">
        <v>8.48</v>
      </c>
      <c r="I736" s="168"/>
      <c r="L736" s="163"/>
      <c r="M736" s="169"/>
      <c r="N736" s="170"/>
      <c r="O736" s="170"/>
      <c r="P736" s="170"/>
      <c r="Q736" s="170"/>
      <c r="R736" s="170"/>
      <c r="S736" s="170"/>
      <c r="T736" s="171"/>
      <c r="AT736" s="165" t="s">
        <v>168</v>
      </c>
      <c r="AU736" s="165" t="s">
        <v>86</v>
      </c>
      <c r="AV736" s="13" t="s">
        <v>86</v>
      </c>
      <c r="AW736" s="13" t="s">
        <v>30</v>
      </c>
      <c r="AX736" s="13" t="s">
        <v>73</v>
      </c>
      <c r="AY736" s="165" t="s">
        <v>159</v>
      </c>
    </row>
    <row r="737" spans="1:65" s="13" customFormat="1" ht="11.25">
      <c r="B737" s="163"/>
      <c r="D737" s="164" t="s">
        <v>168</v>
      </c>
      <c r="E737" s="165" t="s">
        <v>1</v>
      </c>
      <c r="F737" s="166" t="s">
        <v>944</v>
      </c>
      <c r="H737" s="167">
        <v>43.5</v>
      </c>
      <c r="I737" s="168"/>
      <c r="L737" s="163"/>
      <c r="M737" s="169"/>
      <c r="N737" s="170"/>
      <c r="O737" s="170"/>
      <c r="P737" s="170"/>
      <c r="Q737" s="170"/>
      <c r="R737" s="170"/>
      <c r="S737" s="170"/>
      <c r="T737" s="171"/>
      <c r="AT737" s="165" t="s">
        <v>168</v>
      </c>
      <c r="AU737" s="165" t="s">
        <v>86</v>
      </c>
      <c r="AV737" s="13" t="s">
        <v>86</v>
      </c>
      <c r="AW737" s="13" t="s">
        <v>30</v>
      </c>
      <c r="AX737" s="13" t="s">
        <v>73</v>
      </c>
      <c r="AY737" s="165" t="s">
        <v>159</v>
      </c>
    </row>
    <row r="738" spans="1:65" s="14" customFormat="1" ht="11.25">
      <c r="B738" s="172"/>
      <c r="D738" s="164" t="s">
        <v>168</v>
      </c>
      <c r="E738" s="173" t="s">
        <v>1</v>
      </c>
      <c r="F738" s="174" t="s">
        <v>170</v>
      </c>
      <c r="H738" s="175">
        <v>51.98</v>
      </c>
      <c r="I738" s="176"/>
      <c r="L738" s="172"/>
      <c r="M738" s="177"/>
      <c r="N738" s="178"/>
      <c r="O738" s="178"/>
      <c r="P738" s="178"/>
      <c r="Q738" s="178"/>
      <c r="R738" s="178"/>
      <c r="S738" s="178"/>
      <c r="T738" s="179"/>
      <c r="AT738" s="173" t="s">
        <v>168</v>
      </c>
      <c r="AU738" s="173" t="s">
        <v>86</v>
      </c>
      <c r="AV738" s="14" t="s">
        <v>167</v>
      </c>
      <c r="AW738" s="14" t="s">
        <v>30</v>
      </c>
      <c r="AX738" s="14" t="s">
        <v>80</v>
      </c>
      <c r="AY738" s="173" t="s">
        <v>159</v>
      </c>
    </row>
    <row r="739" spans="1:65" s="2" customFormat="1" ht="49.15" customHeight="1">
      <c r="A739" s="33"/>
      <c r="B739" s="149"/>
      <c r="C739" s="150" t="s">
        <v>603</v>
      </c>
      <c r="D739" s="150" t="s">
        <v>162</v>
      </c>
      <c r="E739" s="151" t="s">
        <v>984</v>
      </c>
      <c r="F739" s="152" t="s">
        <v>985</v>
      </c>
      <c r="G739" s="153" t="s">
        <v>165</v>
      </c>
      <c r="H739" s="154">
        <v>2155.2820000000002</v>
      </c>
      <c r="I739" s="155"/>
      <c r="J739" s="156">
        <f>ROUND(I739*H739,2)</f>
        <v>0</v>
      </c>
      <c r="K739" s="152" t="s">
        <v>166</v>
      </c>
      <c r="L739" s="34"/>
      <c r="M739" s="157" t="s">
        <v>1</v>
      </c>
      <c r="N739" s="158" t="s">
        <v>39</v>
      </c>
      <c r="O739" s="59"/>
      <c r="P739" s="159">
        <f>O739*H739</f>
        <v>0</v>
      </c>
      <c r="Q739" s="159">
        <v>6.6600000000000001E-3</v>
      </c>
      <c r="R739" s="159">
        <f>Q739*H739</f>
        <v>14.354178120000002</v>
      </c>
      <c r="S739" s="159">
        <v>0</v>
      </c>
      <c r="T739" s="160">
        <f>S739*H739</f>
        <v>0</v>
      </c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R739" s="161" t="s">
        <v>209</v>
      </c>
      <c r="AT739" s="161" t="s">
        <v>162</v>
      </c>
      <c r="AU739" s="161" t="s">
        <v>86</v>
      </c>
      <c r="AY739" s="18" t="s">
        <v>159</v>
      </c>
      <c r="BE739" s="162">
        <f>IF(N739="základní",J739,0)</f>
        <v>0</v>
      </c>
      <c r="BF739" s="162">
        <f>IF(N739="snížená",J739,0)</f>
        <v>0</v>
      </c>
      <c r="BG739" s="162">
        <f>IF(N739="zákl. přenesená",J739,0)</f>
        <v>0</v>
      </c>
      <c r="BH739" s="162">
        <f>IF(N739="sníž. přenesená",J739,0)</f>
        <v>0</v>
      </c>
      <c r="BI739" s="162">
        <f>IF(N739="nulová",J739,0)</f>
        <v>0</v>
      </c>
      <c r="BJ739" s="18" t="s">
        <v>86</v>
      </c>
      <c r="BK739" s="162">
        <f>ROUND(I739*H739,2)</f>
        <v>0</v>
      </c>
      <c r="BL739" s="18" t="s">
        <v>209</v>
      </c>
      <c r="BM739" s="161" t="s">
        <v>986</v>
      </c>
    </row>
    <row r="740" spans="1:65" s="13" customFormat="1" ht="11.25">
      <c r="B740" s="163"/>
      <c r="D740" s="164" t="s">
        <v>168</v>
      </c>
      <c r="E740" s="165" t="s">
        <v>1</v>
      </c>
      <c r="F740" s="166" t="s">
        <v>987</v>
      </c>
      <c r="H740" s="167">
        <v>244</v>
      </c>
      <c r="I740" s="168"/>
      <c r="L740" s="163"/>
      <c r="M740" s="169"/>
      <c r="N740" s="170"/>
      <c r="O740" s="170"/>
      <c r="P740" s="170"/>
      <c r="Q740" s="170"/>
      <c r="R740" s="170"/>
      <c r="S740" s="170"/>
      <c r="T740" s="171"/>
      <c r="AT740" s="165" t="s">
        <v>168</v>
      </c>
      <c r="AU740" s="165" t="s">
        <v>86</v>
      </c>
      <c r="AV740" s="13" t="s">
        <v>86</v>
      </c>
      <c r="AW740" s="13" t="s">
        <v>30</v>
      </c>
      <c r="AX740" s="13" t="s">
        <v>73</v>
      </c>
      <c r="AY740" s="165" t="s">
        <v>159</v>
      </c>
    </row>
    <row r="741" spans="1:65" s="15" customFormat="1" ht="11.25">
      <c r="B741" s="180"/>
      <c r="D741" s="164" t="s">
        <v>168</v>
      </c>
      <c r="E741" s="181" t="s">
        <v>1</v>
      </c>
      <c r="F741" s="182" t="s">
        <v>941</v>
      </c>
      <c r="H741" s="181" t="s">
        <v>1</v>
      </c>
      <c r="I741" s="183"/>
      <c r="L741" s="180"/>
      <c r="M741" s="184"/>
      <c r="N741" s="185"/>
      <c r="O741" s="185"/>
      <c r="P741" s="185"/>
      <c r="Q741" s="185"/>
      <c r="R741" s="185"/>
      <c r="S741" s="185"/>
      <c r="T741" s="186"/>
      <c r="AT741" s="181" t="s">
        <v>168</v>
      </c>
      <c r="AU741" s="181" t="s">
        <v>86</v>
      </c>
      <c r="AV741" s="15" t="s">
        <v>80</v>
      </c>
      <c r="AW741" s="15" t="s">
        <v>30</v>
      </c>
      <c r="AX741" s="15" t="s">
        <v>73</v>
      </c>
      <c r="AY741" s="181" t="s">
        <v>159</v>
      </c>
    </row>
    <row r="742" spans="1:65" s="13" customFormat="1" ht="11.25">
      <c r="B742" s="163"/>
      <c r="D742" s="164" t="s">
        <v>168</v>
      </c>
      <c r="E742" s="165" t="s">
        <v>1</v>
      </c>
      <c r="F742" s="166" t="s">
        <v>942</v>
      </c>
      <c r="H742" s="167">
        <v>517.94799999999998</v>
      </c>
      <c r="I742" s="168"/>
      <c r="L742" s="163"/>
      <c r="M742" s="169"/>
      <c r="N742" s="170"/>
      <c r="O742" s="170"/>
      <c r="P742" s="170"/>
      <c r="Q742" s="170"/>
      <c r="R742" s="170"/>
      <c r="S742" s="170"/>
      <c r="T742" s="171"/>
      <c r="AT742" s="165" t="s">
        <v>168</v>
      </c>
      <c r="AU742" s="165" t="s">
        <v>86</v>
      </c>
      <c r="AV742" s="13" t="s">
        <v>86</v>
      </c>
      <c r="AW742" s="13" t="s">
        <v>30</v>
      </c>
      <c r="AX742" s="13" t="s">
        <v>73</v>
      </c>
      <c r="AY742" s="165" t="s">
        <v>159</v>
      </c>
    </row>
    <row r="743" spans="1:65" s="13" customFormat="1" ht="11.25">
      <c r="B743" s="163"/>
      <c r="D743" s="164" t="s">
        <v>168</v>
      </c>
      <c r="E743" s="165" t="s">
        <v>1</v>
      </c>
      <c r="F743" s="166" t="s">
        <v>819</v>
      </c>
      <c r="H743" s="167">
        <v>773.61199999999997</v>
      </c>
      <c r="I743" s="168"/>
      <c r="L743" s="163"/>
      <c r="M743" s="169"/>
      <c r="N743" s="170"/>
      <c r="O743" s="170"/>
      <c r="P743" s="170"/>
      <c r="Q743" s="170"/>
      <c r="R743" s="170"/>
      <c r="S743" s="170"/>
      <c r="T743" s="171"/>
      <c r="AT743" s="165" t="s">
        <v>168</v>
      </c>
      <c r="AU743" s="165" t="s">
        <v>86</v>
      </c>
      <c r="AV743" s="13" t="s">
        <v>86</v>
      </c>
      <c r="AW743" s="13" t="s">
        <v>30</v>
      </c>
      <c r="AX743" s="13" t="s">
        <v>73</v>
      </c>
      <c r="AY743" s="165" t="s">
        <v>159</v>
      </c>
    </row>
    <row r="744" spans="1:65" s="13" customFormat="1" ht="22.5">
      <c r="B744" s="163"/>
      <c r="D744" s="164" t="s">
        <v>168</v>
      </c>
      <c r="E744" s="165" t="s">
        <v>1</v>
      </c>
      <c r="F744" s="166" t="s">
        <v>820</v>
      </c>
      <c r="H744" s="167">
        <v>674.77800000000002</v>
      </c>
      <c r="I744" s="168"/>
      <c r="L744" s="163"/>
      <c r="M744" s="169"/>
      <c r="N744" s="170"/>
      <c r="O744" s="170"/>
      <c r="P744" s="170"/>
      <c r="Q744" s="170"/>
      <c r="R744" s="170"/>
      <c r="S744" s="170"/>
      <c r="T744" s="171"/>
      <c r="AT744" s="165" t="s">
        <v>168</v>
      </c>
      <c r="AU744" s="165" t="s">
        <v>86</v>
      </c>
      <c r="AV744" s="13" t="s">
        <v>86</v>
      </c>
      <c r="AW744" s="13" t="s">
        <v>30</v>
      </c>
      <c r="AX744" s="13" t="s">
        <v>73</v>
      </c>
      <c r="AY744" s="165" t="s">
        <v>159</v>
      </c>
    </row>
    <row r="745" spans="1:65" s="15" customFormat="1" ht="11.25">
      <c r="B745" s="180"/>
      <c r="D745" s="164" t="s">
        <v>168</v>
      </c>
      <c r="E745" s="181" t="s">
        <v>1</v>
      </c>
      <c r="F745" s="182" t="s">
        <v>821</v>
      </c>
      <c r="H745" s="181" t="s">
        <v>1</v>
      </c>
      <c r="I745" s="183"/>
      <c r="L745" s="180"/>
      <c r="M745" s="184"/>
      <c r="N745" s="185"/>
      <c r="O745" s="185"/>
      <c r="P745" s="185"/>
      <c r="Q745" s="185"/>
      <c r="R745" s="185"/>
      <c r="S745" s="185"/>
      <c r="T745" s="186"/>
      <c r="AT745" s="181" t="s">
        <v>168</v>
      </c>
      <c r="AU745" s="181" t="s">
        <v>86</v>
      </c>
      <c r="AV745" s="15" t="s">
        <v>80</v>
      </c>
      <c r="AW745" s="15" t="s">
        <v>30</v>
      </c>
      <c r="AX745" s="15" t="s">
        <v>73</v>
      </c>
      <c r="AY745" s="181" t="s">
        <v>159</v>
      </c>
    </row>
    <row r="746" spans="1:65" s="13" customFormat="1" ht="11.25">
      <c r="B746" s="163"/>
      <c r="D746" s="164" t="s">
        <v>168</v>
      </c>
      <c r="E746" s="165" t="s">
        <v>1</v>
      </c>
      <c r="F746" s="166" t="s">
        <v>822</v>
      </c>
      <c r="H746" s="167">
        <v>-55.23</v>
      </c>
      <c r="I746" s="168"/>
      <c r="L746" s="163"/>
      <c r="M746" s="169"/>
      <c r="N746" s="170"/>
      <c r="O746" s="170"/>
      <c r="P746" s="170"/>
      <c r="Q746" s="170"/>
      <c r="R746" s="170"/>
      <c r="S746" s="170"/>
      <c r="T746" s="171"/>
      <c r="AT746" s="165" t="s">
        <v>168</v>
      </c>
      <c r="AU746" s="165" t="s">
        <v>86</v>
      </c>
      <c r="AV746" s="13" t="s">
        <v>86</v>
      </c>
      <c r="AW746" s="13" t="s">
        <v>30</v>
      </c>
      <c r="AX746" s="13" t="s">
        <v>73</v>
      </c>
      <c r="AY746" s="165" t="s">
        <v>159</v>
      </c>
    </row>
    <row r="747" spans="1:65" s="13" customFormat="1" ht="11.25">
      <c r="B747" s="163"/>
      <c r="D747" s="164" t="s">
        <v>168</v>
      </c>
      <c r="E747" s="165" t="s">
        <v>1</v>
      </c>
      <c r="F747" s="166" t="s">
        <v>823</v>
      </c>
      <c r="H747" s="167">
        <v>41.67</v>
      </c>
      <c r="I747" s="168"/>
      <c r="L747" s="163"/>
      <c r="M747" s="169"/>
      <c r="N747" s="170"/>
      <c r="O747" s="170"/>
      <c r="P747" s="170"/>
      <c r="Q747" s="170"/>
      <c r="R747" s="170"/>
      <c r="S747" s="170"/>
      <c r="T747" s="171"/>
      <c r="AT747" s="165" t="s">
        <v>168</v>
      </c>
      <c r="AU747" s="165" t="s">
        <v>86</v>
      </c>
      <c r="AV747" s="13" t="s">
        <v>86</v>
      </c>
      <c r="AW747" s="13" t="s">
        <v>30</v>
      </c>
      <c r="AX747" s="13" t="s">
        <v>73</v>
      </c>
      <c r="AY747" s="165" t="s">
        <v>159</v>
      </c>
    </row>
    <row r="748" spans="1:65" s="13" customFormat="1" ht="11.25">
      <c r="B748" s="163"/>
      <c r="D748" s="164" t="s">
        <v>168</v>
      </c>
      <c r="E748" s="165" t="s">
        <v>1</v>
      </c>
      <c r="F748" s="166" t="s">
        <v>824</v>
      </c>
      <c r="H748" s="167">
        <v>-41.496000000000002</v>
      </c>
      <c r="I748" s="168"/>
      <c r="L748" s="163"/>
      <c r="M748" s="169"/>
      <c r="N748" s="170"/>
      <c r="O748" s="170"/>
      <c r="P748" s="170"/>
      <c r="Q748" s="170"/>
      <c r="R748" s="170"/>
      <c r="S748" s="170"/>
      <c r="T748" s="171"/>
      <c r="AT748" s="165" t="s">
        <v>168</v>
      </c>
      <c r="AU748" s="165" t="s">
        <v>86</v>
      </c>
      <c r="AV748" s="13" t="s">
        <v>86</v>
      </c>
      <c r="AW748" s="13" t="s">
        <v>30</v>
      </c>
      <c r="AX748" s="13" t="s">
        <v>73</v>
      </c>
      <c r="AY748" s="165" t="s">
        <v>159</v>
      </c>
    </row>
    <row r="749" spans="1:65" s="14" customFormat="1" ht="11.25">
      <c r="B749" s="172"/>
      <c r="D749" s="164" t="s">
        <v>168</v>
      </c>
      <c r="E749" s="173" t="s">
        <v>1</v>
      </c>
      <c r="F749" s="174" t="s">
        <v>170</v>
      </c>
      <c r="H749" s="175">
        <v>2155.2820000000002</v>
      </c>
      <c r="I749" s="176"/>
      <c r="L749" s="172"/>
      <c r="M749" s="177"/>
      <c r="N749" s="178"/>
      <c r="O749" s="178"/>
      <c r="P749" s="178"/>
      <c r="Q749" s="178"/>
      <c r="R749" s="178"/>
      <c r="S749" s="178"/>
      <c r="T749" s="179"/>
      <c r="AT749" s="173" t="s">
        <v>168</v>
      </c>
      <c r="AU749" s="173" t="s">
        <v>86</v>
      </c>
      <c r="AV749" s="14" t="s">
        <v>167</v>
      </c>
      <c r="AW749" s="14" t="s">
        <v>30</v>
      </c>
      <c r="AX749" s="14" t="s">
        <v>80</v>
      </c>
      <c r="AY749" s="173" t="s">
        <v>159</v>
      </c>
    </row>
    <row r="750" spans="1:65" s="2" customFormat="1" ht="24.2" customHeight="1">
      <c r="A750" s="33"/>
      <c r="B750" s="149"/>
      <c r="C750" s="150" t="s">
        <v>988</v>
      </c>
      <c r="D750" s="150" t="s">
        <v>162</v>
      </c>
      <c r="E750" s="151" t="s">
        <v>989</v>
      </c>
      <c r="F750" s="152" t="s">
        <v>990</v>
      </c>
      <c r="G750" s="153" t="s">
        <v>246</v>
      </c>
      <c r="H750" s="154">
        <v>181.7</v>
      </c>
      <c r="I750" s="155"/>
      <c r="J750" s="156">
        <f>ROUND(I750*H750,2)</f>
        <v>0</v>
      </c>
      <c r="K750" s="152" t="s">
        <v>1</v>
      </c>
      <c r="L750" s="34"/>
      <c r="M750" s="157" t="s">
        <v>1</v>
      </c>
      <c r="N750" s="158" t="s">
        <v>39</v>
      </c>
      <c r="O750" s="59"/>
      <c r="P750" s="159">
        <f>O750*H750</f>
        <v>0</v>
      </c>
      <c r="Q750" s="159">
        <v>0</v>
      </c>
      <c r="R750" s="159">
        <f>Q750*H750</f>
        <v>0</v>
      </c>
      <c r="S750" s="159">
        <v>0</v>
      </c>
      <c r="T750" s="160">
        <f>S750*H750</f>
        <v>0</v>
      </c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R750" s="161" t="s">
        <v>209</v>
      </c>
      <c r="AT750" s="161" t="s">
        <v>162</v>
      </c>
      <c r="AU750" s="161" t="s">
        <v>86</v>
      </c>
      <c r="AY750" s="18" t="s">
        <v>159</v>
      </c>
      <c r="BE750" s="162">
        <f>IF(N750="základní",J750,0)</f>
        <v>0</v>
      </c>
      <c r="BF750" s="162">
        <f>IF(N750="snížená",J750,0)</f>
        <v>0</v>
      </c>
      <c r="BG750" s="162">
        <f>IF(N750="zákl. přenesená",J750,0)</f>
        <v>0</v>
      </c>
      <c r="BH750" s="162">
        <f>IF(N750="sníž. přenesená",J750,0)</f>
        <v>0</v>
      </c>
      <c r="BI750" s="162">
        <f>IF(N750="nulová",J750,0)</f>
        <v>0</v>
      </c>
      <c r="BJ750" s="18" t="s">
        <v>86</v>
      </c>
      <c r="BK750" s="162">
        <f>ROUND(I750*H750,2)</f>
        <v>0</v>
      </c>
      <c r="BL750" s="18" t="s">
        <v>209</v>
      </c>
      <c r="BM750" s="161" t="s">
        <v>991</v>
      </c>
    </row>
    <row r="751" spans="1:65" s="13" customFormat="1" ht="11.25">
      <c r="B751" s="163"/>
      <c r="D751" s="164" t="s">
        <v>168</v>
      </c>
      <c r="E751" s="165" t="s">
        <v>1</v>
      </c>
      <c r="F751" s="166" t="s">
        <v>992</v>
      </c>
      <c r="H751" s="167">
        <v>16</v>
      </c>
      <c r="I751" s="168"/>
      <c r="L751" s="163"/>
      <c r="M751" s="169"/>
      <c r="N751" s="170"/>
      <c r="O751" s="170"/>
      <c r="P751" s="170"/>
      <c r="Q751" s="170"/>
      <c r="R751" s="170"/>
      <c r="S751" s="170"/>
      <c r="T751" s="171"/>
      <c r="AT751" s="165" t="s">
        <v>168</v>
      </c>
      <c r="AU751" s="165" t="s">
        <v>86</v>
      </c>
      <c r="AV751" s="13" t="s">
        <v>86</v>
      </c>
      <c r="AW751" s="13" t="s">
        <v>30</v>
      </c>
      <c r="AX751" s="13" t="s">
        <v>73</v>
      </c>
      <c r="AY751" s="165" t="s">
        <v>159</v>
      </c>
    </row>
    <row r="752" spans="1:65" s="13" customFormat="1" ht="11.25">
      <c r="B752" s="163"/>
      <c r="D752" s="164" t="s">
        <v>168</v>
      </c>
      <c r="E752" s="165" t="s">
        <v>1</v>
      </c>
      <c r="F752" s="166" t="s">
        <v>993</v>
      </c>
      <c r="H752" s="167">
        <v>165.7</v>
      </c>
      <c r="I752" s="168"/>
      <c r="L752" s="163"/>
      <c r="M752" s="169"/>
      <c r="N752" s="170"/>
      <c r="O752" s="170"/>
      <c r="P752" s="170"/>
      <c r="Q752" s="170"/>
      <c r="R752" s="170"/>
      <c r="S752" s="170"/>
      <c r="T752" s="171"/>
      <c r="AT752" s="165" t="s">
        <v>168</v>
      </c>
      <c r="AU752" s="165" t="s">
        <v>86</v>
      </c>
      <c r="AV752" s="13" t="s">
        <v>86</v>
      </c>
      <c r="AW752" s="13" t="s">
        <v>30</v>
      </c>
      <c r="AX752" s="13" t="s">
        <v>73</v>
      </c>
      <c r="AY752" s="165" t="s">
        <v>159</v>
      </c>
    </row>
    <row r="753" spans="1:65" s="14" customFormat="1" ht="11.25">
      <c r="B753" s="172"/>
      <c r="D753" s="164" t="s">
        <v>168</v>
      </c>
      <c r="E753" s="173" t="s">
        <v>1</v>
      </c>
      <c r="F753" s="174" t="s">
        <v>170</v>
      </c>
      <c r="H753" s="175">
        <v>181.7</v>
      </c>
      <c r="I753" s="176"/>
      <c r="L753" s="172"/>
      <c r="M753" s="177"/>
      <c r="N753" s="178"/>
      <c r="O753" s="178"/>
      <c r="P753" s="178"/>
      <c r="Q753" s="178"/>
      <c r="R753" s="178"/>
      <c r="S753" s="178"/>
      <c r="T753" s="179"/>
      <c r="AT753" s="173" t="s">
        <v>168</v>
      </c>
      <c r="AU753" s="173" t="s">
        <v>86</v>
      </c>
      <c r="AV753" s="14" t="s">
        <v>167</v>
      </c>
      <c r="AW753" s="14" t="s">
        <v>30</v>
      </c>
      <c r="AX753" s="14" t="s">
        <v>80</v>
      </c>
      <c r="AY753" s="173" t="s">
        <v>159</v>
      </c>
    </row>
    <row r="754" spans="1:65" s="2" customFormat="1" ht="37.9" customHeight="1">
      <c r="A754" s="33"/>
      <c r="B754" s="149"/>
      <c r="C754" s="150" t="s">
        <v>608</v>
      </c>
      <c r="D754" s="150" t="s">
        <v>162</v>
      </c>
      <c r="E754" s="151" t="s">
        <v>994</v>
      </c>
      <c r="F754" s="152" t="s">
        <v>995</v>
      </c>
      <c r="G754" s="153" t="s">
        <v>246</v>
      </c>
      <c r="H754" s="154">
        <v>470.85</v>
      </c>
      <c r="I754" s="155"/>
      <c r="J754" s="156">
        <f>ROUND(I754*H754,2)</f>
        <v>0</v>
      </c>
      <c r="K754" s="152" t="s">
        <v>166</v>
      </c>
      <c r="L754" s="34"/>
      <c r="M754" s="157" t="s">
        <v>1</v>
      </c>
      <c r="N754" s="158" t="s">
        <v>39</v>
      </c>
      <c r="O754" s="59"/>
      <c r="P754" s="159">
        <f>O754*H754</f>
        <v>0</v>
      </c>
      <c r="Q754" s="159">
        <v>3.5799999999999998E-3</v>
      </c>
      <c r="R754" s="159">
        <f>Q754*H754</f>
        <v>1.685643</v>
      </c>
      <c r="S754" s="159">
        <v>0</v>
      </c>
      <c r="T754" s="160">
        <f>S754*H754</f>
        <v>0</v>
      </c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R754" s="161" t="s">
        <v>209</v>
      </c>
      <c r="AT754" s="161" t="s">
        <v>162</v>
      </c>
      <c r="AU754" s="161" t="s">
        <v>86</v>
      </c>
      <c r="AY754" s="18" t="s">
        <v>159</v>
      </c>
      <c r="BE754" s="162">
        <f>IF(N754="základní",J754,0)</f>
        <v>0</v>
      </c>
      <c r="BF754" s="162">
        <f>IF(N754="snížená",J754,0)</f>
        <v>0</v>
      </c>
      <c r="BG754" s="162">
        <f>IF(N754="zákl. přenesená",J754,0)</f>
        <v>0</v>
      </c>
      <c r="BH754" s="162">
        <f>IF(N754="sníž. přenesená",J754,0)</f>
        <v>0</v>
      </c>
      <c r="BI754" s="162">
        <f>IF(N754="nulová",J754,0)</f>
        <v>0</v>
      </c>
      <c r="BJ754" s="18" t="s">
        <v>86</v>
      </c>
      <c r="BK754" s="162">
        <f>ROUND(I754*H754,2)</f>
        <v>0</v>
      </c>
      <c r="BL754" s="18" t="s">
        <v>209</v>
      </c>
      <c r="BM754" s="161" t="s">
        <v>996</v>
      </c>
    </row>
    <row r="755" spans="1:65" s="13" customFormat="1" ht="11.25">
      <c r="B755" s="163"/>
      <c r="D755" s="164" t="s">
        <v>168</v>
      </c>
      <c r="E755" s="165" t="s">
        <v>1</v>
      </c>
      <c r="F755" s="166" t="s">
        <v>997</v>
      </c>
      <c r="H755" s="167">
        <v>71.099999999999994</v>
      </c>
      <c r="I755" s="168"/>
      <c r="L755" s="163"/>
      <c r="M755" s="169"/>
      <c r="N755" s="170"/>
      <c r="O755" s="170"/>
      <c r="P755" s="170"/>
      <c r="Q755" s="170"/>
      <c r="R755" s="170"/>
      <c r="S755" s="170"/>
      <c r="T755" s="171"/>
      <c r="AT755" s="165" t="s">
        <v>168</v>
      </c>
      <c r="AU755" s="165" t="s">
        <v>86</v>
      </c>
      <c r="AV755" s="13" t="s">
        <v>86</v>
      </c>
      <c r="AW755" s="13" t="s">
        <v>30</v>
      </c>
      <c r="AX755" s="13" t="s">
        <v>73</v>
      </c>
      <c r="AY755" s="165" t="s">
        <v>159</v>
      </c>
    </row>
    <row r="756" spans="1:65" s="13" customFormat="1" ht="11.25">
      <c r="B756" s="163"/>
      <c r="D756" s="164" t="s">
        <v>168</v>
      </c>
      <c r="E756" s="165" t="s">
        <v>1</v>
      </c>
      <c r="F756" s="166" t="s">
        <v>998</v>
      </c>
      <c r="H756" s="167">
        <v>94.5</v>
      </c>
      <c r="I756" s="168"/>
      <c r="L756" s="163"/>
      <c r="M756" s="169"/>
      <c r="N756" s="170"/>
      <c r="O756" s="170"/>
      <c r="P756" s="170"/>
      <c r="Q756" s="170"/>
      <c r="R756" s="170"/>
      <c r="S756" s="170"/>
      <c r="T756" s="171"/>
      <c r="AT756" s="165" t="s">
        <v>168</v>
      </c>
      <c r="AU756" s="165" t="s">
        <v>86</v>
      </c>
      <c r="AV756" s="13" t="s">
        <v>86</v>
      </c>
      <c r="AW756" s="13" t="s">
        <v>30</v>
      </c>
      <c r="AX756" s="13" t="s">
        <v>73</v>
      </c>
      <c r="AY756" s="165" t="s">
        <v>159</v>
      </c>
    </row>
    <row r="757" spans="1:65" s="13" customFormat="1" ht="11.25">
      <c r="B757" s="163"/>
      <c r="D757" s="164" t="s">
        <v>168</v>
      </c>
      <c r="E757" s="165" t="s">
        <v>1</v>
      </c>
      <c r="F757" s="166" t="s">
        <v>999</v>
      </c>
      <c r="H757" s="167">
        <v>82.5</v>
      </c>
      <c r="I757" s="168"/>
      <c r="L757" s="163"/>
      <c r="M757" s="169"/>
      <c r="N757" s="170"/>
      <c r="O757" s="170"/>
      <c r="P757" s="170"/>
      <c r="Q757" s="170"/>
      <c r="R757" s="170"/>
      <c r="S757" s="170"/>
      <c r="T757" s="171"/>
      <c r="AT757" s="165" t="s">
        <v>168</v>
      </c>
      <c r="AU757" s="165" t="s">
        <v>86</v>
      </c>
      <c r="AV757" s="13" t="s">
        <v>86</v>
      </c>
      <c r="AW757" s="13" t="s">
        <v>30</v>
      </c>
      <c r="AX757" s="13" t="s">
        <v>73</v>
      </c>
      <c r="AY757" s="165" t="s">
        <v>159</v>
      </c>
    </row>
    <row r="758" spans="1:65" s="13" customFormat="1" ht="11.25">
      <c r="B758" s="163"/>
      <c r="D758" s="164" t="s">
        <v>168</v>
      </c>
      <c r="E758" s="165" t="s">
        <v>1</v>
      </c>
      <c r="F758" s="166" t="s">
        <v>1000</v>
      </c>
      <c r="H758" s="167">
        <v>3.6</v>
      </c>
      <c r="I758" s="168"/>
      <c r="L758" s="163"/>
      <c r="M758" s="169"/>
      <c r="N758" s="170"/>
      <c r="O758" s="170"/>
      <c r="P758" s="170"/>
      <c r="Q758" s="170"/>
      <c r="R758" s="170"/>
      <c r="S758" s="170"/>
      <c r="T758" s="171"/>
      <c r="AT758" s="165" t="s">
        <v>168</v>
      </c>
      <c r="AU758" s="165" t="s">
        <v>86</v>
      </c>
      <c r="AV758" s="13" t="s">
        <v>86</v>
      </c>
      <c r="AW758" s="13" t="s">
        <v>30</v>
      </c>
      <c r="AX758" s="13" t="s">
        <v>73</v>
      </c>
      <c r="AY758" s="165" t="s">
        <v>159</v>
      </c>
    </row>
    <row r="759" spans="1:65" s="13" customFormat="1" ht="11.25">
      <c r="B759" s="163"/>
      <c r="D759" s="164" t="s">
        <v>168</v>
      </c>
      <c r="E759" s="165" t="s">
        <v>1</v>
      </c>
      <c r="F759" s="166" t="s">
        <v>1001</v>
      </c>
      <c r="H759" s="167">
        <v>14.4</v>
      </c>
      <c r="I759" s="168"/>
      <c r="L759" s="163"/>
      <c r="M759" s="169"/>
      <c r="N759" s="170"/>
      <c r="O759" s="170"/>
      <c r="P759" s="170"/>
      <c r="Q759" s="170"/>
      <c r="R759" s="170"/>
      <c r="S759" s="170"/>
      <c r="T759" s="171"/>
      <c r="AT759" s="165" t="s">
        <v>168</v>
      </c>
      <c r="AU759" s="165" t="s">
        <v>86</v>
      </c>
      <c r="AV759" s="13" t="s">
        <v>86</v>
      </c>
      <c r="AW759" s="13" t="s">
        <v>30</v>
      </c>
      <c r="AX759" s="13" t="s">
        <v>73</v>
      </c>
      <c r="AY759" s="165" t="s">
        <v>159</v>
      </c>
    </row>
    <row r="760" spans="1:65" s="13" customFormat="1" ht="11.25">
      <c r="B760" s="163"/>
      <c r="D760" s="164" t="s">
        <v>168</v>
      </c>
      <c r="E760" s="165" t="s">
        <v>1</v>
      </c>
      <c r="F760" s="166" t="s">
        <v>1002</v>
      </c>
      <c r="H760" s="167">
        <v>4.8</v>
      </c>
      <c r="I760" s="168"/>
      <c r="L760" s="163"/>
      <c r="M760" s="169"/>
      <c r="N760" s="170"/>
      <c r="O760" s="170"/>
      <c r="P760" s="170"/>
      <c r="Q760" s="170"/>
      <c r="R760" s="170"/>
      <c r="S760" s="170"/>
      <c r="T760" s="171"/>
      <c r="AT760" s="165" t="s">
        <v>168</v>
      </c>
      <c r="AU760" s="165" t="s">
        <v>86</v>
      </c>
      <c r="AV760" s="13" t="s">
        <v>86</v>
      </c>
      <c r="AW760" s="13" t="s">
        <v>30</v>
      </c>
      <c r="AX760" s="13" t="s">
        <v>73</v>
      </c>
      <c r="AY760" s="165" t="s">
        <v>159</v>
      </c>
    </row>
    <row r="761" spans="1:65" s="13" customFormat="1" ht="11.25">
      <c r="B761" s="163"/>
      <c r="D761" s="164" t="s">
        <v>168</v>
      </c>
      <c r="E761" s="165" t="s">
        <v>1</v>
      </c>
      <c r="F761" s="166" t="s">
        <v>1003</v>
      </c>
      <c r="H761" s="167">
        <v>8</v>
      </c>
      <c r="I761" s="168"/>
      <c r="L761" s="163"/>
      <c r="M761" s="169"/>
      <c r="N761" s="170"/>
      <c r="O761" s="170"/>
      <c r="P761" s="170"/>
      <c r="Q761" s="170"/>
      <c r="R761" s="170"/>
      <c r="S761" s="170"/>
      <c r="T761" s="171"/>
      <c r="AT761" s="165" t="s">
        <v>168</v>
      </c>
      <c r="AU761" s="165" t="s">
        <v>86</v>
      </c>
      <c r="AV761" s="13" t="s">
        <v>86</v>
      </c>
      <c r="AW761" s="13" t="s">
        <v>30</v>
      </c>
      <c r="AX761" s="13" t="s">
        <v>73</v>
      </c>
      <c r="AY761" s="165" t="s">
        <v>159</v>
      </c>
    </row>
    <row r="762" spans="1:65" s="13" customFormat="1" ht="11.25">
      <c r="B762" s="163"/>
      <c r="D762" s="164" t="s">
        <v>168</v>
      </c>
      <c r="E762" s="165" t="s">
        <v>1</v>
      </c>
      <c r="F762" s="166" t="s">
        <v>1004</v>
      </c>
      <c r="H762" s="167">
        <v>8.8000000000000007</v>
      </c>
      <c r="I762" s="168"/>
      <c r="L762" s="163"/>
      <c r="M762" s="169"/>
      <c r="N762" s="170"/>
      <c r="O762" s="170"/>
      <c r="P762" s="170"/>
      <c r="Q762" s="170"/>
      <c r="R762" s="170"/>
      <c r="S762" s="170"/>
      <c r="T762" s="171"/>
      <c r="AT762" s="165" t="s">
        <v>168</v>
      </c>
      <c r="AU762" s="165" t="s">
        <v>86</v>
      </c>
      <c r="AV762" s="13" t="s">
        <v>86</v>
      </c>
      <c r="AW762" s="13" t="s">
        <v>30</v>
      </c>
      <c r="AX762" s="13" t="s">
        <v>73</v>
      </c>
      <c r="AY762" s="165" t="s">
        <v>159</v>
      </c>
    </row>
    <row r="763" spans="1:65" s="13" customFormat="1" ht="11.25">
      <c r="B763" s="163"/>
      <c r="D763" s="164" t="s">
        <v>168</v>
      </c>
      <c r="E763" s="165" t="s">
        <v>1</v>
      </c>
      <c r="F763" s="166" t="s">
        <v>1005</v>
      </c>
      <c r="H763" s="167">
        <v>28</v>
      </c>
      <c r="I763" s="168"/>
      <c r="L763" s="163"/>
      <c r="M763" s="169"/>
      <c r="N763" s="170"/>
      <c r="O763" s="170"/>
      <c r="P763" s="170"/>
      <c r="Q763" s="170"/>
      <c r="R763" s="170"/>
      <c r="S763" s="170"/>
      <c r="T763" s="171"/>
      <c r="AT763" s="165" t="s">
        <v>168</v>
      </c>
      <c r="AU763" s="165" t="s">
        <v>86</v>
      </c>
      <c r="AV763" s="13" t="s">
        <v>86</v>
      </c>
      <c r="AW763" s="13" t="s">
        <v>30</v>
      </c>
      <c r="AX763" s="13" t="s">
        <v>73</v>
      </c>
      <c r="AY763" s="165" t="s">
        <v>159</v>
      </c>
    </row>
    <row r="764" spans="1:65" s="13" customFormat="1" ht="11.25">
      <c r="B764" s="163"/>
      <c r="D764" s="164" t="s">
        <v>168</v>
      </c>
      <c r="E764" s="165" t="s">
        <v>1</v>
      </c>
      <c r="F764" s="166" t="s">
        <v>1006</v>
      </c>
      <c r="H764" s="167">
        <v>24</v>
      </c>
      <c r="I764" s="168"/>
      <c r="L764" s="163"/>
      <c r="M764" s="169"/>
      <c r="N764" s="170"/>
      <c r="O764" s="170"/>
      <c r="P764" s="170"/>
      <c r="Q764" s="170"/>
      <c r="R764" s="170"/>
      <c r="S764" s="170"/>
      <c r="T764" s="171"/>
      <c r="AT764" s="165" t="s">
        <v>168</v>
      </c>
      <c r="AU764" s="165" t="s">
        <v>86</v>
      </c>
      <c r="AV764" s="13" t="s">
        <v>86</v>
      </c>
      <c r="AW764" s="13" t="s">
        <v>30</v>
      </c>
      <c r="AX764" s="13" t="s">
        <v>73</v>
      </c>
      <c r="AY764" s="165" t="s">
        <v>159</v>
      </c>
    </row>
    <row r="765" spans="1:65" s="13" customFormat="1" ht="11.25">
      <c r="B765" s="163"/>
      <c r="D765" s="164" t="s">
        <v>168</v>
      </c>
      <c r="E765" s="165" t="s">
        <v>1</v>
      </c>
      <c r="F765" s="166" t="s">
        <v>1007</v>
      </c>
      <c r="H765" s="167">
        <v>6.3</v>
      </c>
      <c r="I765" s="168"/>
      <c r="L765" s="163"/>
      <c r="M765" s="169"/>
      <c r="N765" s="170"/>
      <c r="O765" s="170"/>
      <c r="P765" s="170"/>
      <c r="Q765" s="170"/>
      <c r="R765" s="170"/>
      <c r="S765" s="170"/>
      <c r="T765" s="171"/>
      <c r="AT765" s="165" t="s">
        <v>168</v>
      </c>
      <c r="AU765" s="165" t="s">
        <v>86</v>
      </c>
      <c r="AV765" s="13" t="s">
        <v>86</v>
      </c>
      <c r="AW765" s="13" t="s">
        <v>30</v>
      </c>
      <c r="AX765" s="13" t="s">
        <v>73</v>
      </c>
      <c r="AY765" s="165" t="s">
        <v>159</v>
      </c>
    </row>
    <row r="766" spans="1:65" s="13" customFormat="1" ht="11.25">
      <c r="B766" s="163"/>
      <c r="D766" s="164" t="s">
        <v>168</v>
      </c>
      <c r="E766" s="165" t="s">
        <v>1</v>
      </c>
      <c r="F766" s="166" t="s">
        <v>1008</v>
      </c>
      <c r="H766" s="167">
        <v>24</v>
      </c>
      <c r="I766" s="168"/>
      <c r="L766" s="163"/>
      <c r="M766" s="169"/>
      <c r="N766" s="170"/>
      <c r="O766" s="170"/>
      <c r="P766" s="170"/>
      <c r="Q766" s="170"/>
      <c r="R766" s="170"/>
      <c r="S766" s="170"/>
      <c r="T766" s="171"/>
      <c r="AT766" s="165" t="s">
        <v>168</v>
      </c>
      <c r="AU766" s="165" t="s">
        <v>86</v>
      </c>
      <c r="AV766" s="13" t="s">
        <v>86</v>
      </c>
      <c r="AW766" s="13" t="s">
        <v>30</v>
      </c>
      <c r="AX766" s="13" t="s">
        <v>73</v>
      </c>
      <c r="AY766" s="165" t="s">
        <v>159</v>
      </c>
    </row>
    <row r="767" spans="1:65" s="13" customFormat="1" ht="11.25">
      <c r="B767" s="163"/>
      <c r="D767" s="164" t="s">
        <v>168</v>
      </c>
      <c r="E767" s="165" t="s">
        <v>1</v>
      </c>
      <c r="F767" s="166" t="s">
        <v>1009</v>
      </c>
      <c r="H767" s="167">
        <v>5.2</v>
      </c>
      <c r="I767" s="168"/>
      <c r="L767" s="163"/>
      <c r="M767" s="169"/>
      <c r="N767" s="170"/>
      <c r="O767" s="170"/>
      <c r="P767" s="170"/>
      <c r="Q767" s="170"/>
      <c r="R767" s="170"/>
      <c r="S767" s="170"/>
      <c r="T767" s="171"/>
      <c r="AT767" s="165" t="s">
        <v>168</v>
      </c>
      <c r="AU767" s="165" t="s">
        <v>86</v>
      </c>
      <c r="AV767" s="13" t="s">
        <v>86</v>
      </c>
      <c r="AW767" s="13" t="s">
        <v>30</v>
      </c>
      <c r="AX767" s="13" t="s">
        <v>73</v>
      </c>
      <c r="AY767" s="165" t="s">
        <v>159</v>
      </c>
    </row>
    <row r="768" spans="1:65" s="13" customFormat="1" ht="11.25">
      <c r="B768" s="163"/>
      <c r="D768" s="164" t="s">
        <v>168</v>
      </c>
      <c r="E768" s="165" t="s">
        <v>1</v>
      </c>
      <c r="F768" s="166" t="s">
        <v>1010</v>
      </c>
      <c r="H768" s="167">
        <v>5</v>
      </c>
      <c r="I768" s="168"/>
      <c r="L768" s="163"/>
      <c r="M768" s="169"/>
      <c r="N768" s="170"/>
      <c r="O768" s="170"/>
      <c r="P768" s="170"/>
      <c r="Q768" s="170"/>
      <c r="R768" s="170"/>
      <c r="S768" s="170"/>
      <c r="T768" s="171"/>
      <c r="AT768" s="165" t="s">
        <v>168</v>
      </c>
      <c r="AU768" s="165" t="s">
        <v>86</v>
      </c>
      <c r="AV768" s="13" t="s">
        <v>86</v>
      </c>
      <c r="AW768" s="13" t="s">
        <v>30</v>
      </c>
      <c r="AX768" s="13" t="s">
        <v>73</v>
      </c>
      <c r="AY768" s="165" t="s">
        <v>159</v>
      </c>
    </row>
    <row r="769" spans="1:65" s="13" customFormat="1" ht="11.25">
      <c r="B769" s="163"/>
      <c r="D769" s="164" t="s">
        <v>168</v>
      </c>
      <c r="E769" s="165" t="s">
        <v>1</v>
      </c>
      <c r="F769" s="166" t="s">
        <v>1011</v>
      </c>
      <c r="H769" s="167">
        <v>6.8</v>
      </c>
      <c r="I769" s="168"/>
      <c r="L769" s="163"/>
      <c r="M769" s="169"/>
      <c r="N769" s="170"/>
      <c r="O769" s="170"/>
      <c r="P769" s="170"/>
      <c r="Q769" s="170"/>
      <c r="R769" s="170"/>
      <c r="S769" s="170"/>
      <c r="T769" s="171"/>
      <c r="AT769" s="165" t="s">
        <v>168</v>
      </c>
      <c r="AU769" s="165" t="s">
        <v>86</v>
      </c>
      <c r="AV769" s="13" t="s">
        <v>86</v>
      </c>
      <c r="AW769" s="13" t="s">
        <v>30</v>
      </c>
      <c r="AX769" s="13" t="s">
        <v>73</v>
      </c>
      <c r="AY769" s="165" t="s">
        <v>159</v>
      </c>
    </row>
    <row r="770" spans="1:65" s="13" customFormat="1" ht="11.25">
      <c r="B770" s="163"/>
      <c r="D770" s="164" t="s">
        <v>168</v>
      </c>
      <c r="E770" s="165" t="s">
        <v>1</v>
      </c>
      <c r="F770" s="166" t="s">
        <v>1012</v>
      </c>
      <c r="H770" s="167">
        <v>14.1</v>
      </c>
      <c r="I770" s="168"/>
      <c r="L770" s="163"/>
      <c r="M770" s="169"/>
      <c r="N770" s="170"/>
      <c r="O770" s="170"/>
      <c r="P770" s="170"/>
      <c r="Q770" s="170"/>
      <c r="R770" s="170"/>
      <c r="S770" s="170"/>
      <c r="T770" s="171"/>
      <c r="AT770" s="165" t="s">
        <v>168</v>
      </c>
      <c r="AU770" s="165" t="s">
        <v>86</v>
      </c>
      <c r="AV770" s="13" t="s">
        <v>86</v>
      </c>
      <c r="AW770" s="13" t="s">
        <v>30</v>
      </c>
      <c r="AX770" s="13" t="s">
        <v>73</v>
      </c>
      <c r="AY770" s="165" t="s">
        <v>159</v>
      </c>
    </row>
    <row r="771" spans="1:65" s="13" customFormat="1" ht="11.25">
      <c r="B771" s="163"/>
      <c r="D771" s="164" t="s">
        <v>168</v>
      </c>
      <c r="E771" s="165" t="s">
        <v>1</v>
      </c>
      <c r="F771" s="166" t="s">
        <v>1013</v>
      </c>
      <c r="H771" s="167">
        <v>6.25</v>
      </c>
      <c r="I771" s="168"/>
      <c r="L771" s="163"/>
      <c r="M771" s="169"/>
      <c r="N771" s="170"/>
      <c r="O771" s="170"/>
      <c r="P771" s="170"/>
      <c r="Q771" s="170"/>
      <c r="R771" s="170"/>
      <c r="S771" s="170"/>
      <c r="T771" s="171"/>
      <c r="AT771" s="165" t="s">
        <v>168</v>
      </c>
      <c r="AU771" s="165" t="s">
        <v>86</v>
      </c>
      <c r="AV771" s="13" t="s">
        <v>86</v>
      </c>
      <c r="AW771" s="13" t="s">
        <v>30</v>
      </c>
      <c r="AX771" s="13" t="s">
        <v>73</v>
      </c>
      <c r="AY771" s="165" t="s">
        <v>159</v>
      </c>
    </row>
    <row r="772" spans="1:65" s="13" customFormat="1" ht="11.25">
      <c r="B772" s="163"/>
      <c r="D772" s="164" t="s">
        <v>168</v>
      </c>
      <c r="E772" s="165" t="s">
        <v>1</v>
      </c>
      <c r="F772" s="166" t="s">
        <v>1014</v>
      </c>
      <c r="H772" s="167">
        <v>5.9</v>
      </c>
      <c r="I772" s="168"/>
      <c r="L772" s="163"/>
      <c r="M772" s="169"/>
      <c r="N772" s="170"/>
      <c r="O772" s="170"/>
      <c r="P772" s="170"/>
      <c r="Q772" s="170"/>
      <c r="R772" s="170"/>
      <c r="S772" s="170"/>
      <c r="T772" s="171"/>
      <c r="AT772" s="165" t="s">
        <v>168</v>
      </c>
      <c r="AU772" s="165" t="s">
        <v>86</v>
      </c>
      <c r="AV772" s="13" t="s">
        <v>86</v>
      </c>
      <c r="AW772" s="13" t="s">
        <v>30</v>
      </c>
      <c r="AX772" s="13" t="s">
        <v>73</v>
      </c>
      <c r="AY772" s="165" t="s">
        <v>159</v>
      </c>
    </row>
    <row r="773" spans="1:65" s="13" customFormat="1" ht="11.25">
      <c r="B773" s="163"/>
      <c r="D773" s="164" t="s">
        <v>168</v>
      </c>
      <c r="E773" s="165" t="s">
        <v>1</v>
      </c>
      <c r="F773" s="166" t="s">
        <v>1015</v>
      </c>
      <c r="H773" s="167">
        <v>7.9</v>
      </c>
      <c r="I773" s="168"/>
      <c r="L773" s="163"/>
      <c r="M773" s="169"/>
      <c r="N773" s="170"/>
      <c r="O773" s="170"/>
      <c r="P773" s="170"/>
      <c r="Q773" s="170"/>
      <c r="R773" s="170"/>
      <c r="S773" s="170"/>
      <c r="T773" s="171"/>
      <c r="AT773" s="165" t="s">
        <v>168</v>
      </c>
      <c r="AU773" s="165" t="s">
        <v>86</v>
      </c>
      <c r="AV773" s="13" t="s">
        <v>86</v>
      </c>
      <c r="AW773" s="13" t="s">
        <v>30</v>
      </c>
      <c r="AX773" s="13" t="s">
        <v>73</v>
      </c>
      <c r="AY773" s="165" t="s">
        <v>159</v>
      </c>
    </row>
    <row r="774" spans="1:65" s="13" customFormat="1" ht="11.25">
      <c r="B774" s="163"/>
      <c r="D774" s="164" t="s">
        <v>168</v>
      </c>
      <c r="E774" s="165" t="s">
        <v>1</v>
      </c>
      <c r="F774" s="166" t="s">
        <v>1016</v>
      </c>
      <c r="H774" s="167">
        <v>4.2</v>
      </c>
      <c r="I774" s="168"/>
      <c r="L774" s="163"/>
      <c r="M774" s="169"/>
      <c r="N774" s="170"/>
      <c r="O774" s="170"/>
      <c r="P774" s="170"/>
      <c r="Q774" s="170"/>
      <c r="R774" s="170"/>
      <c r="S774" s="170"/>
      <c r="T774" s="171"/>
      <c r="AT774" s="165" t="s">
        <v>168</v>
      </c>
      <c r="AU774" s="165" t="s">
        <v>86</v>
      </c>
      <c r="AV774" s="13" t="s">
        <v>86</v>
      </c>
      <c r="AW774" s="13" t="s">
        <v>30</v>
      </c>
      <c r="AX774" s="13" t="s">
        <v>73</v>
      </c>
      <c r="AY774" s="165" t="s">
        <v>159</v>
      </c>
    </row>
    <row r="775" spans="1:65" s="13" customFormat="1" ht="11.25">
      <c r="B775" s="163"/>
      <c r="D775" s="164" t="s">
        <v>168</v>
      </c>
      <c r="E775" s="165" t="s">
        <v>1</v>
      </c>
      <c r="F775" s="166" t="s">
        <v>1017</v>
      </c>
      <c r="H775" s="167">
        <v>10.4</v>
      </c>
      <c r="I775" s="168"/>
      <c r="L775" s="163"/>
      <c r="M775" s="169"/>
      <c r="N775" s="170"/>
      <c r="O775" s="170"/>
      <c r="P775" s="170"/>
      <c r="Q775" s="170"/>
      <c r="R775" s="170"/>
      <c r="S775" s="170"/>
      <c r="T775" s="171"/>
      <c r="AT775" s="165" t="s">
        <v>168</v>
      </c>
      <c r="AU775" s="165" t="s">
        <v>86</v>
      </c>
      <c r="AV775" s="13" t="s">
        <v>86</v>
      </c>
      <c r="AW775" s="13" t="s">
        <v>30</v>
      </c>
      <c r="AX775" s="13" t="s">
        <v>73</v>
      </c>
      <c r="AY775" s="165" t="s">
        <v>159</v>
      </c>
    </row>
    <row r="776" spans="1:65" s="13" customFormat="1" ht="11.25">
      <c r="B776" s="163"/>
      <c r="D776" s="164" t="s">
        <v>168</v>
      </c>
      <c r="E776" s="165" t="s">
        <v>1</v>
      </c>
      <c r="F776" s="166" t="s">
        <v>1018</v>
      </c>
      <c r="H776" s="167">
        <v>16.399999999999999</v>
      </c>
      <c r="I776" s="168"/>
      <c r="L776" s="163"/>
      <c r="M776" s="169"/>
      <c r="N776" s="170"/>
      <c r="O776" s="170"/>
      <c r="P776" s="170"/>
      <c r="Q776" s="170"/>
      <c r="R776" s="170"/>
      <c r="S776" s="170"/>
      <c r="T776" s="171"/>
      <c r="AT776" s="165" t="s">
        <v>168</v>
      </c>
      <c r="AU776" s="165" t="s">
        <v>86</v>
      </c>
      <c r="AV776" s="13" t="s">
        <v>86</v>
      </c>
      <c r="AW776" s="13" t="s">
        <v>30</v>
      </c>
      <c r="AX776" s="13" t="s">
        <v>73</v>
      </c>
      <c r="AY776" s="165" t="s">
        <v>159</v>
      </c>
    </row>
    <row r="777" spans="1:65" s="13" customFormat="1" ht="11.25">
      <c r="B777" s="163"/>
      <c r="D777" s="164" t="s">
        <v>168</v>
      </c>
      <c r="E777" s="165" t="s">
        <v>1</v>
      </c>
      <c r="F777" s="166" t="s">
        <v>1019</v>
      </c>
      <c r="H777" s="167">
        <v>5.9</v>
      </c>
      <c r="I777" s="168"/>
      <c r="L777" s="163"/>
      <c r="M777" s="169"/>
      <c r="N777" s="170"/>
      <c r="O777" s="170"/>
      <c r="P777" s="170"/>
      <c r="Q777" s="170"/>
      <c r="R777" s="170"/>
      <c r="S777" s="170"/>
      <c r="T777" s="171"/>
      <c r="AT777" s="165" t="s">
        <v>168</v>
      </c>
      <c r="AU777" s="165" t="s">
        <v>86</v>
      </c>
      <c r="AV777" s="13" t="s">
        <v>86</v>
      </c>
      <c r="AW777" s="13" t="s">
        <v>30</v>
      </c>
      <c r="AX777" s="13" t="s">
        <v>73</v>
      </c>
      <c r="AY777" s="165" t="s">
        <v>159</v>
      </c>
    </row>
    <row r="778" spans="1:65" s="13" customFormat="1" ht="11.25">
      <c r="B778" s="163"/>
      <c r="D778" s="164" t="s">
        <v>168</v>
      </c>
      <c r="E778" s="165" t="s">
        <v>1</v>
      </c>
      <c r="F778" s="166" t="s">
        <v>1020</v>
      </c>
      <c r="H778" s="167">
        <v>12.8</v>
      </c>
      <c r="I778" s="168"/>
      <c r="L778" s="163"/>
      <c r="M778" s="169"/>
      <c r="N778" s="170"/>
      <c r="O778" s="170"/>
      <c r="P778" s="170"/>
      <c r="Q778" s="170"/>
      <c r="R778" s="170"/>
      <c r="S778" s="170"/>
      <c r="T778" s="171"/>
      <c r="AT778" s="165" t="s">
        <v>168</v>
      </c>
      <c r="AU778" s="165" t="s">
        <v>86</v>
      </c>
      <c r="AV778" s="13" t="s">
        <v>86</v>
      </c>
      <c r="AW778" s="13" t="s">
        <v>30</v>
      </c>
      <c r="AX778" s="13" t="s">
        <v>73</v>
      </c>
      <c r="AY778" s="165" t="s">
        <v>159</v>
      </c>
    </row>
    <row r="779" spans="1:65" s="14" customFormat="1" ht="11.25">
      <c r="B779" s="172"/>
      <c r="D779" s="164" t="s">
        <v>168</v>
      </c>
      <c r="E779" s="173" t="s">
        <v>1</v>
      </c>
      <c r="F779" s="174" t="s">
        <v>170</v>
      </c>
      <c r="H779" s="175">
        <v>470.84999999999991</v>
      </c>
      <c r="I779" s="176"/>
      <c r="L779" s="172"/>
      <c r="M779" s="177"/>
      <c r="N779" s="178"/>
      <c r="O779" s="178"/>
      <c r="P779" s="178"/>
      <c r="Q779" s="178"/>
      <c r="R779" s="178"/>
      <c r="S779" s="178"/>
      <c r="T779" s="179"/>
      <c r="AT779" s="173" t="s">
        <v>168</v>
      </c>
      <c r="AU779" s="173" t="s">
        <v>86</v>
      </c>
      <c r="AV779" s="14" t="s">
        <v>167</v>
      </c>
      <c r="AW779" s="14" t="s">
        <v>30</v>
      </c>
      <c r="AX779" s="14" t="s">
        <v>80</v>
      </c>
      <c r="AY779" s="173" t="s">
        <v>159</v>
      </c>
    </row>
    <row r="780" spans="1:65" s="2" customFormat="1" ht="37.9" customHeight="1">
      <c r="A780" s="33"/>
      <c r="B780" s="149"/>
      <c r="C780" s="150" t="s">
        <v>1021</v>
      </c>
      <c r="D780" s="150" t="s">
        <v>162</v>
      </c>
      <c r="E780" s="151" t="s">
        <v>1022</v>
      </c>
      <c r="F780" s="152" t="s">
        <v>1023</v>
      </c>
      <c r="G780" s="153" t="s">
        <v>246</v>
      </c>
      <c r="H780" s="154">
        <v>131</v>
      </c>
      <c r="I780" s="155"/>
      <c r="J780" s="156">
        <f>ROUND(I780*H780,2)</f>
        <v>0</v>
      </c>
      <c r="K780" s="152" t="s">
        <v>166</v>
      </c>
      <c r="L780" s="34"/>
      <c r="M780" s="157" t="s">
        <v>1</v>
      </c>
      <c r="N780" s="158" t="s">
        <v>39</v>
      </c>
      <c r="O780" s="59"/>
      <c r="P780" s="159">
        <f>O780*H780</f>
        <v>0</v>
      </c>
      <c r="Q780" s="159">
        <v>4.7600000000000003E-3</v>
      </c>
      <c r="R780" s="159">
        <f>Q780*H780</f>
        <v>0.62356</v>
      </c>
      <c r="S780" s="159">
        <v>0</v>
      </c>
      <c r="T780" s="160">
        <f>S780*H780</f>
        <v>0</v>
      </c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R780" s="161" t="s">
        <v>209</v>
      </c>
      <c r="AT780" s="161" t="s">
        <v>162</v>
      </c>
      <c r="AU780" s="161" t="s">
        <v>86</v>
      </c>
      <c r="AY780" s="18" t="s">
        <v>159</v>
      </c>
      <c r="BE780" s="162">
        <f>IF(N780="základní",J780,0)</f>
        <v>0</v>
      </c>
      <c r="BF780" s="162">
        <f>IF(N780="snížená",J780,0)</f>
        <v>0</v>
      </c>
      <c r="BG780" s="162">
        <f>IF(N780="zákl. přenesená",J780,0)</f>
        <v>0</v>
      </c>
      <c r="BH780" s="162">
        <f>IF(N780="sníž. přenesená",J780,0)</f>
        <v>0</v>
      </c>
      <c r="BI780" s="162">
        <f>IF(N780="nulová",J780,0)</f>
        <v>0</v>
      </c>
      <c r="BJ780" s="18" t="s">
        <v>86</v>
      </c>
      <c r="BK780" s="162">
        <f>ROUND(I780*H780,2)</f>
        <v>0</v>
      </c>
      <c r="BL780" s="18" t="s">
        <v>209</v>
      </c>
      <c r="BM780" s="161" t="s">
        <v>1024</v>
      </c>
    </row>
    <row r="781" spans="1:65" s="13" customFormat="1" ht="11.25">
      <c r="B781" s="163"/>
      <c r="D781" s="164" t="s">
        <v>168</v>
      </c>
      <c r="E781" s="165" t="s">
        <v>1</v>
      </c>
      <c r="F781" s="166" t="s">
        <v>1025</v>
      </c>
      <c r="H781" s="167">
        <v>131</v>
      </c>
      <c r="I781" s="168"/>
      <c r="L781" s="163"/>
      <c r="M781" s="169"/>
      <c r="N781" s="170"/>
      <c r="O781" s="170"/>
      <c r="P781" s="170"/>
      <c r="Q781" s="170"/>
      <c r="R781" s="170"/>
      <c r="S781" s="170"/>
      <c r="T781" s="171"/>
      <c r="AT781" s="165" t="s">
        <v>168</v>
      </c>
      <c r="AU781" s="165" t="s">
        <v>86</v>
      </c>
      <c r="AV781" s="13" t="s">
        <v>86</v>
      </c>
      <c r="AW781" s="13" t="s">
        <v>30</v>
      </c>
      <c r="AX781" s="13" t="s">
        <v>73</v>
      </c>
      <c r="AY781" s="165" t="s">
        <v>159</v>
      </c>
    </row>
    <row r="782" spans="1:65" s="14" customFormat="1" ht="11.25">
      <c r="B782" s="172"/>
      <c r="D782" s="164" t="s">
        <v>168</v>
      </c>
      <c r="E782" s="173" t="s">
        <v>1</v>
      </c>
      <c r="F782" s="174" t="s">
        <v>170</v>
      </c>
      <c r="H782" s="175">
        <v>131</v>
      </c>
      <c r="I782" s="176"/>
      <c r="L782" s="172"/>
      <c r="M782" s="177"/>
      <c r="N782" s="178"/>
      <c r="O782" s="178"/>
      <c r="P782" s="178"/>
      <c r="Q782" s="178"/>
      <c r="R782" s="178"/>
      <c r="S782" s="178"/>
      <c r="T782" s="179"/>
      <c r="AT782" s="173" t="s">
        <v>168</v>
      </c>
      <c r="AU782" s="173" t="s">
        <v>86</v>
      </c>
      <c r="AV782" s="14" t="s">
        <v>167</v>
      </c>
      <c r="AW782" s="14" t="s">
        <v>30</v>
      </c>
      <c r="AX782" s="14" t="s">
        <v>80</v>
      </c>
      <c r="AY782" s="173" t="s">
        <v>159</v>
      </c>
    </row>
    <row r="783" spans="1:65" s="2" customFormat="1" ht="37.9" customHeight="1">
      <c r="A783" s="33"/>
      <c r="B783" s="149"/>
      <c r="C783" s="150" t="s">
        <v>612</v>
      </c>
      <c r="D783" s="150" t="s">
        <v>162</v>
      </c>
      <c r="E783" s="151" t="s">
        <v>1026</v>
      </c>
      <c r="F783" s="152" t="s">
        <v>1027</v>
      </c>
      <c r="G783" s="153" t="s">
        <v>246</v>
      </c>
      <c r="H783" s="154">
        <v>31</v>
      </c>
      <c r="I783" s="155"/>
      <c r="J783" s="156">
        <f>ROUND(I783*H783,2)</f>
        <v>0</v>
      </c>
      <c r="K783" s="152" t="s">
        <v>166</v>
      </c>
      <c r="L783" s="34"/>
      <c r="M783" s="157" t="s">
        <v>1</v>
      </c>
      <c r="N783" s="158" t="s">
        <v>39</v>
      </c>
      <c r="O783" s="59"/>
      <c r="P783" s="159">
        <f>O783*H783</f>
        <v>0</v>
      </c>
      <c r="Q783" s="159">
        <v>3.2000000000000002E-3</v>
      </c>
      <c r="R783" s="159">
        <f>Q783*H783</f>
        <v>9.920000000000001E-2</v>
      </c>
      <c r="S783" s="159">
        <v>0</v>
      </c>
      <c r="T783" s="160">
        <f>S783*H783</f>
        <v>0</v>
      </c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R783" s="161" t="s">
        <v>209</v>
      </c>
      <c r="AT783" s="161" t="s">
        <v>162</v>
      </c>
      <c r="AU783" s="161" t="s">
        <v>86</v>
      </c>
      <c r="AY783" s="18" t="s">
        <v>159</v>
      </c>
      <c r="BE783" s="162">
        <f>IF(N783="základní",J783,0)</f>
        <v>0</v>
      </c>
      <c r="BF783" s="162">
        <f>IF(N783="snížená",J783,0)</f>
        <v>0</v>
      </c>
      <c r="BG783" s="162">
        <f>IF(N783="zákl. přenesená",J783,0)</f>
        <v>0</v>
      </c>
      <c r="BH783" s="162">
        <f>IF(N783="sníž. přenesená",J783,0)</f>
        <v>0</v>
      </c>
      <c r="BI783" s="162">
        <f>IF(N783="nulová",J783,0)</f>
        <v>0</v>
      </c>
      <c r="BJ783" s="18" t="s">
        <v>86</v>
      </c>
      <c r="BK783" s="162">
        <f>ROUND(I783*H783,2)</f>
        <v>0</v>
      </c>
      <c r="BL783" s="18" t="s">
        <v>209</v>
      </c>
      <c r="BM783" s="161" t="s">
        <v>1028</v>
      </c>
    </row>
    <row r="784" spans="1:65" s="13" customFormat="1" ht="11.25">
      <c r="B784" s="163"/>
      <c r="D784" s="164" t="s">
        <v>168</v>
      </c>
      <c r="E784" s="165" t="s">
        <v>1</v>
      </c>
      <c r="F784" s="166" t="s">
        <v>1029</v>
      </c>
      <c r="H784" s="167">
        <v>31</v>
      </c>
      <c r="I784" s="168"/>
      <c r="L784" s="163"/>
      <c r="M784" s="169"/>
      <c r="N784" s="170"/>
      <c r="O784" s="170"/>
      <c r="P784" s="170"/>
      <c r="Q784" s="170"/>
      <c r="R784" s="170"/>
      <c r="S784" s="170"/>
      <c r="T784" s="171"/>
      <c r="AT784" s="165" t="s">
        <v>168</v>
      </c>
      <c r="AU784" s="165" t="s">
        <v>86</v>
      </c>
      <c r="AV784" s="13" t="s">
        <v>86</v>
      </c>
      <c r="AW784" s="13" t="s">
        <v>30</v>
      </c>
      <c r="AX784" s="13" t="s">
        <v>73</v>
      </c>
      <c r="AY784" s="165" t="s">
        <v>159</v>
      </c>
    </row>
    <row r="785" spans="1:65" s="14" customFormat="1" ht="11.25">
      <c r="B785" s="172"/>
      <c r="D785" s="164" t="s">
        <v>168</v>
      </c>
      <c r="E785" s="173" t="s">
        <v>1</v>
      </c>
      <c r="F785" s="174" t="s">
        <v>170</v>
      </c>
      <c r="H785" s="175">
        <v>31</v>
      </c>
      <c r="I785" s="176"/>
      <c r="L785" s="172"/>
      <c r="M785" s="177"/>
      <c r="N785" s="178"/>
      <c r="O785" s="178"/>
      <c r="P785" s="178"/>
      <c r="Q785" s="178"/>
      <c r="R785" s="178"/>
      <c r="S785" s="178"/>
      <c r="T785" s="179"/>
      <c r="AT785" s="173" t="s">
        <v>168</v>
      </c>
      <c r="AU785" s="173" t="s">
        <v>86</v>
      </c>
      <c r="AV785" s="14" t="s">
        <v>167</v>
      </c>
      <c r="AW785" s="14" t="s">
        <v>30</v>
      </c>
      <c r="AX785" s="14" t="s">
        <v>80</v>
      </c>
      <c r="AY785" s="173" t="s">
        <v>159</v>
      </c>
    </row>
    <row r="786" spans="1:65" s="2" customFormat="1" ht="24.2" customHeight="1">
      <c r="A786" s="33"/>
      <c r="B786" s="149"/>
      <c r="C786" s="150" t="s">
        <v>1030</v>
      </c>
      <c r="D786" s="150" t="s">
        <v>162</v>
      </c>
      <c r="E786" s="151" t="s">
        <v>1031</v>
      </c>
      <c r="F786" s="152" t="s">
        <v>1032</v>
      </c>
      <c r="G786" s="153" t="s">
        <v>246</v>
      </c>
      <c r="H786" s="154">
        <v>50</v>
      </c>
      <c r="I786" s="155"/>
      <c r="J786" s="156">
        <f>ROUND(I786*H786,2)</f>
        <v>0</v>
      </c>
      <c r="K786" s="152" t="s">
        <v>166</v>
      </c>
      <c r="L786" s="34"/>
      <c r="M786" s="157" t="s">
        <v>1</v>
      </c>
      <c r="N786" s="158" t="s">
        <v>39</v>
      </c>
      <c r="O786" s="59"/>
      <c r="P786" s="159">
        <f>O786*H786</f>
        <v>0</v>
      </c>
      <c r="Q786" s="159">
        <v>5.8799999999999998E-3</v>
      </c>
      <c r="R786" s="159">
        <f>Q786*H786</f>
        <v>0.29399999999999998</v>
      </c>
      <c r="S786" s="159">
        <v>0</v>
      </c>
      <c r="T786" s="160">
        <f>S786*H786</f>
        <v>0</v>
      </c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R786" s="161" t="s">
        <v>209</v>
      </c>
      <c r="AT786" s="161" t="s">
        <v>162</v>
      </c>
      <c r="AU786" s="161" t="s">
        <v>86</v>
      </c>
      <c r="AY786" s="18" t="s">
        <v>159</v>
      </c>
      <c r="BE786" s="162">
        <f>IF(N786="základní",J786,0)</f>
        <v>0</v>
      </c>
      <c r="BF786" s="162">
        <f>IF(N786="snížená",J786,0)</f>
        <v>0</v>
      </c>
      <c r="BG786" s="162">
        <f>IF(N786="zákl. přenesená",J786,0)</f>
        <v>0</v>
      </c>
      <c r="BH786" s="162">
        <f>IF(N786="sníž. přenesená",J786,0)</f>
        <v>0</v>
      </c>
      <c r="BI786" s="162">
        <f>IF(N786="nulová",J786,0)</f>
        <v>0</v>
      </c>
      <c r="BJ786" s="18" t="s">
        <v>86</v>
      </c>
      <c r="BK786" s="162">
        <f>ROUND(I786*H786,2)</f>
        <v>0</v>
      </c>
      <c r="BL786" s="18" t="s">
        <v>209</v>
      </c>
      <c r="BM786" s="161" t="s">
        <v>1033</v>
      </c>
    </row>
    <row r="787" spans="1:65" s="13" customFormat="1" ht="11.25">
      <c r="B787" s="163"/>
      <c r="D787" s="164" t="s">
        <v>168</v>
      </c>
      <c r="E787" s="165" t="s">
        <v>1</v>
      </c>
      <c r="F787" s="166" t="s">
        <v>1034</v>
      </c>
      <c r="H787" s="167">
        <v>50</v>
      </c>
      <c r="I787" s="168"/>
      <c r="L787" s="163"/>
      <c r="M787" s="169"/>
      <c r="N787" s="170"/>
      <c r="O787" s="170"/>
      <c r="P787" s="170"/>
      <c r="Q787" s="170"/>
      <c r="R787" s="170"/>
      <c r="S787" s="170"/>
      <c r="T787" s="171"/>
      <c r="AT787" s="165" t="s">
        <v>168</v>
      </c>
      <c r="AU787" s="165" t="s">
        <v>86</v>
      </c>
      <c r="AV787" s="13" t="s">
        <v>86</v>
      </c>
      <c r="AW787" s="13" t="s">
        <v>30</v>
      </c>
      <c r="AX787" s="13" t="s">
        <v>73</v>
      </c>
      <c r="AY787" s="165" t="s">
        <v>159</v>
      </c>
    </row>
    <row r="788" spans="1:65" s="14" customFormat="1" ht="11.25">
      <c r="B788" s="172"/>
      <c r="D788" s="164" t="s">
        <v>168</v>
      </c>
      <c r="E788" s="173" t="s">
        <v>1</v>
      </c>
      <c r="F788" s="174" t="s">
        <v>170</v>
      </c>
      <c r="H788" s="175">
        <v>50</v>
      </c>
      <c r="I788" s="176"/>
      <c r="L788" s="172"/>
      <c r="M788" s="177"/>
      <c r="N788" s="178"/>
      <c r="O788" s="178"/>
      <c r="P788" s="178"/>
      <c r="Q788" s="178"/>
      <c r="R788" s="178"/>
      <c r="S788" s="178"/>
      <c r="T788" s="179"/>
      <c r="AT788" s="173" t="s">
        <v>168</v>
      </c>
      <c r="AU788" s="173" t="s">
        <v>86</v>
      </c>
      <c r="AV788" s="14" t="s">
        <v>167</v>
      </c>
      <c r="AW788" s="14" t="s">
        <v>30</v>
      </c>
      <c r="AX788" s="14" t="s">
        <v>80</v>
      </c>
      <c r="AY788" s="173" t="s">
        <v>159</v>
      </c>
    </row>
    <row r="789" spans="1:65" s="2" customFormat="1" ht="33" customHeight="1">
      <c r="A789" s="33"/>
      <c r="B789" s="149"/>
      <c r="C789" s="150" t="s">
        <v>617</v>
      </c>
      <c r="D789" s="150" t="s">
        <v>162</v>
      </c>
      <c r="E789" s="151" t="s">
        <v>1035</v>
      </c>
      <c r="F789" s="152" t="s">
        <v>1036</v>
      </c>
      <c r="G789" s="153" t="s">
        <v>246</v>
      </c>
      <c r="H789" s="154">
        <v>75</v>
      </c>
      <c r="I789" s="155"/>
      <c r="J789" s="156">
        <f>ROUND(I789*H789,2)</f>
        <v>0</v>
      </c>
      <c r="K789" s="152" t="s">
        <v>166</v>
      </c>
      <c r="L789" s="34"/>
      <c r="M789" s="157" t="s">
        <v>1</v>
      </c>
      <c r="N789" s="158" t="s">
        <v>39</v>
      </c>
      <c r="O789" s="59"/>
      <c r="P789" s="159">
        <f>O789*H789</f>
        <v>0</v>
      </c>
      <c r="Q789" s="159">
        <v>1.48E-3</v>
      </c>
      <c r="R789" s="159">
        <f>Q789*H789</f>
        <v>0.111</v>
      </c>
      <c r="S789" s="159">
        <v>0</v>
      </c>
      <c r="T789" s="160">
        <f>S789*H789</f>
        <v>0</v>
      </c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R789" s="161" t="s">
        <v>209</v>
      </c>
      <c r="AT789" s="161" t="s">
        <v>162</v>
      </c>
      <c r="AU789" s="161" t="s">
        <v>86</v>
      </c>
      <c r="AY789" s="18" t="s">
        <v>159</v>
      </c>
      <c r="BE789" s="162">
        <f>IF(N789="základní",J789,0)</f>
        <v>0</v>
      </c>
      <c r="BF789" s="162">
        <f>IF(N789="snížená",J789,0)</f>
        <v>0</v>
      </c>
      <c r="BG789" s="162">
        <f>IF(N789="zákl. přenesená",J789,0)</f>
        <v>0</v>
      </c>
      <c r="BH789" s="162">
        <f>IF(N789="sníž. přenesená",J789,0)</f>
        <v>0</v>
      </c>
      <c r="BI789" s="162">
        <f>IF(N789="nulová",J789,0)</f>
        <v>0</v>
      </c>
      <c r="BJ789" s="18" t="s">
        <v>86</v>
      </c>
      <c r="BK789" s="162">
        <f>ROUND(I789*H789,2)</f>
        <v>0</v>
      </c>
      <c r="BL789" s="18" t="s">
        <v>209</v>
      </c>
      <c r="BM789" s="161" t="s">
        <v>1037</v>
      </c>
    </row>
    <row r="790" spans="1:65" s="13" customFormat="1" ht="11.25">
      <c r="B790" s="163"/>
      <c r="D790" s="164" t="s">
        <v>168</v>
      </c>
      <c r="E790" s="165" t="s">
        <v>1</v>
      </c>
      <c r="F790" s="166" t="s">
        <v>1038</v>
      </c>
      <c r="H790" s="167">
        <v>75</v>
      </c>
      <c r="I790" s="168"/>
      <c r="L790" s="163"/>
      <c r="M790" s="169"/>
      <c r="N790" s="170"/>
      <c r="O790" s="170"/>
      <c r="P790" s="170"/>
      <c r="Q790" s="170"/>
      <c r="R790" s="170"/>
      <c r="S790" s="170"/>
      <c r="T790" s="171"/>
      <c r="AT790" s="165" t="s">
        <v>168</v>
      </c>
      <c r="AU790" s="165" t="s">
        <v>86</v>
      </c>
      <c r="AV790" s="13" t="s">
        <v>86</v>
      </c>
      <c r="AW790" s="13" t="s">
        <v>30</v>
      </c>
      <c r="AX790" s="13" t="s">
        <v>73</v>
      </c>
      <c r="AY790" s="165" t="s">
        <v>159</v>
      </c>
    </row>
    <row r="791" spans="1:65" s="14" customFormat="1" ht="11.25">
      <c r="B791" s="172"/>
      <c r="D791" s="164" t="s">
        <v>168</v>
      </c>
      <c r="E791" s="173" t="s">
        <v>1</v>
      </c>
      <c r="F791" s="174" t="s">
        <v>170</v>
      </c>
      <c r="H791" s="175">
        <v>75</v>
      </c>
      <c r="I791" s="176"/>
      <c r="L791" s="172"/>
      <c r="M791" s="177"/>
      <c r="N791" s="178"/>
      <c r="O791" s="178"/>
      <c r="P791" s="178"/>
      <c r="Q791" s="178"/>
      <c r="R791" s="178"/>
      <c r="S791" s="178"/>
      <c r="T791" s="179"/>
      <c r="AT791" s="173" t="s">
        <v>168</v>
      </c>
      <c r="AU791" s="173" t="s">
        <v>86</v>
      </c>
      <c r="AV791" s="14" t="s">
        <v>167</v>
      </c>
      <c r="AW791" s="14" t="s">
        <v>30</v>
      </c>
      <c r="AX791" s="14" t="s">
        <v>80</v>
      </c>
      <c r="AY791" s="173" t="s">
        <v>159</v>
      </c>
    </row>
    <row r="792" spans="1:65" s="2" customFormat="1" ht="44.25" customHeight="1">
      <c r="A792" s="33"/>
      <c r="B792" s="149"/>
      <c r="C792" s="150" t="s">
        <v>1039</v>
      </c>
      <c r="D792" s="150" t="s">
        <v>162</v>
      </c>
      <c r="E792" s="151" t="s">
        <v>1040</v>
      </c>
      <c r="F792" s="152" t="s">
        <v>1041</v>
      </c>
      <c r="G792" s="153" t="s">
        <v>165</v>
      </c>
      <c r="H792" s="154">
        <v>242.55</v>
      </c>
      <c r="I792" s="155"/>
      <c r="J792" s="156">
        <f>ROUND(I792*H792,2)</f>
        <v>0</v>
      </c>
      <c r="K792" s="152" t="s">
        <v>166</v>
      </c>
      <c r="L792" s="34"/>
      <c r="M792" s="157" t="s">
        <v>1</v>
      </c>
      <c r="N792" s="158" t="s">
        <v>39</v>
      </c>
      <c r="O792" s="59"/>
      <c r="P792" s="159">
        <f>O792*H792</f>
        <v>0</v>
      </c>
      <c r="Q792" s="159">
        <v>5.8199999999999997E-3</v>
      </c>
      <c r="R792" s="159">
        <f>Q792*H792</f>
        <v>1.4116409999999999</v>
      </c>
      <c r="S792" s="159">
        <v>0</v>
      </c>
      <c r="T792" s="160">
        <f>S792*H792</f>
        <v>0</v>
      </c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R792" s="161" t="s">
        <v>209</v>
      </c>
      <c r="AT792" s="161" t="s">
        <v>162</v>
      </c>
      <c r="AU792" s="161" t="s">
        <v>86</v>
      </c>
      <c r="AY792" s="18" t="s">
        <v>159</v>
      </c>
      <c r="BE792" s="162">
        <f>IF(N792="základní",J792,0)</f>
        <v>0</v>
      </c>
      <c r="BF792" s="162">
        <f>IF(N792="snížená",J792,0)</f>
        <v>0</v>
      </c>
      <c r="BG792" s="162">
        <f>IF(N792="zákl. přenesená",J792,0)</f>
        <v>0</v>
      </c>
      <c r="BH792" s="162">
        <f>IF(N792="sníž. přenesená",J792,0)</f>
        <v>0</v>
      </c>
      <c r="BI792" s="162">
        <f>IF(N792="nulová",J792,0)</f>
        <v>0</v>
      </c>
      <c r="BJ792" s="18" t="s">
        <v>86</v>
      </c>
      <c r="BK792" s="162">
        <f>ROUND(I792*H792,2)</f>
        <v>0</v>
      </c>
      <c r="BL792" s="18" t="s">
        <v>209</v>
      </c>
      <c r="BM792" s="161" t="s">
        <v>1042</v>
      </c>
    </row>
    <row r="793" spans="1:65" s="13" customFormat="1" ht="11.25">
      <c r="B793" s="163"/>
      <c r="D793" s="164" t="s">
        <v>168</v>
      </c>
      <c r="E793" s="165" t="s">
        <v>1</v>
      </c>
      <c r="F793" s="166" t="s">
        <v>1043</v>
      </c>
      <c r="H793" s="167">
        <v>242.55</v>
      </c>
      <c r="I793" s="168"/>
      <c r="L793" s="163"/>
      <c r="M793" s="169"/>
      <c r="N793" s="170"/>
      <c r="O793" s="170"/>
      <c r="P793" s="170"/>
      <c r="Q793" s="170"/>
      <c r="R793" s="170"/>
      <c r="S793" s="170"/>
      <c r="T793" s="171"/>
      <c r="AT793" s="165" t="s">
        <v>168</v>
      </c>
      <c r="AU793" s="165" t="s">
        <v>86</v>
      </c>
      <c r="AV793" s="13" t="s">
        <v>86</v>
      </c>
      <c r="AW793" s="13" t="s">
        <v>30</v>
      </c>
      <c r="AX793" s="13" t="s">
        <v>80</v>
      </c>
      <c r="AY793" s="165" t="s">
        <v>159</v>
      </c>
    </row>
    <row r="794" spans="1:65" s="2" customFormat="1" ht="37.9" customHeight="1">
      <c r="A794" s="33"/>
      <c r="B794" s="149"/>
      <c r="C794" s="150" t="s">
        <v>622</v>
      </c>
      <c r="D794" s="150" t="s">
        <v>162</v>
      </c>
      <c r="E794" s="151" t="s">
        <v>1044</v>
      </c>
      <c r="F794" s="152" t="s">
        <v>1045</v>
      </c>
      <c r="G794" s="153" t="s">
        <v>246</v>
      </c>
      <c r="H794" s="154">
        <v>90</v>
      </c>
      <c r="I794" s="155"/>
      <c r="J794" s="156">
        <f>ROUND(I794*H794,2)</f>
        <v>0</v>
      </c>
      <c r="K794" s="152" t="s">
        <v>166</v>
      </c>
      <c r="L794" s="34"/>
      <c r="M794" s="157" t="s">
        <v>1</v>
      </c>
      <c r="N794" s="158" t="s">
        <v>39</v>
      </c>
      <c r="O794" s="59"/>
      <c r="P794" s="159">
        <f>O794*H794</f>
        <v>0</v>
      </c>
      <c r="Q794" s="159">
        <v>3.9300000000000003E-3</v>
      </c>
      <c r="R794" s="159">
        <f>Q794*H794</f>
        <v>0.35370000000000001</v>
      </c>
      <c r="S794" s="159">
        <v>0</v>
      </c>
      <c r="T794" s="160">
        <f>S794*H794</f>
        <v>0</v>
      </c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R794" s="161" t="s">
        <v>209</v>
      </c>
      <c r="AT794" s="161" t="s">
        <v>162</v>
      </c>
      <c r="AU794" s="161" t="s">
        <v>86</v>
      </c>
      <c r="AY794" s="18" t="s">
        <v>159</v>
      </c>
      <c r="BE794" s="162">
        <f>IF(N794="základní",J794,0)</f>
        <v>0</v>
      </c>
      <c r="BF794" s="162">
        <f>IF(N794="snížená",J794,0)</f>
        <v>0</v>
      </c>
      <c r="BG794" s="162">
        <f>IF(N794="zákl. přenesená",J794,0)</f>
        <v>0</v>
      </c>
      <c r="BH794" s="162">
        <f>IF(N794="sníž. přenesená",J794,0)</f>
        <v>0</v>
      </c>
      <c r="BI794" s="162">
        <f>IF(N794="nulová",J794,0)</f>
        <v>0</v>
      </c>
      <c r="BJ794" s="18" t="s">
        <v>86</v>
      </c>
      <c r="BK794" s="162">
        <f>ROUND(I794*H794,2)</f>
        <v>0</v>
      </c>
      <c r="BL794" s="18" t="s">
        <v>209</v>
      </c>
      <c r="BM794" s="161" t="s">
        <v>1046</v>
      </c>
    </row>
    <row r="795" spans="1:65" s="13" customFormat="1" ht="11.25">
      <c r="B795" s="163"/>
      <c r="D795" s="164" t="s">
        <v>168</v>
      </c>
      <c r="E795" s="165" t="s">
        <v>1</v>
      </c>
      <c r="F795" s="166" t="s">
        <v>1047</v>
      </c>
      <c r="H795" s="167">
        <v>90</v>
      </c>
      <c r="I795" s="168"/>
      <c r="L795" s="163"/>
      <c r="M795" s="169"/>
      <c r="N795" s="170"/>
      <c r="O795" s="170"/>
      <c r="P795" s="170"/>
      <c r="Q795" s="170"/>
      <c r="R795" s="170"/>
      <c r="S795" s="170"/>
      <c r="T795" s="171"/>
      <c r="AT795" s="165" t="s">
        <v>168</v>
      </c>
      <c r="AU795" s="165" t="s">
        <v>86</v>
      </c>
      <c r="AV795" s="13" t="s">
        <v>86</v>
      </c>
      <c r="AW795" s="13" t="s">
        <v>30</v>
      </c>
      <c r="AX795" s="13" t="s">
        <v>73</v>
      </c>
      <c r="AY795" s="165" t="s">
        <v>159</v>
      </c>
    </row>
    <row r="796" spans="1:65" s="14" customFormat="1" ht="11.25">
      <c r="B796" s="172"/>
      <c r="D796" s="164" t="s">
        <v>168</v>
      </c>
      <c r="E796" s="173" t="s">
        <v>1</v>
      </c>
      <c r="F796" s="174" t="s">
        <v>170</v>
      </c>
      <c r="H796" s="175">
        <v>90</v>
      </c>
      <c r="I796" s="176"/>
      <c r="L796" s="172"/>
      <c r="M796" s="177"/>
      <c r="N796" s="178"/>
      <c r="O796" s="178"/>
      <c r="P796" s="178"/>
      <c r="Q796" s="178"/>
      <c r="R796" s="178"/>
      <c r="S796" s="178"/>
      <c r="T796" s="179"/>
      <c r="AT796" s="173" t="s">
        <v>168</v>
      </c>
      <c r="AU796" s="173" t="s">
        <v>86</v>
      </c>
      <c r="AV796" s="14" t="s">
        <v>167</v>
      </c>
      <c r="AW796" s="14" t="s">
        <v>30</v>
      </c>
      <c r="AX796" s="14" t="s">
        <v>80</v>
      </c>
      <c r="AY796" s="173" t="s">
        <v>159</v>
      </c>
    </row>
    <row r="797" spans="1:65" s="2" customFormat="1" ht="37.9" customHeight="1">
      <c r="A797" s="33"/>
      <c r="B797" s="149"/>
      <c r="C797" s="150" t="s">
        <v>1048</v>
      </c>
      <c r="D797" s="150" t="s">
        <v>162</v>
      </c>
      <c r="E797" s="151" t="s">
        <v>1049</v>
      </c>
      <c r="F797" s="152" t="s">
        <v>1050</v>
      </c>
      <c r="G797" s="153" t="s">
        <v>246</v>
      </c>
      <c r="H797" s="154">
        <v>220</v>
      </c>
      <c r="I797" s="155"/>
      <c r="J797" s="156">
        <f>ROUND(I797*H797,2)</f>
        <v>0</v>
      </c>
      <c r="K797" s="152" t="s">
        <v>166</v>
      </c>
      <c r="L797" s="34"/>
      <c r="M797" s="157" t="s">
        <v>1</v>
      </c>
      <c r="N797" s="158" t="s">
        <v>39</v>
      </c>
      <c r="O797" s="59"/>
      <c r="P797" s="159">
        <f>O797*H797</f>
        <v>0</v>
      </c>
      <c r="Q797" s="159">
        <v>2.1700000000000001E-3</v>
      </c>
      <c r="R797" s="159">
        <f>Q797*H797</f>
        <v>0.47739999999999999</v>
      </c>
      <c r="S797" s="159">
        <v>0</v>
      </c>
      <c r="T797" s="160">
        <f>S797*H797</f>
        <v>0</v>
      </c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R797" s="161" t="s">
        <v>209</v>
      </c>
      <c r="AT797" s="161" t="s">
        <v>162</v>
      </c>
      <c r="AU797" s="161" t="s">
        <v>86</v>
      </c>
      <c r="AY797" s="18" t="s">
        <v>159</v>
      </c>
      <c r="BE797" s="162">
        <f>IF(N797="základní",J797,0)</f>
        <v>0</v>
      </c>
      <c r="BF797" s="162">
        <f>IF(N797="snížená",J797,0)</f>
        <v>0</v>
      </c>
      <c r="BG797" s="162">
        <f>IF(N797="zákl. přenesená",J797,0)</f>
        <v>0</v>
      </c>
      <c r="BH797" s="162">
        <f>IF(N797="sníž. přenesená",J797,0)</f>
        <v>0</v>
      </c>
      <c r="BI797" s="162">
        <f>IF(N797="nulová",J797,0)</f>
        <v>0</v>
      </c>
      <c r="BJ797" s="18" t="s">
        <v>86</v>
      </c>
      <c r="BK797" s="162">
        <f>ROUND(I797*H797,2)</f>
        <v>0</v>
      </c>
      <c r="BL797" s="18" t="s">
        <v>209</v>
      </c>
      <c r="BM797" s="161" t="s">
        <v>1051</v>
      </c>
    </row>
    <row r="798" spans="1:65" s="13" customFormat="1" ht="11.25">
      <c r="B798" s="163"/>
      <c r="D798" s="164" t="s">
        <v>168</v>
      </c>
      <c r="E798" s="165" t="s">
        <v>1</v>
      </c>
      <c r="F798" s="166" t="s">
        <v>1052</v>
      </c>
      <c r="H798" s="167">
        <v>220</v>
      </c>
      <c r="I798" s="168"/>
      <c r="L798" s="163"/>
      <c r="M798" s="169"/>
      <c r="N798" s="170"/>
      <c r="O798" s="170"/>
      <c r="P798" s="170"/>
      <c r="Q798" s="170"/>
      <c r="R798" s="170"/>
      <c r="S798" s="170"/>
      <c r="T798" s="171"/>
      <c r="AT798" s="165" t="s">
        <v>168</v>
      </c>
      <c r="AU798" s="165" t="s">
        <v>86</v>
      </c>
      <c r="AV798" s="13" t="s">
        <v>86</v>
      </c>
      <c r="AW798" s="13" t="s">
        <v>30</v>
      </c>
      <c r="AX798" s="13" t="s">
        <v>73</v>
      </c>
      <c r="AY798" s="165" t="s">
        <v>159</v>
      </c>
    </row>
    <row r="799" spans="1:65" s="14" customFormat="1" ht="11.25">
      <c r="B799" s="172"/>
      <c r="D799" s="164" t="s">
        <v>168</v>
      </c>
      <c r="E799" s="173" t="s">
        <v>1</v>
      </c>
      <c r="F799" s="174" t="s">
        <v>170</v>
      </c>
      <c r="H799" s="175">
        <v>220</v>
      </c>
      <c r="I799" s="176"/>
      <c r="L799" s="172"/>
      <c r="M799" s="177"/>
      <c r="N799" s="178"/>
      <c r="O799" s="178"/>
      <c r="P799" s="178"/>
      <c r="Q799" s="178"/>
      <c r="R799" s="178"/>
      <c r="S799" s="178"/>
      <c r="T799" s="179"/>
      <c r="AT799" s="173" t="s">
        <v>168</v>
      </c>
      <c r="AU799" s="173" t="s">
        <v>86</v>
      </c>
      <c r="AV799" s="14" t="s">
        <v>167</v>
      </c>
      <c r="AW799" s="14" t="s">
        <v>30</v>
      </c>
      <c r="AX799" s="14" t="s">
        <v>80</v>
      </c>
      <c r="AY799" s="173" t="s">
        <v>159</v>
      </c>
    </row>
    <row r="800" spans="1:65" s="2" customFormat="1" ht="33" customHeight="1">
      <c r="A800" s="33"/>
      <c r="B800" s="149"/>
      <c r="C800" s="150" t="s">
        <v>626</v>
      </c>
      <c r="D800" s="150" t="s">
        <v>162</v>
      </c>
      <c r="E800" s="151" t="s">
        <v>1053</v>
      </c>
      <c r="F800" s="152" t="s">
        <v>1054</v>
      </c>
      <c r="G800" s="153" t="s">
        <v>246</v>
      </c>
      <c r="H800" s="154">
        <v>272</v>
      </c>
      <c r="I800" s="155"/>
      <c r="J800" s="156">
        <f>ROUND(I800*H800,2)</f>
        <v>0</v>
      </c>
      <c r="K800" s="152" t="s">
        <v>166</v>
      </c>
      <c r="L800" s="34"/>
      <c r="M800" s="157" t="s">
        <v>1</v>
      </c>
      <c r="N800" s="158" t="s">
        <v>39</v>
      </c>
      <c r="O800" s="59"/>
      <c r="P800" s="159">
        <f>O800*H800</f>
        <v>0</v>
      </c>
      <c r="Q800" s="159">
        <v>2.8600000000000001E-3</v>
      </c>
      <c r="R800" s="159">
        <f>Q800*H800</f>
        <v>0.77792000000000006</v>
      </c>
      <c r="S800" s="159">
        <v>0</v>
      </c>
      <c r="T800" s="160">
        <f>S800*H800</f>
        <v>0</v>
      </c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R800" s="161" t="s">
        <v>209</v>
      </c>
      <c r="AT800" s="161" t="s">
        <v>162</v>
      </c>
      <c r="AU800" s="161" t="s">
        <v>86</v>
      </c>
      <c r="AY800" s="18" t="s">
        <v>159</v>
      </c>
      <c r="BE800" s="162">
        <f>IF(N800="základní",J800,0)</f>
        <v>0</v>
      </c>
      <c r="BF800" s="162">
        <f>IF(N800="snížená",J800,0)</f>
        <v>0</v>
      </c>
      <c r="BG800" s="162">
        <f>IF(N800="zákl. přenesená",J800,0)</f>
        <v>0</v>
      </c>
      <c r="BH800" s="162">
        <f>IF(N800="sníž. přenesená",J800,0)</f>
        <v>0</v>
      </c>
      <c r="BI800" s="162">
        <f>IF(N800="nulová",J800,0)</f>
        <v>0</v>
      </c>
      <c r="BJ800" s="18" t="s">
        <v>86</v>
      </c>
      <c r="BK800" s="162">
        <f>ROUND(I800*H800,2)</f>
        <v>0</v>
      </c>
      <c r="BL800" s="18" t="s">
        <v>209</v>
      </c>
      <c r="BM800" s="161" t="s">
        <v>1055</v>
      </c>
    </row>
    <row r="801" spans="1:65" s="13" customFormat="1" ht="11.25">
      <c r="B801" s="163"/>
      <c r="D801" s="164" t="s">
        <v>168</v>
      </c>
      <c r="E801" s="165" t="s">
        <v>1</v>
      </c>
      <c r="F801" s="166" t="s">
        <v>1056</v>
      </c>
      <c r="H801" s="167">
        <v>272</v>
      </c>
      <c r="I801" s="168"/>
      <c r="L801" s="163"/>
      <c r="M801" s="169"/>
      <c r="N801" s="170"/>
      <c r="O801" s="170"/>
      <c r="P801" s="170"/>
      <c r="Q801" s="170"/>
      <c r="R801" s="170"/>
      <c r="S801" s="170"/>
      <c r="T801" s="171"/>
      <c r="AT801" s="165" t="s">
        <v>168</v>
      </c>
      <c r="AU801" s="165" t="s">
        <v>86</v>
      </c>
      <c r="AV801" s="13" t="s">
        <v>86</v>
      </c>
      <c r="AW801" s="13" t="s">
        <v>30</v>
      </c>
      <c r="AX801" s="13" t="s">
        <v>73</v>
      </c>
      <c r="AY801" s="165" t="s">
        <v>159</v>
      </c>
    </row>
    <row r="802" spans="1:65" s="14" customFormat="1" ht="11.25">
      <c r="B802" s="172"/>
      <c r="D802" s="164" t="s">
        <v>168</v>
      </c>
      <c r="E802" s="173" t="s">
        <v>1</v>
      </c>
      <c r="F802" s="174" t="s">
        <v>170</v>
      </c>
      <c r="H802" s="175">
        <v>272</v>
      </c>
      <c r="I802" s="176"/>
      <c r="L802" s="172"/>
      <c r="M802" s="177"/>
      <c r="N802" s="178"/>
      <c r="O802" s="178"/>
      <c r="P802" s="178"/>
      <c r="Q802" s="178"/>
      <c r="R802" s="178"/>
      <c r="S802" s="178"/>
      <c r="T802" s="179"/>
      <c r="AT802" s="173" t="s">
        <v>168</v>
      </c>
      <c r="AU802" s="173" t="s">
        <v>86</v>
      </c>
      <c r="AV802" s="14" t="s">
        <v>167</v>
      </c>
      <c r="AW802" s="14" t="s">
        <v>30</v>
      </c>
      <c r="AX802" s="14" t="s">
        <v>80</v>
      </c>
      <c r="AY802" s="173" t="s">
        <v>159</v>
      </c>
    </row>
    <row r="803" spans="1:65" s="2" customFormat="1" ht="37.9" customHeight="1">
      <c r="A803" s="33"/>
      <c r="B803" s="149"/>
      <c r="C803" s="150" t="s">
        <v>1057</v>
      </c>
      <c r="D803" s="150" t="s">
        <v>162</v>
      </c>
      <c r="E803" s="151" t="s">
        <v>1058</v>
      </c>
      <c r="F803" s="152" t="s">
        <v>1059</v>
      </c>
      <c r="G803" s="153" t="s">
        <v>621</v>
      </c>
      <c r="H803" s="154">
        <v>22</v>
      </c>
      <c r="I803" s="155"/>
      <c r="J803" s="156">
        <f>ROUND(I803*H803,2)</f>
        <v>0</v>
      </c>
      <c r="K803" s="152" t="s">
        <v>166</v>
      </c>
      <c r="L803" s="34"/>
      <c r="M803" s="157" t="s">
        <v>1</v>
      </c>
      <c r="N803" s="158" t="s">
        <v>39</v>
      </c>
      <c r="O803" s="59"/>
      <c r="P803" s="159">
        <f>O803*H803</f>
        <v>0</v>
      </c>
      <c r="Q803" s="159">
        <v>4.8000000000000001E-4</v>
      </c>
      <c r="R803" s="159">
        <f>Q803*H803</f>
        <v>1.056E-2</v>
      </c>
      <c r="S803" s="159">
        <v>0</v>
      </c>
      <c r="T803" s="160">
        <f>S803*H803</f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61" t="s">
        <v>209</v>
      </c>
      <c r="AT803" s="161" t="s">
        <v>162</v>
      </c>
      <c r="AU803" s="161" t="s">
        <v>86</v>
      </c>
      <c r="AY803" s="18" t="s">
        <v>159</v>
      </c>
      <c r="BE803" s="162">
        <f>IF(N803="základní",J803,0)</f>
        <v>0</v>
      </c>
      <c r="BF803" s="162">
        <f>IF(N803="snížená",J803,0)</f>
        <v>0</v>
      </c>
      <c r="BG803" s="162">
        <f>IF(N803="zákl. přenesená",J803,0)</f>
        <v>0</v>
      </c>
      <c r="BH803" s="162">
        <f>IF(N803="sníž. přenesená",J803,0)</f>
        <v>0</v>
      </c>
      <c r="BI803" s="162">
        <f>IF(N803="nulová",J803,0)</f>
        <v>0</v>
      </c>
      <c r="BJ803" s="18" t="s">
        <v>86</v>
      </c>
      <c r="BK803" s="162">
        <f>ROUND(I803*H803,2)</f>
        <v>0</v>
      </c>
      <c r="BL803" s="18" t="s">
        <v>209</v>
      </c>
      <c r="BM803" s="161" t="s">
        <v>1060</v>
      </c>
    </row>
    <row r="804" spans="1:65" s="13" customFormat="1" ht="11.25">
      <c r="B804" s="163"/>
      <c r="D804" s="164" t="s">
        <v>168</v>
      </c>
      <c r="E804" s="165" t="s">
        <v>1</v>
      </c>
      <c r="F804" s="166" t="s">
        <v>1061</v>
      </c>
      <c r="H804" s="167">
        <v>22</v>
      </c>
      <c r="I804" s="168"/>
      <c r="L804" s="163"/>
      <c r="M804" s="169"/>
      <c r="N804" s="170"/>
      <c r="O804" s="170"/>
      <c r="P804" s="170"/>
      <c r="Q804" s="170"/>
      <c r="R804" s="170"/>
      <c r="S804" s="170"/>
      <c r="T804" s="171"/>
      <c r="AT804" s="165" t="s">
        <v>168</v>
      </c>
      <c r="AU804" s="165" t="s">
        <v>86</v>
      </c>
      <c r="AV804" s="13" t="s">
        <v>86</v>
      </c>
      <c r="AW804" s="13" t="s">
        <v>30</v>
      </c>
      <c r="AX804" s="13" t="s">
        <v>73</v>
      </c>
      <c r="AY804" s="165" t="s">
        <v>159</v>
      </c>
    </row>
    <row r="805" spans="1:65" s="14" customFormat="1" ht="11.25">
      <c r="B805" s="172"/>
      <c r="D805" s="164" t="s">
        <v>168</v>
      </c>
      <c r="E805" s="173" t="s">
        <v>1</v>
      </c>
      <c r="F805" s="174" t="s">
        <v>170</v>
      </c>
      <c r="H805" s="175">
        <v>22</v>
      </c>
      <c r="I805" s="176"/>
      <c r="L805" s="172"/>
      <c r="M805" s="177"/>
      <c r="N805" s="178"/>
      <c r="O805" s="178"/>
      <c r="P805" s="178"/>
      <c r="Q805" s="178"/>
      <c r="R805" s="178"/>
      <c r="S805" s="178"/>
      <c r="T805" s="179"/>
      <c r="AT805" s="173" t="s">
        <v>168</v>
      </c>
      <c r="AU805" s="173" t="s">
        <v>86</v>
      </c>
      <c r="AV805" s="14" t="s">
        <v>167</v>
      </c>
      <c r="AW805" s="14" t="s">
        <v>30</v>
      </c>
      <c r="AX805" s="14" t="s">
        <v>80</v>
      </c>
      <c r="AY805" s="173" t="s">
        <v>159</v>
      </c>
    </row>
    <row r="806" spans="1:65" s="2" customFormat="1" ht="33" customHeight="1">
      <c r="A806" s="33"/>
      <c r="B806" s="149"/>
      <c r="C806" s="150" t="s">
        <v>629</v>
      </c>
      <c r="D806" s="150" t="s">
        <v>162</v>
      </c>
      <c r="E806" s="151" t="s">
        <v>1062</v>
      </c>
      <c r="F806" s="152" t="s">
        <v>1063</v>
      </c>
      <c r="G806" s="153" t="s">
        <v>246</v>
      </c>
      <c r="H806" s="154">
        <v>300</v>
      </c>
      <c r="I806" s="155"/>
      <c r="J806" s="156">
        <f t="shared" ref="J806:J811" si="10">ROUND(I806*H806,2)</f>
        <v>0</v>
      </c>
      <c r="K806" s="152" t="s">
        <v>1</v>
      </c>
      <c r="L806" s="34"/>
      <c r="M806" s="157" t="s">
        <v>1</v>
      </c>
      <c r="N806" s="158" t="s">
        <v>39</v>
      </c>
      <c r="O806" s="59"/>
      <c r="P806" s="159">
        <f t="shared" ref="P806:P811" si="11">O806*H806</f>
        <v>0</v>
      </c>
      <c r="Q806" s="159">
        <v>0</v>
      </c>
      <c r="R806" s="159">
        <f t="shared" ref="R806:R811" si="12">Q806*H806</f>
        <v>0</v>
      </c>
      <c r="S806" s="159">
        <v>0</v>
      </c>
      <c r="T806" s="160">
        <f t="shared" ref="T806:T811" si="13">S806*H806</f>
        <v>0</v>
      </c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R806" s="161" t="s">
        <v>209</v>
      </c>
      <c r="AT806" s="161" t="s">
        <v>162</v>
      </c>
      <c r="AU806" s="161" t="s">
        <v>86</v>
      </c>
      <c r="AY806" s="18" t="s">
        <v>159</v>
      </c>
      <c r="BE806" s="162">
        <f t="shared" ref="BE806:BE811" si="14">IF(N806="základní",J806,0)</f>
        <v>0</v>
      </c>
      <c r="BF806" s="162">
        <f t="shared" ref="BF806:BF811" si="15">IF(N806="snížená",J806,0)</f>
        <v>0</v>
      </c>
      <c r="BG806" s="162">
        <f t="shared" ref="BG806:BG811" si="16">IF(N806="zákl. přenesená",J806,0)</f>
        <v>0</v>
      </c>
      <c r="BH806" s="162">
        <f t="shared" ref="BH806:BH811" si="17">IF(N806="sníž. přenesená",J806,0)</f>
        <v>0</v>
      </c>
      <c r="BI806" s="162">
        <f t="shared" ref="BI806:BI811" si="18">IF(N806="nulová",J806,0)</f>
        <v>0</v>
      </c>
      <c r="BJ806" s="18" t="s">
        <v>86</v>
      </c>
      <c r="BK806" s="162">
        <f t="shared" ref="BK806:BK811" si="19">ROUND(I806*H806,2)</f>
        <v>0</v>
      </c>
      <c r="BL806" s="18" t="s">
        <v>209</v>
      </c>
      <c r="BM806" s="161" t="s">
        <v>1064</v>
      </c>
    </row>
    <row r="807" spans="1:65" s="2" customFormat="1" ht="24.2" customHeight="1">
      <c r="A807" s="33"/>
      <c r="B807" s="149"/>
      <c r="C807" s="150" t="s">
        <v>1065</v>
      </c>
      <c r="D807" s="150" t="s">
        <v>162</v>
      </c>
      <c r="E807" s="151" t="s">
        <v>1066</v>
      </c>
      <c r="F807" s="152" t="s">
        <v>1067</v>
      </c>
      <c r="G807" s="153" t="s">
        <v>246</v>
      </c>
      <c r="H807" s="154">
        <v>30</v>
      </c>
      <c r="I807" s="155"/>
      <c r="J807" s="156">
        <f t="shared" si="10"/>
        <v>0</v>
      </c>
      <c r="K807" s="152" t="s">
        <v>1</v>
      </c>
      <c r="L807" s="34"/>
      <c r="M807" s="157" t="s">
        <v>1</v>
      </c>
      <c r="N807" s="158" t="s">
        <v>39</v>
      </c>
      <c r="O807" s="59"/>
      <c r="P807" s="159">
        <f t="shared" si="11"/>
        <v>0</v>
      </c>
      <c r="Q807" s="159">
        <v>0</v>
      </c>
      <c r="R807" s="159">
        <f t="shared" si="12"/>
        <v>0</v>
      </c>
      <c r="S807" s="159">
        <v>0</v>
      </c>
      <c r="T807" s="160">
        <f t="shared" si="13"/>
        <v>0</v>
      </c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R807" s="161" t="s">
        <v>209</v>
      </c>
      <c r="AT807" s="161" t="s">
        <v>162</v>
      </c>
      <c r="AU807" s="161" t="s">
        <v>86</v>
      </c>
      <c r="AY807" s="18" t="s">
        <v>159</v>
      </c>
      <c r="BE807" s="162">
        <f t="shared" si="14"/>
        <v>0</v>
      </c>
      <c r="BF807" s="162">
        <f t="shared" si="15"/>
        <v>0</v>
      </c>
      <c r="BG807" s="162">
        <f t="shared" si="16"/>
        <v>0</v>
      </c>
      <c r="BH807" s="162">
        <f t="shared" si="17"/>
        <v>0</v>
      </c>
      <c r="BI807" s="162">
        <f t="shared" si="18"/>
        <v>0</v>
      </c>
      <c r="BJ807" s="18" t="s">
        <v>86</v>
      </c>
      <c r="BK807" s="162">
        <f t="shared" si="19"/>
        <v>0</v>
      </c>
      <c r="BL807" s="18" t="s">
        <v>209</v>
      </c>
      <c r="BM807" s="161" t="s">
        <v>1068</v>
      </c>
    </row>
    <row r="808" spans="1:65" s="2" customFormat="1" ht="21.75" customHeight="1">
      <c r="A808" s="33"/>
      <c r="B808" s="149"/>
      <c r="C808" s="150" t="s">
        <v>633</v>
      </c>
      <c r="D808" s="150" t="s">
        <v>162</v>
      </c>
      <c r="E808" s="151" t="s">
        <v>1069</v>
      </c>
      <c r="F808" s="152" t="s">
        <v>1070</v>
      </c>
      <c r="G808" s="153" t="s">
        <v>246</v>
      </c>
      <c r="H808" s="154">
        <v>90</v>
      </c>
      <c r="I808" s="155"/>
      <c r="J808" s="156">
        <f t="shared" si="10"/>
        <v>0</v>
      </c>
      <c r="K808" s="152" t="s">
        <v>1</v>
      </c>
      <c r="L808" s="34"/>
      <c r="M808" s="157" t="s">
        <v>1</v>
      </c>
      <c r="N808" s="158" t="s">
        <v>39</v>
      </c>
      <c r="O808" s="59"/>
      <c r="P808" s="159">
        <f t="shared" si="11"/>
        <v>0</v>
      </c>
      <c r="Q808" s="159">
        <v>0</v>
      </c>
      <c r="R808" s="159">
        <f t="shared" si="12"/>
        <v>0</v>
      </c>
      <c r="S808" s="159">
        <v>0</v>
      </c>
      <c r="T808" s="160">
        <f t="shared" si="13"/>
        <v>0</v>
      </c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R808" s="161" t="s">
        <v>209</v>
      </c>
      <c r="AT808" s="161" t="s">
        <v>162</v>
      </c>
      <c r="AU808" s="161" t="s">
        <v>86</v>
      </c>
      <c r="AY808" s="18" t="s">
        <v>159</v>
      </c>
      <c r="BE808" s="162">
        <f t="shared" si="14"/>
        <v>0</v>
      </c>
      <c r="BF808" s="162">
        <f t="shared" si="15"/>
        <v>0</v>
      </c>
      <c r="BG808" s="162">
        <f t="shared" si="16"/>
        <v>0</v>
      </c>
      <c r="BH808" s="162">
        <f t="shared" si="17"/>
        <v>0</v>
      </c>
      <c r="BI808" s="162">
        <f t="shared" si="18"/>
        <v>0</v>
      </c>
      <c r="BJ808" s="18" t="s">
        <v>86</v>
      </c>
      <c r="BK808" s="162">
        <f t="shared" si="19"/>
        <v>0</v>
      </c>
      <c r="BL808" s="18" t="s">
        <v>209</v>
      </c>
      <c r="BM808" s="161" t="s">
        <v>1071</v>
      </c>
    </row>
    <row r="809" spans="1:65" s="2" customFormat="1" ht="16.5" customHeight="1">
      <c r="A809" s="33"/>
      <c r="B809" s="149"/>
      <c r="C809" s="150" t="s">
        <v>1072</v>
      </c>
      <c r="D809" s="150" t="s">
        <v>162</v>
      </c>
      <c r="E809" s="151" t="s">
        <v>1073</v>
      </c>
      <c r="F809" s="152" t="s">
        <v>1074</v>
      </c>
      <c r="G809" s="153" t="s">
        <v>246</v>
      </c>
      <c r="H809" s="154">
        <v>520</v>
      </c>
      <c r="I809" s="155"/>
      <c r="J809" s="156">
        <f t="shared" si="10"/>
        <v>0</v>
      </c>
      <c r="K809" s="152" t="s">
        <v>1</v>
      </c>
      <c r="L809" s="34"/>
      <c r="M809" s="157" t="s">
        <v>1</v>
      </c>
      <c r="N809" s="158" t="s">
        <v>39</v>
      </c>
      <c r="O809" s="59"/>
      <c r="P809" s="159">
        <f t="shared" si="11"/>
        <v>0</v>
      </c>
      <c r="Q809" s="159">
        <v>0</v>
      </c>
      <c r="R809" s="159">
        <f t="shared" si="12"/>
        <v>0</v>
      </c>
      <c r="S809" s="159">
        <v>0</v>
      </c>
      <c r="T809" s="160">
        <f t="shared" si="13"/>
        <v>0</v>
      </c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R809" s="161" t="s">
        <v>209</v>
      </c>
      <c r="AT809" s="161" t="s">
        <v>162</v>
      </c>
      <c r="AU809" s="161" t="s">
        <v>86</v>
      </c>
      <c r="AY809" s="18" t="s">
        <v>159</v>
      </c>
      <c r="BE809" s="162">
        <f t="shared" si="14"/>
        <v>0</v>
      </c>
      <c r="BF809" s="162">
        <f t="shared" si="15"/>
        <v>0</v>
      </c>
      <c r="BG809" s="162">
        <f t="shared" si="16"/>
        <v>0</v>
      </c>
      <c r="BH809" s="162">
        <f t="shared" si="17"/>
        <v>0</v>
      </c>
      <c r="BI809" s="162">
        <f t="shared" si="18"/>
        <v>0</v>
      </c>
      <c r="BJ809" s="18" t="s">
        <v>86</v>
      </c>
      <c r="BK809" s="162">
        <f t="shared" si="19"/>
        <v>0</v>
      </c>
      <c r="BL809" s="18" t="s">
        <v>209</v>
      </c>
      <c r="BM809" s="161" t="s">
        <v>1075</v>
      </c>
    </row>
    <row r="810" spans="1:65" s="2" customFormat="1" ht="24.2" customHeight="1">
      <c r="A810" s="33"/>
      <c r="B810" s="149"/>
      <c r="C810" s="150" t="s">
        <v>638</v>
      </c>
      <c r="D810" s="150" t="s">
        <v>162</v>
      </c>
      <c r="E810" s="151" t="s">
        <v>1076</v>
      </c>
      <c r="F810" s="152" t="s">
        <v>1077</v>
      </c>
      <c r="G810" s="153" t="s">
        <v>621</v>
      </c>
      <c r="H810" s="154">
        <v>3</v>
      </c>
      <c r="I810" s="155"/>
      <c r="J810" s="156">
        <f t="shared" si="10"/>
        <v>0</v>
      </c>
      <c r="K810" s="152" t="s">
        <v>1</v>
      </c>
      <c r="L810" s="34"/>
      <c r="M810" s="157" t="s">
        <v>1</v>
      </c>
      <c r="N810" s="158" t="s">
        <v>39</v>
      </c>
      <c r="O810" s="59"/>
      <c r="P810" s="159">
        <f t="shared" si="11"/>
        <v>0</v>
      </c>
      <c r="Q810" s="159">
        <v>0</v>
      </c>
      <c r="R810" s="159">
        <f t="shared" si="12"/>
        <v>0</v>
      </c>
      <c r="S810" s="159">
        <v>0</v>
      </c>
      <c r="T810" s="160">
        <f t="shared" si="13"/>
        <v>0</v>
      </c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R810" s="161" t="s">
        <v>209</v>
      </c>
      <c r="AT810" s="161" t="s">
        <v>162</v>
      </c>
      <c r="AU810" s="161" t="s">
        <v>86</v>
      </c>
      <c r="AY810" s="18" t="s">
        <v>159</v>
      </c>
      <c r="BE810" s="162">
        <f t="shared" si="14"/>
        <v>0</v>
      </c>
      <c r="BF810" s="162">
        <f t="shared" si="15"/>
        <v>0</v>
      </c>
      <c r="BG810" s="162">
        <f t="shared" si="16"/>
        <v>0</v>
      </c>
      <c r="BH810" s="162">
        <f t="shared" si="17"/>
        <v>0</v>
      </c>
      <c r="BI810" s="162">
        <f t="shared" si="18"/>
        <v>0</v>
      </c>
      <c r="BJ810" s="18" t="s">
        <v>86</v>
      </c>
      <c r="BK810" s="162">
        <f t="shared" si="19"/>
        <v>0</v>
      </c>
      <c r="BL810" s="18" t="s">
        <v>209</v>
      </c>
      <c r="BM810" s="161" t="s">
        <v>1078</v>
      </c>
    </row>
    <row r="811" spans="1:65" s="2" customFormat="1" ht="49.15" customHeight="1">
      <c r="A811" s="33"/>
      <c r="B811" s="149"/>
      <c r="C811" s="150" t="s">
        <v>1079</v>
      </c>
      <c r="D811" s="150" t="s">
        <v>162</v>
      </c>
      <c r="E811" s="151" t="s">
        <v>1080</v>
      </c>
      <c r="F811" s="152" t="s">
        <v>1081</v>
      </c>
      <c r="G811" s="153" t="s">
        <v>721</v>
      </c>
      <c r="H811" s="154">
        <v>21.773</v>
      </c>
      <c r="I811" s="155"/>
      <c r="J811" s="156">
        <f t="shared" si="10"/>
        <v>0</v>
      </c>
      <c r="K811" s="152" t="s">
        <v>166</v>
      </c>
      <c r="L811" s="34"/>
      <c r="M811" s="157" t="s">
        <v>1</v>
      </c>
      <c r="N811" s="158" t="s">
        <v>39</v>
      </c>
      <c r="O811" s="59"/>
      <c r="P811" s="159">
        <f t="shared" si="11"/>
        <v>0</v>
      </c>
      <c r="Q811" s="159">
        <v>0</v>
      </c>
      <c r="R811" s="159">
        <f t="shared" si="12"/>
        <v>0</v>
      </c>
      <c r="S811" s="159">
        <v>0</v>
      </c>
      <c r="T811" s="160">
        <f t="shared" si="13"/>
        <v>0</v>
      </c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R811" s="161" t="s">
        <v>209</v>
      </c>
      <c r="AT811" s="161" t="s">
        <v>162</v>
      </c>
      <c r="AU811" s="161" t="s">
        <v>86</v>
      </c>
      <c r="AY811" s="18" t="s">
        <v>159</v>
      </c>
      <c r="BE811" s="162">
        <f t="shared" si="14"/>
        <v>0</v>
      </c>
      <c r="BF811" s="162">
        <f t="shared" si="15"/>
        <v>0</v>
      </c>
      <c r="BG811" s="162">
        <f t="shared" si="16"/>
        <v>0</v>
      </c>
      <c r="BH811" s="162">
        <f t="shared" si="17"/>
        <v>0</v>
      </c>
      <c r="BI811" s="162">
        <f t="shared" si="18"/>
        <v>0</v>
      </c>
      <c r="BJ811" s="18" t="s">
        <v>86</v>
      </c>
      <c r="BK811" s="162">
        <f t="shared" si="19"/>
        <v>0</v>
      </c>
      <c r="BL811" s="18" t="s">
        <v>209</v>
      </c>
      <c r="BM811" s="161" t="s">
        <v>1082</v>
      </c>
    </row>
    <row r="812" spans="1:65" s="12" customFormat="1" ht="22.9" customHeight="1">
      <c r="B812" s="136"/>
      <c r="D812" s="137" t="s">
        <v>72</v>
      </c>
      <c r="E812" s="147" t="s">
        <v>1083</v>
      </c>
      <c r="F812" s="147" t="s">
        <v>1084</v>
      </c>
      <c r="I812" s="139"/>
      <c r="J812" s="148">
        <f>BK812</f>
        <v>0</v>
      </c>
      <c r="L812" s="136"/>
      <c r="M812" s="141"/>
      <c r="N812" s="142"/>
      <c r="O812" s="142"/>
      <c r="P812" s="143">
        <f>SUM(P813:P826)</f>
        <v>0</v>
      </c>
      <c r="Q812" s="142"/>
      <c r="R812" s="143">
        <f>SUM(R813:R826)</f>
        <v>0</v>
      </c>
      <c r="S812" s="142"/>
      <c r="T812" s="144">
        <f>SUM(T813:T826)</f>
        <v>34.920090620000003</v>
      </c>
      <c r="AR812" s="137" t="s">
        <v>86</v>
      </c>
      <c r="AT812" s="145" t="s">
        <v>72</v>
      </c>
      <c r="AU812" s="145" t="s">
        <v>80</v>
      </c>
      <c r="AY812" s="137" t="s">
        <v>159</v>
      </c>
      <c r="BK812" s="146">
        <f>SUM(BK813:BK826)</f>
        <v>0</v>
      </c>
    </row>
    <row r="813" spans="1:65" s="2" customFormat="1" ht="24.2" customHeight="1">
      <c r="A813" s="33"/>
      <c r="B813" s="149"/>
      <c r="C813" s="150" t="s">
        <v>642</v>
      </c>
      <c r="D813" s="150" t="s">
        <v>162</v>
      </c>
      <c r="E813" s="151" t="s">
        <v>1085</v>
      </c>
      <c r="F813" s="152" t="s">
        <v>1086</v>
      </c>
      <c r="G813" s="153" t="s">
        <v>165</v>
      </c>
      <c r="H813" s="154">
        <v>1911.2819999999999</v>
      </c>
      <c r="I813" s="155"/>
      <c r="J813" s="156">
        <f>ROUND(I813*H813,2)</f>
        <v>0</v>
      </c>
      <c r="K813" s="152" t="s">
        <v>166</v>
      </c>
      <c r="L813" s="34"/>
      <c r="M813" s="157" t="s">
        <v>1</v>
      </c>
      <c r="N813" s="158" t="s">
        <v>39</v>
      </c>
      <c r="O813" s="59"/>
      <c r="P813" s="159">
        <f>O813*H813</f>
        <v>0</v>
      </c>
      <c r="Q813" s="159">
        <v>0</v>
      </c>
      <c r="R813" s="159">
        <f>Q813*H813</f>
        <v>0</v>
      </c>
      <c r="S813" s="159">
        <v>1.7780000000000001E-2</v>
      </c>
      <c r="T813" s="160">
        <f>S813*H813</f>
        <v>33.982593960000003</v>
      </c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R813" s="161" t="s">
        <v>209</v>
      </c>
      <c r="AT813" s="161" t="s">
        <v>162</v>
      </c>
      <c r="AU813" s="161" t="s">
        <v>86</v>
      </c>
      <c r="AY813" s="18" t="s">
        <v>159</v>
      </c>
      <c r="BE813" s="162">
        <f>IF(N813="základní",J813,0)</f>
        <v>0</v>
      </c>
      <c r="BF813" s="162">
        <f>IF(N813="snížená",J813,0)</f>
        <v>0</v>
      </c>
      <c r="BG813" s="162">
        <f>IF(N813="zákl. přenesená",J813,0)</f>
        <v>0</v>
      </c>
      <c r="BH813" s="162">
        <f>IF(N813="sníž. přenesená",J813,0)</f>
        <v>0</v>
      </c>
      <c r="BI813" s="162">
        <f>IF(N813="nulová",J813,0)</f>
        <v>0</v>
      </c>
      <c r="BJ813" s="18" t="s">
        <v>86</v>
      </c>
      <c r="BK813" s="162">
        <f>ROUND(I813*H813,2)</f>
        <v>0</v>
      </c>
      <c r="BL813" s="18" t="s">
        <v>209</v>
      </c>
      <c r="BM813" s="161" t="s">
        <v>1087</v>
      </c>
    </row>
    <row r="814" spans="1:65" s="15" customFormat="1" ht="11.25">
      <c r="B814" s="180"/>
      <c r="D814" s="164" t="s">
        <v>168</v>
      </c>
      <c r="E814" s="181" t="s">
        <v>1</v>
      </c>
      <c r="F814" s="182" t="s">
        <v>941</v>
      </c>
      <c r="H814" s="181" t="s">
        <v>1</v>
      </c>
      <c r="I814" s="183"/>
      <c r="L814" s="180"/>
      <c r="M814" s="184"/>
      <c r="N814" s="185"/>
      <c r="O814" s="185"/>
      <c r="P814" s="185"/>
      <c r="Q814" s="185"/>
      <c r="R814" s="185"/>
      <c r="S814" s="185"/>
      <c r="T814" s="186"/>
      <c r="AT814" s="181" t="s">
        <v>168</v>
      </c>
      <c r="AU814" s="181" t="s">
        <v>86</v>
      </c>
      <c r="AV814" s="15" t="s">
        <v>80</v>
      </c>
      <c r="AW814" s="15" t="s">
        <v>30</v>
      </c>
      <c r="AX814" s="15" t="s">
        <v>73</v>
      </c>
      <c r="AY814" s="181" t="s">
        <v>159</v>
      </c>
    </row>
    <row r="815" spans="1:65" s="13" customFormat="1" ht="11.25">
      <c r="B815" s="163"/>
      <c r="D815" s="164" t="s">
        <v>168</v>
      </c>
      <c r="E815" s="165" t="s">
        <v>1</v>
      </c>
      <c r="F815" s="166" t="s">
        <v>942</v>
      </c>
      <c r="H815" s="167">
        <v>517.94799999999998</v>
      </c>
      <c r="I815" s="168"/>
      <c r="L815" s="163"/>
      <c r="M815" s="169"/>
      <c r="N815" s="170"/>
      <c r="O815" s="170"/>
      <c r="P815" s="170"/>
      <c r="Q815" s="170"/>
      <c r="R815" s="170"/>
      <c r="S815" s="170"/>
      <c r="T815" s="171"/>
      <c r="AT815" s="165" t="s">
        <v>168</v>
      </c>
      <c r="AU815" s="165" t="s">
        <v>86</v>
      </c>
      <c r="AV815" s="13" t="s">
        <v>86</v>
      </c>
      <c r="AW815" s="13" t="s">
        <v>30</v>
      </c>
      <c r="AX815" s="13" t="s">
        <v>73</v>
      </c>
      <c r="AY815" s="165" t="s">
        <v>159</v>
      </c>
    </row>
    <row r="816" spans="1:65" s="13" customFormat="1" ht="11.25">
      <c r="B816" s="163"/>
      <c r="D816" s="164" t="s">
        <v>168</v>
      </c>
      <c r="E816" s="165" t="s">
        <v>1</v>
      </c>
      <c r="F816" s="166" t="s">
        <v>819</v>
      </c>
      <c r="H816" s="167">
        <v>773.61199999999997</v>
      </c>
      <c r="I816" s="168"/>
      <c r="L816" s="163"/>
      <c r="M816" s="169"/>
      <c r="N816" s="170"/>
      <c r="O816" s="170"/>
      <c r="P816" s="170"/>
      <c r="Q816" s="170"/>
      <c r="R816" s="170"/>
      <c r="S816" s="170"/>
      <c r="T816" s="171"/>
      <c r="AT816" s="165" t="s">
        <v>168</v>
      </c>
      <c r="AU816" s="165" t="s">
        <v>86</v>
      </c>
      <c r="AV816" s="13" t="s">
        <v>86</v>
      </c>
      <c r="AW816" s="13" t="s">
        <v>30</v>
      </c>
      <c r="AX816" s="13" t="s">
        <v>73</v>
      </c>
      <c r="AY816" s="165" t="s">
        <v>159</v>
      </c>
    </row>
    <row r="817" spans="1:65" s="13" customFormat="1" ht="22.5">
      <c r="B817" s="163"/>
      <c r="D817" s="164" t="s">
        <v>168</v>
      </c>
      <c r="E817" s="165" t="s">
        <v>1</v>
      </c>
      <c r="F817" s="166" t="s">
        <v>820</v>
      </c>
      <c r="H817" s="167">
        <v>674.77800000000002</v>
      </c>
      <c r="I817" s="168"/>
      <c r="L817" s="163"/>
      <c r="M817" s="169"/>
      <c r="N817" s="170"/>
      <c r="O817" s="170"/>
      <c r="P817" s="170"/>
      <c r="Q817" s="170"/>
      <c r="R817" s="170"/>
      <c r="S817" s="170"/>
      <c r="T817" s="171"/>
      <c r="AT817" s="165" t="s">
        <v>168</v>
      </c>
      <c r="AU817" s="165" t="s">
        <v>86</v>
      </c>
      <c r="AV817" s="13" t="s">
        <v>86</v>
      </c>
      <c r="AW817" s="13" t="s">
        <v>30</v>
      </c>
      <c r="AX817" s="13" t="s">
        <v>73</v>
      </c>
      <c r="AY817" s="165" t="s">
        <v>159</v>
      </c>
    </row>
    <row r="818" spans="1:65" s="15" customFormat="1" ht="11.25">
      <c r="B818" s="180"/>
      <c r="D818" s="164" t="s">
        <v>168</v>
      </c>
      <c r="E818" s="181" t="s">
        <v>1</v>
      </c>
      <c r="F818" s="182" t="s">
        <v>821</v>
      </c>
      <c r="H818" s="181" t="s">
        <v>1</v>
      </c>
      <c r="I818" s="183"/>
      <c r="L818" s="180"/>
      <c r="M818" s="184"/>
      <c r="N818" s="185"/>
      <c r="O818" s="185"/>
      <c r="P818" s="185"/>
      <c r="Q818" s="185"/>
      <c r="R818" s="185"/>
      <c r="S818" s="185"/>
      <c r="T818" s="186"/>
      <c r="AT818" s="181" t="s">
        <v>168</v>
      </c>
      <c r="AU818" s="181" t="s">
        <v>86</v>
      </c>
      <c r="AV818" s="15" t="s">
        <v>80</v>
      </c>
      <c r="AW818" s="15" t="s">
        <v>30</v>
      </c>
      <c r="AX818" s="15" t="s">
        <v>73</v>
      </c>
      <c r="AY818" s="181" t="s">
        <v>159</v>
      </c>
    </row>
    <row r="819" spans="1:65" s="13" customFormat="1" ht="11.25">
      <c r="B819" s="163"/>
      <c r="D819" s="164" t="s">
        <v>168</v>
      </c>
      <c r="E819" s="165" t="s">
        <v>1</v>
      </c>
      <c r="F819" s="166" t="s">
        <v>822</v>
      </c>
      <c r="H819" s="167">
        <v>-55.23</v>
      </c>
      <c r="I819" s="168"/>
      <c r="L819" s="163"/>
      <c r="M819" s="169"/>
      <c r="N819" s="170"/>
      <c r="O819" s="170"/>
      <c r="P819" s="170"/>
      <c r="Q819" s="170"/>
      <c r="R819" s="170"/>
      <c r="S819" s="170"/>
      <c r="T819" s="171"/>
      <c r="AT819" s="165" t="s">
        <v>168</v>
      </c>
      <c r="AU819" s="165" t="s">
        <v>86</v>
      </c>
      <c r="AV819" s="13" t="s">
        <v>86</v>
      </c>
      <c r="AW819" s="13" t="s">
        <v>30</v>
      </c>
      <c r="AX819" s="13" t="s">
        <v>73</v>
      </c>
      <c r="AY819" s="165" t="s">
        <v>159</v>
      </c>
    </row>
    <row r="820" spans="1:65" s="13" customFormat="1" ht="11.25">
      <c r="B820" s="163"/>
      <c r="D820" s="164" t="s">
        <v>168</v>
      </c>
      <c r="E820" s="165" t="s">
        <v>1</v>
      </c>
      <c r="F820" s="166" t="s">
        <v>823</v>
      </c>
      <c r="H820" s="167">
        <v>41.67</v>
      </c>
      <c r="I820" s="168"/>
      <c r="L820" s="163"/>
      <c r="M820" s="169"/>
      <c r="N820" s="170"/>
      <c r="O820" s="170"/>
      <c r="P820" s="170"/>
      <c r="Q820" s="170"/>
      <c r="R820" s="170"/>
      <c r="S820" s="170"/>
      <c r="T820" s="171"/>
      <c r="AT820" s="165" t="s">
        <v>168</v>
      </c>
      <c r="AU820" s="165" t="s">
        <v>86</v>
      </c>
      <c r="AV820" s="13" t="s">
        <v>86</v>
      </c>
      <c r="AW820" s="13" t="s">
        <v>30</v>
      </c>
      <c r="AX820" s="13" t="s">
        <v>73</v>
      </c>
      <c r="AY820" s="165" t="s">
        <v>159</v>
      </c>
    </row>
    <row r="821" spans="1:65" s="13" customFormat="1" ht="11.25">
      <c r="B821" s="163"/>
      <c r="D821" s="164" t="s">
        <v>168</v>
      </c>
      <c r="E821" s="165" t="s">
        <v>1</v>
      </c>
      <c r="F821" s="166" t="s">
        <v>824</v>
      </c>
      <c r="H821" s="167">
        <v>-41.496000000000002</v>
      </c>
      <c r="I821" s="168"/>
      <c r="L821" s="163"/>
      <c r="M821" s="169"/>
      <c r="N821" s="170"/>
      <c r="O821" s="170"/>
      <c r="P821" s="170"/>
      <c r="Q821" s="170"/>
      <c r="R821" s="170"/>
      <c r="S821" s="170"/>
      <c r="T821" s="171"/>
      <c r="AT821" s="165" t="s">
        <v>168</v>
      </c>
      <c r="AU821" s="165" t="s">
        <v>86</v>
      </c>
      <c r="AV821" s="13" t="s">
        <v>86</v>
      </c>
      <c r="AW821" s="13" t="s">
        <v>30</v>
      </c>
      <c r="AX821" s="13" t="s">
        <v>73</v>
      </c>
      <c r="AY821" s="165" t="s">
        <v>159</v>
      </c>
    </row>
    <row r="822" spans="1:65" s="14" customFormat="1" ht="11.25">
      <c r="B822" s="172"/>
      <c r="D822" s="164" t="s">
        <v>168</v>
      </c>
      <c r="E822" s="173" t="s">
        <v>1</v>
      </c>
      <c r="F822" s="174" t="s">
        <v>170</v>
      </c>
      <c r="H822" s="175">
        <v>1911.2819999999999</v>
      </c>
      <c r="I822" s="176"/>
      <c r="L822" s="172"/>
      <c r="M822" s="177"/>
      <c r="N822" s="178"/>
      <c r="O822" s="178"/>
      <c r="P822" s="178"/>
      <c r="Q822" s="178"/>
      <c r="R822" s="178"/>
      <c r="S822" s="178"/>
      <c r="T822" s="179"/>
      <c r="AT822" s="173" t="s">
        <v>168</v>
      </c>
      <c r="AU822" s="173" t="s">
        <v>86</v>
      </c>
      <c r="AV822" s="14" t="s">
        <v>167</v>
      </c>
      <c r="AW822" s="14" t="s">
        <v>30</v>
      </c>
      <c r="AX822" s="14" t="s">
        <v>80</v>
      </c>
      <c r="AY822" s="173" t="s">
        <v>159</v>
      </c>
    </row>
    <row r="823" spans="1:65" s="2" customFormat="1" ht="33" customHeight="1">
      <c r="A823" s="33"/>
      <c r="B823" s="149"/>
      <c r="C823" s="150" t="s">
        <v>1088</v>
      </c>
      <c r="D823" s="150" t="s">
        <v>162</v>
      </c>
      <c r="E823" s="151" t="s">
        <v>1089</v>
      </c>
      <c r="F823" s="152" t="s">
        <v>1090</v>
      </c>
      <c r="G823" s="153" t="s">
        <v>246</v>
      </c>
      <c r="H823" s="154">
        <v>131</v>
      </c>
      <c r="I823" s="155"/>
      <c r="J823" s="156">
        <f>ROUND(I823*H823,2)</f>
        <v>0</v>
      </c>
      <c r="K823" s="152" t="s">
        <v>166</v>
      </c>
      <c r="L823" s="34"/>
      <c r="M823" s="157" t="s">
        <v>1</v>
      </c>
      <c r="N823" s="158" t="s">
        <v>39</v>
      </c>
      <c r="O823" s="59"/>
      <c r="P823" s="159">
        <f>O823*H823</f>
        <v>0</v>
      </c>
      <c r="Q823" s="159">
        <v>0</v>
      </c>
      <c r="R823" s="159">
        <f>Q823*H823</f>
        <v>0</v>
      </c>
      <c r="S823" s="159">
        <v>4.6299999999999996E-3</v>
      </c>
      <c r="T823" s="160">
        <f>S823*H823</f>
        <v>0.6065299999999999</v>
      </c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R823" s="161" t="s">
        <v>209</v>
      </c>
      <c r="AT823" s="161" t="s">
        <v>162</v>
      </c>
      <c r="AU823" s="161" t="s">
        <v>86</v>
      </c>
      <c r="AY823" s="18" t="s">
        <v>159</v>
      </c>
      <c r="BE823" s="162">
        <f>IF(N823="základní",J823,0)</f>
        <v>0</v>
      </c>
      <c r="BF823" s="162">
        <f>IF(N823="snížená",J823,0)</f>
        <v>0</v>
      </c>
      <c r="BG823" s="162">
        <f>IF(N823="zákl. přenesená",J823,0)</f>
        <v>0</v>
      </c>
      <c r="BH823" s="162">
        <f>IF(N823="sníž. přenesená",J823,0)</f>
        <v>0</v>
      </c>
      <c r="BI823" s="162">
        <f>IF(N823="nulová",J823,0)</f>
        <v>0</v>
      </c>
      <c r="BJ823" s="18" t="s">
        <v>86</v>
      </c>
      <c r="BK823" s="162">
        <f>ROUND(I823*H823,2)</f>
        <v>0</v>
      </c>
      <c r="BL823" s="18" t="s">
        <v>209</v>
      </c>
      <c r="BM823" s="161" t="s">
        <v>1091</v>
      </c>
    </row>
    <row r="824" spans="1:65" s="2" customFormat="1" ht="33" customHeight="1">
      <c r="A824" s="33"/>
      <c r="B824" s="149"/>
      <c r="C824" s="150" t="s">
        <v>646</v>
      </c>
      <c r="D824" s="150" t="s">
        <v>162</v>
      </c>
      <c r="E824" s="151" t="s">
        <v>1092</v>
      </c>
      <c r="F824" s="152" t="s">
        <v>1093</v>
      </c>
      <c r="G824" s="153" t="s">
        <v>165</v>
      </c>
      <c r="H824" s="154">
        <v>1911.2819999999999</v>
      </c>
      <c r="I824" s="155"/>
      <c r="J824" s="156">
        <f>ROUND(I824*H824,2)</f>
        <v>0</v>
      </c>
      <c r="K824" s="152" t="s">
        <v>166</v>
      </c>
      <c r="L824" s="34"/>
      <c r="M824" s="157" t="s">
        <v>1</v>
      </c>
      <c r="N824" s="158" t="s">
        <v>39</v>
      </c>
      <c r="O824" s="59"/>
      <c r="P824" s="159">
        <f>O824*H824</f>
        <v>0</v>
      </c>
      <c r="Q824" s="159">
        <v>0</v>
      </c>
      <c r="R824" s="159">
        <f>Q824*H824</f>
        <v>0</v>
      </c>
      <c r="S824" s="159">
        <v>0</v>
      </c>
      <c r="T824" s="160">
        <f>S824*H824</f>
        <v>0</v>
      </c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R824" s="161" t="s">
        <v>209</v>
      </c>
      <c r="AT824" s="161" t="s">
        <v>162</v>
      </c>
      <c r="AU824" s="161" t="s">
        <v>86</v>
      </c>
      <c r="AY824" s="18" t="s">
        <v>159</v>
      </c>
      <c r="BE824" s="162">
        <f>IF(N824="základní",J824,0)</f>
        <v>0</v>
      </c>
      <c r="BF824" s="162">
        <f>IF(N824="snížená",J824,0)</f>
        <v>0</v>
      </c>
      <c r="BG824" s="162">
        <f>IF(N824="zákl. přenesená",J824,0)</f>
        <v>0</v>
      </c>
      <c r="BH824" s="162">
        <f>IF(N824="sníž. přenesená",J824,0)</f>
        <v>0</v>
      </c>
      <c r="BI824" s="162">
        <f>IF(N824="nulová",J824,0)</f>
        <v>0</v>
      </c>
      <c r="BJ824" s="18" t="s">
        <v>86</v>
      </c>
      <c r="BK824" s="162">
        <f>ROUND(I824*H824,2)</f>
        <v>0</v>
      </c>
      <c r="BL824" s="18" t="s">
        <v>209</v>
      </c>
      <c r="BM824" s="161" t="s">
        <v>1094</v>
      </c>
    </row>
    <row r="825" spans="1:65" s="2" customFormat="1" ht="24.2" customHeight="1">
      <c r="A825" s="33"/>
      <c r="B825" s="149"/>
      <c r="C825" s="150" t="s">
        <v>1095</v>
      </c>
      <c r="D825" s="150" t="s">
        <v>162</v>
      </c>
      <c r="E825" s="151" t="s">
        <v>1096</v>
      </c>
      <c r="F825" s="152" t="s">
        <v>1097</v>
      </c>
      <c r="G825" s="153" t="s">
        <v>165</v>
      </c>
      <c r="H825" s="154">
        <v>1911.2819999999999</v>
      </c>
      <c r="I825" s="155"/>
      <c r="J825" s="156">
        <f>ROUND(I825*H825,2)</f>
        <v>0</v>
      </c>
      <c r="K825" s="152" t="s">
        <v>166</v>
      </c>
      <c r="L825" s="34"/>
      <c r="M825" s="157" t="s">
        <v>1</v>
      </c>
      <c r="N825" s="158" t="s">
        <v>39</v>
      </c>
      <c r="O825" s="59"/>
      <c r="P825" s="159">
        <f>O825*H825</f>
        <v>0</v>
      </c>
      <c r="Q825" s="159">
        <v>0</v>
      </c>
      <c r="R825" s="159">
        <f>Q825*H825</f>
        <v>0</v>
      </c>
      <c r="S825" s="159">
        <v>1.2999999999999999E-4</v>
      </c>
      <c r="T825" s="160">
        <f>S825*H825</f>
        <v>0.24846665999999998</v>
      </c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R825" s="161" t="s">
        <v>209</v>
      </c>
      <c r="AT825" s="161" t="s">
        <v>162</v>
      </c>
      <c r="AU825" s="161" t="s">
        <v>86</v>
      </c>
      <c r="AY825" s="18" t="s">
        <v>159</v>
      </c>
      <c r="BE825" s="162">
        <f>IF(N825="základní",J825,0)</f>
        <v>0</v>
      </c>
      <c r="BF825" s="162">
        <f>IF(N825="snížená",J825,0)</f>
        <v>0</v>
      </c>
      <c r="BG825" s="162">
        <f>IF(N825="zákl. přenesená",J825,0)</f>
        <v>0</v>
      </c>
      <c r="BH825" s="162">
        <f>IF(N825="sníž. přenesená",J825,0)</f>
        <v>0</v>
      </c>
      <c r="BI825" s="162">
        <f>IF(N825="nulová",J825,0)</f>
        <v>0</v>
      </c>
      <c r="BJ825" s="18" t="s">
        <v>86</v>
      </c>
      <c r="BK825" s="162">
        <f>ROUND(I825*H825,2)</f>
        <v>0</v>
      </c>
      <c r="BL825" s="18" t="s">
        <v>209</v>
      </c>
      <c r="BM825" s="161" t="s">
        <v>1098</v>
      </c>
    </row>
    <row r="826" spans="1:65" s="2" customFormat="1" ht="16.5" customHeight="1">
      <c r="A826" s="33"/>
      <c r="B826" s="149"/>
      <c r="C826" s="150" t="s">
        <v>650</v>
      </c>
      <c r="D826" s="150" t="s">
        <v>162</v>
      </c>
      <c r="E826" s="151" t="s">
        <v>1099</v>
      </c>
      <c r="F826" s="152" t="s">
        <v>1100</v>
      </c>
      <c r="G826" s="153" t="s">
        <v>621</v>
      </c>
      <c r="H826" s="154">
        <v>5</v>
      </c>
      <c r="I826" s="155"/>
      <c r="J826" s="156">
        <f>ROUND(I826*H826,2)</f>
        <v>0</v>
      </c>
      <c r="K826" s="152" t="s">
        <v>166</v>
      </c>
      <c r="L826" s="34"/>
      <c r="M826" s="157" t="s">
        <v>1</v>
      </c>
      <c r="N826" s="158" t="s">
        <v>39</v>
      </c>
      <c r="O826" s="59"/>
      <c r="P826" s="159">
        <f>O826*H826</f>
        <v>0</v>
      </c>
      <c r="Q826" s="159">
        <v>0</v>
      </c>
      <c r="R826" s="159">
        <f>Q826*H826</f>
        <v>0</v>
      </c>
      <c r="S826" s="159">
        <v>1.6500000000000001E-2</v>
      </c>
      <c r="T826" s="160">
        <f>S826*H826</f>
        <v>8.2500000000000004E-2</v>
      </c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R826" s="161" t="s">
        <v>209</v>
      </c>
      <c r="AT826" s="161" t="s">
        <v>162</v>
      </c>
      <c r="AU826" s="161" t="s">
        <v>86</v>
      </c>
      <c r="AY826" s="18" t="s">
        <v>159</v>
      </c>
      <c r="BE826" s="162">
        <f>IF(N826="základní",J826,0)</f>
        <v>0</v>
      </c>
      <c r="BF826" s="162">
        <f>IF(N826="snížená",J826,0)</f>
        <v>0</v>
      </c>
      <c r="BG826" s="162">
        <f>IF(N826="zákl. přenesená",J826,0)</f>
        <v>0</v>
      </c>
      <c r="BH826" s="162">
        <f>IF(N826="sníž. přenesená",J826,0)</f>
        <v>0</v>
      </c>
      <c r="BI826" s="162">
        <f>IF(N826="nulová",J826,0)</f>
        <v>0</v>
      </c>
      <c r="BJ826" s="18" t="s">
        <v>86</v>
      </c>
      <c r="BK826" s="162">
        <f>ROUND(I826*H826,2)</f>
        <v>0</v>
      </c>
      <c r="BL826" s="18" t="s">
        <v>209</v>
      </c>
      <c r="BM826" s="161" t="s">
        <v>1101</v>
      </c>
    </row>
    <row r="827" spans="1:65" s="12" customFormat="1" ht="22.9" customHeight="1">
      <c r="B827" s="136"/>
      <c r="D827" s="137" t="s">
        <v>72</v>
      </c>
      <c r="E827" s="147" t="s">
        <v>1102</v>
      </c>
      <c r="F827" s="147" t="s">
        <v>1103</v>
      </c>
      <c r="I827" s="139"/>
      <c r="J827" s="148">
        <f>BK827</f>
        <v>0</v>
      </c>
      <c r="L827" s="136"/>
      <c r="M827" s="141"/>
      <c r="N827" s="142"/>
      <c r="O827" s="142"/>
      <c r="P827" s="143">
        <f>SUM(P828:P843)</f>
        <v>0</v>
      </c>
      <c r="Q827" s="142"/>
      <c r="R827" s="143">
        <f>SUM(R828:R843)</f>
        <v>0</v>
      </c>
      <c r="S827" s="142"/>
      <c r="T827" s="144">
        <f>SUM(T828:T843)</f>
        <v>3.1945999999999999</v>
      </c>
      <c r="AR827" s="137" t="s">
        <v>86</v>
      </c>
      <c r="AT827" s="145" t="s">
        <v>72</v>
      </c>
      <c r="AU827" s="145" t="s">
        <v>80</v>
      </c>
      <c r="AY827" s="137" t="s">
        <v>159</v>
      </c>
      <c r="BK827" s="146">
        <f>SUM(BK828:BK843)</f>
        <v>0</v>
      </c>
    </row>
    <row r="828" spans="1:65" s="2" customFormat="1" ht="24.2" customHeight="1">
      <c r="A828" s="33"/>
      <c r="B828" s="149"/>
      <c r="C828" s="150" t="s">
        <v>1104</v>
      </c>
      <c r="D828" s="150" t="s">
        <v>162</v>
      </c>
      <c r="E828" s="151" t="s">
        <v>1105</v>
      </c>
      <c r="F828" s="152" t="s">
        <v>1106</v>
      </c>
      <c r="G828" s="153" t="s">
        <v>621</v>
      </c>
      <c r="H828" s="154">
        <v>153</v>
      </c>
      <c r="I828" s="155"/>
      <c r="J828" s="156">
        <f>ROUND(I828*H828,2)</f>
        <v>0</v>
      </c>
      <c r="K828" s="152" t="s">
        <v>166</v>
      </c>
      <c r="L828" s="34"/>
      <c r="M828" s="157" t="s">
        <v>1</v>
      </c>
      <c r="N828" s="158" t="s">
        <v>39</v>
      </c>
      <c r="O828" s="59"/>
      <c r="P828" s="159">
        <f>O828*H828</f>
        <v>0</v>
      </c>
      <c r="Q828" s="159">
        <v>0</v>
      </c>
      <c r="R828" s="159">
        <f>Q828*H828</f>
        <v>0</v>
      </c>
      <c r="S828" s="159">
        <v>3.0000000000000001E-3</v>
      </c>
      <c r="T828" s="160">
        <f>S828*H828</f>
        <v>0.45900000000000002</v>
      </c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R828" s="161" t="s">
        <v>209</v>
      </c>
      <c r="AT828" s="161" t="s">
        <v>162</v>
      </c>
      <c r="AU828" s="161" t="s">
        <v>86</v>
      </c>
      <c r="AY828" s="18" t="s">
        <v>159</v>
      </c>
      <c r="BE828" s="162">
        <f>IF(N828="základní",J828,0)</f>
        <v>0</v>
      </c>
      <c r="BF828" s="162">
        <f>IF(N828="snížená",J828,0)</f>
        <v>0</v>
      </c>
      <c r="BG828" s="162">
        <f>IF(N828="zákl. přenesená",J828,0)</f>
        <v>0</v>
      </c>
      <c r="BH828" s="162">
        <f>IF(N828="sníž. přenesená",J828,0)</f>
        <v>0</v>
      </c>
      <c r="BI828" s="162">
        <f>IF(N828="nulová",J828,0)</f>
        <v>0</v>
      </c>
      <c r="BJ828" s="18" t="s">
        <v>86</v>
      </c>
      <c r="BK828" s="162">
        <f>ROUND(I828*H828,2)</f>
        <v>0</v>
      </c>
      <c r="BL828" s="18" t="s">
        <v>209</v>
      </c>
      <c r="BM828" s="161" t="s">
        <v>1107</v>
      </c>
    </row>
    <row r="829" spans="1:65" s="13" customFormat="1" ht="11.25">
      <c r="B829" s="163"/>
      <c r="D829" s="164" t="s">
        <v>168</v>
      </c>
      <c r="E829" s="165" t="s">
        <v>1</v>
      </c>
      <c r="F829" s="166" t="s">
        <v>1108</v>
      </c>
      <c r="H829" s="167">
        <v>153</v>
      </c>
      <c r="I829" s="168"/>
      <c r="L829" s="163"/>
      <c r="M829" s="169"/>
      <c r="N829" s="170"/>
      <c r="O829" s="170"/>
      <c r="P829" s="170"/>
      <c r="Q829" s="170"/>
      <c r="R829" s="170"/>
      <c r="S829" s="170"/>
      <c r="T829" s="171"/>
      <c r="AT829" s="165" t="s">
        <v>168</v>
      </c>
      <c r="AU829" s="165" t="s">
        <v>86</v>
      </c>
      <c r="AV829" s="13" t="s">
        <v>86</v>
      </c>
      <c r="AW829" s="13" t="s">
        <v>30</v>
      </c>
      <c r="AX829" s="13" t="s">
        <v>73</v>
      </c>
      <c r="AY829" s="165" t="s">
        <v>159</v>
      </c>
    </row>
    <row r="830" spans="1:65" s="14" customFormat="1" ht="11.25">
      <c r="B830" s="172"/>
      <c r="D830" s="164" t="s">
        <v>168</v>
      </c>
      <c r="E830" s="173" t="s">
        <v>1</v>
      </c>
      <c r="F830" s="174" t="s">
        <v>170</v>
      </c>
      <c r="H830" s="175">
        <v>153</v>
      </c>
      <c r="I830" s="176"/>
      <c r="L830" s="172"/>
      <c r="M830" s="177"/>
      <c r="N830" s="178"/>
      <c r="O830" s="178"/>
      <c r="P830" s="178"/>
      <c r="Q830" s="178"/>
      <c r="R830" s="178"/>
      <c r="S830" s="178"/>
      <c r="T830" s="179"/>
      <c r="AT830" s="173" t="s">
        <v>168</v>
      </c>
      <c r="AU830" s="173" t="s">
        <v>86</v>
      </c>
      <c r="AV830" s="14" t="s">
        <v>167</v>
      </c>
      <c r="AW830" s="14" t="s">
        <v>30</v>
      </c>
      <c r="AX830" s="14" t="s">
        <v>80</v>
      </c>
      <c r="AY830" s="173" t="s">
        <v>159</v>
      </c>
    </row>
    <row r="831" spans="1:65" s="2" customFormat="1" ht="24.2" customHeight="1">
      <c r="A831" s="33"/>
      <c r="B831" s="149"/>
      <c r="C831" s="150" t="s">
        <v>653</v>
      </c>
      <c r="D831" s="150" t="s">
        <v>162</v>
      </c>
      <c r="E831" s="151" t="s">
        <v>1109</v>
      </c>
      <c r="F831" s="152" t="s">
        <v>1110</v>
      </c>
      <c r="G831" s="153" t="s">
        <v>621</v>
      </c>
      <c r="H831" s="154">
        <v>123</v>
      </c>
      <c r="I831" s="155"/>
      <c r="J831" s="156">
        <f>ROUND(I831*H831,2)</f>
        <v>0</v>
      </c>
      <c r="K831" s="152" t="s">
        <v>166</v>
      </c>
      <c r="L831" s="34"/>
      <c r="M831" s="157" t="s">
        <v>1</v>
      </c>
      <c r="N831" s="158" t="s">
        <v>39</v>
      </c>
      <c r="O831" s="59"/>
      <c r="P831" s="159">
        <f>O831*H831</f>
        <v>0</v>
      </c>
      <c r="Q831" s="159">
        <v>0</v>
      </c>
      <c r="R831" s="159">
        <f>Q831*H831</f>
        <v>0</v>
      </c>
      <c r="S831" s="159">
        <v>5.0000000000000001E-3</v>
      </c>
      <c r="T831" s="160">
        <f>S831*H831</f>
        <v>0.61499999999999999</v>
      </c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R831" s="161" t="s">
        <v>209</v>
      </c>
      <c r="AT831" s="161" t="s">
        <v>162</v>
      </c>
      <c r="AU831" s="161" t="s">
        <v>86</v>
      </c>
      <c r="AY831" s="18" t="s">
        <v>159</v>
      </c>
      <c r="BE831" s="162">
        <f>IF(N831="základní",J831,0)</f>
        <v>0</v>
      </c>
      <c r="BF831" s="162">
        <f>IF(N831="snížená",J831,0)</f>
        <v>0</v>
      </c>
      <c r="BG831" s="162">
        <f>IF(N831="zákl. přenesená",J831,0)</f>
        <v>0</v>
      </c>
      <c r="BH831" s="162">
        <f>IF(N831="sníž. přenesená",J831,0)</f>
        <v>0</v>
      </c>
      <c r="BI831" s="162">
        <f>IF(N831="nulová",J831,0)</f>
        <v>0</v>
      </c>
      <c r="BJ831" s="18" t="s">
        <v>86</v>
      </c>
      <c r="BK831" s="162">
        <f>ROUND(I831*H831,2)</f>
        <v>0</v>
      </c>
      <c r="BL831" s="18" t="s">
        <v>209</v>
      </c>
      <c r="BM831" s="161" t="s">
        <v>1111</v>
      </c>
    </row>
    <row r="832" spans="1:65" s="13" customFormat="1" ht="11.25">
      <c r="B832" s="163"/>
      <c r="D832" s="164" t="s">
        <v>168</v>
      </c>
      <c r="E832" s="165" t="s">
        <v>1</v>
      </c>
      <c r="F832" s="166" t="s">
        <v>1112</v>
      </c>
      <c r="H832" s="167">
        <v>123</v>
      </c>
      <c r="I832" s="168"/>
      <c r="L832" s="163"/>
      <c r="M832" s="169"/>
      <c r="N832" s="170"/>
      <c r="O832" s="170"/>
      <c r="P832" s="170"/>
      <c r="Q832" s="170"/>
      <c r="R832" s="170"/>
      <c r="S832" s="170"/>
      <c r="T832" s="171"/>
      <c r="AT832" s="165" t="s">
        <v>168</v>
      </c>
      <c r="AU832" s="165" t="s">
        <v>86</v>
      </c>
      <c r="AV832" s="13" t="s">
        <v>86</v>
      </c>
      <c r="AW832" s="13" t="s">
        <v>30</v>
      </c>
      <c r="AX832" s="13" t="s">
        <v>73</v>
      </c>
      <c r="AY832" s="165" t="s">
        <v>159</v>
      </c>
    </row>
    <row r="833" spans="1:65" s="14" customFormat="1" ht="11.25">
      <c r="B833" s="172"/>
      <c r="D833" s="164" t="s">
        <v>168</v>
      </c>
      <c r="E833" s="173" t="s">
        <v>1</v>
      </c>
      <c r="F833" s="174" t="s">
        <v>170</v>
      </c>
      <c r="H833" s="175">
        <v>123</v>
      </c>
      <c r="I833" s="176"/>
      <c r="L833" s="172"/>
      <c r="M833" s="177"/>
      <c r="N833" s="178"/>
      <c r="O833" s="178"/>
      <c r="P833" s="178"/>
      <c r="Q833" s="178"/>
      <c r="R833" s="178"/>
      <c r="S833" s="178"/>
      <c r="T833" s="179"/>
      <c r="AT833" s="173" t="s">
        <v>168</v>
      </c>
      <c r="AU833" s="173" t="s">
        <v>86</v>
      </c>
      <c r="AV833" s="14" t="s">
        <v>167</v>
      </c>
      <c r="AW833" s="14" t="s">
        <v>30</v>
      </c>
      <c r="AX833" s="14" t="s">
        <v>80</v>
      </c>
      <c r="AY833" s="173" t="s">
        <v>159</v>
      </c>
    </row>
    <row r="834" spans="1:65" s="2" customFormat="1" ht="37.9" customHeight="1">
      <c r="A834" s="33"/>
      <c r="B834" s="149"/>
      <c r="C834" s="150" t="s">
        <v>1113</v>
      </c>
      <c r="D834" s="150" t="s">
        <v>162</v>
      </c>
      <c r="E834" s="151" t="s">
        <v>1114</v>
      </c>
      <c r="F834" s="152" t="s">
        <v>1115</v>
      </c>
      <c r="G834" s="153" t="s">
        <v>621</v>
      </c>
      <c r="H834" s="154">
        <v>203</v>
      </c>
      <c r="I834" s="155"/>
      <c r="J834" s="156">
        <f>ROUND(I834*H834,2)</f>
        <v>0</v>
      </c>
      <c r="K834" s="152" t="s">
        <v>166</v>
      </c>
      <c r="L834" s="34"/>
      <c r="M834" s="157" t="s">
        <v>1</v>
      </c>
      <c r="N834" s="158" t="s">
        <v>39</v>
      </c>
      <c r="O834" s="59"/>
      <c r="P834" s="159">
        <f>O834*H834</f>
        <v>0</v>
      </c>
      <c r="Q834" s="159">
        <v>0</v>
      </c>
      <c r="R834" s="159">
        <f>Q834*H834</f>
        <v>0</v>
      </c>
      <c r="S834" s="159">
        <v>0</v>
      </c>
      <c r="T834" s="160">
        <f>S834*H834</f>
        <v>0</v>
      </c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R834" s="161" t="s">
        <v>209</v>
      </c>
      <c r="AT834" s="161" t="s">
        <v>162</v>
      </c>
      <c r="AU834" s="161" t="s">
        <v>86</v>
      </c>
      <c r="AY834" s="18" t="s">
        <v>159</v>
      </c>
      <c r="BE834" s="162">
        <f>IF(N834="základní",J834,0)</f>
        <v>0</v>
      </c>
      <c r="BF834" s="162">
        <f>IF(N834="snížená",J834,0)</f>
        <v>0</v>
      </c>
      <c r="BG834" s="162">
        <f>IF(N834="zákl. přenesená",J834,0)</f>
        <v>0</v>
      </c>
      <c r="BH834" s="162">
        <f>IF(N834="sníž. přenesená",J834,0)</f>
        <v>0</v>
      </c>
      <c r="BI834" s="162">
        <f>IF(N834="nulová",J834,0)</f>
        <v>0</v>
      </c>
      <c r="BJ834" s="18" t="s">
        <v>86</v>
      </c>
      <c r="BK834" s="162">
        <f>ROUND(I834*H834,2)</f>
        <v>0</v>
      </c>
      <c r="BL834" s="18" t="s">
        <v>209</v>
      </c>
      <c r="BM834" s="161" t="s">
        <v>1116</v>
      </c>
    </row>
    <row r="835" spans="1:65" s="13" customFormat="1" ht="11.25">
      <c r="B835" s="163"/>
      <c r="D835" s="164" t="s">
        <v>168</v>
      </c>
      <c r="E835" s="165" t="s">
        <v>1</v>
      </c>
      <c r="F835" s="166" t="s">
        <v>1117</v>
      </c>
      <c r="H835" s="167">
        <v>203</v>
      </c>
      <c r="I835" s="168"/>
      <c r="L835" s="163"/>
      <c r="M835" s="169"/>
      <c r="N835" s="170"/>
      <c r="O835" s="170"/>
      <c r="P835" s="170"/>
      <c r="Q835" s="170"/>
      <c r="R835" s="170"/>
      <c r="S835" s="170"/>
      <c r="T835" s="171"/>
      <c r="AT835" s="165" t="s">
        <v>168</v>
      </c>
      <c r="AU835" s="165" t="s">
        <v>86</v>
      </c>
      <c r="AV835" s="13" t="s">
        <v>86</v>
      </c>
      <c r="AW835" s="13" t="s">
        <v>30</v>
      </c>
      <c r="AX835" s="13" t="s">
        <v>73</v>
      </c>
      <c r="AY835" s="165" t="s">
        <v>159</v>
      </c>
    </row>
    <row r="836" spans="1:65" s="14" customFormat="1" ht="11.25">
      <c r="B836" s="172"/>
      <c r="D836" s="164" t="s">
        <v>168</v>
      </c>
      <c r="E836" s="173" t="s">
        <v>1</v>
      </c>
      <c r="F836" s="174" t="s">
        <v>170</v>
      </c>
      <c r="H836" s="175">
        <v>203</v>
      </c>
      <c r="I836" s="176"/>
      <c r="L836" s="172"/>
      <c r="M836" s="177"/>
      <c r="N836" s="178"/>
      <c r="O836" s="178"/>
      <c r="P836" s="178"/>
      <c r="Q836" s="178"/>
      <c r="R836" s="178"/>
      <c r="S836" s="178"/>
      <c r="T836" s="179"/>
      <c r="AT836" s="173" t="s">
        <v>168</v>
      </c>
      <c r="AU836" s="173" t="s">
        <v>86</v>
      </c>
      <c r="AV836" s="14" t="s">
        <v>167</v>
      </c>
      <c r="AW836" s="14" t="s">
        <v>30</v>
      </c>
      <c r="AX836" s="14" t="s">
        <v>80</v>
      </c>
      <c r="AY836" s="173" t="s">
        <v>159</v>
      </c>
    </row>
    <row r="837" spans="1:65" s="2" customFormat="1" ht="24.2" customHeight="1">
      <c r="A837" s="33"/>
      <c r="B837" s="149"/>
      <c r="C837" s="150" t="s">
        <v>657</v>
      </c>
      <c r="D837" s="150" t="s">
        <v>162</v>
      </c>
      <c r="E837" s="151" t="s">
        <v>1118</v>
      </c>
      <c r="F837" s="152" t="s">
        <v>1119</v>
      </c>
      <c r="G837" s="153" t="s">
        <v>621</v>
      </c>
      <c r="H837" s="154">
        <v>38</v>
      </c>
      <c r="I837" s="155"/>
      <c r="J837" s="156">
        <f>ROUND(I837*H837,2)</f>
        <v>0</v>
      </c>
      <c r="K837" s="152" t="s">
        <v>166</v>
      </c>
      <c r="L837" s="34"/>
      <c r="M837" s="157" t="s">
        <v>1</v>
      </c>
      <c r="N837" s="158" t="s">
        <v>39</v>
      </c>
      <c r="O837" s="59"/>
      <c r="P837" s="159">
        <f>O837*H837</f>
        <v>0</v>
      </c>
      <c r="Q837" s="159">
        <v>0</v>
      </c>
      <c r="R837" s="159">
        <f>Q837*H837</f>
        <v>0</v>
      </c>
      <c r="S837" s="159">
        <v>4.1700000000000001E-2</v>
      </c>
      <c r="T837" s="160">
        <f>S837*H837</f>
        <v>1.5846</v>
      </c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R837" s="161" t="s">
        <v>209</v>
      </c>
      <c r="AT837" s="161" t="s">
        <v>162</v>
      </c>
      <c r="AU837" s="161" t="s">
        <v>86</v>
      </c>
      <c r="AY837" s="18" t="s">
        <v>159</v>
      </c>
      <c r="BE837" s="162">
        <f>IF(N837="základní",J837,0)</f>
        <v>0</v>
      </c>
      <c r="BF837" s="162">
        <f>IF(N837="snížená",J837,0)</f>
        <v>0</v>
      </c>
      <c r="BG837" s="162">
        <f>IF(N837="zákl. přenesená",J837,0)</f>
        <v>0</v>
      </c>
      <c r="BH837" s="162">
        <f>IF(N837="sníž. přenesená",J837,0)</f>
        <v>0</v>
      </c>
      <c r="BI837" s="162">
        <f>IF(N837="nulová",J837,0)</f>
        <v>0</v>
      </c>
      <c r="BJ837" s="18" t="s">
        <v>86</v>
      </c>
      <c r="BK837" s="162">
        <f>ROUND(I837*H837,2)</f>
        <v>0</v>
      </c>
      <c r="BL837" s="18" t="s">
        <v>209</v>
      </c>
      <c r="BM837" s="161" t="s">
        <v>1120</v>
      </c>
    </row>
    <row r="838" spans="1:65" s="2" customFormat="1" ht="49.15" customHeight="1">
      <c r="A838" s="33"/>
      <c r="B838" s="149"/>
      <c r="C838" s="150" t="s">
        <v>1121</v>
      </c>
      <c r="D838" s="150" t="s">
        <v>162</v>
      </c>
      <c r="E838" s="151" t="s">
        <v>1122</v>
      </c>
      <c r="F838" s="152" t="s">
        <v>1123</v>
      </c>
      <c r="G838" s="153" t="s">
        <v>621</v>
      </c>
      <c r="H838" s="154">
        <v>13</v>
      </c>
      <c r="I838" s="155"/>
      <c r="J838" s="156">
        <f>ROUND(I838*H838,2)</f>
        <v>0</v>
      </c>
      <c r="K838" s="152" t="s">
        <v>166</v>
      </c>
      <c r="L838" s="34"/>
      <c r="M838" s="157" t="s">
        <v>1</v>
      </c>
      <c r="N838" s="158" t="s">
        <v>39</v>
      </c>
      <c r="O838" s="59"/>
      <c r="P838" s="159">
        <f>O838*H838</f>
        <v>0</v>
      </c>
      <c r="Q838" s="159">
        <v>0</v>
      </c>
      <c r="R838" s="159">
        <f>Q838*H838</f>
        <v>0</v>
      </c>
      <c r="S838" s="159">
        <v>2.4E-2</v>
      </c>
      <c r="T838" s="160">
        <f>S838*H838</f>
        <v>0.312</v>
      </c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R838" s="161" t="s">
        <v>209</v>
      </c>
      <c r="AT838" s="161" t="s">
        <v>162</v>
      </c>
      <c r="AU838" s="161" t="s">
        <v>86</v>
      </c>
      <c r="AY838" s="18" t="s">
        <v>159</v>
      </c>
      <c r="BE838" s="162">
        <f>IF(N838="základní",J838,0)</f>
        <v>0</v>
      </c>
      <c r="BF838" s="162">
        <f>IF(N838="snížená",J838,0)</f>
        <v>0</v>
      </c>
      <c r="BG838" s="162">
        <f>IF(N838="zákl. přenesená",J838,0)</f>
        <v>0</v>
      </c>
      <c r="BH838" s="162">
        <f>IF(N838="sníž. přenesená",J838,0)</f>
        <v>0</v>
      </c>
      <c r="BI838" s="162">
        <f>IF(N838="nulová",J838,0)</f>
        <v>0</v>
      </c>
      <c r="BJ838" s="18" t="s">
        <v>86</v>
      </c>
      <c r="BK838" s="162">
        <f>ROUND(I838*H838,2)</f>
        <v>0</v>
      </c>
      <c r="BL838" s="18" t="s">
        <v>209</v>
      </c>
      <c r="BM838" s="161" t="s">
        <v>1124</v>
      </c>
    </row>
    <row r="839" spans="1:65" s="13" customFormat="1" ht="11.25">
      <c r="B839" s="163"/>
      <c r="D839" s="164" t="s">
        <v>168</v>
      </c>
      <c r="E839" s="165" t="s">
        <v>1</v>
      </c>
      <c r="F839" s="166" t="s">
        <v>1125</v>
      </c>
      <c r="H839" s="167">
        <v>13</v>
      </c>
      <c r="I839" s="168"/>
      <c r="L839" s="163"/>
      <c r="M839" s="169"/>
      <c r="N839" s="170"/>
      <c r="O839" s="170"/>
      <c r="P839" s="170"/>
      <c r="Q839" s="170"/>
      <c r="R839" s="170"/>
      <c r="S839" s="170"/>
      <c r="T839" s="171"/>
      <c r="AT839" s="165" t="s">
        <v>168</v>
      </c>
      <c r="AU839" s="165" t="s">
        <v>86</v>
      </c>
      <c r="AV839" s="13" t="s">
        <v>86</v>
      </c>
      <c r="AW839" s="13" t="s">
        <v>30</v>
      </c>
      <c r="AX839" s="13" t="s">
        <v>73</v>
      </c>
      <c r="AY839" s="165" t="s">
        <v>159</v>
      </c>
    </row>
    <row r="840" spans="1:65" s="14" customFormat="1" ht="11.25">
      <c r="B840" s="172"/>
      <c r="D840" s="164" t="s">
        <v>168</v>
      </c>
      <c r="E840" s="173" t="s">
        <v>1</v>
      </c>
      <c r="F840" s="174" t="s">
        <v>170</v>
      </c>
      <c r="H840" s="175">
        <v>13</v>
      </c>
      <c r="I840" s="176"/>
      <c r="L840" s="172"/>
      <c r="M840" s="177"/>
      <c r="N840" s="178"/>
      <c r="O840" s="178"/>
      <c r="P840" s="178"/>
      <c r="Q840" s="178"/>
      <c r="R840" s="178"/>
      <c r="S840" s="178"/>
      <c r="T840" s="179"/>
      <c r="AT840" s="173" t="s">
        <v>168</v>
      </c>
      <c r="AU840" s="173" t="s">
        <v>86</v>
      </c>
      <c r="AV840" s="14" t="s">
        <v>167</v>
      </c>
      <c r="AW840" s="14" t="s">
        <v>30</v>
      </c>
      <c r="AX840" s="14" t="s">
        <v>80</v>
      </c>
      <c r="AY840" s="173" t="s">
        <v>159</v>
      </c>
    </row>
    <row r="841" spans="1:65" s="2" customFormat="1" ht="49.15" customHeight="1">
      <c r="A841" s="33"/>
      <c r="B841" s="149"/>
      <c r="C841" s="150" t="s">
        <v>660</v>
      </c>
      <c r="D841" s="150" t="s">
        <v>162</v>
      </c>
      <c r="E841" s="151" t="s">
        <v>1126</v>
      </c>
      <c r="F841" s="152" t="s">
        <v>1127</v>
      </c>
      <c r="G841" s="153" t="s">
        <v>621</v>
      </c>
      <c r="H841" s="154">
        <v>8</v>
      </c>
      <c r="I841" s="155"/>
      <c r="J841" s="156">
        <f>ROUND(I841*H841,2)</f>
        <v>0</v>
      </c>
      <c r="K841" s="152" t="s">
        <v>166</v>
      </c>
      <c r="L841" s="34"/>
      <c r="M841" s="157" t="s">
        <v>1</v>
      </c>
      <c r="N841" s="158" t="s">
        <v>39</v>
      </c>
      <c r="O841" s="59"/>
      <c r="P841" s="159">
        <f>O841*H841</f>
        <v>0</v>
      </c>
      <c r="Q841" s="159">
        <v>0</v>
      </c>
      <c r="R841" s="159">
        <f>Q841*H841</f>
        <v>0</v>
      </c>
      <c r="S841" s="159">
        <v>2.8000000000000001E-2</v>
      </c>
      <c r="T841" s="160">
        <f>S841*H841</f>
        <v>0.224</v>
      </c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R841" s="161" t="s">
        <v>209</v>
      </c>
      <c r="AT841" s="161" t="s">
        <v>162</v>
      </c>
      <c r="AU841" s="161" t="s">
        <v>86</v>
      </c>
      <c r="AY841" s="18" t="s">
        <v>159</v>
      </c>
      <c r="BE841" s="162">
        <f>IF(N841="základní",J841,0)</f>
        <v>0</v>
      </c>
      <c r="BF841" s="162">
        <f>IF(N841="snížená",J841,0)</f>
        <v>0</v>
      </c>
      <c r="BG841" s="162">
        <f>IF(N841="zákl. přenesená",J841,0)</f>
        <v>0</v>
      </c>
      <c r="BH841" s="162">
        <f>IF(N841="sníž. přenesená",J841,0)</f>
        <v>0</v>
      </c>
      <c r="BI841" s="162">
        <f>IF(N841="nulová",J841,0)</f>
        <v>0</v>
      </c>
      <c r="BJ841" s="18" t="s">
        <v>86</v>
      </c>
      <c r="BK841" s="162">
        <f>ROUND(I841*H841,2)</f>
        <v>0</v>
      </c>
      <c r="BL841" s="18" t="s">
        <v>209</v>
      </c>
      <c r="BM841" s="161" t="s">
        <v>1128</v>
      </c>
    </row>
    <row r="842" spans="1:65" s="13" customFormat="1" ht="11.25">
      <c r="B842" s="163"/>
      <c r="D842" s="164" t="s">
        <v>168</v>
      </c>
      <c r="E842" s="165" t="s">
        <v>1</v>
      </c>
      <c r="F842" s="166" t="s">
        <v>1129</v>
      </c>
      <c r="H842" s="167">
        <v>8</v>
      </c>
      <c r="I842" s="168"/>
      <c r="L842" s="163"/>
      <c r="M842" s="169"/>
      <c r="N842" s="170"/>
      <c r="O842" s="170"/>
      <c r="P842" s="170"/>
      <c r="Q842" s="170"/>
      <c r="R842" s="170"/>
      <c r="S842" s="170"/>
      <c r="T842" s="171"/>
      <c r="AT842" s="165" t="s">
        <v>168</v>
      </c>
      <c r="AU842" s="165" t="s">
        <v>86</v>
      </c>
      <c r="AV842" s="13" t="s">
        <v>86</v>
      </c>
      <c r="AW842" s="13" t="s">
        <v>30</v>
      </c>
      <c r="AX842" s="13" t="s">
        <v>73</v>
      </c>
      <c r="AY842" s="165" t="s">
        <v>159</v>
      </c>
    </row>
    <row r="843" spans="1:65" s="14" customFormat="1" ht="11.25">
      <c r="B843" s="172"/>
      <c r="D843" s="164" t="s">
        <v>168</v>
      </c>
      <c r="E843" s="173" t="s">
        <v>1</v>
      </c>
      <c r="F843" s="174" t="s">
        <v>170</v>
      </c>
      <c r="H843" s="175">
        <v>8</v>
      </c>
      <c r="I843" s="176"/>
      <c r="L843" s="172"/>
      <c r="M843" s="177"/>
      <c r="N843" s="178"/>
      <c r="O843" s="178"/>
      <c r="P843" s="178"/>
      <c r="Q843" s="178"/>
      <c r="R843" s="178"/>
      <c r="S843" s="178"/>
      <c r="T843" s="179"/>
      <c r="AT843" s="173" t="s">
        <v>168</v>
      </c>
      <c r="AU843" s="173" t="s">
        <v>86</v>
      </c>
      <c r="AV843" s="14" t="s">
        <v>167</v>
      </c>
      <c r="AW843" s="14" t="s">
        <v>30</v>
      </c>
      <c r="AX843" s="14" t="s">
        <v>80</v>
      </c>
      <c r="AY843" s="173" t="s">
        <v>159</v>
      </c>
    </row>
    <row r="844" spans="1:65" s="12" customFormat="1" ht="22.9" customHeight="1">
      <c r="B844" s="136"/>
      <c r="D844" s="137" t="s">
        <v>72</v>
      </c>
      <c r="E844" s="147" t="s">
        <v>1130</v>
      </c>
      <c r="F844" s="147" t="s">
        <v>1131</v>
      </c>
      <c r="I844" s="139"/>
      <c r="J844" s="148">
        <f>BK844</f>
        <v>0</v>
      </c>
      <c r="L844" s="136"/>
      <c r="M844" s="141"/>
      <c r="N844" s="142"/>
      <c r="O844" s="142"/>
      <c r="P844" s="143">
        <f>SUM(P845:P877)</f>
        <v>0</v>
      </c>
      <c r="Q844" s="142"/>
      <c r="R844" s="143">
        <f>SUM(R845:R877)</f>
        <v>0</v>
      </c>
      <c r="S844" s="142"/>
      <c r="T844" s="144">
        <f>SUM(T845:T877)</f>
        <v>0</v>
      </c>
      <c r="AR844" s="137" t="s">
        <v>80</v>
      </c>
      <c r="AT844" s="145" t="s">
        <v>72</v>
      </c>
      <c r="AU844" s="145" t="s">
        <v>80</v>
      </c>
      <c r="AY844" s="137" t="s">
        <v>159</v>
      </c>
      <c r="BK844" s="146">
        <f>SUM(BK845:BK877)</f>
        <v>0</v>
      </c>
    </row>
    <row r="845" spans="1:65" s="2" customFormat="1" ht="24.2" customHeight="1">
      <c r="A845" s="33"/>
      <c r="B845" s="149"/>
      <c r="C845" s="150" t="s">
        <v>1132</v>
      </c>
      <c r="D845" s="150" t="s">
        <v>162</v>
      </c>
      <c r="E845" s="151" t="s">
        <v>1133</v>
      </c>
      <c r="F845" s="152" t="s">
        <v>1134</v>
      </c>
      <c r="G845" s="153" t="s">
        <v>621</v>
      </c>
      <c r="H845" s="154">
        <v>126</v>
      </c>
      <c r="I845" s="155"/>
      <c r="J845" s="156">
        <f t="shared" ref="J845:J877" si="20">ROUND(I845*H845,2)</f>
        <v>0</v>
      </c>
      <c r="K845" s="152" t="s">
        <v>1</v>
      </c>
      <c r="L845" s="34"/>
      <c r="M845" s="157" t="s">
        <v>1</v>
      </c>
      <c r="N845" s="158" t="s">
        <v>39</v>
      </c>
      <c r="O845" s="59"/>
      <c r="P845" s="159">
        <f t="shared" ref="P845:P877" si="21">O845*H845</f>
        <v>0</v>
      </c>
      <c r="Q845" s="159">
        <v>0</v>
      </c>
      <c r="R845" s="159">
        <f t="shared" ref="R845:R877" si="22">Q845*H845</f>
        <v>0</v>
      </c>
      <c r="S845" s="159">
        <v>0</v>
      </c>
      <c r="T845" s="160">
        <f t="shared" ref="T845:T877" si="23">S845*H845</f>
        <v>0</v>
      </c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R845" s="161" t="s">
        <v>167</v>
      </c>
      <c r="AT845" s="161" t="s">
        <v>162</v>
      </c>
      <c r="AU845" s="161" t="s">
        <v>86</v>
      </c>
      <c r="AY845" s="18" t="s">
        <v>159</v>
      </c>
      <c r="BE845" s="162">
        <f t="shared" ref="BE845:BE877" si="24">IF(N845="základní",J845,0)</f>
        <v>0</v>
      </c>
      <c r="BF845" s="162">
        <f t="shared" ref="BF845:BF877" si="25">IF(N845="snížená",J845,0)</f>
        <v>0</v>
      </c>
      <c r="BG845" s="162">
        <f t="shared" ref="BG845:BG877" si="26">IF(N845="zákl. přenesená",J845,0)</f>
        <v>0</v>
      </c>
      <c r="BH845" s="162">
        <f t="shared" ref="BH845:BH877" si="27">IF(N845="sníž. přenesená",J845,0)</f>
        <v>0</v>
      </c>
      <c r="BI845" s="162">
        <f t="shared" ref="BI845:BI877" si="28">IF(N845="nulová",J845,0)</f>
        <v>0</v>
      </c>
      <c r="BJ845" s="18" t="s">
        <v>86</v>
      </c>
      <c r="BK845" s="162">
        <f t="shared" ref="BK845:BK877" si="29">ROUND(I845*H845,2)</f>
        <v>0</v>
      </c>
      <c r="BL845" s="18" t="s">
        <v>167</v>
      </c>
      <c r="BM845" s="161" t="s">
        <v>1135</v>
      </c>
    </row>
    <row r="846" spans="1:65" s="2" customFormat="1" ht="24.2" customHeight="1">
      <c r="A846" s="33"/>
      <c r="B846" s="149"/>
      <c r="C846" s="150" t="s">
        <v>664</v>
      </c>
      <c r="D846" s="150" t="s">
        <v>162</v>
      </c>
      <c r="E846" s="151" t="s">
        <v>1136</v>
      </c>
      <c r="F846" s="152" t="s">
        <v>1137</v>
      </c>
      <c r="G846" s="153" t="s">
        <v>621</v>
      </c>
      <c r="H846" s="154">
        <v>39</v>
      </c>
      <c r="I846" s="155"/>
      <c r="J846" s="156">
        <f t="shared" si="20"/>
        <v>0</v>
      </c>
      <c r="K846" s="152" t="s">
        <v>1</v>
      </c>
      <c r="L846" s="34"/>
      <c r="M846" s="157" t="s">
        <v>1</v>
      </c>
      <c r="N846" s="158" t="s">
        <v>39</v>
      </c>
      <c r="O846" s="59"/>
      <c r="P846" s="159">
        <f t="shared" si="21"/>
        <v>0</v>
      </c>
      <c r="Q846" s="159">
        <v>0</v>
      </c>
      <c r="R846" s="159">
        <f t="shared" si="22"/>
        <v>0</v>
      </c>
      <c r="S846" s="159">
        <v>0</v>
      </c>
      <c r="T846" s="160">
        <f t="shared" si="23"/>
        <v>0</v>
      </c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R846" s="161" t="s">
        <v>167</v>
      </c>
      <c r="AT846" s="161" t="s">
        <v>162</v>
      </c>
      <c r="AU846" s="161" t="s">
        <v>86</v>
      </c>
      <c r="AY846" s="18" t="s">
        <v>159</v>
      </c>
      <c r="BE846" s="162">
        <f t="shared" si="24"/>
        <v>0</v>
      </c>
      <c r="BF846" s="162">
        <f t="shared" si="25"/>
        <v>0</v>
      </c>
      <c r="BG846" s="162">
        <f t="shared" si="26"/>
        <v>0</v>
      </c>
      <c r="BH846" s="162">
        <f t="shared" si="27"/>
        <v>0</v>
      </c>
      <c r="BI846" s="162">
        <f t="shared" si="28"/>
        <v>0</v>
      </c>
      <c r="BJ846" s="18" t="s">
        <v>86</v>
      </c>
      <c r="BK846" s="162">
        <f t="shared" si="29"/>
        <v>0</v>
      </c>
      <c r="BL846" s="18" t="s">
        <v>167</v>
      </c>
      <c r="BM846" s="161" t="s">
        <v>1138</v>
      </c>
    </row>
    <row r="847" spans="1:65" s="2" customFormat="1" ht="24.2" customHeight="1">
      <c r="A847" s="33"/>
      <c r="B847" s="149"/>
      <c r="C847" s="150" t="s">
        <v>1139</v>
      </c>
      <c r="D847" s="150" t="s">
        <v>162</v>
      </c>
      <c r="E847" s="151" t="s">
        <v>1140</v>
      </c>
      <c r="F847" s="152" t="s">
        <v>1141</v>
      </c>
      <c r="G847" s="153" t="s">
        <v>621</v>
      </c>
      <c r="H847" s="154">
        <v>41</v>
      </c>
      <c r="I847" s="155"/>
      <c r="J847" s="156">
        <f t="shared" si="20"/>
        <v>0</v>
      </c>
      <c r="K847" s="152" t="s">
        <v>1</v>
      </c>
      <c r="L847" s="34"/>
      <c r="M847" s="157" t="s">
        <v>1</v>
      </c>
      <c r="N847" s="158" t="s">
        <v>39</v>
      </c>
      <c r="O847" s="59"/>
      <c r="P847" s="159">
        <f t="shared" si="21"/>
        <v>0</v>
      </c>
      <c r="Q847" s="159">
        <v>0</v>
      </c>
      <c r="R847" s="159">
        <f t="shared" si="22"/>
        <v>0</v>
      </c>
      <c r="S847" s="159">
        <v>0</v>
      </c>
      <c r="T847" s="160">
        <f t="shared" si="23"/>
        <v>0</v>
      </c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R847" s="161" t="s">
        <v>167</v>
      </c>
      <c r="AT847" s="161" t="s">
        <v>162</v>
      </c>
      <c r="AU847" s="161" t="s">
        <v>86</v>
      </c>
      <c r="AY847" s="18" t="s">
        <v>159</v>
      </c>
      <c r="BE847" s="162">
        <f t="shared" si="24"/>
        <v>0</v>
      </c>
      <c r="BF847" s="162">
        <f t="shared" si="25"/>
        <v>0</v>
      </c>
      <c r="BG847" s="162">
        <f t="shared" si="26"/>
        <v>0</v>
      </c>
      <c r="BH847" s="162">
        <f t="shared" si="27"/>
        <v>0</v>
      </c>
      <c r="BI847" s="162">
        <f t="shared" si="28"/>
        <v>0</v>
      </c>
      <c r="BJ847" s="18" t="s">
        <v>86</v>
      </c>
      <c r="BK847" s="162">
        <f t="shared" si="29"/>
        <v>0</v>
      </c>
      <c r="BL847" s="18" t="s">
        <v>167</v>
      </c>
      <c r="BM847" s="161" t="s">
        <v>1142</v>
      </c>
    </row>
    <row r="848" spans="1:65" s="2" customFormat="1" ht="37.9" customHeight="1">
      <c r="A848" s="33"/>
      <c r="B848" s="149"/>
      <c r="C848" s="150" t="s">
        <v>669</v>
      </c>
      <c r="D848" s="150" t="s">
        <v>162</v>
      </c>
      <c r="E848" s="151" t="s">
        <v>1143</v>
      </c>
      <c r="F848" s="152" t="s">
        <v>1144</v>
      </c>
      <c r="G848" s="153" t="s">
        <v>621</v>
      </c>
      <c r="H848" s="154">
        <v>12</v>
      </c>
      <c r="I848" s="155"/>
      <c r="J848" s="156">
        <f t="shared" si="20"/>
        <v>0</v>
      </c>
      <c r="K848" s="152" t="s">
        <v>1</v>
      </c>
      <c r="L848" s="34"/>
      <c r="M848" s="157" t="s">
        <v>1</v>
      </c>
      <c r="N848" s="158" t="s">
        <v>39</v>
      </c>
      <c r="O848" s="59"/>
      <c r="P848" s="159">
        <f t="shared" si="21"/>
        <v>0</v>
      </c>
      <c r="Q848" s="159">
        <v>0</v>
      </c>
      <c r="R848" s="159">
        <f t="shared" si="22"/>
        <v>0</v>
      </c>
      <c r="S848" s="159">
        <v>0</v>
      </c>
      <c r="T848" s="160">
        <f t="shared" si="23"/>
        <v>0</v>
      </c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R848" s="161" t="s">
        <v>167</v>
      </c>
      <c r="AT848" s="161" t="s">
        <v>162</v>
      </c>
      <c r="AU848" s="161" t="s">
        <v>86</v>
      </c>
      <c r="AY848" s="18" t="s">
        <v>159</v>
      </c>
      <c r="BE848" s="162">
        <f t="shared" si="24"/>
        <v>0</v>
      </c>
      <c r="BF848" s="162">
        <f t="shared" si="25"/>
        <v>0</v>
      </c>
      <c r="BG848" s="162">
        <f t="shared" si="26"/>
        <v>0</v>
      </c>
      <c r="BH848" s="162">
        <f t="shared" si="27"/>
        <v>0</v>
      </c>
      <c r="BI848" s="162">
        <f t="shared" si="28"/>
        <v>0</v>
      </c>
      <c r="BJ848" s="18" t="s">
        <v>86</v>
      </c>
      <c r="BK848" s="162">
        <f t="shared" si="29"/>
        <v>0</v>
      </c>
      <c r="BL848" s="18" t="s">
        <v>167</v>
      </c>
      <c r="BM848" s="161" t="s">
        <v>1145</v>
      </c>
    </row>
    <row r="849" spans="1:65" s="2" customFormat="1" ht="44.25" customHeight="1">
      <c r="A849" s="33"/>
      <c r="B849" s="149"/>
      <c r="C849" s="150" t="s">
        <v>1146</v>
      </c>
      <c r="D849" s="150" t="s">
        <v>162</v>
      </c>
      <c r="E849" s="151" t="s">
        <v>1147</v>
      </c>
      <c r="F849" s="152" t="s">
        <v>1148</v>
      </c>
      <c r="G849" s="153" t="s">
        <v>621</v>
      </c>
      <c r="H849" s="154">
        <v>4</v>
      </c>
      <c r="I849" s="155"/>
      <c r="J849" s="156">
        <f t="shared" si="20"/>
        <v>0</v>
      </c>
      <c r="K849" s="152" t="s">
        <v>1</v>
      </c>
      <c r="L849" s="34"/>
      <c r="M849" s="157" t="s">
        <v>1</v>
      </c>
      <c r="N849" s="158" t="s">
        <v>39</v>
      </c>
      <c r="O849" s="59"/>
      <c r="P849" s="159">
        <f t="shared" si="21"/>
        <v>0</v>
      </c>
      <c r="Q849" s="159">
        <v>0</v>
      </c>
      <c r="R849" s="159">
        <f t="shared" si="22"/>
        <v>0</v>
      </c>
      <c r="S849" s="159">
        <v>0</v>
      </c>
      <c r="T849" s="160">
        <f t="shared" si="23"/>
        <v>0</v>
      </c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R849" s="161" t="s">
        <v>167</v>
      </c>
      <c r="AT849" s="161" t="s">
        <v>162</v>
      </c>
      <c r="AU849" s="161" t="s">
        <v>86</v>
      </c>
      <c r="AY849" s="18" t="s">
        <v>159</v>
      </c>
      <c r="BE849" s="162">
        <f t="shared" si="24"/>
        <v>0</v>
      </c>
      <c r="BF849" s="162">
        <f t="shared" si="25"/>
        <v>0</v>
      </c>
      <c r="BG849" s="162">
        <f t="shared" si="26"/>
        <v>0</v>
      </c>
      <c r="BH849" s="162">
        <f t="shared" si="27"/>
        <v>0</v>
      </c>
      <c r="BI849" s="162">
        <f t="shared" si="28"/>
        <v>0</v>
      </c>
      <c r="BJ849" s="18" t="s">
        <v>86</v>
      </c>
      <c r="BK849" s="162">
        <f t="shared" si="29"/>
        <v>0</v>
      </c>
      <c r="BL849" s="18" t="s">
        <v>167</v>
      </c>
      <c r="BM849" s="161" t="s">
        <v>1149</v>
      </c>
    </row>
    <row r="850" spans="1:65" s="2" customFormat="1" ht="44.25" customHeight="1">
      <c r="A850" s="33"/>
      <c r="B850" s="149"/>
      <c r="C850" s="150" t="s">
        <v>673</v>
      </c>
      <c r="D850" s="150" t="s">
        <v>162</v>
      </c>
      <c r="E850" s="151" t="s">
        <v>1150</v>
      </c>
      <c r="F850" s="152" t="s">
        <v>1151</v>
      </c>
      <c r="G850" s="153" t="s">
        <v>621</v>
      </c>
      <c r="H850" s="154">
        <v>1</v>
      </c>
      <c r="I850" s="155"/>
      <c r="J850" s="156">
        <f t="shared" si="20"/>
        <v>0</v>
      </c>
      <c r="K850" s="152" t="s">
        <v>1</v>
      </c>
      <c r="L850" s="34"/>
      <c r="M850" s="157" t="s">
        <v>1</v>
      </c>
      <c r="N850" s="158" t="s">
        <v>39</v>
      </c>
      <c r="O850" s="59"/>
      <c r="P850" s="159">
        <f t="shared" si="21"/>
        <v>0</v>
      </c>
      <c r="Q850" s="159">
        <v>0</v>
      </c>
      <c r="R850" s="159">
        <f t="shared" si="22"/>
        <v>0</v>
      </c>
      <c r="S850" s="159">
        <v>0</v>
      </c>
      <c r="T850" s="160">
        <f t="shared" si="23"/>
        <v>0</v>
      </c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R850" s="161" t="s">
        <v>167</v>
      </c>
      <c r="AT850" s="161" t="s">
        <v>162</v>
      </c>
      <c r="AU850" s="161" t="s">
        <v>86</v>
      </c>
      <c r="AY850" s="18" t="s">
        <v>159</v>
      </c>
      <c r="BE850" s="162">
        <f t="shared" si="24"/>
        <v>0</v>
      </c>
      <c r="BF850" s="162">
        <f t="shared" si="25"/>
        <v>0</v>
      </c>
      <c r="BG850" s="162">
        <f t="shared" si="26"/>
        <v>0</v>
      </c>
      <c r="BH850" s="162">
        <f t="shared" si="27"/>
        <v>0</v>
      </c>
      <c r="BI850" s="162">
        <f t="shared" si="28"/>
        <v>0</v>
      </c>
      <c r="BJ850" s="18" t="s">
        <v>86</v>
      </c>
      <c r="BK850" s="162">
        <f t="shared" si="29"/>
        <v>0</v>
      </c>
      <c r="BL850" s="18" t="s">
        <v>167</v>
      </c>
      <c r="BM850" s="161" t="s">
        <v>1152</v>
      </c>
    </row>
    <row r="851" spans="1:65" s="2" customFormat="1" ht="24.2" customHeight="1">
      <c r="A851" s="33"/>
      <c r="B851" s="149"/>
      <c r="C851" s="150" t="s">
        <v>1153</v>
      </c>
      <c r="D851" s="150" t="s">
        <v>162</v>
      </c>
      <c r="E851" s="151" t="s">
        <v>1154</v>
      </c>
      <c r="F851" s="152" t="s">
        <v>1155</v>
      </c>
      <c r="G851" s="153" t="s">
        <v>621</v>
      </c>
      <c r="H851" s="154">
        <v>11</v>
      </c>
      <c r="I851" s="155"/>
      <c r="J851" s="156">
        <f t="shared" si="20"/>
        <v>0</v>
      </c>
      <c r="K851" s="152" t="s">
        <v>1</v>
      </c>
      <c r="L851" s="34"/>
      <c r="M851" s="157" t="s">
        <v>1</v>
      </c>
      <c r="N851" s="158" t="s">
        <v>39</v>
      </c>
      <c r="O851" s="59"/>
      <c r="P851" s="159">
        <f t="shared" si="21"/>
        <v>0</v>
      </c>
      <c r="Q851" s="159">
        <v>0</v>
      </c>
      <c r="R851" s="159">
        <f t="shared" si="22"/>
        <v>0</v>
      </c>
      <c r="S851" s="159">
        <v>0</v>
      </c>
      <c r="T851" s="160">
        <f t="shared" si="23"/>
        <v>0</v>
      </c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R851" s="161" t="s">
        <v>167</v>
      </c>
      <c r="AT851" s="161" t="s">
        <v>162</v>
      </c>
      <c r="AU851" s="161" t="s">
        <v>86</v>
      </c>
      <c r="AY851" s="18" t="s">
        <v>159</v>
      </c>
      <c r="BE851" s="162">
        <f t="shared" si="24"/>
        <v>0</v>
      </c>
      <c r="BF851" s="162">
        <f t="shared" si="25"/>
        <v>0</v>
      </c>
      <c r="BG851" s="162">
        <f t="shared" si="26"/>
        <v>0</v>
      </c>
      <c r="BH851" s="162">
        <f t="shared" si="27"/>
        <v>0</v>
      </c>
      <c r="BI851" s="162">
        <f t="shared" si="28"/>
        <v>0</v>
      </c>
      <c r="BJ851" s="18" t="s">
        <v>86</v>
      </c>
      <c r="BK851" s="162">
        <f t="shared" si="29"/>
        <v>0</v>
      </c>
      <c r="BL851" s="18" t="s">
        <v>167</v>
      </c>
      <c r="BM851" s="161" t="s">
        <v>1156</v>
      </c>
    </row>
    <row r="852" spans="1:65" s="2" customFormat="1" ht="24.2" customHeight="1">
      <c r="A852" s="33"/>
      <c r="B852" s="149"/>
      <c r="C852" s="150" t="s">
        <v>677</v>
      </c>
      <c r="D852" s="150" t="s">
        <v>162</v>
      </c>
      <c r="E852" s="151" t="s">
        <v>1157</v>
      </c>
      <c r="F852" s="152" t="s">
        <v>1158</v>
      </c>
      <c r="G852" s="153" t="s">
        <v>621</v>
      </c>
      <c r="H852" s="154">
        <v>7</v>
      </c>
      <c r="I852" s="155"/>
      <c r="J852" s="156">
        <f t="shared" si="20"/>
        <v>0</v>
      </c>
      <c r="K852" s="152" t="s">
        <v>1</v>
      </c>
      <c r="L852" s="34"/>
      <c r="M852" s="157" t="s">
        <v>1</v>
      </c>
      <c r="N852" s="158" t="s">
        <v>39</v>
      </c>
      <c r="O852" s="59"/>
      <c r="P852" s="159">
        <f t="shared" si="21"/>
        <v>0</v>
      </c>
      <c r="Q852" s="159">
        <v>0</v>
      </c>
      <c r="R852" s="159">
        <f t="shared" si="22"/>
        <v>0</v>
      </c>
      <c r="S852" s="159">
        <v>0</v>
      </c>
      <c r="T852" s="160">
        <f t="shared" si="23"/>
        <v>0</v>
      </c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R852" s="161" t="s">
        <v>167</v>
      </c>
      <c r="AT852" s="161" t="s">
        <v>162</v>
      </c>
      <c r="AU852" s="161" t="s">
        <v>86</v>
      </c>
      <c r="AY852" s="18" t="s">
        <v>159</v>
      </c>
      <c r="BE852" s="162">
        <f t="shared" si="24"/>
        <v>0</v>
      </c>
      <c r="BF852" s="162">
        <f t="shared" si="25"/>
        <v>0</v>
      </c>
      <c r="BG852" s="162">
        <f t="shared" si="26"/>
        <v>0</v>
      </c>
      <c r="BH852" s="162">
        <f t="shared" si="27"/>
        <v>0</v>
      </c>
      <c r="BI852" s="162">
        <f t="shared" si="28"/>
        <v>0</v>
      </c>
      <c r="BJ852" s="18" t="s">
        <v>86</v>
      </c>
      <c r="BK852" s="162">
        <f t="shared" si="29"/>
        <v>0</v>
      </c>
      <c r="BL852" s="18" t="s">
        <v>167</v>
      </c>
      <c r="BM852" s="161" t="s">
        <v>1159</v>
      </c>
    </row>
    <row r="853" spans="1:65" s="2" customFormat="1" ht="24.2" customHeight="1">
      <c r="A853" s="33"/>
      <c r="B853" s="149"/>
      <c r="C853" s="150" t="s">
        <v>1160</v>
      </c>
      <c r="D853" s="150" t="s">
        <v>162</v>
      </c>
      <c r="E853" s="151" t="s">
        <v>1161</v>
      </c>
      <c r="F853" s="152" t="s">
        <v>1162</v>
      </c>
      <c r="G853" s="153" t="s">
        <v>621</v>
      </c>
      <c r="H853" s="154">
        <v>2</v>
      </c>
      <c r="I853" s="155"/>
      <c r="J853" s="156">
        <f t="shared" si="20"/>
        <v>0</v>
      </c>
      <c r="K853" s="152" t="s">
        <v>1</v>
      </c>
      <c r="L853" s="34"/>
      <c r="M853" s="157" t="s">
        <v>1</v>
      </c>
      <c r="N853" s="158" t="s">
        <v>39</v>
      </c>
      <c r="O853" s="59"/>
      <c r="P853" s="159">
        <f t="shared" si="21"/>
        <v>0</v>
      </c>
      <c r="Q853" s="159">
        <v>0</v>
      </c>
      <c r="R853" s="159">
        <f t="shared" si="22"/>
        <v>0</v>
      </c>
      <c r="S853" s="159">
        <v>0</v>
      </c>
      <c r="T853" s="160">
        <f t="shared" si="23"/>
        <v>0</v>
      </c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R853" s="161" t="s">
        <v>167</v>
      </c>
      <c r="AT853" s="161" t="s">
        <v>162</v>
      </c>
      <c r="AU853" s="161" t="s">
        <v>86</v>
      </c>
      <c r="AY853" s="18" t="s">
        <v>159</v>
      </c>
      <c r="BE853" s="162">
        <f t="shared" si="24"/>
        <v>0</v>
      </c>
      <c r="BF853" s="162">
        <f t="shared" si="25"/>
        <v>0</v>
      </c>
      <c r="BG853" s="162">
        <f t="shared" si="26"/>
        <v>0</v>
      </c>
      <c r="BH853" s="162">
        <f t="shared" si="27"/>
        <v>0</v>
      </c>
      <c r="BI853" s="162">
        <f t="shared" si="28"/>
        <v>0</v>
      </c>
      <c r="BJ853" s="18" t="s">
        <v>86</v>
      </c>
      <c r="BK853" s="162">
        <f t="shared" si="29"/>
        <v>0</v>
      </c>
      <c r="BL853" s="18" t="s">
        <v>167</v>
      </c>
      <c r="BM853" s="161" t="s">
        <v>1163</v>
      </c>
    </row>
    <row r="854" spans="1:65" s="2" customFormat="1" ht="24.2" customHeight="1">
      <c r="A854" s="33"/>
      <c r="B854" s="149"/>
      <c r="C854" s="150" t="s">
        <v>680</v>
      </c>
      <c r="D854" s="150" t="s">
        <v>162</v>
      </c>
      <c r="E854" s="151" t="s">
        <v>1164</v>
      </c>
      <c r="F854" s="152" t="s">
        <v>1165</v>
      </c>
      <c r="G854" s="153" t="s">
        <v>621</v>
      </c>
      <c r="H854" s="154">
        <v>5</v>
      </c>
      <c r="I854" s="155"/>
      <c r="J854" s="156">
        <f t="shared" si="20"/>
        <v>0</v>
      </c>
      <c r="K854" s="152" t="s">
        <v>1</v>
      </c>
      <c r="L854" s="34"/>
      <c r="M854" s="157" t="s">
        <v>1</v>
      </c>
      <c r="N854" s="158" t="s">
        <v>39</v>
      </c>
      <c r="O854" s="59"/>
      <c r="P854" s="159">
        <f t="shared" si="21"/>
        <v>0</v>
      </c>
      <c r="Q854" s="159">
        <v>0</v>
      </c>
      <c r="R854" s="159">
        <f t="shared" si="22"/>
        <v>0</v>
      </c>
      <c r="S854" s="159">
        <v>0</v>
      </c>
      <c r="T854" s="160">
        <f t="shared" si="23"/>
        <v>0</v>
      </c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R854" s="161" t="s">
        <v>167</v>
      </c>
      <c r="AT854" s="161" t="s">
        <v>162</v>
      </c>
      <c r="AU854" s="161" t="s">
        <v>86</v>
      </c>
      <c r="AY854" s="18" t="s">
        <v>159</v>
      </c>
      <c r="BE854" s="162">
        <f t="shared" si="24"/>
        <v>0</v>
      </c>
      <c r="BF854" s="162">
        <f t="shared" si="25"/>
        <v>0</v>
      </c>
      <c r="BG854" s="162">
        <f t="shared" si="26"/>
        <v>0</v>
      </c>
      <c r="BH854" s="162">
        <f t="shared" si="27"/>
        <v>0</v>
      </c>
      <c r="BI854" s="162">
        <f t="shared" si="28"/>
        <v>0</v>
      </c>
      <c r="BJ854" s="18" t="s">
        <v>86</v>
      </c>
      <c r="BK854" s="162">
        <f t="shared" si="29"/>
        <v>0</v>
      </c>
      <c r="BL854" s="18" t="s">
        <v>167</v>
      </c>
      <c r="BM854" s="161" t="s">
        <v>1166</v>
      </c>
    </row>
    <row r="855" spans="1:65" s="2" customFormat="1" ht="24.2" customHeight="1">
      <c r="A855" s="33"/>
      <c r="B855" s="149"/>
      <c r="C855" s="150" t="s">
        <v>1167</v>
      </c>
      <c r="D855" s="150" t="s">
        <v>162</v>
      </c>
      <c r="E855" s="151" t="s">
        <v>1168</v>
      </c>
      <c r="F855" s="152" t="s">
        <v>1169</v>
      </c>
      <c r="G855" s="153" t="s">
        <v>621</v>
      </c>
      <c r="H855" s="154">
        <v>10</v>
      </c>
      <c r="I855" s="155"/>
      <c r="J855" s="156">
        <f t="shared" si="20"/>
        <v>0</v>
      </c>
      <c r="K855" s="152" t="s">
        <v>1</v>
      </c>
      <c r="L855" s="34"/>
      <c r="M855" s="157" t="s">
        <v>1</v>
      </c>
      <c r="N855" s="158" t="s">
        <v>39</v>
      </c>
      <c r="O855" s="59"/>
      <c r="P855" s="159">
        <f t="shared" si="21"/>
        <v>0</v>
      </c>
      <c r="Q855" s="159">
        <v>0</v>
      </c>
      <c r="R855" s="159">
        <f t="shared" si="22"/>
        <v>0</v>
      </c>
      <c r="S855" s="159">
        <v>0</v>
      </c>
      <c r="T855" s="160">
        <f t="shared" si="23"/>
        <v>0</v>
      </c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R855" s="161" t="s">
        <v>167</v>
      </c>
      <c r="AT855" s="161" t="s">
        <v>162</v>
      </c>
      <c r="AU855" s="161" t="s">
        <v>86</v>
      </c>
      <c r="AY855" s="18" t="s">
        <v>159</v>
      </c>
      <c r="BE855" s="162">
        <f t="shared" si="24"/>
        <v>0</v>
      </c>
      <c r="BF855" s="162">
        <f t="shared" si="25"/>
        <v>0</v>
      </c>
      <c r="BG855" s="162">
        <f t="shared" si="26"/>
        <v>0</v>
      </c>
      <c r="BH855" s="162">
        <f t="shared" si="27"/>
        <v>0</v>
      </c>
      <c r="BI855" s="162">
        <f t="shared" si="28"/>
        <v>0</v>
      </c>
      <c r="BJ855" s="18" t="s">
        <v>86</v>
      </c>
      <c r="BK855" s="162">
        <f t="shared" si="29"/>
        <v>0</v>
      </c>
      <c r="BL855" s="18" t="s">
        <v>167</v>
      </c>
      <c r="BM855" s="161" t="s">
        <v>1170</v>
      </c>
    </row>
    <row r="856" spans="1:65" s="2" customFormat="1" ht="24.2" customHeight="1">
      <c r="A856" s="33"/>
      <c r="B856" s="149"/>
      <c r="C856" s="150" t="s">
        <v>684</v>
      </c>
      <c r="D856" s="150" t="s">
        <v>162</v>
      </c>
      <c r="E856" s="151" t="s">
        <v>1171</v>
      </c>
      <c r="F856" s="152" t="s">
        <v>1172</v>
      </c>
      <c r="G856" s="153" t="s">
        <v>621</v>
      </c>
      <c r="H856" s="154">
        <v>1</v>
      </c>
      <c r="I856" s="155"/>
      <c r="J856" s="156">
        <f t="shared" si="20"/>
        <v>0</v>
      </c>
      <c r="K856" s="152" t="s">
        <v>1</v>
      </c>
      <c r="L856" s="34"/>
      <c r="M856" s="157" t="s">
        <v>1</v>
      </c>
      <c r="N856" s="158" t="s">
        <v>39</v>
      </c>
      <c r="O856" s="59"/>
      <c r="P856" s="159">
        <f t="shared" si="21"/>
        <v>0</v>
      </c>
      <c r="Q856" s="159">
        <v>0</v>
      </c>
      <c r="R856" s="159">
        <f t="shared" si="22"/>
        <v>0</v>
      </c>
      <c r="S856" s="159">
        <v>0</v>
      </c>
      <c r="T856" s="160">
        <f t="shared" si="23"/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61" t="s">
        <v>167</v>
      </c>
      <c r="AT856" s="161" t="s">
        <v>162</v>
      </c>
      <c r="AU856" s="161" t="s">
        <v>86</v>
      </c>
      <c r="AY856" s="18" t="s">
        <v>159</v>
      </c>
      <c r="BE856" s="162">
        <f t="shared" si="24"/>
        <v>0</v>
      </c>
      <c r="BF856" s="162">
        <f t="shared" si="25"/>
        <v>0</v>
      </c>
      <c r="BG856" s="162">
        <f t="shared" si="26"/>
        <v>0</v>
      </c>
      <c r="BH856" s="162">
        <f t="shared" si="27"/>
        <v>0</v>
      </c>
      <c r="BI856" s="162">
        <f t="shared" si="28"/>
        <v>0</v>
      </c>
      <c r="BJ856" s="18" t="s">
        <v>86</v>
      </c>
      <c r="BK856" s="162">
        <f t="shared" si="29"/>
        <v>0</v>
      </c>
      <c r="BL856" s="18" t="s">
        <v>167</v>
      </c>
      <c r="BM856" s="161" t="s">
        <v>1173</v>
      </c>
    </row>
    <row r="857" spans="1:65" s="2" customFormat="1" ht="24.2" customHeight="1">
      <c r="A857" s="33"/>
      <c r="B857" s="149"/>
      <c r="C857" s="150" t="s">
        <v>1174</v>
      </c>
      <c r="D857" s="150" t="s">
        <v>162</v>
      </c>
      <c r="E857" s="151" t="s">
        <v>1175</v>
      </c>
      <c r="F857" s="152" t="s">
        <v>1176</v>
      </c>
      <c r="G857" s="153" t="s">
        <v>621</v>
      </c>
      <c r="H857" s="154">
        <v>1</v>
      </c>
      <c r="I857" s="155"/>
      <c r="J857" s="156">
        <f t="shared" si="20"/>
        <v>0</v>
      </c>
      <c r="K857" s="152" t="s">
        <v>1</v>
      </c>
      <c r="L857" s="34"/>
      <c r="M857" s="157" t="s">
        <v>1</v>
      </c>
      <c r="N857" s="158" t="s">
        <v>39</v>
      </c>
      <c r="O857" s="59"/>
      <c r="P857" s="159">
        <f t="shared" si="21"/>
        <v>0</v>
      </c>
      <c r="Q857" s="159">
        <v>0</v>
      </c>
      <c r="R857" s="159">
        <f t="shared" si="22"/>
        <v>0</v>
      </c>
      <c r="S857" s="159">
        <v>0</v>
      </c>
      <c r="T857" s="160">
        <f t="shared" si="23"/>
        <v>0</v>
      </c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R857" s="161" t="s">
        <v>167</v>
      </c>
      <c r="AT857" s="161" t="s">
        <v>162</v>
      </c>
      <c r="AU857" s="161" t="s">
        <v>86</v>
      </c>
      <c r="AY857" s="18" t="s">
        <v>159</v>
      </c>
      <c r="BE857" s="162">
        <f t="shared" si="24"/>
        <v>0</v>
      </c>
      <c r="BF857" s="162">
        <f t="shared" si="25"/>
        <v>0</v>
      </c>
      <c r="BG857" s="162">
        <f t="shared" si="26"/>
        <v>0</v>
      </c>
      <c r="BH857" s="162">
        <f t="shared" si="27"/>
        <v>0</v>
      </c>
      <c r="BI857" s="162">
        <f t="shared" si="28"/>
        <v>0</v>
      </c>
      <c r="BJ857" s="18" t="s">
        <v>86</v>
      </c>
      <c r="BK857" s="162">
        <f t="shared" si="29"/>
        <v>0</v>
      </c>
      <c r="BL857" s="18" t="s">
        <v>167</v>
      </c>
      <c r="BM857" s="161" t="s">
        <v>1177</v>
      </c>
    </row>
    <row r="858" spans="1:65" s="2" customFormat="1" ht="24.2" customHeight="1">
      <c r="A858" s="33"/>
      <c r="B858" s="149"/>
      <c r="C858" s="150" t="s">
        <v>694</v>
      </c>
      <c r="D858" s="150" t="s">
        <v>162</v>
      </c>
      <c r="E858" s="151" t="s">
        <v>1178</v>
      </c>
      <c r="F858" s="152" t="s">
        <v>1179</v>
      </c>
      <c r="G858" s="153" t="s">
        <v>621</v>
      </c>
      <c r="H858" s="154">
        <v>1</v>
      </c>
      <c r="I858" s="155"/>
      <c r="J858" s="156">
        <f t="shared" si="20"/>
        <v>0</v>
      </c>
      <c r="K858" s="152" t="s">
        <v>1</v>
      </c>
      <c r="L858" s="34"/>
      <c r="M858" s="157" t="s">
        <v>1</v>
      </c>
      <c r="N858" s="158" t="s">
        <v>39</v>
      </c>
      <c r="O858" s="59"/>
      <c r="P858" s="159">
        <f t="shared" si="21"/>
        <v>0</v>
      </c>
      <c r="Q858" s="159">
        <v>0</v>
      </c>
      <c r="R858" s="159">
        <f t="shared" si="22"/>
        <v>0</v>
      </c>
      <c r="S858" s="159">
        <v>0</v>
      </c>
      <c r="T858" s="160">
        <f t="shared" si="23"/>
        <v>0</v>
      </c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R858" s="161" t="s">
        <v>167</v>
      </c>
      <c r="AT858" s="161" t="s">
        <v>162</v>
      </c>
      <c r="AU858" s="161" t="s">
        <v>86</v>
      </c>
      <c r="AY858" s="18" t="s">
        <v>159</v>
      </c>
      <c r="BE858" s="162">
        <f t="shared" si="24"/>
        <v>0</v>
      </c>
      <c r="BF858" s="162">
        <f t="shared" si="25"/>
        <v>0</v>
      </c>
      <c r="BG858" s="162">
        <f t="shared" si="26"/>
        <v>0</v>
      </c>
      <c r="BH858" s="162">
        <f t="shared" si="27"/>
        <v>0</v>
      </c>
      <c r="BI858" s="162">
        <f t="shared" si="28"/>
        <v>0</v>
      </c>
      <c r="BJ858" s="18" t="s">
        <v>86</v>
      </c>
      <c r="BK858" s="162">
        <f t="shared" si="29"/>
        <v>0</v>
      </c>
      <c r="BL858" s="18" t="s">
        <v>167</v>
      </c>
      <c r="BM858" s="161" t="s">
        <v>1180</v>
      </c>
    </row>
    <row r="859" spans="1:65" s="2" customFormat="1" ht="24.2" customHeight="1">
      <c r="A859" s="33"/>
      <c r="B859" s="149"/>
      <c r="C859" s="150" t="s">
        <v>1181</v>
      </c>
      <c r="D859" s="150" t="s">
        <v>162</v>
      </c>
      <c r="E859" s="151" t="s">
        <v>1182</v>
      </c>
      <c r="F859" s="152" t="s">
        <v>1183</v>
      </c>
      <c r="G859" s="153" t="s">
        <v>621</v>
      </c>
      <c r="H859" s="154">
        <v>3</v>
      </c>
      <c r="I859" s="155"/>
      <c r="J859" s="156">
        <f t="shared" si="20"/>
        <v>0</v>
      </c>
      <c r="K859" s="152" t="s">
        <v>1</v>
      </c>
      <c r="L859" s="34"/>
      <c r="M859" s="157" t="s">
        <v>1</v>
      </c>
      <c r="N859" s="158" t="s">
        <v>39</v>
      </c>
      <c r="O859" s="59"/>
      <c r="P859" s="159">
        <f t="shared" si="21"/>
        <v>0</v>
      </c>
      <c r="Q859" s="159">
        <v>0</v>
      </c>
      <c r="R859" s="159">
        <f t="shared" si="22"/>
        <v>0</v>
      </c>
      <c r="S859" s="159">
        <v>0</v>
      </c>
      <c r="T859" s="160">
        <f t="shared" si="23"/>
        <v>0</v>
      </c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R859" s="161" t="s">
        <v>167</v>
      </c>
      <c r="AT859" s="161" t="s">
        <v>162</v>
      </c>
      <c r="AU859" s="161" t="s">
        <v>86</v>
      </c>
      <c r="AY859" s="18" t="s">
        <v>159</v>
      </c>
      <c r="BE859" s="162">
        <f t="shared" si="24"/>
        <v>0</v>
      </c>
      <c r="BF859" s="162">
        <f t="shared" si="25"/>
        <v>0</v>
      </c>
      <c r="BG859" s="162">
        <f t="shared" si="26"/>
        <v>0</v>
      </c>
      <c r="BH859" s="162">
        <f t="shared" si="27"/>
        <v>0</v>
      </c>
      <c r="BI859" s="162">
        <f t="shared" si="28"/>
        <v>0</v>
      </c>
      <c r="BJ859" s="18" t="s">
        <v>86</v>
      </c>
      <c r="BK859" s="162">
        <f t="shared" si="29"/>
        <v>0</v>
      </c>
      <c r="BL859" s="18" t="s">
        <v>167</v>
      </c>
      <c r="BM859" s="161" t="s">
        <v>1184</v>
      </c>
    </row>
    <row r="860" spans="1:65" s="2" customFormat="1" ht="24.2" customHeight="1">
      <c r="A860" s="33"/>
      <c r="B860" s="149"/>
      <c r="C860" s="150" t="s">
        <v>699</v>
      </c>
      <c r="D860" s="150" t="s">
        <v>162</v>
      </c>
      <c r="E860" s="151" t="s">
        <v>1185</v>
      </c>
      <c r="F860" s="152" t="s">
        <v>1186</v>
      </c>
      <c r="G860" s="153" t="s">
        <v>621</v>
      </c>
      <c r="H860" s="154">
        <v>5</v>
      </c>
      <c r="I860" s="155"/>
      <c r="J860" s="156">
        <f t="shared" si="20"/>
        <v>0</v>
      </c>
      <c r="K860" s="152" t="s">
        <v>1</v>
      </c>
      <c r="L860" s="34"/>
      <c r="M860" s="157" t="s">
        <v>1</v>
      </c>
      <c r="N860" s="158" t="s">
        <v>39</v>
      </c>
      <c r="O860" s="59"/>
      <c r="P860" s="159">
        <f t="shared" si="21"/>
        <v>0</v>
      </c>
      <c r="Q860" s="159">
        <v>0</v>
      </c>
      <c r="R860" s="159">
        <f t="shared" si="22"/>
        <v>0</v>
      </c>
      <c r="S860" s="159">
        <v>0</v>
      </c>
      <c r="T860" s="160">
        <f t="shared" si="23"/>
        <v>0</v>
      </c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R860" s="161" t="s">
        <v>167</v>
      </c>
      <c r="AT860" s="161" t="s">
        <v>162</v>
      </c>
      <c r="AU860" s="161" t="s">
        <v>86</v>
      </c>
      <c r="AY860" s="18" t="s">
        <v>159</v>
      </c>
      <c r="BE860" s="162">
        <f t="shared" si="24"/>
        <v>0</v>
      </c>
      <c r="BF860" s="162">
        <f t="shared" si="25"/>
        <v>0</v>
      </c>
      <c r="BG860" s="162">
        <f t="shared" si="26"/>
        <v>0</v>
      </c>
      <c r="BH860" s="162">
        <f t="shared" si="27"/>
        <v>0</v>
      </c>
      <c r="BI860" s="162">
        <f t="shared" si="28"/>
        <v>0</v>
      </c>
      <c r="BJ860" s="18" t="s">
        <v>86</v>
      </c>
      <c r="BK860" s="162">
        <f t="shared" si="29"/>
        <v>0</v>
      </c>
      <c r="BL860" s="18" t="s">
        <v>167</v>
      </c>
      <c r="BM860" s="161" t="s">
        <v>1187</v>
      </c>
    </row>
    <row r="861" spans="1:65" s="2" customFormat="1" ht="33" customHeight="1">
      <c r="A861" s="33"/>
      <c r="B861" s="149"/>
      <c r="C861" s="150" t="s">
        <v>1188</v>
      </c>
      <c r="D861" s="150" t="s">
        <v>162</v>
      </c>
      <c r="E861" s="151" t="s">
        <v>1189</v>
      </c>
      <c r="F861" s="152" t="s">
        <v>1190</v>
      </c>
      <c r="G861" s="153" t="s">
        <v>621</v>
      </c>
      <c r="H861" s="154">
        <v>37</v>
      </c>
      <c r="I861" s="155"/>
      <c r="J861" s="156">
        <f t="shared" si="20"/>
        <v>0</v>
      </c>
      <c r="K861" s="152" t="s">
        <v>1</v>
      </c>
      <c r="L861" s="34"/>
      <c r="M861" s="157" t="s">
        <v>1</v>
      </c>
      <c r="N861" s="158" t="s">
        <v>39</v>
      </c>
      <c r="O861" s="59"/>
      <c r="P861" s="159">
        <f t="shared" si="21"/>
        <v>0</v>
      </c>
      <c r="Q861" s="159">
        <v>0</v>
      </c>
      <c r="R861" s="159">
        <f t="shared" si="22"/>
        <v>0</v>
      </c>
      <c r="S861" s="159">
        <v>0</v>
      </c>
      <c r="T861" s="160">
        <f t="shared" si="23"/>
        <v>0</v>
      </c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R861" s="161" t="s">
        <v>167</v>
      </c>
      <c r="AT861" s="161" t="s">
        <v>162</v>
      </c>
      <c r="AU861" s="161" t="s">
        <v>86</v>
      </c>
      <c r="AY861" s="18" t="s">
        <v>159</v>
      </c>
      <c r="BE861" s="162">
        <f t="shared" si="24"/>
        <v>0</v>
      </c>
      <c r="BF861" s="162">
        <f t="shared" si="25"/>
        <v>0</v>
      </c>
      <c r="BG861" s="162">
        <f t="shared" si="26"/>
        <v>0</v>
      </c>
      <c r="BH861" s="162">
        <f t="shared" si="27"/>
        <v>0</v>
      </c>
      <c r="BI861" s="162">
        <f t="shared" si="28"/>
        <v>0</v>
      </c>
      <c r="BJ861" s="18" t="s">
        <v>86</v>
      </c>
      <c r="BK861" s="162">
        <f t="shared" si="29"/>
        <v>0</v>
      </c>
      <c r="BL861" s="18" t="s">
        <v>167</v>
      </c>
      <c r="BM861" s="161" t="s">
        <v>1191</v>
      </c>
    </row>
    <row r="862" spans="1:65" s="2" customFormat="1" ht="37.9" customHeight="1">
      <c r="A862" s="33"/>
      <c r="B862" s="149"/>
      <c r="C862" s="150" t="s">
        <v>705</v>
      </c>
      <c r="D862" s="150" t="s">
        <v>162</v>
      </c>
      <c r="E862" s="151" t="s">
        <v>1192</v>
      </c>
      <c r="F862" s="152" t="s">
        <v>1193</v>
      </c>
      <c r="G862" s="153" t="s">
        <v>621</v>
      </c>
      <c r="H862" s="154">
        <v>5</v>
      </c>
      <c r="I862" s="155"/>
      <c r="J862" s="156">
        <f t="shared" si="20"/>
        <v>0</v>
      </c>
      <c r="K862" s="152" t="s">
        <v>1</v>
      </c>
      <c r="L862" s="34"/>
      <c r="M862" s="157" t="s">
        <v>1</v>
      </c>
      <c r="N862" s="158" t="s">
        <v>39</v>
      </c>
      <c r="O862" s="59"/>
      <c r="P862" s="159">
        <f t="shared" si="21"/>
        <v>0</v>
      </c>
      <c r="Q862" s="159">
        <v>0</v>
      </c>
      <c r="R862" s="159">
        <f t="shared" si="22"/>
        <v>0</v>
      </c>
      <c r="S862" s="159">
        <v>0</v>
      </c>
      <c r="T862" s="160">
        <f t="shared" si="23"/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61" t="s">
        <v>167</v>
      </c>
      <c r="AT862" s="161" t="s">
        <v>162</v>
      </c>
      <c r="AU862" s="161" t="s">
        <v>86</v>
      </c>
      <c r="AY862" s="18" t="s">
        <v>159</v>
      </c>
      <c r="BE862" s="162">
        <f t="shared" si="24"/>
        <v>0</v>
      </c>
      <c r="BF862" s="162">
        <f t="shared" si="25"/>
        <v>0</v>
      </c>
      <c r="BG862" s="162">
        <f t="shared" si="26"/>
        <v>0</v>
      </c>
      <c r="BH862" s="162">
        <f t="shared" si="27"/>
        <v>0</v>
      </c>
      <c r="BI862" s="162">
        <f t="shared" si="28"/>
        <v>0</v>
      </c>
      <c r="BJ862" s="18" t="s">
        <v>86</v>
      </c>
      <c r="BK862" s="162">
        <f t="shared" si="29"/>
        <v>0</v>
      </c>
      <c r="BL862" s="18" t="s">
        <v>167</v>
      </c>
      <c r="BM862" s="161" t="s">
        <v>1194</v>
      </c>
    </row>
    <row r="863" spans="1:65" s="2" customFormat="1" ht="33" customHeight="1">
      <c r="A863" s="33"/>
      <c r="B863" s="149"/>
      <c r="C863" s="150" t="s">
        <v>1195</v>
      </c>
      <c r="D863" s="150" t="s">
        <v>162</v>
      </c>
      <c r="E863" s="151" t="s">
        <v>1196</v>
      </c>
      <c r="F863" s="152" t="s">
        <v>1197</v>
      </c>
      <c r="G863" s="153" t="s">
        <v>621</v>
      </c>
      <c r="H863" s="154">
        <v>3</v>
      </c>
      <c r="I863" s="155"/>
      <c r="J863" s="156">
        <f t="shared" si="20"/>
        <v>0</v>
      </c>
      <c r="K863" s="152" t="s">
        <v>1</v>
      </c>
      <c r="L863" s="34"/>
      <c r="M863" s="157" t="s">
        <v>1</v>
      </c>
      <c r="N863" s="158" t="s">
        <v>39</v>
      </c>
      <c r="O863" s="59"/>
      <c r="P863" s="159">
        <f t="shared" si="21"/>
        <v>0</v>
      </c>
      <c r="Q863" s="159">
        <v>0</v>
      </c>
      <c r="R863" s="159">
        <f t="shared" si="22"/>
        <v>0</v>
      </c>
      <c r="S863" s="159">
        <v>0</v>
      </c>
      <c r="T863" s="160">
        <f t="shared" si="23"/>
        <v>0</v>
      </c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R863" s="161" t="s">
        <v>167</v>
      </c>
      <c r="AT863" s="161" t="s">
        <v>162</v>
      </c>
      <c r="AU863" s="161" t="s">
        <v>86</v>
      </c>
      <c r="AY863" s="18" t="s">
        <v>159</v>
      </c>
      <c r="BE863" s="162">
        <f t="shared" si="24"/>
        <v>0</v>
      </c>
      <c r="BF863" s="162">
        <f t="shared" si="25"/>
        <v>0</v>
      </c>
      <c r="BG863" s="162">
        <f t="shared" si="26"/>
        <v>0</v>
      </c>
      <c r="BH863" s="162">
        <f t="shared" si="27"/>
        <v>0</v>
      </c>
      <c r="BI863" s="162">
        <f t="shared" si="28"/>
        <v>0</v>
      </c>
      <c r="BJ863" s="18" t="s">
        <v>86</v>
      </c>
      <c r="BK863" s="162">
        <f t="shared" si="29"/>
        <v>0</v>
      </c>
      <c r="BL863" s="18" t="s">
        <v>167</v>
      </c>
      <c r="BM863" s="161" t="s">
        <v>1198</v>
      </c>
    </row>
    <row r="864" spans="1:65" s="2" customFormat="1" ht="33" customHeight="1">
      <c r="A864" s="33"/>
      <c r="B864" s="149"/>
      <c r="C864" s="150" t="s">
        <v>710</v>
      </c>
      <c r="D864" s="150" t="s">
        <v>162</v>
      </c>
      <c r="E864" s="151" t="s">
        <v>1199</v>
      </c>
      <c r="F864" s="152" t="s">
        <v>1200</v>
      </c>
      <c r="G864" s="153" t="s">
        <v>621</v>
      </c>
      <c r="H864" s="154">
        <v>2</v>
      </c>
      <c r="I864" s="155"/>
      <c r="J864" s="156">
        <f t="shared" si="20"/>
        <v>0</v>
      </c>
      <c r="K864" s="152" t="s">
        <v>1</v>
      </c>
      <c r="L864" s="34"/>
      <c r="M864" s="157" t="s">
        <v>1</v>
      </c>
      <c r="N864" s="158" t="s">
        <v>39</v>
      </c>
      <c r="O864" s="59"/>
      <c r="P864" s="159">
        <f t="shared" si="21"/>
        <v>0</v>
      </c>
      <c r="Q864" s="159">
        <v>0</v>
      </c>
      <c r="R864" s="159">
        <f t="shared" si="22"/>
        <v>0</v>
      </c>
      <c r="S864" s="159">
        <v>0</v>
      </c>
      <c r="T864" s="160">
        <f t="shared" si="23"/>
        <v>0</v>
      </c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R864" s="161" t="s">
        <v>167</v>
      </c>
      <c r="AT864" s="161" t="s">
        <v>162</v>
      </c>
      <c r="AU864" s="161" t="s">
        <v>86</v>
      </c>
      <c r="AY864" s="18" t="s">
        <v>159</v>
      </c>
      <c r="BE864" s="162">
        <f t="shared" si="24"/>
        <v>0</v>
      </c>
      <c r="BF864" s="162">
        <f t="shared" si="25"/>
        <v>0</v>
      </c>
      <c r="BG864" s="162">
        <f t="shared" si="26"/>
        <v>0</v>
      </c>
      <c r="BH864" s="162">
        <f t="shared" si="27"/>
        <v>0</v>
      </c>
      <c r="BI864" s="162">
        <f t="shared" si="28"/>
        <v>0</v>
      </c>
      <c r="BJ864" s="18" t="s">
        <v>86</v>
      </c>
      <c r="BK864" s="162">
        <f t="shared" si="29"/>
        <v>0</v>
      </c>
      <c r="BL864" s="18" t="s">
        <v>167</v>
      </c>
      <c r="BM864" s="161" t="s">
        <v>1201</v>
      </c>
    </row>
    <row r="865" spans="1:65" s="2" customFormat="1" ht="33" customHeight="1">
      <c r="A865" s="33"/>
      <c r="B865" s="149"/>
      <c r="C865" s="150" t="s">
        <v>1202</v>
      </c>
      <c r="D865" s="150" t="s">
        <v>162</v>
      </c>
      <c r="E865" s="151" t="s">
        <v>1203</v>
      </c>
      <c r="F865" s="152" t="s">
        <v>1204</v>
      </c>
      <c r="G865" s="153" t="s">
        <v>621</v>
      </c>
      <c r="H865" s="154">
        <v>2</v>
      </c>
      <c r="I865" s="155"/>
      <c r="J865" s="156">
        <f t="shared" si="20"/>
        <v>0</v>
      </c>
      <c r="K865" s="152" t="s">
        <v>1</v>
      </c>
      <c r="L865" s="34"/>
      <c r="M865" s="157" t="s">
        <v>1</v>
      </c>
      <c r="N865" s="158" t="s">
        <v>39</v>
      </c>
      <c r="O865" s="59"/>
      <c r="P865" s="159">
        <f t="shared" si="21"/>
        <v>0</v>
      </c>
      <c r="Q865" s="159">
        <v>0</v>
      </c>
      <c r="R865" s="159">
        <f t="shared" si="22"/>
        <v>0</v>
      </c>
      <c r="S865" s="159">
        <v>0</v>
      </c>
      <c r="T865" s="160">
        <f t="shared" si="23"/>
        <v>0</v>
      </c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R865" s="161" t="s">
        <v>167</v>
      </c>
      <c r="AT865" s="161" t="s">
        <v>162</v>
      </c>
      <c r="AU865" s="161" t="s">
        <v>86</v>
      </c>
      <c r="AY865" s="18" t="s">
        <v>159</v>
      </c>
      <c r="BE865" s="162">
        <f t="shared" si="24"/>
        <v>0</v>
      </c>
      <c r="BF865" s="162">
        <f t="shared" si="25"/>
        <v>0</v>
      </c>
      <c r="BG865" s="162">
        <f t="shared" si="26"/>
        <v>0</v>
      </c>
      <c r="BH865" s="162">
        <f t="shared" si="27"/>
        <v>0</v>
      </c>
      <c r="BI865" s="162">
        <f t="shared" si="28"/>
        <v>0</v>
      </c>
      <c r="BJ865" s="18" t="s">
        <v>86</v>
      </c>
      <c r="BK865" s="162">
        <f t="shared" si="29"/>
        <v>0</v>
      </c>
      <c r="BL865" s="18" t="s">
        <v>167</v>
      </c>
      <c r="BM865" s="161" t="s">
        <v>1205</v>
      </c>
    </row>
    <row r="866" spans="1:65" s="2" customFormat="1" ht="24.2" customHeight="1">
      <c r="A866" s="33"/>
      <c r="B866" s="149"/>
      <c r="C866" s="150" t="s">
        <v>714</v>
      </c>
      <c r="D866" s="150" t="s">
        <v>162</v>
      </c>
      <c r="E866" s="151" t="s">
        <v>1206</v>
      </c>
      <c r="F866" s="152" t="s">
        <v>1207</v>
      </c>
      <c r="G866" s="153" t="s">
        <v>621</v>
      </c>
      <c r="H866" s="154">
        <v>2</v>
      </c>
      <c r="I866" s="155"/>
      <c r="J866" s="156">
        <f t="shared" si="20"/>
        <v>0</v>
      </c>
      <c r="K866" s="152" t="s">
        <v>1</v>
      </c>
      <c r="L866" s="34"/>
      <c r="M866" s="157" t="s">
        <v>1</v>
      </c>
      <c r="N866" s="158" t="s">
        <v>39</v>
      </c>
      <c r="O866" s="59"/>
      <c r="P866" s="159">
        <f t="shared" si="21"/>
        <v>0</v>
      </c>
      <c r="Q866" s="159">
        <v>0</v>
      </c>
      <c r="R866" s="159">
        <f t="shared" si="22"/>
        <v>0</v>
      </c>
      <c r="S866" s="159">
        <v>0</v>
      </c>
      <c r="T866" s="160">
        <f t="shared" si="23"/>
        <v>0</v>
      </c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R866" s="161" t="s">
        <v>167</v>
      </c>
      <c r="AT866" s="161" t="s">
        <v>162</v>
      </c>
      <c r="AU866" s="161" t="s">
        <v>86</v>
      </c>
      <c r="AY866" s="18" t="s">
        <v>159</v>
      </c>
      <c r="BE866" s="162">
        <f t="shared" si="24"/>
        <v>0</v>
      </c>
      <c r="BF866" s="162">
        <f t="shared" si="25"/>
        <v>0</v>
      </c>
      <c r="BG866" s="162">
        <f t="shared" si="26"/>
        <v>0</v>
      </c>
      <c r="BH866" s="162">
        <f t="shared" si="27"/>
        <v>0</v>
      </c>
      <c r="BI866" s="162">
        <f t="shared" si="28"/>
        <v>0</v>
      </c>
      <c r="BJ866" s="18" t="s">
        <v>86</v>
      </c>
      <c r="BK866" s="162">
        <f t="shared" si="29"/>
        <v>0</v>
      </c>
      <c r="BL866" s="18" t="s">
        <v>167</v>
      </c>
      <c r="BM866" s="161" t="s">
        <v>1208</v>
      </c>
    </row>
    <row r="867" spans="1:65" s="2" customFormat="1" ht="24.2" customHeight="1">
      <c r="A867" s="33"/>
      <c r="B867" s="149"/>
      <c r="C867" s="150" t="s">
        <v>1209</v>
      </c>
      <c r="D867" s="150" t="s">
        <v>162</v>
      </c>
      <c r="E867" s="151" t="s">
        <v>1210</v>
      </c>
      <c r="F867" s="152" t="s">
        <v>1211</v>
      </c>
      <c r="G867" s="153" t="s">
        <v>621</v>
      </c>
      <c r="H867" s="154">
        <v>2</v>
      </c>
      <c r="I867" s="155"/>
      <c r="J867" s="156">
        <f t="shared" si="20"/>
        <v>0</v>
      </c>
      <c r="K867" s="152" t="s">
        <v>1</v>
      </c>
      <c r="L867" s="34"/>
      <c r="M867" s="157" t="s">
        <v>1</v>
      </c>
      <c r="N867" s="158" t="s">
        <v>39</v>
      </c>
      <c r="O867" s="59"/>
      <c r="P867" s="159">
        <f t="shared" si="21"/>
        <v>0</v>
      </c>
      <c r="Q867" s="159">
        <v>0</v>
      </c>
      <c r="R867" s="159">
        <f t="shared" si="22"/>
        <v>0</v>
      </c>
      <c r="S867" s="159">
        <v>0</v>
      </c>
      <c r="T867" s="160">
        <f t="shared" si="23"/>
        <v>0</v>
      </c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R867" s="161" t="s">
        <v>167</v>
      </c>
      <c r="AT867" s="161" t="s">
        <v>162</v>
      </c>
      <c r="AU867" s="161" t="s">
        <v>86</v>
      </c>
      <c r="AY867" s="18" t="s">
        <v>159</v>
      </c>
      <c r="BE867" s="162">
        <f t="shared" si="24"/>
        <v>0</v>
      </c>
      <c r="BF867" s="162">
        <f t="shared" si="25"/>
        <v>0</v>
      </c>
      <c r="BG867" s="162">
        <f t="shared" si="26"/>
        <v>0</v>
      </c>
      <c r="BH867" s="162">
        <f t="shared" si="27"/>
        <v>0</v>
      </c>
      <c r="BI867" s="162">
        <f t="shared" si="28"/>
        <v>0</v>
      </c>
      <c r="BJ867" s="18" t="s">
        <v>86</v>
      </c>
      <c r="BK867" s="162">
        <f t="shared" si="29"/>
        <v>0</v>
      </c>
      <c r="BL867" s="18" t="s">
        <v>167</v>
      </c>
      <c r="BM867" s="161" t="s">
        <v>1212</v>
      </c>
    </row>
    <row r="868" spans="1:65" s="2" customFormat="1" ht="24.2" customHeight="1">
      <c r="A868" s="33"/>
      <c r="B868" s="149"/>
      <c r="C868" s="150" t="s">
        <v>1213</v>
      </c>
      <c r="D868" s="150" t="s">
        <v>162</v>
      </c>
      <c r="E868" s="151" t="s">
        <v>1214</v>
      </c>
      <c r="F868" s="152" t="s">
        <v>1215</v>
      </c>
      <c r="G868" s="153" t="s">
        <v>621</v>
      </c>
      <c r="H868" s="154">
        <v>1</v>
      </c>
      <c r="I868" s="155"/>
      <c r="J868" s="156">
        <f t="shared" si="20"/>
        <v>0</v>
      </c>
      <c r="K868" s="152" t="s">
        <v>1</v>
      </c>
      <c r="L868" s="34"/>
      <c r="M868" s="157" t="s">
        <v>1</v>
      </c>
      <c r="N868" s="158" t="s">
        <v>39</v>
      </c>
      <c r="O868" s="59"/>
      <c r="P868" s="159">
        <f t="shared" si="21"/>
        <v>0</v>
      </c>
      <c r="Q868" s="159">
        <v>0</v>
      </c>
      <c r="R868" s="159">
        <f t="shared" si="22"/>
        <v>0</v>
      </c>
      <c r="S868" s="159">
        <v>0</v>
      </c>
      <c r="T868" s="160">
        <f t="shared" si="23"/>
        <v>0</v>
      </c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R868" s="161" t="s">
        <v>167</v>
      </c>
      <c r="AT868" s="161" t="s">
        <v>162</v>
      </c>
      <c r="AU868" s="161" t="s">
        <v>86</v>
      </c>
      <c r="AY868" s="18" t="s">
        <v>159</v>
      </c>
      <c r="BE868" s="162">
        <f t="shared" si="24"/>
        <v>0</v>
      </c>
      <c r="BF868" s="162">
        <f t="shared" si="25"/>
        <v>0</v>
      </c>
      <c r="BG868" s="162">
        <f t="shared" si="26"/>
        <v>0</v>
      </c>
      <c r="BH868" s="162">
        <f t="shared" si="27"/>
        <v>0</v>
      </c>
      <c r="BI868" s="162">
        <f t="shared" si="28"/>
        <v>0</v>
      </c>
      <c r="BJ868" s="18" t="s">
        <v>86</v>
      </c>
      <c r="BK868" s="162">
        <f t="shared" si="29"/>
        <v>0</v>
      </c>
      <c r="BL868" s="18" t="s">
        <v>167</v>
      </c>
      <c r="BM868" s="161" t="s">
        <v>1216</v>
      </c>
    </row>
    <row r="869" spans="1:65" s="2" customFormat="1" ht="24.2" customHeight="1">
      <c r="A869" s="33"/>
      <c r="B869" s="149"/>
      <c r="C869" s="150" t="s">
        <v>1217</v>
      </c>
      <c r="D869" s="150" t="s">
        <v>162</v>
      </c>
      <c r="E869" s="151" t="s">
        <v>1218</v>
      </c>
      <c r="F869" s="152" t="s">
        <v>1219</v>
      </c>
      <c r="G869" s="153" t="s">
        <v>621</v>
      </c>
      <c r="H869" s="154">
        <v>2</v>
      </c>
      <c r="I869" s="155"/>
      <c r="J869" s="156">
        <f t="shared" si="20"/>
        <v>0</v>
      </c>
      <c r="K869" s="152" t="s">
        <v>1</v>
      </c>
      <c r="L869" s="34"/>
      <c r="M869" s="157" t="s">
        <v>1</v>
      </c>
      <c r="N869" s="158" t="s">
        <v>39</v>
      </c>
      <c r="O869" s="59"/>
      <c r="P869" s="159">
        <f t="shared" si="21"/>
        <v>0</v>
      </c>
      <c r="Q869" s="159">
        <v>0</v>
      </c>
      <c r="R869" s="159">
        <f t="shared" si="22"/>
        <v>0</v>
      </c>
      <c r="S869" s="159">
        <v>0</v>
      </c>
      <c r="T869" s="160">
        <f t="shared" si="23"/>
        <v>0</v>
      </c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R869" s="161" t="s">
        <v>167</v>
      </c>
      <c r="AT869" s="161" t="s">
        <v>162</v>
      </c>
      <c r="AU869" s="161" t="s">
        <v>86</v>
      </c>
      <c r="AY869" s="18" t="s">
        <v>159</v>
      </c>
      <c r="BE869" s="162">
        <f t="shared" si="24"/>
        <v>0</v>
      </c>
      <c r="BF869" s="162">
        <f t="shared" si="25"/>
        <v>0</v>
      </c>
      <c r="BG869" s="162">
        <f t="shared" si="26"/>
        <v>0</v>
      </c>
      <c r="BH869" s="162">
        <f t="shared" si="27"/>
        <v>0</v>
      </c>
      <c r="BI869" s="162">
        <f t="shared" si="28"/>
        <v>0</v>
      </c>
      <c r="BJ869" s="18" t="s">
        <v>86</v>
      </c>
      <c r="BK869" s="162">
        <f t="shared" si="29"/>
        <v>0</v>
      </c>
      <c r="BL869" s="18" t="s">
        <v>167</v>
      </c>
      <c r="BM869" s="161" t="s">
        <v>1220</v>
      </c>
    </row>
    <row r="870" spans="1:65" s="2" customFormat="1" ht="24.2" customHeight="1">
      <c r="A870" s="33"/>
      <c r="B870" s="149"/>
      <c r="C870" s="150" t="s">
        <v>1221</v>
      </c>
      <c r="D870" s="150" t="s">
        <v>162</v>
      </c>
      <c r="E870" s="151" t="s">
        <v>1222</v>
      </c>
      <c r="F870" s="152" t="s">
        <v>1223</v>
      </c>
      <c r="G870" s="153" t="s">
        <v>621</v>
      </c>
      <c r="H870" s="154">
        <v>3</v>
      </c>
      <c r="I870" s="155"/>
      <c r="J870" s="156">
        <f t="shared" si="20"/>
        <v>0</v>
      </c>
      <c r="K870" s="152" t="s">
        <v>1</v>
      </c>
      <c r="L870" s="34"/>
      <c r="M870" s="157" t="s">
        <v>1</v>
      </c>
      <c r="N870" s="158" t="s">
        <v>39</v>
      </c>
      <c r="O870" s="59"/>
      <c r="P870" s="159">
        <f t="shared" si="21"/>
        <v>0</v>
      </c>
      <c r="Q870" s="159">
        <v>0</v>
      </c>
      <c r="R870" s="159">
        <f t="shared" si="22"/>
        <v>0</v>
      </c>
      <c r="S870" s="159">
        <v>0</v>
      </c>
      <c r="T870" s="160">
        <f t="shared" si="23"/>
        <v>0</v>
      </c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R870" s="161" t="s">
        <v>167</v>
      </c>
      <c r="AT870" s="161" t="s">
        <v>162</v>
      </c>
      <c r="AU870" s="161" t="s">
        <v>86</v>
      </c>
      <c r="AY870" s="18" t="s">
        <v>159</v>
      </c>
      <c r="BE870" s="162">
        <f t="shared" si="24"/>
        <v>0</v>
      </c>
      <c r="BF870" s="162">
        <f t="shared" si="25"/>
        <v>0</v>
      </c>
      <c r="BG870" s="162">
        <f t="shared" si="26"/>
        <v>0</v>
      </c>
      <c r="BH870" s="162">
        <f t="shared" si="27"/>
        <v>0</v>
      </c>
      <c r="BI870" s="162">
        <f t="shared" si="28"/>
        <v>0</v>
      </c>
      <c r="BJ870" s="18" t="s">
        <v>86</v>
      </c>
      <c r="BK870" s="162">
        <f t="shared" si="29"/>
        <v>0</v>
      </c>
      <c r="BL870" s="18" t="s">
        <v>167</v>
      </c>
      <c r="BM870" s="161" t="s">
        <v>1224</v>
      </c>
    </row>
    <row r="871" spans="1:65" s="2" customFormat="1" ht="24.2" customHeight="1">
      <c r="A871" s="33"/>
      <c r="B871" s="149"/>
      <c r="C871" s="150" t="s">
        <v>1225</v>
      </c>
      <c r="D871" s="150" t="s">
        <v>162</v>
      </c>
      <c r="E871" s="151" t="s">
        <v>1226</v>
      </c>
      <c r="F871" s="152" t="s">
        <v>1227</v>
      </c>
      <c r="G871" s="153" t="s">
        <v>621</v>
      </c>
      <c r="H871" s="154">
        <v>1</v>
      </c>
      <c r="I871" s="155"/>
      <c r="J871" s="156">
        <f t="shared" si="20"/>
        <v>0</v>
      </c>
      <c r="K871" s="152" t="s">
        <v>1</v>
      </c>
      <c r="L871" s="34"/>
      <c r="M871" s="157" t="s">
        <v>1</v>
      </c>
      <c r="N871" s="158" t="s">
        <v>39</v>
      </c>
      <c r="O871" s="59"/>
      <c r="P871" s="159">
        <f t="shared" si="21"/>
        <v>0</v>
      </c>
      <c r="Q871" s="159">
        <v>0</v>
      </c>
      <c r="R871" s="159">
        <f t="shared" si="22"/>
        <v>0</v>
      </c>
      <c r="S871" s="159">
        <v>0</v>
      </c>
      <c r="T871" s="160">
        <f t="shared" si="23"/>
        <v>0</v>
      </c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R871" s="161" t="s">
        <v>167</v>
      </c>
      <c r="AT871" s="161" t="s">
        <v>162</v>
      </c>
      <c r="AU871" s="161" t="s">
        <v>86</v>
      </c>
      <c r="AY871" s="18" t="s">
        <v>159</v>
      </c>
      <c r="BE871" s="162">
        <f t="shared" si="24"/>
        <v>0</v>
      </c>
      <c r="BF871" s="162">
        <f t="shared" si="25"/>
        <v>0</v>
      </c>
      <c r="BG871" s="162">
        <f t="shared" si="26"/>
        <v>0</v>
      </c>
      <c r="BH871" s="162">
        <f t="shared" si="27"/>
        <v>0</v>
      </c>
      <c r="BI871" s="162">
        <f t="shared" si="28"/>
        <v>0</v>
      </c>
      <c r="BJ871" s="18" t="s">
        <v>86</v>
      </c>
      <c r="BK871" s="162">
        <f t="shared" si="29"/>
        <v>0</v>
      </c>
      <c r="BL871" s="18" t="s">
        <v>167</v>
      </c>
      <c r="BM871" s="161" t="s">
        <v>1228</v>
      </c>
    </row>
    <row r="872" spans="1:65" s="2" customFormat="1" ht="24.2" customHeight="1">
      <c r="A872" s="33"/>
      <c r="B872" s="149"/>
      <c r="C872" s="150" t="s">
        <v>1229</v>
      </c>
      <c r="D872" s="150" t="s">
        <v>162</v>
      </c>
      <c r="E872" s="151" t="s">
        <v>1230</v>
      </c>
      <c r="F872" s="152" t="s">
        <v>1231</v>
      </c>
      <c r="G872" s="153" t="s">
        <v>621</v>
      </c>
      <c r="H872" s="154">
        <v>2</v>
      </c>
      <c r="I872" s="155"/>
      <c r="J872" s="156">
        <f t="shared" si="20"/>
        <v>0</v>
      </c>
      <c r="K872" s="152" t="s">
        <v>1</v>
      </c>
      <c r="L872" s="34"/>
      <c r="M872" s="157" t="s">
        <v>1</v>
      </c>
      <c r="N872" s="158" t="s">
        <v>39</v>
      </c>
      <c r="O872" s="59"/>
      <c r="P872" s="159">
        <f t="shared" si="21"/>
        <v>0</v>
      </c>
      <c r="Q872" s="159">
        <v>0</v>
      </c>
      <c r="R872" s="159">
        <f t="shared" si="22"/>
        <v>0</v>
      </c>
      <c r="S872" s="159">
        <v>0</v>
      </c>
      <c r="T872" s="160">
        <f t="shared" si="23"/>
        <v>0</v>
      </c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R872" s="161" t="s">
        <v>167</v>
      </c>
      <c r="AT872" s="161" t="s">
        <v>162</v>
      </c>
      <c r="AU872" s="161" t="s">
        <v>86</v>
      </c>
      <c r="AY872" s="18" t="s">
        <v>159</v>
      </c>
      <c r="BE872" s="162">
        <f t="shared" si="24"/>
        <v>0</v>
      </c>
      <c r="BF872" s="162">
        <f t="shared" si="25"/>
        <v>0</v>
      </c>
      <c r="BG872" s="162">
        <f t="shared" si="26"/>
        <v>0</v>
      </c>
      <c r="BH872" s="162">
        <f t="shared" si="27"/>
        <v>0</v>
      </c>
      <c r="BI872" s="162">
        <f t="shared" si="28"/>
        <v>0</v>
      </c>
      <c r="BJ872" s="18" t="s">
        <v>86</v>
      </c>
      <c r="BK872" s="162">
        <f t="shared" si="29"/>
        <v>0</v>
      </c>
      <c r="BL872" s="18" t="s">
        <v>167</v>
      </c>
      <c r="BM872" s="161" t="s">
        <v>1232</v>
      </c>
    </row>
    <row r="873" spans="1:65" s="2" customFormat="1" ht="24.2" customHeight="1">
      <c r="A873" s="33"/>
      <c r="B873" s="149"/>
      <c r="C873" s="150" t="s">
        <v>1233</v>
      </c>
      <c r="D873" s="150" t="s">
        <v>162</v>
      </c>
      <c r="E873" s="151" t="s">
        <v>1234</v>
      </c>
      <c r="F873" s="152" t="s">
        <v>1235</v>
      </c>
      <c r="G873" s="153" t="s">
        <v>621</v>
      </c>
      <c r="H873" s="154">
        <v>1</v>
      </c>
      <c r="I873" s="155"/>
      <c r="J873" s="156">
        <f t="shared" si="20"/>
        <v>0</v>
      </c>
      <c r="K873" s="152" t="s">
        <v>1</v>
      </c>
      <c r="L873" s="34"/>
      <c r="M873" s="157" t="s">
        <v>1</v>
      </c>
      <c r="N873" s="158" t="s">
        <v>39</v>
      </c>
      <c r="O873" s="59"/>
      <c r="P873" s="159">
        <f t="shared" si="21"/>
        <v>0</v>
      </c>
      <c r="Q873" s="159">
        <v>0</v>
      </c>
      <c r="R873" s="159">
        <f t="shared" si="22"/>
        <v>0</v>
      </c>
      <c r="S873" s="159">
        <v>0</v>
      </c>
      <c r="T873" s="160">
        <f t="shared" si="23"/>
        <v>0</v>
      </c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R873" s="161" t="s">
        <v>167</v>
      </c>
      <c r="AT873" s="161" t="s">
        <v>162</v>
      </c>
      <c r="AU873" s="161" t="s">
        <v>86</v>
      </c>
      <c r="AY873" s="18" t="s">
        <v>159</v>
      </c>
      <c r="BE873" s="162">
        <f t="shared" si="24"/>
        <v>0</v>
      </c>
      <c r="BF873" s="162">
        <f t="shared" si="25"/>
        <v>0</v>
      </c>
      <c r="BG873" s="162">
        <f t="shared" si="26"/>
        <v>0</v>
      </c>
      <c r="BH873" s="162">
        <f t="shared" si="27"/>
        <v>0</v>
      </c>
      <c r="BI873" s="162">
        <f t="shared" si="28"/>
        <v>0</v>
      </c>
      <c r="BJ873" s="18" t="s">
        <v>86</v>
      </c>
      <c r="BK873" s="162">
        <f t="shared" si="29"/>
        <v>0</v>
      </c>
      <c r="BL873" s="18" t="s">
        <v>167</v>
      </c>
      <c r="BM873" s="161" t="s">
        <v>1236</v>
      </c>
    </row>
    <row r="874" spans="1:65" s="2" customFormat="1" ht="33" customHeight="1">
      <c r="A874" s="33"/>
      <c r="B874" s="149"/>
      <c r="C874" s="150" t="s">
        <v>1237</v>
      </c>
      <c r="D874" s="150" t="s">
        <v>162</v>
      </c>
      <c r="E874" s="151" t="s">
        <v>1238</v>
      </c>
      <c r="F874" s="152" t="s">
        <v>1239</v>
      </c>
      <c r="G874" s="153" t="s">
        <v>621</v>
      </c>
      <c r="H874" s="154">
        <v>1</v>
      </c>
      <c r="I874" s="155"/>
      <c r="J874" s="156">
        <f t="shared" si="20"/>
        <v>0</v>
      </c>
      <c r="K874" s="152" t="s">
        <v>1</v>
      </c>
      <c r="L874" s="34"/>
      <c r="M874" s="157" t="s">
        <v>1</v>
      </c>
      <c r="N874" s="158" t="s">
        <v>39</v>
      </c>
      <c r="O874" s="59"/>
      <c r="P874" s="159">
        <f t="shared" si="21"/>
        <v>0</v>
      </c>
      <c r="Q874" s="159">
        <v>0</v>
      </c>
      <c r="R874" s="159">
        <f t="shared" si="22"/>
        <v>0</v>
      </c>
      <c r="S874" s="159">
        <v>0</v>
      </c>
      <c r="T874" s="160">
        <f t="shared" si="23"/>
        <v>0</v>
      </c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R874" s="161" t="s">
        <v>167</v>
      </c>
      <c r="AT874" s="161" t="s">
        <v>162</v>
      </c>
      <c r="AU874" s="161" t="s">
        <v>86</v>
      </c>
      <c r="AY874" s="18" t="s">
        <v>159</v>
      </c>
      <c r="BE874" s="162">
        <f t="shared" si="24"/>
        <v>0</v>
      </c>
      <c r="BF874" s="162">
        <f t="shared" si="25"/>
        <v>0</v>
      </c>
      <c r="BG874" s="162">
        <f t="shared" si="26"/>
        <v>0</v>
      </c>
      <c r="BH874" s="162">
        <f t="shared" si="27"/>
        <v>0</v>
      </c>
      <c r="BI874" s="162">
        <f t="shared" si="28"/>
        <v>0</v>
      </c>
      <c r="BJ874" s="18" t="s">
        <v>86</v>
      </c>
      <c r="BK874" s="162">
        <f t="shared" si="29"/>
        <v>0</v>
      </c>
      <c r="BL874" s="18" t="s">
        <v>167</v>
      </c>
      <c r="BM874" s="161" t="s">
        <v>1240</v>
      </c>
    </row>
    <row r="875" spans="1:65" s="2" customFormat="1" ht="33" customHeight="1">
      <c r="A875" s="33"/>
      <c r="B875" s="149"/>
      <c r="C875" s="150" t="s">
        <v>1241</v>
      </c>
      <c r="D875" s="150" t="s">
        <v>162</v>
      </c>
      <c r="E875" s="151" t="s">
        <v>1242</v>
      </c>
      <c r="F875" s="152" t="s">
        <v>1243</v>
      </c>
      <c r="G875" s="153" t="s">
        <v>621</v>
      </c>
      <c r="H875" s="154">
        <v>3</v>
      </c>
      <c r="I875" s="155"/>
      <c r="J875" s="156">
        <f t="shared" si="20"/>
        <v>0</v>
      </c>
      <c r="K875" s="152" t="s">
        <v>1</v>
      </c>
      <c r="L875" s="34"/>
      <c r="M875" s="157" t="s">
        <v>1</v>
      </c>
      <c r="N875" s="158" t="s">
        <v>39</v>
      </c>
      <c r="O875" s="59"/>
      <c r="P875" s="159">
        <f t="shared" si="21"/>
        <v>0</v>
      </c>
      <c r="Q875" s="159">
        <v>0</v>
      </c>
      <c r="R875" s="159">
        <f t="shared" si="22"/>
        <v>0</v>
      </c>
      <c r="S875" s="159">
        <v>0</v>
      </c>
      <c r="T875" s="160">
        <f t="shared" si="23"/>
        <v>0</v>
      </c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R875" s="161" t="s">
        <v>167</v>
      </c>
      <c r="AT875" s="161" t="s">
        <v>162</v>
      </c>
      <c r="AU875" s="161" t="s">
        <v>86</v>
      </c>
      <c r="AY875" s="18" t="s">
        <v>159</v>
      </c>
      <c r="BE875" s="162">
        <f t="shared" si="24"/>
        <v>0</v>
      </c>
      <c r="BF875" s="162">
        <f t="shared" si="25"/>
        <v>0</v>
      </c>
      <c r="BG875" s="162">
        <f t="shared" si="26"/>
        <v>0</v>
      </c>
      <c r="BH875" s="162">
        <f t="shared" si="27"/>
        <v>0</v>
      </c>
      <c r="BI875" s="162">
        <f t="shared" si="28"/>
        <v>0</v>
      </c>
      <c r="BJ875" s="18" t="s">
        <v>86</v>
      </c>
      <c r="BK875" s="162">
        <f t="shared" si="29"/>
        <v>0</v>
      </c>
      <c r="BL875" s="18" t="s">
        <v>167</v>
      </c>
      <c r="BM875" s="161" t="s">
        <v>1244</v>
      </c>
    </row>
    <row r="876" spans="1:65" s="2" customFormat="1" ht="33" customHeight="1">
      <c r="A876" s="33"/>
      <c r="B876" s="149"/>
      <c r="C876" s="150" t="s">
        <v>1245</v>
      </c>
      <c r="D876" s="150" t="s">
        <v>162</v>
      </c>
      <c r="E876" s="151" t="s">
        <v>1246</v>
      </c>
      <c r="F876" s="152" t="s">
        <v>1247</v>
      </c>
      <c r="G876" s="153" t="s">
        <v>621</v>
      </c>
      <c r="H876" s="154">
        <v>2</v>
      </c>
      <c r="I876" s="155"/>
      <c r="J876" s="156">
        <f t="shared" si="20"/>
        <v>0</v>
      </c>
      <c r="K876" s="152" t="s">
        <v>1</v>
      </c>
      <c r="L876" s="34"/>
      <c r="M876" s="157" t="s">
        <v>1</v>
      </c>
      <c r="N876" s="158" t="s">
        <v>39</v>
      </c>
      <c r="O876" s="59"/>
      <c r="P876" s="159">
        <f t="shared" si="21"/>
        <v>0</v>
      </c>
      <c r="Q876" s="159">
        <v>0</v>
      </c>
      <c r="R876" s="159">
        <f t="shared" si="22"/>
        <v>0</v>
      </c>
      <c r="S876" s="159">
        <v>0</v>
      </c>
      <c r="T876" s="160">
        <f t="shared" si="23"/>
        <v>0</v>
      </c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R876" s="161" t="s">
        <v>167</v>
      </c>
      <c r="AT876" s="161" t="s">
        <v>162</v>
      </c>
      <c r="AU876" s="161" t="s">
        <v>86</v>
      </c>
      <c r="AY876" s="18" t="s">
        <v>159</v>
      </c>
      <c r="BE876" s="162">
        <f t="shared" si="24"/>
        <v>0</v>
      </c>
      <c r="BF876" s="162">
        <f t="shared" si="25"/>
        <v>0</v>
      </c>
      <c r="BG876" s="162">
        <f t="shared" si="26"/>
        <v>0</v>
      </c>
      <c r="BH876" s="162">
        <f t="shared" si="27"/>
        <v>0</v>
      </c>
      <c r="BI876" s="162">
        <f t="shared" si="28"/>
        <v>0</v>
      </c>
      <c r="BJ876" s="18" t="s">
        <v>86</v>
      </c>
      <c r="BK876" s="162">
        <f t="shared" si="29"/>
        <v>0</v>
      </c>
      <c r="BL876" s="18" t="s">
        <v>167</v>
      </c>
      <c r="BM876" s="161" t="s">
        <v>1248</v>
      </c>
    </row>
    <row r="877" spans="1:65" s="2" customFormat="1" ht="24.2" customHeight="1">
      <c r="A877" s="33"/>
      <c r="B877" s="149"/>
      <c r="C877" s="150" t="s">
        <v>1249</v>
      </c>
      <c r="D877" s="150" t="s">
        <v>162</v>
      </c>
      <c r="E877" s="151" t="s">
        <v>1250</v>
      </c>
      <c r="F877" s="152" t="s">
        <v>1251</v>
      </c>
      <c r="G877" s="153" t="s">
        <v>621</v>
      </c>
      <c r="H877" s="154">
        <v>4</v>
      </c>
      <c r="I877" s="155"/>
      <c r="J877" s="156">
        <f t="shared" si="20"/>
        <v>0</v>
      </c>
      <c r="K877" s="152" t="s">
        <v>1</v>
      </c>
      <c r="L877" s="34"/>
      <c r="M877" s="157" t="s">
        <v>1</v>
      </c>
      <c r="N877" s="158" t="s">
        <v>39</v>
      </c>
      <c r="O877" s="59"/>
      <c r="P877" s="159">
        <f t="shared" si="21"/>
        <v>0</v>
      </c>
      <c r="Q877" s="159">
        <v>0</v>
      </c>
      <c r="R877" s="159">
        <f t="shared" si="22"/>
        <v>0</v>
      </c>
      <c r="S877" s="159">
        <v>0</v>
      </c>
      <c r="T877" s="160">
        <f t="shared" si="23"/>
        <v>0</v>
      </c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R877" s="161" t="s">
        <v>167</v>
      </c>
      <c r="AT877" s="161" t="s">
        <v>162</v>
      </c>
      <c r="AU877" s="161" t="s">
        <v>86</v>
      </c>
      <c r="AY877" s="18" t="s">
        <v>159</v>
      </c>
      <c r="BE877" s="162">
        <f t="shared" si="24"/>
        <v>0</v>
      </c>
      <c r="BF877" s="162">
        <f t="shared" si="25"/>
        <v>0</v>
      </c>
      <c r="BG877" s="162">
        <f t="shared" si="26"/>
        <v>0</v>
      </c>
      <c r="BH877" s="162">
        <f t="shared" si="27"/>
        <v>0</v>
      </c>
      <c r="BI877" s="162">
        <f t="shared" si="28"/>
        <v>0</v>
      </c>
      <c r="BJ877" s="18" t="s">
        <v>86</v>
      </c>
      <c r="BK877" s="162">
        <f t="shared" si="29"/>
        <v>0</v>
      </c>
      <c r="BL877" s="18" t="s">
        <v>167</v>
      </c>
      <c r="BM877" s="161" t="s">
        <v>1252</v>
      </c>
    </row>
    <row r="878" spans="1:65" s="12" customFormat="1" ht="22.9" customHeight="1">
      <c r="B878" s="136"/>
      <c r="D878" s="137" t="s">
        <v>72</v>
      </c>
      <c r="E878" s="147" t="s">
        <v>1253</v>
      </c>
      <c r="F878" s="147" t="s">
        <v>1254</v>
      </c>
      <c r="I878" s="139"/>
      <c r="J878" s="148">
        <f>BK878</f>
        <v>0</v>
      </c>
      <c r="L878" s="136"/>
      <c r="M878" s="141"/>
      <c r="N878" s="142"/>
      <c r="O878" s="142"/>
      <c r="P878" s="143">
        <f>SUM(P879:P884)</f>
        <v>0</v>
      </c>
      <c r="Q878" s="142"/>
      <c r="R878" s="143">
        <f>SUM(R879:R884)</f>
        <v>0</v>
      </c>
      <c r="S878" s="142"/>
      <c r="T878" s="144">
        <f>SUM(T879:T884)</f>
        <v>0</v>
      </c>
      <c r="AR878" s="137" t="s">
        <v>80</v>
      </c>
      <c r="AT878" s="145" t="s">
        <v>72</v>
      </c>
      <c r="AU878" s="145" t="s">
        <v>80</v>
      </c>
      <c r="AY878" s="137" t="s">
        <v>159</v>
      </c>
      <c r="BK878" s="146">
        <f>SUM(BK879:BK884)</f>
        <v>0</v>
      </c>
    </row>
    <row r="879" spans="1:65" s="2" customFormat="1" ht="33" customHeight="1">
      <c r="A879" s="33"/>
      <c r="B879" s="149"/>
      <c r="C879" s="150" t="s">
        <v>747</v>
      </c>
      <c r="D879" s="150" t="s">
        <v>162</v>
      </c>
      <c r="E879" s="151" t="s">
        <v>1255</v>
      </c>
      <c r="F879" s="152" t="s">
        <v>1256</v>
      </c>
      <c r="G879" s="153" t="s">
        <v>246</v>
      </c>
      <c r="H879" s="154">
        <v>440.55</v>
      </c>
      <c r="I879" s="155"/>
      <c r="J879" s="156">
        <f>ROUND(I879*H879,2)</f>
        <v>0</v>
      </c>
      <c r="K879" s="152" t="s">
        <v>1</v>
      </c>
      <c r="L879" s="34"/>
      <c r="M879" s="157" t="s">
        <v>1</v>
      </c>
      <c r="N879" s="158" t="s">
        <v>39</v>
      </c>
      <c r="O879" s="59"/>
      <c r="P879" s="159">
        <f>O879*H879</f>
        <v>0</v>
      </c>
      <c r="Q879" s="159">
        <v>0</v>
      </c>
      <c r="R879" s="159">
        <f>Q879*H879</f>
        <v>0</v>
      </c>
      <c r="S879" s="159">
        <v>0</v>
      </c>
      <c r="T879" s="160">
        <f>S879*H879</f>
        <v>0</v>
      </c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R879" s="161" t="s">
        <v>167</v>
      </c>
      <c r="AT879" s="161" t="s">
        <v>162</v>
      </c>
      <c r="AU879" s="161" t="s">
        <v>86</v>
      </c>
      <c r="AY879" s="18" t="s">
        <v>159</v>
      </c>
      <c r="BE879" s="162">
        <f>IF(N879="základní",J879,0)</f>
        <v>0</v>
      </c>
      <c r="BF879" s="162">
        <f>IF(N879="snížená",J879,0)</f>
        <v>0</v>
      </c>
      <c r="BG879" s="162">
        <f>IF(N879="zákl. přenesená",J879,0)</f>
        <v>0</v>
      </c>
      <c r="BH879" s="162">
        <f>IF(N879="sníž. přenesená",J879,0)</f>
        <v>0</v>
      </c>
      <c r="BI879" s="162">
        <f>IF(N879="nulová",J879,0)</f>
        <v>0</v>
      </c>
      <c r="BJ879" s="18" t="s">
        <v>86</v>
      </c>
      <c r="BK879" s="162">
        <f>ROUND(I879*H879,2)</f>
        <v>0</v>
      </c>
      <c r="BL879" s="18" t="s">
        <v>167</v>
      </c>
      <c r="BM879" s="161" t="s">
        <v>1257</v>
      </c>
    </row>
    <row r="880" spans="1:65" s="13" customFormat="1" ht="33.75">
      <c r="B880" s="163"/>
      <c r="D880" s="164" t="s">
        <v>168</v>
      </c>
      <c r="E880" s="165" t="s">
        <v>1</v>
      </c>
      <c r="F880" s="166" t="s">
        <v>1258</v>
      </c>
      <c r="H880" s="167">
        <v>377.05</v>
      </c>
      <c r="I880" s="168"/>
      <c r="L880" s="163"/>
      <c r="M880" s="169"/>
      <c r="N880" s="170"/>
      <c r="O880" s="170"/>
      <c r="P880" s="170"/>
      <c r="Q880" s="170"/>
      <c r="R880" s="170"/>
      <c r="S880" s="170"/>
      <c r="T880" s="171"/>
      <c r="AT880" s="165" t="s">
        <v>168</v>
      </c>
      <c r="AU880" s="165" t="s">
        <v>86</v>
      </c>
      <c r="AV880" s="13" t="s">
        <v>86</v>
      </c>
      <c r="AW880" s="13" t="s">
        <v>30</v>
      </c>
      <c r="AX880" s="13" t="s">
        <v>73</v>
      </c>
      <c r="AY880" s="165" t="s">
        <v>159</v>
      </c>
    </row>
    <row r="881" spans="1:65" s="13" customFormat="1" ht="11.25">
      <c r="B881" s="163"/>
      <c r="D881" s="164" t="s">
        <v>168</v>
      </c>
      <c r="E881" s="165" t="s">
        <v>1</v>
      </c>
      <c r="F881" s="166" t="s">
        <v>1259</v>
      </c>
      <c r="H881" s="167">
        <v>63.5</v>
      </c>
      <c r="I881" s="168"/>
      <c r="L881" s="163"/>
      <c r="M881" s="169"/>
      <c r="N881" s="170"/>
      <c r="O881" s="170"/>
      <c r="P881" s="170"/>
      <c r="Q881" s="170"/>
      <c r="R881" s="170"/>
      <c r="S881" s="170"/>
      <c r="T881" s="171"/>
      <c r="AT881" s="165" t="s">
        <v>168</v>
      </c>
      <c r="AU881" s="165" t="s">
        <v>86</v>
      </c>
      <c r="AV881" s="13" t="s">
        <v>86</v>
      </c>
      <c r="AW881" s="13" t="s">
        <v>30</v>
      </c>
      <c r="AX881" s="13" t="s">
        <v>73</v>
      </c>
      <c r="AY881" s="165" t="s">
        <v>159</v>
      </c>
    </row>
    <row r="882" spans="1:65" s="14" customFormat="1" ht="11.25">
      <c r="B882" s="172"/>
      <c r="D882" s="164" t="s">
        <v>168</v>
      </c>
      <c r="E882" s="173" t="s">
        <v>1</v>
      </c>
      <c r="F882" s="174" t="s">
        <v>170</v>
      </c>
      <c r="H882" s="175">
        <v>440.55</v>
      </c>
      <c r="I882" s="176"/>
      <c r="L882" s="172"/>
      <c r="M882" s="177"/>
      <c r="N882" s="178"/>
      <c r="O882" s="178"/>
      <c r="P882" s="178"/>
      <c r="Q882" s="178"/>
      <c r="R882" s="178"/>
      <c r="S882" s="178"/>
      <c r="T882" s="179"/>
      <c r="AT882" s="173" t="s">
        <v>168</v>
      </c>
      <c r="AU882" s="173" t="s">
        <v>86</v>
      </c>
      <c r="AV882" s="14" t="s">
        <v>167</v>
      </c>
      <c r="AW882" s="14" t="s">
        <v>30</v>
      </c>
      <c r="AX882" s="14" t="s">
        <v>80</v>
      </c>
      <c r="AY882" s="173" t="s">
        <v>159</v>
      </c>
    </row>
    <row r="883" spans="1:65" s="2" customFormat="1" ht="33" customHeight="1">
      <c r="A883" s="33"/>
      <c r="B883" s="149"/>
      <c r="C883" s="150" t="s">
        <v>1260</v>
      </c>
      <c r="D883" s="150" t="s">
        <v>162</v>
      </c>
      <c r="E883" s="151" t="s">
        <v>1261</v>
      </c>
      <c r="F883" s="152" t="s">
        <v>1262</v>
      </c>
      <c r="G883" s="153" t="s">
        <v>621</v>
      </c>
      <c r="H883" s="154">
        <v>62</v>
      </c>
      <c r="I883" s="155"/>
      <c r="J883" s="156">
        <f>ROUND(I883*H883,2)</f>
        <v>0</v>
      </c>
      <c r="K883" s="152" t="s">
        <v>1</v>
      </c>
      <c r="L883" s="34"/>
      <c r="M883" s="157" t="s">
        <v>1</v>
      </c>
      <c r="N883" s="158" t="s">
        <v>39</v>
      </c>
      <c r="O883" s="59"/>
      <c r="P883" s="159">
        <f>O883*H883</f>
        <v>0</v>
      </c>
      <c r="Q883" s="159">
        <v>0</v>
      </c>
      <c r="R883" s="159">
        <f>Q883*H883</f>
        <v>0</v>
      </c>
      <c r="S883" s="159">
        <v>0</v>
      </c>
      <c r="T883" s="160">
        <f>S883*H883</f>
        <v>0</v>
      </c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R883" s="161" t="s">
        <v>167</v>
      </c>
      <c r="AT883" s="161" t="s">
        <v>162</v>
      </c>
      <c r="AU883" s="161" t="s">
        <v>86</v>
      </c>
      <c r="AY883" s="18" t="s">
        <v>159</v>
      </c>
      <c r="BE883" s="162">
        <f>IF(N883="základní",J883,0)</f>
        <v>0</v>
      </c>
      <c r="BF883" s="162">
        <f>IF(N883="snížená",J883,0)</f>
        <v>0</v>
      </c>
      <c r="BG883" s="162">
        <f>IF(N883="zákl. přenesená",J883,0)</f>
        <v>0</v>
      </c>
      <c r="BH883" s="162">
        <f>IF(N883="sníž. přenesená",J883,0)</f>
        <v>0</v>
      </c>
      <c r="BI883" s="162">
        <f>IF(N883="nulová",J883,0)</f>
        <v>0</v>
      </c>
      <c r="BJ883" s="18" t="s">
        <v>86</v>
      </c>
      <c r="BK883" s="162">
        <f>ROUND(I883*H883,2)</f>
        <v>0</v>
      </c>
      <c r="BL883" s="18" t="s">
        <v>167</v>
      </c>
      <c r="BM883" s="161" t="s">
        <v>1263</v>
      </c>
    </row>
    <row r="884" spans="1:65" s="2" customFormat="1" ht="44.25" customHeight="1">
      <c r="A884" s="33"/>
      <c r="B884" s="149"/>
      <c r="C884" s="150" t="s">
        <v>1264</v>
      </c>
      <c r="D884" s="150" t="s">
        <v>162</v>
      </c>
      <c r="E884" s="151" t="s">
        <v>1265</v>
      </c>
      <c r="F884" s="152" t="s">
        <v>1266</v>
      </c>
      <c r="G884" s="153" t="s">
        <v>621</v>
      </c>
      <c r="H884" s="154">
        <v>11</v>
      </c>
      <c r="I884" s="155"/>
      <c r="J884" s="156">
        <f>ROUND(I884*H884,2)</f>
        <v>0</v>
      </c>
      <c r="K884" s="152" t="s">
        <v>1</v>
      </c>
      <c r="L884" s="34"/>
      <c r="M884" s="209" t="s">
        <v>1</v>
      </c>
      <c r="N884" s="210" t="s">
        <v>39</v>
      </c>
      <c r="O884" s="211"/>
      <c r="P884" s="212">
        <f>O884*H884</f>
        <v>0</v>
      </c>
      <c r="Q884" s="212">
        <v>0</v>
      </c>
      <c r="R884" s="212">
        <f>Q884*H884</f>
        <v>0</v>
      </c>
      <c r="S884" s="212">
        <v>0</v>
      </c>
      <c r="T884" s="213">
        <f>S884*H884</f>
        <v>0</v>
      </c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R884" s="161" t="s">
        <v>167</v>
      </c>
      <c r="AT884" s="161" t="s">
        <v>162</v>
      </c>
      <c r="AU884" s="161" t="s">
        <v>86</v>
      </c>
      <c r="AY884" s="18" t="s">
        <v>159</v>
      </c>
      <c r="BE884" s="162">
        <f>IF(N884="základní",J884,0)</f>
        <v>0</v>
      </c>
      <c r="BF884" s="162">
        <f>IF(N884="snížená",J884,0)</f>
        <v>0</v>
      </c>
      <c r="BG884" s="162">
        <f>IF(N884="zákl. přenesená",J884,0)</f>
        <v>0</v>
      </c>
      <c r="BH884" s="162">
        <f>IF(N884="sníž. přenesená",J884,0)</f>
        <v>0</v>
      </c>
      <c r="BI884" s="162">
        <f>IF(N884="nulová",J884,0)</f>
        <v>0</v>
      </c>
      <c r="BJ884" s="18" t="s">
        <v>86</v>
      </c>
      <c r="BK884" s="162">
        <f>ROUND(I884*H884,2)</f>
        <v>0</v>
      </c>
      <c r="BL884" s="18" t="s">
        <v>167</v>
      </c>
      <c r="BM884" s="161" t="s">
        <v>1267</v>
      </c>
    </row>
    <row r="885" spans="1:65" s="2" customFormat="1" ht="6.95" customHeight="1">
      <c r="A885" s="33"/>
      <c r="B885" s="48"/>
      <c r="C885" s="49"/>
      <c r="D885" s="49"/>
      <c r="E885" s="49"/>
      <c r="F885" s="49"/>
      <c r="G885" s="49"/>
      <c r="H885" s="49"/>
      <c r="I885" s="49"/>
      <c r="J885" s="49"/>
      <c r="K885" s="49"/>
      <c r="L885" s="34"/>
      <c r="M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</row>
  </sheetData>
  <autoFilter ref="C135:K884" xr:uid="{00000000-0009-0000-0000-000001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4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90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120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1268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ROUND(J132,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ROUND((SUM(BE132:BE344)),  2)</f>
        <v>0</v>
      </c>
      <c r="G35" s="33"/>
      <c r="H35" s="33"/>
      <c r="I35" s="106">
        <v>0.21</v>
      </c>
      <c r="J35" s="105">
        <f>ROUND(((SUM(BE132:BE344))*I35),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ROUND((SUM(BF132:BF344)),  2)</f>
        <v>0</v>
      </c>
      <c r="G36" s="33"/>
      <c r="H36" s="33"/>
      <c r="I36" s="106">
        <v>0.15</v>
      </c>
      <c r="J36" s="105">
        <f>ROUND(((SUM(BF132:BF344))*I36),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ROUND((SUM(BG132:BG344)),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ROUND((SUM(BH132:BH344)),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ROUND((SUM(BI132:BI344)),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120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101.2 - ZTI - uznatelné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J132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128</v>
      </c>
      <c r="E99" s="120"/>
      <c r="F99" s="120"/>
      <c r="G99" s="120"/>
      <c r="H99" s="120"/>
      <c r="I99" s="120"/>
      <c r="J99" s="121">
        <f>J133</f>
        <v>0</v>
      </c>
      <c r="L99" s="118"/>
    </row>
    <row r="100" spans="1:47" s="10" customFormat="1" ht="19.899999999999999" customHeight="1">
      <c r="B100" s="122"/>
      <c r="D100" s="123" t="s">
        <v>1269</v>
      </c>
      <c r="E100" s="124"/>
      <c r="F100" s="124"/>
      <c r="G100" s="124"/>
      <c r="H100" s="124"/>
      <c r="I100" s="124"/>
      <c r="J100" s="125">
        <f>J134</f>
        <v>0</v>
      </c>
      <c r="L100" s="122"/>
    </row>
    <row r="101" spans="1:47" s="10" customFormat="1" ht="19.899999999999999" customHeight="1">
      <c r="B101" s="122"/>
      <c r="D101" s="123" t="s">
        <v>1270</v>
      </c>
      <c r="E101" s="124"/>
      <c r="F101" s="124"/>
      <c r="G101" s="124"/>
      <c r="H101" s="124"/>
      <c r="I101" s="124"/>
      <c r="J101" s="125">
        <f>J149</f>
        <v>0</v>
      </c>
      <c r="L101" s="122"/>
    </row>
    <row r="102" spans="1:47" s="10" customFormat="1" ht="19.899999999999999" customHeight="1">
      <c r="B102" s="122"/>
      <c r="D102" s="123" t="s">
        <v>1271</v>
      </c>
      <c r="E102" s="124"/>
      <c r="F102" s="124"/>
      <c r="G102" s="124"/>
      <c r="H102" s="124"/>
      <c r="I102" s="124"/>
      <c r="J102" s="125">
        <f>J151</f>
        <v>0</v>
      </c>
      <c r="L102" s="122"/>
    </row>
    <row r="103" spans="1:47" s="10" customFormat="1" ht="19.899999999999999" customHeight="1">
      <c r="B103" s="122"/>
      <c r="D103" s="123" t="s">
        <v>1272</v>
      </c>
      <c r="E103" s="124"/>
      <c r="F103" s="124"/>
      <c r="G103" s="124"/>
      <c r="H103" s="124"/>
      <c r="I103" s="124"/>
      <c r="J103" s="125">
        <f>J156</f>
        <v>0</v>
      </c>
      <c r="L103" s="122"/>
    </row>
    <row r="104" spans="1:47" s="9" customFormat="1" ht="24.95" customHeight="1">
      <c r="B104" s="118"/>
      <c r="D104" s="119" t="s">
        <v>134</v>
      </c>
      <c r="E104" s="120"/>
      <c r="F104" s="120"/>
      <c r="G104" s="120"/>
      <c r="H104" s="120"/>
      <c r="I104" s="120"/>
      <c r="J104" s="121">
        <f>J168</f>
        <v>0</v>
      </c>
      <c r="L104" s="118"/>
    </row>
    <row r="105" spans="1:47" s="10" customFormat="1" ht="19.899999999999999" customHeight="1">
      <c r="B105" s="122"/>
      <c r="D105" s="123" t="s">
        <v>1273</v>
      </c>
      <c r="E105" s="124"/>
      <c r="F105" s="124"/>
      <c r="G105" s="124"/>
      <c r="H105" s="124"/>
      <c r="I105" s="124"/>
      <c r="J105" s="125">
        <f>J169</f>
        <v>0</v>
      </c>
      <c r="L105" s="122"/>
    </row>
    <row r="106" spans="1:47" s="10" customFormat="1" ht="19.899999999999999" customHeight="1">
      <c r="B106" s="122"/>
      <c r="D106" s="123" t="s">
        <v>137</v>
      </c>
      <c r="E106" s="124"/>
      <c r="F106" s="124"/>
      <c r="G106" s="124"/>
      <c r="H106" s="124"/>
      <c r="I106" s="124"/>
      <c r="J106" s="125">
        <f>J196</f>
        <v>0</v>
      </c>
      <c r="L106" s="122"/>
    </row>
    <row r="107" spans="1:47" s="10" customFormat="1" ht="19.899999999999999" customHeight="1">
      <c r="B107" s="122"/>
      <c r="D107" s="123" t="s">
        <v>1274</v>
      </c>
      <c r="E107" s="124"/>
      <c r="F107" s="124"/>
      <c r="G107" s="124"/>
      <c r="H107" s="124"/>
      <c r="I107" s="124"/>
      <c r="J107" s="125">
        <f>J209</f>
        <v>0</v>
      </c>
      <c r="L107" s="122"/>
    </row>
    <row r="108" spans="1:47" s="10" customFormat="1" ht="19.899999999999999" customHeight="1">
      <c r="B108" s="122"/>
      <c r="D108" s="123" t="s">
        <v>1275</v>
      </c>
      <c r="E108" s="124"/>
      <c r="F108" s="124"/>
      <c r="G108" s="124"/>
      <c r="H108" s="124"/>
      <c r="I108" s="124"/>
      <c r="J108" s="125">
        <f>J234</f>
        <v>0</v>
      </c>
      <c r="L108" s="122"/>
    </row>
    <row r="109" spans="1:47" s="10" customFormat="1" ht="19.899999999999999" customHeight="1">
      <c r="B109" s="122"/>
      <c r="D109" s="123" t="s">
        <v>1276</v>
      </c>
      <c r="E109" s="124"/>
      <c r="F109" s="124"/>
      <c r="G109" s="124"/>
      <c r="H109" s="124"/>
      <c r="I109" s="124"/>
      <c r="J109" s="125">
        <f>J316</f>
        <v>0</v>
      </c>
      <c r="L109" s="122"/>
    </row>
    <row r="110" spans="1:47" s="10" customFormat="1" ht="19.899999999999999" customHeight="1">
      <c r="B110" s="122"/>
      <c r="D110" s="123" t="s">
        <v>1277</v>
      </c>
      <c r="E110" s="124"/>
      <c r="F110" s="124"/>
      <c r="G110" s="124"/>
      <c r="H110" s="124"/>
      <c r="I110" s="124"/>
      <c r="J110" s="125">
        <f>J328</f>
        <v>0</v>
      </c>
      <c r="L110" s="122"/>
    </row>
    <row r="111" spans="1:47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5" customHeight="1">
      <c r="A112" s="33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5" customHeight="1">
      <c r="A116" s="33"/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5" customHeight="1">
      <c r="A117" s="33"/>
      <c r="B117" s="34"/>
      <c r="C117" s="22" t="s">
        <v>144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16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3"/>
      <c r="D120" s="33"/>
      <c r="E120" s="267" t="str">
        <f>E7</f>
        <v>BD Husova 546-550-revize-cú2021</v>
      </c>
      <c r="F120" s="268"/>
      <c r="G120" s="268"/>
      <c r="H120" s="268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1" customFormat="1" ht="12" customHeight="1">
      <c r="B121" s="21"/>
      <c r="C121" s="28" t="s">
        <v>119</v>
      </c>
      <c r="L121" s="21"/>
    </row>
    <row r="122" spans="1:31" s="2" customFormat="1" ht="16.5" customHeight="1">
      <c r="A122" s="33"/>
      <c r="B122" s="34"/>
      <c r="C122" s="33"/>
      <c r="D122" s="33"/>
      <c r="E122" s="267" t="s">
        <v>120</v>
      </c>
      <c r="F122" s="269"/>
      <c r="G122" s="269"/>
      <c r="H122" s="269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121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29" t="str">
        <f>E11</f>
        <v>101.2 - ZTI - uznatelné</v>
      </c>
      <c r="F124" s="269"/>
      <c r="G124" s="269"/>
      <c r="H124" s="269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20</v>
      </c>
      <c r="D126" s="33"/>
      <c r="E126" s="33"/>
      <c r="F126" s="26" t="str">
        <f>F14</f>
        <v xml:space="preserve"> </v>
      </c>
      <c r="G126" s="33"/>
      <c r="H126" s="33"/>
      <c r="I126" s="28" t="s">
        <v>22</v>
      </c>
      <c r="J126" s="56" t="str">
        <f>IF(J14="","",J14)</f>
        <v>18. 5. 2020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8" t="s">
        <v>24</v>
      </c>
      <c r="D128" s="33"/>
      <c r="E128" s="33"/>
      <c r="F128" s="26" t="str">
        <f>E17</f>
        <v xml:space="preserve"> </v>
      </c>
      <c r="G128" s="33"/>
      <c r="H128" s="33"/>
      <c r="I128" s="28" t="s">
        <v>29</v>
      </c>
      <c r="J128" s="31" t="str">
        <f>E23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8" t="s">
        <v>27</v>
      </c>
      <c r="D129" s="33"/>
      <c r="E129" s="33"/>
      <c r="F129" s="26" t="str">
        <f>IF(E20="","",E20)</f>
        <v>Vyplň údaj</v>
      </c>
      <c r="G129" s="33"/>
      <c r="H129" s="33"/>
      <c r="I129" s="28" t="s">
        <v>31</v>
      </c>
      <c r="J129" s="31" t="str">
        <f>E26</f>
        <v xml:space="preserve"> 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6"/>
      <c r="B131" s="127"/>
      <c r="C131" s="128" t="s">
        <v>145</v>
      </c>
      <c r="D131" s="129" t="s">
        <v>58</v>
      </c>
      <c r="E131" s="129" t="s">
        <v>54</v>
      </c>
      <c r="F131" s="129" t="s">
        <v>55</v>
      </c>
      <c r="G131" s="129" t="s">
        <v>146</v>
      </c>
      <c r="H131" s="129" t="s">
        <v>147</v>
      </c>
      <c r="I131" s="129" t="s">
        <v>148</v>
      </c>
      <c r="J131" s="129" t="s">
        <v>125</v>
      </c>
      <c r="K131" s="130" t="s">
        <v>149</v>
      </c>
      <c r="L131" s="131"/>
      <c r="M131" s="63" t="s">
        <v>1</v>
      </c>
      <c r="N131" s="64" t="s">
        <v>37</v>
      </c>
      <c r="O131" s="64" t="s">
        <v>150</v>
      </c>
      <c r="P131" s="64" t="s">
        <v>151</v>
      </c>
      <c r="Q131" s="64" t="s">
        <v>152</v>
      </c>
      <c r="R131" s="64" t="s">
        <v>153</v>
      </c>
      <c r="S131" s="64" t="s">
        <v>154</v>
      </c>
      <c r="T131" s="65" t="s">
        <v>155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9" customHeight="1">
      <c r="A132" s="33"/>
      <c r="B132" s="34"/>
      <c r="C132" s="70" t="s">
        <v>156</v>
      </c>
      <c r="D132" s="33"/>
      <c r="E132" s="33"/>
      <c r="F132" s="33"/>
      <c r="G132" s="33"/>
      <c r="H132" s="33"/>
      <c r="I132" s="33"/>
      <c r="J132" s="132">
        <f>BK132</f>
        <v>0</v>
      </c>
      <c r="K132" s="33"/>
      <c r="L132" s="34"/>
      <c r="M132" s="66"/>
      <c r="N132" s="57"/>
      <c r="O132" s="67"/>
      <c r="P132" s="133">
        <f>P133+P168</f>
        <v>0</v>
      </c>
      <c r="Q132" s="67"/>
      <c r="R132" s="133">
        <f>R133+R168</f>
        <v>0</v>
      </c>
      <c r="S132" s="67"/>
      <c r="T132" s="134">
        <f>T133+T168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72</v>
      </c>
      <c r="AU132" s="18" t="s">
        <v>127</v>
      </c>
      <c r="BK132" s="135">
        <f>BK133+BK168</f>
        <v>0</v>
      </c>
    </row>
    <row r="133" spans="1:65" s="12" customFormat="1" ht="25.9" customHeight="1">
      <c r="B133" s="136"/>
      <c r="D133" s="137" t="s">
        <v>72</v>
      </c>
      <c r="E133" s="138" t="s">
        <v>157</v>
      </c>
      <c r="F133" s="138" t="s">
        <v>158</v>
      </c>
      <c r="I133" s="139"/>
      <c r="J133" s="140">
        <f>BK133</f>
        <v>0</v>
      </c>
      <c r="L133" s="136"/>
      <c r="M133" s="141"/>
      <c r="N133" s="142"/>
      <c r="O133" s="142"/>
      <c r="P133" s="143">
        <f>P134+P149+P151+P156</f>
        <v>0</v>
      </c>
      <c r="Q133" s="142"/>
      <c r="R133" s="143">
        <f>R134+R149+R151+R156</f>
        <v>0</v>
      </c>
      <c r="S133" s="142"/>
      <c r="T133" s="144">
        <f>T134+T149+T151+T156</f>
        <v>0</v>
      </c>
      <c r="AR133" s="137" t="s">
        <v>80</v>
      </c>
      <c r="AT133" s="145" t="s">
        <v>72</v>
      </c>
      <c r="AU133" s="145" t="s">
        <v>73</v>
      </c>
      <c r="AY133" s="137" t="s">
        <v>159</v>
      </c>
      <c r="BK133" s="146">
        <f>BK134+BK149+BK151+BK156</f>
        <v>0</v>
      </c>
    </row>
    <row r="134" spans="1:65" s="12" customFormat="1" ht="22.9" customHeight="1">
      <c r="B134" s="136"/>
      <c r="D134" s="137" t="s">
        <v>72</v>
      </c>
      <c r="E134" s="147" t="s">
        <v>226</v>
      </c>
      <c r="F134" s="147" t="s">
        <v>1278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SUM(P135:P148)</f>
        <v>0</v>
      </c>
      <c r="Q134" s="142"/>
      <c r="R134" s="143">
        <f>SUM(R135:R148)</f>
        <v>0</v>
      </c>
      <c r="S134" s="142"/>
      <c r="T134" s="144">
        <f>SUM(T135:T148)</f>
        <v>0</v>
      </c>
      <c r="AR134" s="137" t="s">
        <v>80</v>
      </c>
      <c r="AT134" s="145" t="s">
        <v>72</v>
      </c>
      <c r="AU134" s="145" t="s">
        <v>80</v>
      </c>
      <c r="AY134" s="137" t="s">
        <v>159</v>
      </c>
      <c r="BK134" s="146">
        <f>SUM(BK135:BK148)</f>
        <v>0</v>
      </c>
    </row>
    <row r="135" spans="1:65" s="2" customFormat="1" ht="24.2" customHeight="1">
      <c r="A135" s="33"/>
      <c r="B135" s="149"/>
      <c r="C135" s="150" t="s">
        <v>80</v>
      </c>
      <c r="D135" s="150" t="s">
        <v>162</v>
      </c>
      <c r="E135" s="151" t="s">
        <v>1279</v>
      </c>
      <c r="F135" s="152" t="s">
        <v>1280</v>
      </c>
      <c r="G135" s="153" t="s">
        <v>165</v>
      </c>
      <c r="H135" s="154">
        <v>3.5</v>
      </c>
      <c r="I135" s="155"/>
      <c r="J135" s="156">
        <f>ROUND(I135*H135,2)</f>
        <v>0</v>
      </c>
      <c r="K135" s="152" t="s">
        <v>1</v>
      </c>
      <c r="L135" s="34"/>
      <c r="M135" s="157" t="s">
        <v>1</v>
      </c>
      <c r="N135" s="158" t="s">
        <v>39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167</v>
      </c>
      <c r="AT135" s="161" t="s">
        <v>162</v>
      </c>
      <c r="AU135" s="161" t="s">
        <v>86</v>
      </c>
      <c r="AY135" s="18" t="s">
        <v>159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86</v>
      </c>
      <c r="BK135" s="162">
        <f>ROUND(I135*H135,2)</f>
        <v>0</v>
      </c>
      <c r="BL135" s="18" t="s">
        <v>167</v>
      </c>
      <c r="BM135" s="161" t="s">
        <v>86</v>
      </c>
    </row>
    <row r="136" spans="1:65" s="2" customFormat="1" ht="29.25">
      <c r="A136" s="33"/>
      <c r="B136" s="34"/>
      <c r="C136" s="33"/>
      <c r="D136" s="164" t="s">
        <v>864</v>
      </c>
      <c r="E136" s="33"/>
      <c r="F136" s="205" t="s">
        <v>1281</v>
      </c>
      <c r="G136" s="33"/>
      <c r="H136" s="33"/>
      <c r="I136" s="206"/>
      <c r="J136" s="33"/>
      <c r="K136" s="33"/>
      <c r="L136" s="34"/>
      <c r="M136" s="207"/>
      <c r="N136" s="208"/>
      <c r="O136" s="59"/>
      <c r="P136" s="59"/>
      <c r="Q136" s="59"/>
      <c r="R136" s="59"/>
      <c r="S136" s="59"/>
      <c r="T136" s="60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864</v>
      </c>
      <c r="AU136" s="18" t="s">
        <v>86</v>
      </c>
    </row>
    <row r="137" spans="1:65" s="2" customFormat="1" ht="24.2" customHeight="1">
      <c r="A137" s="33"/>
      <c r="B137" s="149"/>
      <c r="C137" s="150" t="s">
        <v>86</v>
      </c>
      <c r="D137" s="150" t="s">
        <v>162</v>
      </c>
      <c r="E137" s="151" t="s">
        <v>1282</v>
      </c>
      <c r="F137" s="152" t="s">
        <v>1283</v>
      </c>
      <c r="G137" s="153" t="s">
        <v>621</v>
      </c>
      <c r="H137" s="154">
        <v>19</v>
      </c>
      <c r="I137" s="155"/>
      <c r="J137" s="156">
        <f>ROUND(I137*H137,2)</f>
        <v>0</v>
      </c>
      <c r="K137" s="152" t="s">
        <v>1</v>
      </c>
      <c r="L137" s="34"/>
      <c r="M137" s="157" t="s">
        <v>1</v>
      </c>
      <c r="N137" s="158" t="s">
        <v>39</v>
      </c>
      <c r="O137" s="59"/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167</v>
      </c>
      <c r="AT137" s="161" t="s">
        <v>162</v>
      </c>
      <c r="AU137" s="161" t="s">
        <v>86</v>
      </c>
      <c r="AY137" s="18" t="s">
        <v>159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8" t="s">
        <v>86</v>
      </c>
      <c r="BK137" s="162">
        <f>ROUND(I137*H137,2)</f>
        <v>0</v>
      </c>
      <c r="BL137" s="18" t="s">
        <v>167</v>
      </c>
      <c r="BM137" s="161" t="s">
        <v>167</v>
      </c>
    </row>
    <row r="138" spans="1:65" s="2" customFormat="1" ht="29.25">
      <c r="A138" s="33"/>
      <c r="B138" s="34"/>
      <c r="C138" s="33"/>
      <c r="D138" s="164" t="s">
        <v>864</v>
      </c>
      <c r="E138" s="33"/>
      <c r="F138" s="205" t="s">
        <v>1284</v>
      </c>
      <c r="G138" s="33"/>
      <c r="H138" s="33"/>
      <c r="I138" s="206"/>
      <c r="J138" s="33"/>
      <c r="K138" s="33"/>
      <c r="L138" s="34"/>
      <c r="M138" s="207"/>
      <c r="N138" s="208"/>
      <c r="O138" s="59"/>
      <c r="P138" s="59"/>
      <c r="Q138" s="59"/>
      <c r="R138" s="59"/>
      <c r="S138" s="59"/>
      <c r="T138" s="60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8" t="s">
        <v>864</v>
      </c>
      <c r="AU138" s="18" t="s">
        <v>86</v>
      </c>
    </row>
    <row r="139" spans="1:65" s="2" customFormat="1" ht="24.2" customHeight="1">
      <c r="A139" s="33"/>
      <c r="B139" s="149"/>
      <c r="C139" s="150" t="s">
        <v>160</v>
      </c>
      <c r="D139" s="150" t="s">
        <v>162</v>
      </c>
      <c r="E139" s="151" t="s">
        <v>1285</v>
      </c>
      <c r="F139" s="152" t="s">
        <v>1286</v>
      </c>
      <c r="G139" s="153" t="s">
        <v>621</v>
      </c>
      <c r="H139" s="154">
        <v>100</v>
      </c>
      <c r="I139" s="155"/>
      <c r="J139" s="156">
        <f>ROUND(I139*H139,2)</f>
        <v>0</v>
      </c>
      <c r="K139" s="152" t="s">
        <v>1</v>
      </c>
      <c r="L139" s="34"/>
      <c r="M139" s="157" t="s">
        <v>1</v>
      </c>
      <c r="N139" s="158" t="s">
        <v>39</v>
      </c>
      <c r="O139" s="59"/>
      <c r="P139" s="159">
        <f>O139*H139</f>
        <v>0</v>
      </c>
      <c r="Q139" s="159">
        <v>0</v>
      </c>
      <c r="R139" s="159">
        <f>Q139*H139</f>
        <v>0</v>
      </c>
      <c r="S139" s="159">
        <v>0</v>
      </c>
      <c r="T139" s="160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167</v>
      </c>
      <c r="AT139" s="161" t="s">
        <v>162</v>
      </c>
      <c r="AU139" s="161" t="s">
        <v>86</v>
      </c>
      <c r="AY139" s="18" t="s">
        <v>159</v>
      </c>
      <c r="BE139" s="162">
        <f>IF(N139="základní",J139,0)</f>
        <v>0</v>
      </c>
      <c r="BF139" s="162">
        <f>IF(N139="snížená",J139,0)</f>
        <v>0</v>
      </c>
      <c r="BG139" s="162">
        <f>IF(N139="zákl. přenesená",J139,0)</f>
        <v>0</v>
      </c>
      <c r="BH139" s="162">
        <f>IF(N139="sníž. přenesená",J139,0)</f>
        <v>0</v>
      </c>
      <c r="BI139" s="162">
        <f>IF(N139="nulová",J139,0)</f>
        <v>0</v>
      </c>
      <c r="BJ139" s="18" t="s">
        <v>86</v>
      </c>
      <c r="BK139" s="162">
        <f>ROUND(I139*H139,2)</f>
        <v>0</v>
      </c>
      <c r="BL139" s="18" t="s">
        <v>167</v>
      </c>
      <c r="BM139" s="161" t="s">
        <v>174</v>
      </c>
    </row>
    <row r="140" spans="1:65" s="2" customFormat="1" ht="29.25">
      <c r="A140" s="33"/>
      <c r="B140" s="34"/>
      <c r="C140" s="33"/>
      <c r="D140" s="164" t="s">
        <v>864</v>
      </c>
      <c r="E140" s="33"/>
      <c r="F140" s="205" t="s">
        <v>1284</v>
      </c>
      <c r="G140" s="33"/>
      <c r="H140" s="33"/>
      <c r="I140" s="206"/>
      <c r="J140" s="33"/>
      <c r="K140" s="33"/>
      <c r="L140" s="34"/>
      <c r="M140" s="207"/>
      <c r="N140" s="208"/>
      <c r="O140" s="59"/>
      <c r="P140" s="59"/>
      <c r="Q140" s="59"/>
      <c r="R140" s="59"/>
      <c r="S140" s="59"/>
      <c r="T140" s="60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864</v>
      </c>
      <c r="AU140" s="18" t="s">
        <v>86</v>
      </c>
    </row>
    <row r="141" spans="1:65" s="13" customFormat="1" ht="11.25">
      <c r="B141" s="163"/>
      <c r="D141" s="164" t="s">
        <v>168</v>
      </c>
      <c r="E141" s="165" t="s">
        <v>1</v>
      </c>
      <c r="F141" s="166" t="s">
        <v>1287</v>
      </c>
      <c r="H141" s="167">
        <v>100</v>
      </c>
      <c r="I141" s="168"/>
      <c r="L141" s="163"/>
      <c r="M141" s="169"/>
      <c r="N141" s="170"/>
      <c r="O141" s="170"/>
      <c r="P141" s="170"/>
      <c r="Q141" s="170"/>
      <c r="R141" s="170"/>
      <c r="S141" s="170"/>
      <c r="T141" s="171"/>
      <c r="AT141" s="165" t="s">
        <v>168</v>
      </c>
      <c r="AU141" s="165" t="s">
        <v>86</v>
      </c>
      <c r="AV141" s="13" t="s">
        <v>86</v>
      </c>
      <c r="AW141" s="13" t="s">
        <v>30</v>
      </c>
      <c r="AX141" s="13" t="s">
        <v>73</v>
      </c>
      <c r="AY141" s="165" t="s">
        <v>159</v>
      </c>
    </row>
    <row r="142" spans="1:65" s="14" customFormat="1" ht="11.25">
      <c r="B142" s="172"/>
      <c r="D142" s="164" t="s">
        <v>168</v>
      </c>
      <c r="E142" s="173" t="s">
        <v>1</v>
      </c>
      <c r="F142" s="174" t="s">
        <v>170</v>
      </c>
      <c r="H142" s="175">
        <v>100</v>
      </c>
      <c r="I142" s="176"/>
      <c r="L142" s="172"/>
      <c r="M142" s="177"/>
      <c r="N142" s="178"/>
      <c r="O142" s="178"/>
      <c r="P142" s="178"/>
      <c r="Q142" s="178"/>
      <c r="R142" s="178"/>
      <c r="S142" s="178"/>
      <c r="T142" s="179"/>
      <c r="AT142" s="173" t="s">
        <v>168</v>
      </c>
      <c r="AU142" s="173" t="s">
        <v>86</v>
      </c>
      <c r="AV142" s="14" t="s">
        <v>167</v>
      </c>
      <c r="AW142" s="14" t="s">
        <v>30</v>
      </c>
      <c r="AX142" s="14" t="s">
        <v>80</v>
      </c>
      <c r="AY142" s="173" t="s">
        <v>159</v>
      </c>
    </row>
    <row r="143" spans="1:65" s="2" customFormat="1" ht="24.2" customHeight="1">
      <c r="A143" s="33"/>
      <c r="B143" s="149"/>
      <c r="C143" s="150" t="s">
        <v>167</v>
      </c>
      <c r="D143" s="150" t="s">
        <v>162</v>
      </c>
      <c r="E143" s="151" t="s">
        <v>1288</v>
      </c>
      <c r="F143" s="152" t="s">
        <v>1289</v>
      </c>
      <c r="G143" s="153" t="s">
        <v>246</v>
      </c>
      <c r="H143" s="154">
        <v>80</v>
      </c>
      <c r="I143" s="155"/>
      <c r="J143" s="156">
        <f>ROUND(I143*H143,2)</f>
        <v>0</v>
      </c>
      <c r="K143" s="152" t="s">
        <v>1</v>
      </c>
      <c r="L143" s="34"/>
      <c r="M143" s="157" t="s">
        <v>1</v>
      </c>
      <c r="N143" s="158" t="s">
        <v>39</v>
      </c>
      <c r="O143" s="59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167</v>
      </c>
      <c r="AT143" s="161" t="s">
        <v>162</v>
      </c>
      <c r="AU143" s="161" t="s">
        <v>86</v>
      </c>
      <c r="AY143" s="18" t="s">
        <v>159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86</v>
      </c>
      <c r="BK143" s="162">
        <f>ROUND(I143*H143,2)</f>
        <v>0</v>
      </c>
      <c r="BL143" s="18" t="s">
        <v>167</v>
      </c>
      <c r="BM143" s="161" t="s">
        <v>178</v>
      </c>
    </row>
    <row r="144" spans="1:65" s="13" customFormat="1" ht="11.25">
      <c r="B144" s="163"/>
      <c r="D144" s="164" t="s">
        <v>168</v>
      </c>
      <c r="E144" s="165" t="s">
        <v>1</v>
      </c>
      <c r="F144" s="166" t="s">
        <v>1290</v>
      </c>
      <c r="H144" s="167">
        <v>80</v>
      </c>
      <c r="I144" s="168"/>
      <c r="L144" s="163"/>
      <c r="M144" s="169"/>
      <c r="N144" s="170"/>
      <c r="O144" s="170"/>
      <c r="P144" s="170"/>
      <c r="Q144" s="170"/>
      <c r="R144" s="170"/>
      <c r="S144" s="170"/>
      <c r="T144" s="171"/>
      <c r="AT144" s="165" t="s">
        <v>168</v>
      </c>
      <c r="AU144" s="165" t="s">
        <v>86</v>
      </c>
      <c r="AV144" s="13" t="s">
        <v>86</v>
      </c>
      <c r="AW144" s="13" t="s">
        <v>30</v>
      </c>
      <c r="AX144" s="13" t="s">
        <v>73</v>
      </c>
      <c r="AY144" s="165" t="s">
        <v>159</v>
      </c>
    </row>
    <row r="145" spans="1:65" s="14" customFormat="1" ht="11.25">
      <c r="B145" s="172"/>
      <c r="D145" s="164" t="s">
        <v>168</v>
      </c>
      <c r="E145" s="173" t="s">
        <v>1</v>
      </c>
      <c r="F145" s="174" t="s">
        <v>170</v>
      </c>
      <c r="H145" s="175">
        <v>80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168</v>
      </c>
      <c r="AU145" s="173" t="s">
        <v>86</v>
      </c>
      <c r="AV145" s="14" t="s">
        <v>167</v>
      </c>
      <c r="AW145" s="14" t="s">
        <v>30</v>
      </c>
      <c r="AX145" s="14" t="s">
        <v>80</v>
      </c>
      <c r="AY145" s="173" t="s">
        <v>159</v>
      </c>
    </row>
    <row r="146" spans="1:65" s="2" customFormat="1" ht="16.5" customHeight="1">
      <c r="A146" s="33"/>
      <c r="B146" s="149"/>
      <c r="C146" s="150" t="s">
        <v>189</v>
      </c>
      <c r="D146" s="150" t="s">
        <v>162</v>
      </c>
      <c r="E146" s="151" t="s">
        <v>1291</v>
      </c>
      <c r="F146" s="152" t="s">
        <v>1292</v>
      </c>
      <c r="G146" s="153" t="s">
        <v>1293</v>
      </c>
      <c r="H146" s="154">
        <v>32</v>
      </c>
      <c r="I146" s="155"/>
      <c r="J146" s="156">
        <f>ROUND(I146*H146,2)</f>
        <v>0</v>
      </c>
      <c r="K146" s="152" t="s">
        <v>1</v>
      </c>
      <c r="L146" s="34"/>
      <c r="M146" s="157" t="s">
        <v>1</v>
      </c>
      <c r="N146" s="158" t="s">
        <v>39</v>
      </c>
      <c r="O146" s="59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167</v>
      </c>
      <c r="AT146" s="161" t="s">
        <v>162</v>
      </c>
      <c r="AU146" s="161" t="s">
        <v>86</v>
      </c>
      <c r="AY146" s="18" t="s">
        <v>159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8" t="s">
        <v>86</v>
      </c>
      <c r="BK146" s="162">
        <f>ROUND(I146*H146,2)</f>
        <v>0</v>
      </c>
      <c r="BL146" s="18" t="s">
        <v>167</v>
      </c>
      <c r="BM146" s="161" t="s">
        <v>182</v>
      </c>
    </row>
    <row r="147" spans="1:65" s="2" customFormat="1" ht="37.9" customHeight="1">
      <c r="A147" s="33"/>
      <c r="B147" s="149"/>
      <c r="C147" s="150" t="s">
        <v>174</v>
      </c>
      <c r="D147" s="150" t="s">
        <v>162</v>
      </c>
      <c r="E147" s="151" t="s">
        <v>1294</v>
      </c>
      <c r="F147" s="152" t="s">
        <v>1295</v>
      </c>
      <c r="G147" s="153" t="s">
        <v>721</v>
      </c>
      <c r="H147" s="154">
        <v>1.1579999999999999</v>
      </c>
      <c r="I147" s="155"/>
      <c r="J147" s="156">
        <f>ROUND(I147*H147,2)</f>
        <v>0</v>
      </c>
      <c r="K147" s="152" t="s">
        <v>1</v>
      </c>
      <c r="L147" s="34"/>
      <c r="M147" s="157" t="s">
        <v>1</v>
      </c>
      <c r="N147" s="158" t="s">
        <v>39</v>
      </c>
      <c r="O147" s="59"/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167</v>
      </c>
      <c r="AT147" s="161" t="s">
        <v>162</v>
      </c>
      <c r="AU147" s="161" t="s">
        <v>86</v>
      </c>
      <c r="AY147" s="18" t="s">
        <v>159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8" t="s">
        <v>86</v>
      </c>
      <c r="BK147" s="162">
        <f>ROUND(I147*H147,2)</f>
        <v>0</v>
      </c>
      <c r="BL147" s="18" t="s">
        <v>167</v>
      </c>
      <c r="BM147" s="161" t="s">
        <v>192</v>
      </c>
    </row>
    <row r="148" spans="1:65" s="2" customFormat="1" ht="19.5">
      <c r="A148" s="33"/>
      <c r="B148" s="34"/>
      <c r="C148" s="33"/>
      <c r="D148" s="164" t="s">
        <v>864</v>
      </c>
      <c r="E148" s="33"/>
      <c r="F148" s="205" t="s">
        <v>1296</v>
      </c>
      <c r="G148" s="33"/>
      <c r="H148" s="33"/>
      <c r="I148" s="206"/>
      <c r="J148" s="33"/>
      <c r="K148" s="33"/>
      <c r="L148" s="34"/>
      <c r="M148" s="207"/>
      <c r="N148" s="208"/>
      <c r="O148" s="59"/>
      <c r="P148" s="59"/>
      <c r="Q148" s="59"/>
      <c r="R148" s="59"/>
      <c r="S148" s="59"/>
      <c r="T148" s="60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864</v>
      </c>
      <c r="AU148" s="18" t="s">
        <v>86</v>
      </c>
    </row>
    <row r="149" spans="1:65" s="12" customFormat="1" ht="22.9" customHeight="1">
      <c r="B149" s="136"/>
      <c r="D149" s="137" t="s">
        <v>72</v>
      </c>
      <c r="E149" s="147" t="s">
        <v>654</v>
      </c>
      <c r="F149" s="147" t="s">
        <v>1297</v>
      </c>
      <c r="I149" s="139"/>
      <c r="J149" s="148">
        <f>BK149</f>
        <v>0</v>
      </c>
      <c r="L149" s="136"/>
      <c r="M149" s="141"/>
      <c r="N149" s="142"/>
      <c r="O149" s="142"/>
      <c r="P149" s="143">
        <f>P150</f>
        <v>0</v>
      </c>
      <c r="Q149" s="142"/>
      <c r="R149" s="143">
        <f>R150</f>
        <v>0</v>
      </c>
      <c r="S149" s="142"/>
      <c r="T149" s="144">
        <f>T150</f>
        <v>0</v>
      </c>
      <c r="AR149" s="137" t="s">
        <v>80</v>
      </c>
      <c r="AT149" s="145" t="s">
        <v>72</v>
      </c>
      <c r="AU149" s="145" t="s">
        <v>80</v>
      </c>
      <c r="AY149" s="137" t="s">
        <v>159</v>
      </c>
      <c r="BK149" s="146">
        <f>BK150</f>
        <v>0</v>
      </c>
    </row>
    <row r="150" spans="1:65" s="2" customFormat="1" ht="24.2" customHeight="1">
      <c r="A150" s="33"/>
      <c r="B150" s="149"/>
      <c r="C150" s="150" t="s">
        <v>206</v>
      </c>
      <c r="D150" s="150" t="s">
        <v>162</v>
      </c>
      <c r="E150" s="151" t="s">
        <v>1298</v>
      </c>
      <c r="F150" s="152" t="s">
        <v>1299</v>
      </c>
      <c r="G150" s="153" t="s">
        <v>165</v>
      </c>
      <c r="H150" s="154">
        <v>1100</v>
      </c>
      <c r="I150" s="155"/>
      <c r="J150" s="156">
        <f>ROUND(I150*H150,2)</f>
        <v>0</v>
      </c>
      <c r="K150" s="152" t="s">
        <v>1</v>
      </c>
      <c r="L150" s="34"/>
      <c r="M150" s="157" t="s">
        <v>1</v>
      </c>
      <c r="N150" s="158" t="s">
        <v>39</v>
      </c>
      <c r="O150" s="59"/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167</v>
      </c>
      <c r="AT150" s="161" t="s">
        <v>162</v>
      </c>
      <c r="AU150" s="161" t="s">
        <v>86</v>
      </c>
      <c r="AY150" s="18" t="s">
        <v>159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8" t="s">
        <v>86</v>
      </c>
      <c r="BK150" s="162">
        <f>ROUND(I150*H150,2)</f>
        <v>0</v>
      </c>
      <c r="BL150" s="18" t="s">
        <v>167</v>
      </c>
      <c r="BM150" s="161" t="s">
        <v>201</v>
      </c>
    </row>
    <row r="151" spans="1:65" s="12" customFormat="1" ht="22.9" customHeight="1">
      <c r="B151" s="136"/>
      <c r="D151" s="137" t="s">
        <v>72</v>
      </c>
      <c r="E151" s="147" t="s">
        <v>661</v>
      </c>
      <c r="F151" s="147" t="s">
        <v>1300</v>
      </c>
      <c r="I151" s="139"/>
      <c r="J151" s="148">
        <f>BK151</f>
        <v>0</v>
      </c>
      <c r="L151" s="136"/>
      <c r="M151" s="141"/>
      <c r="N151" s="142"/>
      <c r="O151" s="142"/>
      <c r="P151" s="143">
        <f>SUM(P152:P155)</f>
        <v>0</v>
      </c>
      <c r="Q151" s="142"/>
      <c r="R151" s="143">
        <f>SUM(R152:R155)</f>
        <v>0</v>
      </c>
      <c r="S151" s="142"/>
      <c r="T151" s="144">
        <f>SUM(T152:T155)</f>
        <v>0</v>
      </c>
      <c r="AR151" s="137" t="s">
        <v>80</v>
      </c>
      <c r="AT151" s="145" t="s">
        <v>72</v>
      </c>
      <c r="AU151" s="145" t="s">
        <v>80</v>
      </c>
      <c r="AY151" s="137" t="s">
        <v>159</v>
      </c>
      <c r="BK151" s="146">
        <f>SUM(BK152:BK155)</f>
        <v>0</v>
      </c>
    </row>
    <row r="152" spans="1:65" s="2" customFormat="1" ht="49.15" customHeight="1">
      <c r="A152" s="33"/>
      <c r="B152" s="149"/>
      <c r="C152" s="150" t="s">
        <v>178</v>
      </c>
      <c r="D152" s="150" t="s">
        <v>162</v>
      </c>
      <c r="E152" s="151" t="s">
        <v>1301</v>
      </c>
      <c r="F152" s="152" t="s">
        <v>1302</v>
      </c>
      <c r="G152" s="153" t="s">
        <v>621</v>
      </c>
      <c r="H152" s="154">
        <v>30</v>
      </c>
      <c r="I152" s="155"/>
      <c r="J152" s="156">
        <f>ROUND(I152*H152,2)</f>
        <v>0</v>
      </c>
      <c r="K152" s="152" t="s">
        <v>1</v>
      </c>
      <c r="L152" s="34"/>
      <c r="M152" s="157" t="s">
        <v>1</v>
      </c>
      <c r="N152" s="158" t="s">
        <v>39</v>
      </c>
      <c r="O152" s="59"/>
      <c r="P152" s="159">
        <f>O152*H152</f>
        <v>0</v>
      </c>
      <c r="Q152" s="159">
        <v>0</v>
      </c>
      <c r="R152" s="159">
        <f>Q152*H152</f>
        <v>0</v>
      </c>
      <c r="S152" s="159">
        <v>0</v>
      </c>
      <c r="T152" s="160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1" t="s">
        <v>167</v>
      </c>
      <c r="AT152" s="161" t="s">
        <v>162</v>
      </c>
      <c r="AU152" s="161" t="s">
        <v>86</v>
      </c>
      <c r="AY152" s="18" t="s">
        <v>159</v>
      </c>
      <c r="BE152" s="162">
        <f>IF(N152="základní",J152,0)</f>
        <v>0</v>
      </c>
      <c r="BF152" s="162">
        <f>IF(N152="snížená",J152,0)</f>
        <v>0</v>
      </c>
      <c r="BG152" s="162">
        <f>IF(N152="zákl. přenesená",J152,0)</f>
        <v>0</v>
      </c>
      <c r="BH152" s="162">
        <f>IF(N152="sníž. přenesená",J152,0)</f>
        <v>0</v>
      </c>
      <c r="BI152" s="162">
        <f>IF(N152="nulová",J152,0)</f>
        <v>0</v>
      </c>
      <c r="BJ152" s="18" t="s">
        <v>86</v>
      </c>
      <c r="BK152" s="162">
        <f>ROUND(I152*H152,2)</f>
        <v>0</v>
      </c>
      <c r="BL152" s="18" t="s">
        <v>167</v>
      </c>
      <c r="BM152" s="161" t="s">
        <v>209</v>
      </c>
    </row>
    <row r="153" spans="1:65" s="2" customFormat="1" ht="19.5">
      <c r="A153" s="33"/>
      <c r="B153" s="34"/>
      <c r="C153" s="33"/>
      <c r="D153" s="164" t="s">
        <v>864</v>
      </c>
      <c r="E153" s="33"/>
      <c r="F153" s="205" t="s">
        <v>1303</v>
      </c>
      <c r="G153" s="33"/>
      <c r="H153" s="33"/>
      <c r="I153" s="206"/>
      <c r="J153" s="33"/>
      <c r="K153" s="33"/>
      <c r="L153" s="34"/>
      <c r="M153" s="207"/>
      <c r="N153" s="208"/>
      <c r="O153" s="59"/>
      <c r="P153" s="59"/>
      <c r="Q153" s="59"/>
      <c r="R153" s="59"/>
      <c r="S153" s="59"/>
      <c r="T153" s="60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8" t="s">
        <v>864</v>
      </c>
      <c r="AU153" s="18" t="s">
        <v>86</v>
      </c>
    </row>
    <row r="154" spans="1:65" s="2" customFormat="1" ht="49.15" customHeight="1">
      <c r="A154" s="33"/>
      <c r="B154" s="149"/>
      <c r="C154" s="150" t="s">
        <v>226</v>
      </c>
      <c r="D154" s="150" t="s">
        <v>162</v>
      </c>
      <c r="E154" s="151" t="s">
        <v>1304</v>
      </c>
      <c r="F154" s="152" t="s">
        <v>1305</v>
      </c>
      <c r="G154" s="153" t="s">
        <v>621</v>
      </c>
      <c r="H154" s="154">
        <v>20</v>
      </c>
      <c r="I154" s="155"/>
      <c r="J154" s="156">
        <f>ROUND(I154*H154,2)</f>
        <v>0</v>
      </c>
      <c r="K154" s="152" t="s">
        <v>1</v>
      </c>
      <c r="L154" s="34"/>
      <c r="M154" s="157" t="s">
        <v>1</v>
      </c>
      <c r="N154" s="158" t="s">
        <v>39</v>
      </c>
      <c r="O154" s="59"/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167</v>
      </c>
      <c r="AT154" s="161" t="s">
        <v>162</v>
      </c>
      <c r="AU154" s="161" t="s">
        <v>86</v>
      </c>
      <c r="AY154" s="18" t="s">
        <v>159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8" t="s">
        <v>86</v>
      </c>
      <c r="BK154" s="162">
        <f>ROUND(I154*H154,2)</f>
        <v>0</v>
      </c>
      <c r="BL154" s="18" t="s">
        <v>167</v>
      </c>
      <c r="BM154" s="161" t="s">
        <v>213</v>
      </c>
    </row>
    <row r="155" spans="1:65" s="2" customFormat="1" ht="19.5">
      <c r="A155" s="33"/>
      <c r="B155" s="34"/>
      <c r="C155" s="33"/>
      <c r="D155" s="164" t="s">
        <v>864</v>
      </c>
      <c r="E155" s="33"/>
      <c r="F155" s="205" t="s">
        <v>1303</v>
      </c>
      <c r="G155" s="33"/>
      <c r="H155" s="33"/>
      <c r="I155" s="206"/>
      <c r="J155" s="33"/>
      <c r="K155" s="33"/>
      <c r="L155" s="34"/>
      <c r="M155" s="207"/>
      <c r="N155" s="208"/>
      <c r="O155" s="59"/>
      <c r="P155" s="59"/>
      <c r="Q155" s="59"/>
      <c r="R155" s="59"/>
      <c r="S155" s="59"/>
      <c r="T155" s="60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8" t="s">
        <v>864</v>
      </c>
      <c r="AU155" s="18" t="s">
        <v>86</v>
      </c>
    </row>
    <row r="156" spans="1:65" s="12" customFormat="1" ht="22.9" customHeight="1">
      <c r="B156" s="136"/>
      <c r="D156" s="137" t="s">
        <v>72</v>
      </c>
      <c r="E156" s="147" t="s">
        <v>1306</v>
      </c>
      <c r="F156" s="147" t="s">
        <v>1307</v>
      </c>
      <c r="I156" s="139"/>
      <c r="J156" s="148">
        <f>BK156</f>
        <v>0</v>
      </c>
      <c r="L156" s="136"/>
      <c r="M156" s="141"/>
      <c r="N156" s="142"/>
      <c r="O156" s="142"/>
      <c r="P156" s="143">
        <f>SUM(P157:P167)</f>
        <v>0</v>
      </c>
      <c r="Q156" s="142"/>
      <c r="R156" s="143">
        <f>SUM(R157:R167)</f>
        <v>0</v>
      </c>
      <c r="S156" s="142"/>
      <c r="T156" s="144">
        <f>SUM(T157:T167)</f>
        <v>0</v>
      </c>
      <c r="AR156" s="137" t="s">
        <v>80</v>
      </c>
      <c r="AT156" s="145" t="s">
        <v>72</v>
      </c>
      <c r="AU156" s="145" t="s">
        <v>80</v>
      </c>
      <c r="AY156" s="137" t="s">
        <v>159</v>
      </c>
      <c r="BK156" s="146">
        <f>SUM(BK157:BK167)</f>
        <v>0</v>
      </c>
    </row>
    <row r="157" spans="1:65" s="2" customFormat="1" ht="24.2" customHeight="1">
      <c r="A157" s="33"/>
      <c r="B157" s="149"/>
      <c r="C157" s="150" t="s">
        <v>182</v>
      </c>
      <c r="D157" s="150" t="s">
        <v>162</v>
      </c>
      <c r="E157" s="151" t="s">
        <v>1308</v>
      </c>
      <c r="F157" s="152" t="s">
        <v>1309</v>
      </c>
      <c r="G157" s="153" t="s">
        <v>721</v>
      </c>
      <c r="H157" s="154">
        <v>6.2240000000000002</v>
      </c>
      <c r="I157" s="155"/>
      <c r="J157" s="156">
        <f>ROUND(I157*H157,2)</f>
        <v>0</v>
      </c>
      <c r="K157" s="152" t="s">
        <v>1</v>
      </c>
      <c r="L157" s="34"/>
      <c r="M157" s="157" t="s">
        <v>1</v>
      </c>
      <c r="N157" s="158" t="s">
        <v>39</v>
      </c>
      <c r="O157" s="59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1" t="s">
        <v>167</v>
      </c>
      <c r="AT157" s="161" t="s">
        <v>162</v>
      </c>
      <c r="AU157" s="161" t="s">
        <v>86</v>
      </c>
      <c r="AY157" s="18" t="s">
        <v>159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8" t="s">
        <v>86</v>
      </c>
      <c r="BK157" s="162">
        <f>ROUND(I157*H157,2)</f>
        <v>0</v>
      </c>
      <c r="BL157" s="18" t="s">
        <v>167</v>
      </c>
      <c r="BM157" s="161" t="s">
        <v>673</v>
      </c>
    </row>
    <row r="158" spans="1:65" s="2" customFormat="1" ht="37.9" customHeight="1">
      <c r="A158" s="33"/>
      <c r="B158" s="149"/>
      <c r="C158" s="150" t="s">
        <v>234</v>
      </c>
      <c r="D158" s="150" t="s">
        <v>162</v>
      </c>
      <c r="E158" s="151" t="s">
        <v>1310</v>
      </c>
      <c r="F158" s="152" t="s">
        <v>1311</v>
      </c>
      <c r="G158" s="153" t="s">
        <v>721</v>
      </c>
      <c r="H158" s="154">
        <v>6.2240000000000002</v>
      </c>
      <c r="I158" s="155"/>
      <c r="J158" s="156">
        <f>ROUND(I158*H158,2)</f>
        <v>0</v>
      </c>
      <c r="K158" s="152" t="s">
        <v>1</v>
      </c>
      <c r="L158" s="34"/>
      <c r="M158" s="157" t="s">
        <v>1</v>
      </c>
      <c r="N158" s="158" t="s">
        <v>39</v>
      </c>
      <c r="O158" s="59"/>
      <c r="P158" s="159">
        <f>O158*H158</f>
        <v>0</v>
      </c>
      <c r="Q158" s="159">
        <v>0</v>
      </c>
      <c r="R158" s="159">
        <f>Q158*H158</f>
        <v>0</v>
      </c>
      <c r="S158" s="159">
        <v>0</v>
      </c>
      <c r="T158" s="160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167</v>
      </c>
      <c r="AT158" s="161" t="s">
        <v>162</v>
      </c>
      <c r="AU158" s="161" t="s">
        <v>86</v>
      </c>
      <c r="AY158" s="18" t="s">
        <v>159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8" t="s">
        <v>86</v>
      </c>
      <c r="BK158" s="162">
        <f>ROUND(I158*H158,2)</f>
        <v>0</v>
      </c>
      <c r="BL158" s="18" t="s">
        <v>167</v>
      </c>
      <c r="BM158" s="161" t="s">
        <v>677</v>
      </c>
    </row>
    <row r="159" spans="1:65" s="2" customFormat="1" ht="39">
      <c r="A159" s="33"/>
      <c r="B159" s="34"/>
      <c r="C159" s="33"/>
      <c r="D159" s="164" t="s">
        <v>864</v>
      </c>
      <c r="E159" s="33"/>
      <c r="F159" s="205" t="s">
        <v>1312</v>
      </c>
      <c r="G159" s="33"/>
      <c r="H159" s="33"/>
      <c r="I159" s="206"/>
      <c r="J159" s="33"/>
      <c r="K159" s="33"/>
      <c r="L159" s="34"/>
      <c r="M159" s="207"/>
      <c r="N159" s="208"/>
      <c r="O159" s="59"/>
      <c r="P159" s="59"/>
      <c r="Q159" s="59"/>
      <c r="R159" s="59"/>
      <c r="S159" s="59"/>
      <c r="T159" s="60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8" t="s">
        <v>864</v>
      </c>
      <c r="AU159" s="18" t="s">
        <v>86</v>
      </c>
    </row>
    <row r="160" spans="1:65" s="2" customFormat="1" ht="21.75" customHeight="1">
      <c r="A160" s="33"/>
      <c r="B160" s="149"/>
      <c r="C160" s="150" t="s">
        <v>192</v>
      </c>
      <c r="D160" s="150" t="s">
        <v>162</v>
      </c>
      <c r="E160" s="151" t="s">
        <v>1313</v>
      </c>
      <c r="F160" s="152" t="s">
        <v>1314</v>
      </c>
      <c r="G160" s="153" t="s">
        <v>721</v>
      </c>
      <c r="H160" s="154">
        <v>6.2240000000000002</v>
      </c>
      <c r="I160" s="155"/>
      <c r="J160" s="156">
        <f t="shared" ref="J160:J166" si="0">ROUND(I160*H160,2)</f>
        <v>0</v>
      </c>
      <c r="K160" s="152" t="s">
        <v>1</v>
      </c>
      <c r="L160" s="34"/>
      <c r="M160" s="157" t="s">
        <v>1</v>
      </c>
      <c r="N160" s="158" t="s">
        <v>39</v>
      </c>
      <c r="O160" s="59"/>
      <c r="P160" s="159">
        <f t="shared" ref="P160:P166" si="1">O160*H160</f>
        <v>0</v>
      </c>
      <c r="Q160" s="159">
        <v>0</v>
      </c>
      <c r="R160" s="159">
        <f t="shared" ref="R160:R166" si="2">Q160*H160</f>
        <v>0</v>
      </c>
      <c r="S160" s="159">
        <v>0</v>
      </c>
      <c r="T160" s="160">
        <f t="shared" ref="T160:T166" si="3"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167</v>
      </c>
      <c r="AT160" s="161" t="s">
        <v>162</v>
      </c>
      <c r="AU160" s="161" t="s">
        <v>86</v>
      </c>
      <c r="AY160" s="18" t="s">
        <v>159</v>
      </c>
      <c r="BE160" s="162">
        <f t="shared" ref="BE160:BE166" si="4">IF(N160="základní",J160,0)</f>
        <v>0</v>
      </c>
      <c r="BF160" s="162">
        <f t="shared" ref="BF160:BF166" si="5">IF(N160="snížená",J160,0)</f>
        <v>0</v>
      </c>
      <c r="BG160" s="162">
        <f t="shared" ref="BG160:BG166" si="6">IF(N160="zákl. přenesená",J160,0)</f>
        <v>0</v>
      </c>
      <c r="BH160" s="162">
        <f t="shared" ref="BH160:BH166" si="7">IF(N160="sníž. přenesená",J160,0)</f>
        <v>0</v>
      </c>
      <c r="BI160" s="162">
        <f t="shared" ref="BI160:BI166" si="8">IF(N160="nulová",J160,0)</f>
        <v>0</v>
      </c>
      <c r="BJ160" s="18" t="s">
        <v>86</v>
      </c>
      <c r="BK160" s="162">
        <f t="shared" ref="BK160:BK166" si="9">ROUND(I160*H160,2)</f>
        <v>0</v>
      </c>
      <c r="BL160" s="18" t="s">
        <v>167</v>
      </c>
      <c r="BM160" s="161" t="s">
        <v>680</v>
      </c>
    </row>
    <row r="161" spans="1:65" s="2" customFormat="1" ht="24.2" customHeight="1">
      <c r="A161" s="33"/>
      <c r="B161" s="149"/>
      <c r="C161" s="150" t="s">
        <v>243</v>
      </c>
      <c r="D161" s="150" t="s">
        <v>162</v>
      </c>
      <c r="E161" s="151" t="s">
        <v>1315</v>
      </c>
      <c r="F161" s="152" t="s">
        <v>1316</v>
      </c>
      <c r="G161" s="153" t="s">
        <v>721</v>
      </c>
      <c r="H161" s="154">
        <v>18.672999999999998</v>
      </c>
      <c r="I161" s="155"/>
      <c r="J161" s="156">
        <f t="shared" si="0"/>
        <v>0</v>
      </c>
      <c r="K161" s="152" t="s">
        <v>1</v>
      </c>
      <c r="L161" s="34"/>
      <c r="M161" s="157" t="s">
        <v>1</v>
      </c>
      <c r="N161" s="158" t="s">
        <v>39</v>
      </c>
      <c r="O161" s="59"/>
      <c r="P161" s="159">
        <f t="shared" si="1"/>
        <v>0</v>
      </c>
      <c r="Q161" s="159">
        <v>0</v>
      </c>
      <c r="R161" s="159">
        <f t="shared" si="2"/>
        <v>0</v>
      </c>
      <c r="S161" s="159">
        <v>0</v>
      </c>
      <c r="T161" s="160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167</v>
      </c>
      <c r="AT161" s="161" t="s">
        <v>162</v>
      </c>
      <c r="AU161" s="161" t="s">
        <v>86</v>
      </c>
      <c r="AY161" s="18" t="s">
        <v>159</v>
      </c>
      <c r="BE161" s="162">
        <f t="shared" si="4"/>
        <v>0</v>
      </c>
      <c r="BF161" s="162">
        <f t="shared" si="5"/>
        <v>0</v>
      </c>
      <c r="BG161" s="162">
        <f t="shared" si="6"/>
        <v>0</v>
      </c>
      <c r="BH161" s="162">
        <f t="shared" si="7"/>
        <v>0</v>
      </c>
      <c r="BI161" s="162">
        <f t="shared" si="8"/>
        <v>0</v>
      </c>
      <c r="BJ161" s="18" t="s">
        <v>86</v>
      </c>
      <c r="BK161" s="162">
        <f t="shared" si="9"/>
        <v>0</v>
      </c>
      <c r="BL161" s="18" t="s">
        <v>167</v>
      </c>
      <c r="BM161" s="161" t="s">
        <v>684</v>
      </c>
    </row>
    <row r="162" spans="1:65" s="2" customFormat="1" ht="24.2" customHeight="1">
      <c r="A162" s="33"/>
      <c r="B162" s="149"/>
      <c r="C162" s="150" t="s">
        <v>201</v>
      </c>
      <c r="D162" s="150" t="s">
        <v>162</v>
      </c>
      <c r="E162" s="151" t="s">
        <v>1317</v>
      </c>
      <c r="F162" s="152" t="s">
        <v>1318</v>
      </c>
      <c r="G162" s="153" t="s">
        <v>721</v>
      </c>
      <c r="H162" s="154">
        <v>6.2240000000000002</v>
      </c>
      <c r="I162" s="155"/>
      <c r="J162" s="156">
        <f t="shared" si="0"/>
        <v>0</v>
      </c>
      <c r="K162" s="152" t="s">
        <v>1</v>
      </c>
      <c r="L162" s="34"/>
      <c r="M162" s="157" t="s">
        <v>1</v>
      </c>
      <c r="N162" s="158" t="s">
        <v>39</v>
      </c>
      <c r="O162" s="59"/>
      <c r="P162" s="159">
        <f t="shared" si="1"/>
        <v>0</v>
      </c>
      <c r="Q162" s="159">
        <v>0</v>
      </c>
      <c r="R162" s="159">
        <f t="shared" si="2"/>
        <v>0</v>
      </c>
      <c r="S162" s="159">
        <v>0</v>
      </c>
      <c r="T162" s="160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167</v>
      </c>
      <c r="AT162" s="161" t="s">
        <v>162</v>
      </c>
      <c r="AU162" s="161" t="s">
        <v>86</v>
      </c>
      <c r="AY162" s="18" t="s">
        <v>159</v>
      </c>
      <c r="BE162" s="162">
        <f t="shared" si="4"/>
        <v>0</v>
      </c>
      <c r="BF162" s="162">
        <f t="shared" si="5"/>
        <v>0</v>
      </c>
      <c r="BG162" s="162">
        <f t="shared" si="6"/>
        <v>0</v>
      </c>
      <c r="BH162" s="162">
        <f t="shared" si="7"/>
        <v>0</v>
      </c>
      <c r="BI162" s="162">
        <f t="shared" si="8"/>
        <v>0</v>
      </c>
      <c r="BJ162" s="18" t="s">
        <v>86</v>
      </c>
      <c r="BK162" s="162">
        <f t="shared" si="9"/>
        <v>0</v>
      </c>
      <c r="BL162" s="18" t="s">
        <v>167</v>
      </c>
      <c r="BM162" s="161" t="s">
        <v>694</v>
      </c>
    </row>
    <row r="163" spans="1:65" s="2" customFormat="1" ht="24.2" customHeight="1">
      <c r="A163" s="33"/>
      <c r="B163" s="149"/>
      <c r="C163" s="150" t="s">
        <v>8</v>
      </c>
      <c r="D163" s="150" t="s">
        <v>162</v>
      </c>
      <c r="E163" s="151" t="s">
        <v>1319</v>
      </c>
      <c r="F163" s="152" t="s">
        <v>1320</v>
      </c>
      <c r="G163" s="153" t="s">
        <v>721</v>
      </c>
      <c r="H163" s="154">
        <v>24.896999999999998</v>
      </c>
      <c r="I163" s="155"/>
      <c r="J163" s="156">
        <f t="shared" si="0"/>
        <v>0</v>
      </c>
      <c r="K163" s="152" t="s">
        <v>1</v>
      </c>
      <c r="L163" s="34"/>
      <c r="M163" s="157" t="s">
        <v>1</v>
      </c>
      <c r="N163" s="158" t="s">
        <v>39</v>
      </c>
      <c r="O163" s="59"/>
      <c r="P163" s="159">
        <f t="shared" si="1"/>
        <v>0</v>
      </c>
      <c r="Q163" s="159">
        <v>0</v>
      </c>
      <c r="R163" s="159">
        <f t="shared" si="2"/>
        <v>0</v>
      </c>
      <c r="S163" s="159">
        <v>0</v>
      </c>
      <c r="T163" s="160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167</v>
      </c>
      <c r="AT163" s="161" t="s">
        <v>162</v>
      </c>
      <c r="AU163" s="161" t="s">
        <v>86</v>
      </c>
      <c r="AY163" s="18" t="s">
        <v>159</v>
      </c>
      <c r="BE163" s="162">
        <f t="shared" si="4"/>
        <v>0</v>
      </c>
      <c r="BF163" s="162">
        <f t="shared" si="5"/>
        <v>0</v>
      </c>
      <c r="BG163" s="162">
        <f t="shared" si="6"/>
        <v>0</v>
      </c>
      <c r="BH163" s="162">
        <f t="shared" si="7"/>
        <v>0</v>
      </c>
      <c r="BI163" s="162">
        <f t="shared" si="8"/>
        <v>0</v>
      </c>
      <c r="BJ163" s="18" t="s">
        <v>86</v>
      </c>
      <c r="BK163" s="162">
        <f t="shared" si="9"/>
        <v>0</v>
      </c>
      <c r="BL163" s="18" t="s">
        <v>167</v>
      </c>
      <c r="BM163" s="161" t="s">
        <v>699</v>
      </c>
    </row>
    <row r="164" spans="1:65" s="2" customFormat="1" ht="21.75" customHeight="1">
      <c r="A164" s="33"/>
      <c r="B164" s="149"/>
      <c r="C164" s="150" t="s">
        <v>209</v>
      </c>
      <c r="D164" s="150" t="s">
        <v>162</v>
      </c>
      <c r="E164" s="151" t="s">
        <v>1321</v>
      </c>
      <c r="F164" s="152" t="s">
        <v>1322</v>
      </c>
      <c r="G164" s="153" t="s">
        <v>721</v>
      </c>
      <c r="H164" s="154">
        <v>6.2240000000000002</v>
      </c>
      <c r="I164" s="155"/>
      <c r="J164" s="156">
        <f t="shared" si="0"/>
        <v>0</v>
      </c>
      <c r="K164" s="152" t="s">
        <v>1</v>
      </c>
      <c r="L164" s="34"/>
      <c r="M164" s="157" t="s">
        <v>1</v>
      </c>
      <c r="N164" s="158" t="s">
        <v>39</v>
      </c>
      <c r="O164" s="59"/>
      <c r="P164" s="159">
        <f t="shared" si="1"/>
        <v>0</v>
      </c>
      <c r="Q164" s="159">
        <v>0</v>
      </c>
      <c r="R164" s="159">
        <f t="shared" si="2"/>
        <v>0</v>
      </c>
      <c r="S164" s="159">
        <v>0</v>
      </c>
      <c r="T164" s="160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167</v>
      </c>
      <c r="AT164" s="161" t="s">
        <v>162</v>
      </c>
      <c r="AU164" s="161" t="s">
        <v>86</v>
      </c>
      <c r="AY164" s="18" t="s">
        <v>159</v>
      </c>
      <c r="BE164" s="162">
        <f t="shared" si="4"/>
        <v>0</v>
      </c>
      <c r="BF164" s="162">
        <f t="shared" si="5"/>
        <v>0</v>
      </c>
      <c r="BG164" s="162">
        <f t="shared" si="6"/>
        <v>0</v>
      </c>
      <c r="BH164" s="162">
        <f t="shared" si="7"/>
        <v>0</v>
      </c>
      <c r="BI164" s="162">
        <f t="shared" si="8"/>
        <v>0</v>
      </c>
      <c r="BJ164" s="18" t="s">
        <v>86</v>
      </c>
      <c r="BK164" s="162">
        <f t="shared" si="9"/>
        <v>0</v>
      </c>
      <c r="BL164" s="18" t="s">
        <v>167</v>
      </c>
      <c r="BM164" s="161" t="s">
        <v>705</v>
      </c>
    </row>
    <row r="165" spans="1:65" s="2" customFormat="1" ht="33" customHeight="1">
      <c r="A165" s="33"/>
      <c r="B165" s="149"/>
      <c r="C165" s="150" t="s">
        <v>268</v>
      </c>
      <c r="D165" s="150" t="s">
        <v>162</v>
      </c>
      <c r="E165" s="151" t="s">
        <v>1323</v>
      </c>
      <c r="F165" s="152" t="s">
        <v>1324</v>
      </c>
      <c r="G165" s="153" t="s">
        <v>721</v>
      </c>
      <c r="H165" s="154">
        <v>6.2240000000000002</v>
      </c>
      <c r="I165" s="155"/>
      <c r="J165" s="156">
        <f t="shared" si="0"/>
        <v>0</v>
      </c>
      <c r="K165" s="152" t="s">
        <v>1</v>
      </c>
      <c r="L165" s="34"/>
      <c r="M165" s="157" t="s">
        <v>1</v>
      </c>
      <c r="N165" s="158" t="s">
        <v>39</v>
      </c>
      <c r="O165" s="59"/>
      <c r="P165" s="159">
        <f t="shared" si="1"/>
        <v>0</v>
      </c>
      <c r="Q165" s="159">
        <v>0</v>
      </c>
      <c r="R165" s="159">
        <f t="shared" si="2"/>
        <v>0</v>
      </c>
      <c r="S165" s="159">
        <v>0</v>
      </c>
      <c r="T165" s="160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1" t="s">
        <v>167</v>
      </c>
      <c r="AT165" s="161" t="s">
        <v>162</v>
      </c>
      <c r="AU165" s="161" t="s">
        <v>86</v>
      </c>
      <c r="AY165" s="18" t="s">
        <v>159</v>
      </c>
      <c r="BE165" s="162">
        <f t="shared" si="4"/>
        <v>0</v>
      </c>
      <c r="BF165" s="162">
        <f t="shared" si="5"/>
        <v>0</v>
      </c>
      <c r="BG165" s="162">
        <f t="shared" si="6"/>
        <v>0</v>
      </c>
      <c r="BH165" s="162">
        <f t="shared" si="7"/>
        <v>0</v>
      </c>
      <c r="BI165" s="162">
        <f t="shared" si="8"/>
        <v>0</v>
      </c>
      <c r="BJ165" s="18" t="s">
        <v>86</v>
      </c>
      <c r="BK165" s="162">
        <f t="shared" si="9"/>
        <v>0</v>
      </c>
      <c r="BL165" s="18" t="s">
        <v>167</v>
      </c>
      <c r="BM165" s="161" t="s">
        <v>710</v>
      </c>
    </row>
    <row r="166" spans="1:65" s="2" customFormat="1" ht="16.5" customHeight="1">
      <c r="A166" s="33"/>
      <c r="B166" s="149"/>
      <c r="C166" s="150" t="s">
        <v>213</v>
      </c>
      <c r="D166" s="150" t="s">
        <v>162</v>
      </c>
      <c r="E166" s="151" t="s">
        <v>1325</v>
      </c>
      <c r="F166" s="152" t="s">
        <v>1326</v>
      </c>
      <c r="G166" s="153" t="s">
        <v>721</v>
      </c>
      <c r="H166" s="154">
        <v>6.2240000000000002</v>
      </c>
      <c r="I166" s="155"/>
      <c r="J166" s="156">
        <f t="shared" si="0"/>
        <v>0</v>
      </c>
      <c r="K166" s="152" t="s">
        <v>1</v>
      </c>
      <c r="L166" s="34"/>
      <c r="M166" s="157" t="s">
        <v>1</v>
      </c>
      <c r="N166" s="158" t="s">
        <v>39</v>
      </c>
      <c r="O166" s="59"/>
      <c r="P166" s="159">
        <f t="shared" si="1"/>
        <v>0</v>
      </c>
      <c r="Q166" s="159">
        <v>0</v>
      </c>
      <c r="R166" s="159">
        <f t="shared" si="2"/>
        <v>0</v>
      </c>
      <c r="S166" s="159">
        <v>0</v>
      </c>
      <c r="T166" s="160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1" t="s">
        <v>167</v>
      </c>
      <c r="AT166" s="161" t="s">
        <v>162</v>
      </c>
      <c r="AU166" s="161" t="s">
        <v>86</v>
      </c>
      <c r="AY166" s="18" t="s">
        <v>159</v>
      </c>
      <c r="BE166" s="162">
        <f t="shared" si="4"/>
        <v>0</v>
      </c>
      <c r="BF166" s="162">
        <f t="shared" si="5"/>
        <v>0</v>
      </c>
      <c r="BG166" s="162">
        <f t="shared" si="6"/>
        <v>0</v>
      </c>
      <c r="BH166" s="162">
        <f t="shared" si="7"/>
        <v>0</v>
      </c>
      <c r="BI166" s="162">
        <f t="shared" si="8"/>
        <v>0</v>
      </c>
      <c r="BJ166" s="18" t="s">
        <v>86</v>
      </c>
      <c r="BK166" s="162">
        <f t="shared" si="9"/>
        <v>0</v>
      </c>
      <c r="BL166" s="18" t="s">
        <v>167</v>
      </c>
      <c r="BM166" s="161" t="s">
        <v>714</v>
      </c>
    </row>
    <row r="167" spans="1:65" s="2" customFormat="1" ht="19.5">
      <c r="A167" s="33"/>
      <c r="B167" s="34"/>
      <c r="C167" s="33"/>
      <c r="D167" s="164" t="s">
        <v>864</v>
      </c>
      <c r="E167" s="33"/>
      <c r="F167" s="205" t="s">
        <v>1327</v>
      </c>
      <c r="G167" s="33"/>
      <c r="H167" s="33"/>
      <c r="I167" s="206"/>
      <c r="J167" s="33"/>
      <c r="K167" s="33"/>
      <c r="L167" s="34"/>
      <c r="M167" s="207"/>
      <c r="N167" s="208"/>
      <c r="O167" s="59"/>
      <c r="P167" s="59"/>
      <c r="Q167" s="59"/>
      <c r="R167" s="59"/>
      <c r="S167" s="59"/>
      <c r="T167" s="60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8" t="s">
        <v>864</v>
      </c>
      <c r="AU167" s="18" t="s">
        <v>86</v>
      </c>
    </row>
    <row r="168" spans="1:65" s="12" customFormat="1" ht="25.9" customHeight="1">
      <c r="B168" s="136"/>
      <c r="D168" s="137" t="s">
        <v>72</v>
      </c>
      <c r="E168" s="138" t="s">
        <v>740</v>
      </c>
      <c r="F168" s="138" t="s">
        <v>741</v>
      </c>
      <c r="I168" s="139"/>
      <c r="J168" s="140">
        <f>BK168</f>
        <v>0</v>
      </c>
      <c r="L168" s="136"/>
      <c r="M168" s="141"/>
      <c r="N168" s="142"/>
      <c r="O168" s="142"/>
      <c r="P168" s="143">
        <f>P169+P196+P209+P234+P316+P328</f>
        <v>0</v>
      </c>
      <c r="Q168" s="142"/>
      <c r="R168" s="143">
        <f>R169+R196+R209+R234+R316+R328</f>
        <v>0</v>
      </c>
      <c r="S168" s="142"/>
      <c r="T168" s="144">
        <f>T169+T196+T209+T234+T316+T328</f>
        <v>0</v>
      </c>
      <c r="AR168" s="137" t="s">
        <v>86</v>
      </c>
      <c r="AT168" s="145" t="s">
        <v>72</v>
      </c>
      <c r="AU168" s="145" t="s">
        <v>73</v>
      </c>
      <c r="AY168" s="137" t="s">
        <v>159</v>
      </c>
      <c r="BK168" s="146">
        <f>BK169+BK196+BK209+BK234+BK316+BK328</f>
        <v>0</v>
      </c>
    </row>
    <row r="169" spans="1:65" s="12" customFormat="1" ht="22.9" customHeight="1">
      <c r="B169" s="136"/>
      <c r="D169" s="137" t="s">
        <v>72</v>
      </c>
      <c r="E169" s="147" t="s">
        <v>1328</v>
      </c>
      <c r="F169" s="147" t="s">
        <v>1329</v>
      </c>
      <c r="I169" s="139"/>
      <c r="J169" s="148">
        <f>BK169</f>
        <v>0</v>
      </c>
      <c r="L169" s="136"/>
      <c r="M169" s="141"/>
      <c r="N169" s="142"/>
      <c r="O169" s="142"/>
      <c r="P169" s="143">
        <f>SUM(P170:P195)</f>
        <v>0</v>
      </c>
      <c r="Q169" s="142"/>
      <c r="R169" s="143">
        <f>SUM(R170:R195)</f>
        <v>0</v>
      </c>
      <c r="S169" s="142"/>
      <c r="T169" s="144">
        <f>SUM(T170:T195)</f>
        <v>0</v>
      </c>
      <c r="AR169" s="137" t="s">
        <v>80</v>
      </c>
      <c r="AT169" s="145" t="s">
        <v>72</v>
      </c>
      <c r="AU169" s="145" t="s">
        <v>80</v>
      </c>
      <c r="AY169" s="137" t="s">
        <v>159</v>
      </c>
      <c r="BK169" s="146">
        <f>SUM(BK170:BK195)</f>
        <v>0</v>
      </c>
    </row>
    <row r="170" spans="1:65" s="2" customFormat="1" ht="24.2" customHeight="1">
      <c r="A170" s="33"/>
      <c r="B170" s="149"/>
      <c r="C170" s="150" t="s">
        <v>277</v>
      </c>
      <c r="D170" s="150" t="s">
        <v>162</v>
      </c>
      <c r="E170" s="151" t="s">
        <v>1330</v>
      </c>
      <c r="F170" s="152" t="s">
        <v>1331</v>
      </c>
      <c r="G170" s="153" t="s">
        <v>165</v>
      </c>
      <c r="H170" s="154">
        <v>266.774</v>
      </c>
      <c r="I170" s="155"/>
      <c r="J170" s="156">
        <f>ROUND(I170*H170,2)</f>
        <v>0</v>
      </c>
      <c r="K170" s="152" t="s">
        <v>1</v>
      </c>
      <c r="L170" s="34"/>
      <c r="M170" s="157" t="s">
        <v>1</v>
      </c>
      <c r="N170" s="158" t="s">
        <v>39</v>
      </c>
      <c r="O170" s="59"/>
      <c r="P170" s="159">
        <f>O170*H170</f>
        <v>0</v>
      </c>
      <c r="Q170" s="159">
        <v>0</v>
      </c>
      <c r="R170" s="159">
        <f>Q170*H170</f>
        <v>0</v>
      </c>
      <c r="S170" s="159">
        <v>0</v>
      </c>
      <c r="T170" s="160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1" t="s">
        <v>209</v>
      </c>
      <c r="AT170" s="161" t="s">
        <v>162</v>
      </c>
      <c r="AU170" s="161" t="s">
        <v>86</v>
      </c>
      <c r="AY170" s="18" t="s">
        <v>159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8" t="s">
        <v>86</v>
      </c>
      <c r="BK170" s="162">
        <f>ROUND(I170*H170,2)</f>
        <v>0</v>
      </c>
      <c r="BL170" s="18" t="s">
        <v>209</v>
      </c>
      <c r="BM170" s="161" t="s">
        <v>229</v>
      </c>
    </row>
    <row r="171" spans="1:65" s="13" customFormat="1" ht="11.25">
      <c r="B171" s="163"/>
      <c r="D171" s="164" t="s">
        <v>168</v>
      </c>
      <c r="E171" s="165" t="s">
        <v>1</v>
      </c>
      <c r="F171" s="166" t="s">
        <v>1332</v>
      </c>
      <c r="H171" s="167">
        <v>266.774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168</v>
      </c>
      <c r="AU171" s="165" t="s">
        <v>86</v>
      </c>
      <c r="AV171" s="13" t="s">
        <v>86</v>
      </c>
      <c r="AW171" s="13" t="s">
        <v>30</v>
      </c>
      <c r="AX171" s="13" t="s">
        <v>73</v>
      </c>
      <c r="AY171" s="165" t="s">
        <v>159</v>
      </c>
    </row>
    <row r="172" spans="1:65" s="14" customFormat="1" ht="11.25">
      <c r="B172" s="172"/>
      <c r="D172" s="164" t="s">
        <v>168</v>
      </c>
      <c r="E172" s="173" t="s">
        <v>1</v>
      </c>
      <c r="F172" s="174" t="s">
        <v>170</v>
      </c>
      <c r="H172" s="175">
        <v>266.774</v>
      </c>
      <c r="I172" s="176"/>
      <c r="L172" s="172"/>
      <c r="M172" s="177"/>
      <c r="N172" s="178"/>
      <c r="O172" s="178"/>
      <c r="P172" s="178"/>
      <c r="Q172" s="178"/>
      <c r="R172" s="178"/>
      <c r="S172" s="178"/>
      <c r="T172" s="179"/>
      <c r="AT172" s="173" t="s">
        <v>168</v>
      </c>
      <c r="AU172" s="173" t="s">
        <v>86</v>
      </c>
      <c r="AV172" s="14" t="s">
        <v>167</v>
      </c>
      <c r="AW172" s="14" t="s">
        <v>30</v>
      </c>
      <c r="AX172" s="14" t="s">
        <v>80</v>
      </c>
      <c r="AY172" s="173" t="s">
        <v>159</v>
      </c>
    </row>
    <row r="173" spans="1:65" s="2" customFormat="1" ht="16.5" customHeight="1">
      <c r="A173" s="33"/>
      <c r="B173" s="149"/>
      <c r="C173" s="150" t="s">
        <v>229</v>
      </c>
      <c r="D173" s="150" t="s">
        <v>162</v>
      </c>
      <c r="E173" s="151" t="s">
        <v>1333</v>
      </c>
      <c r="F173" s="152" t="s">
        <v>1334</v>
      </c>
      <c r="G173" s="153" t="s">
        <v>246</v>
      </c>
      <c r="H173" s="154">
        <v>47.5</v>
      </c>
      <c r="I173" s="155"/>
      <c r="J173" s="156">
        <f>ROUND(I173*H173,2)</f>
        <v>0</v>
      </c>
      <c r="K173" s="152" t="s">
        <v>1</v>
      </c>
      <c r="L173" s="34"/>
      <c r="M173" s="157" t="s">
        <v>1</v>
      </c>
      <c r="N173" s="158" t="s">
        <v>39</v>
      </c>
      <c r="O173" s="59"/>
      <c r="P173" s="159">
        <f>O173*H173</f>
        <v>0</v>
      </c>
      <c r="Q173" s="159">
        <v>0</v>
      </c>
      <c r="R173" s="159">
        <f>Q173*H173</f>
        <v>0</v>
      </c>
      <c r="S173" s="159">
        <v>0</v>
      </c>
      <c r="T173" s="160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209</v>
      </c>
      <c r="AT173" s="161" t="s">
        <v>162</v>
      </c>
      <c r="AU173" s="161" t="s">
        <v>86</v>
      </c>
      <c r="AY173" s="18" t="s">
        <v>159</v>
      </c>
      <c r="BE173" s="162">
        <f>IF(N173="základní",J173,0)</f>
        <v>0</v>
      </c>
      <c r="BF173" s="162">
        <f>IF(N173="snížená",J173,0)</f>
        <v>0</v>
      </c>
      <c r="BG173" s="162">
        <f>IF(N173="zákl. přenesená",J173,0)</f>
        <v>0</v>
      </c>
      <c r="BH173" s="162">
        <f>IF(N173="sníž. přenesená",J173,0)</f>
        <v>0</v>
      </c>
      <c r="BI173" s="162">
        <f>IF(N173="nulová",J173,0)</f>
        <v>0</v>
      </c>
      <c r="BJ173" s="18" t="s">
        <v>86</v>
      </c>
      <c r="BK173" s="162">
        <f>ROUND(I173*H173,2)</f>
        <v>0</v>
      </c>
      <c r="BL173" s="18" t="s">
        <v>209</v>
      </c>
      <c r="BM173" s="161" t="s">
        <v>232</v>
      </c>
    </row>
    <row r="174" spans="1:65" s="2" customFormat="1" ht="19.5">
      <c r="A174" s="33"/>
      <c r="B174" s="34"/>
      <c r="C174" s="33"/>
      <c r="D174" s="164" t="s">
        <v>864</v>
      </c>
      <c r="E174" s="33"/>
      <c r="F174" s="205" t="s">
        <v>1335</v>
      </c>
      <c r="G174" s="33"/>
      <c r="H174" s="33"/>
      <c r="I174" s="206"/>
      <c r="J174" s="33"/>
      <c r="K174" s="33"/>
      <c r="L174" s="34"/>
      <c r="M174" s="207"/>
      <c r="N174" s="208"/>
      <c r="O174" s="59"/>
      <c r="P174" s="59"/>
      <c r="Q174" s="59"/>
      <c r="R174" s="59"/>
      <c r="S174" s="59"/>
      <c r="T174" s="60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8" t="s">
        <v>864</v>
      </c>
      <c r="AU174" s="18" t="s">
        <v>86</v>
      </c>
    </row>
    <row r="175" spans="1:65" s="13" customFormat="1" ht="11.25">
      <c r="B175" s="163"/>
      <c r="D175" s="164" t="s">
        <v>168</v>
      </c>
      <c r="E175" s="165" t="s">
        <v>1</v>
      </c>
      <c r="F175" s="166" t="s">
        <v>1336</v>
      </c>
      <c r="H175" s="167">
        <v>47.5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168</v>
      </c>
      <c r="AU175" s="165" t="s">
        <v>86</v>
      </c>
      <c r="AV175" s="13" t="s">
        <v>86</v>
      </c>
      <c r="AW175" s="13" t="s">
        <v>30</v>
      </c>
      <c r="AX175" s="13" t="s">
        <v>73</v>
      </c>
      <c r="AY175" s="165" t="s">
        <v>159</v>
      </c>
    </row>
    <row r="176" spans="1:65" s="14" customFormat="1" ht="11.25">
      <c r="B176" s="172"/>
      <c r="D176" s="164" t="s">
        <v>168</v>
      </c>
      <c r="E176" s="173" t="s">
        <v>1</v>
      </c>
      <c r="F176" s="174" t="s">
        <v>170</v>
      </c>
      <c r="H176" s="175">
        <v>47.5</v>
      </c>
      <c r="I176" s="176"/>
      <c r="L176" s="172"/>
      <c r="M176" s="177"/>
      <c r="N176" s="178"/>
      <c r="O176" s="178"/>
      <c r="P176" s="178"/>
      <c r="Q176" s="178"/>
      <c r="R176" s="178"/>
      <c r="S176" s="178"/>
      <c r="T176" s="179"/>
      <c r="AT176" s="173" t="s">
        <v>168</v>
      </c>
      <c r="AU176" s="173" t="s">
        <v>86</v>
      </c>
      <c r="AV176" s="14" t="s">
        <v>167</v>
      </c>
      <c r="AW176" s="14" t="s">
        <v>30</v>
      </c>
      <c r="AX176" s="14" t="s">
        <v>80</v>
      </c>
      <c r="AY176" s="173" t="s">
        <v>159</v>
      </c>
    </row>
    <row r="177" spans="1:65" s="2" customFormat="1" ht="24.2" customHeight="1">
      <c r="A177" s="33"/>
      <c r="B177" s="149"/>
      <c r="C177" s="150" t="s">
        <v>7</v>
      </c>
      <c r="D177" s="150" t="s">
        <v>162</v>
      </c>
      <c r="E177" s="151" t="s">
        <v>1337</v>
      </c>
      <c r="F177" s="152" t="s">
        <v>1338</v>
      </c>
      <c r="G177" s="153" t="s">
        <v>246</v>
      </c>
      <c r="H177" s="154">
        <v>350.5</v>
      </c>
      <c r="I177" s="155"/>
      <c r="J177" s="156">
        <f>ROUND(I177*H177,2)</f>
        <v>0</v>
      </c>
      <c r="K177" s="152" t="s">
        <v>1</v>
      </c>
      <c r="L177" s="34"/>
      <c r="M177" s="157" t="s">
        <v>1</v>
      </c>
      <c r="N177" s="158" t="s">
        <v>39</v>
      </c>
      <c r="O177" s="59"/>
      <c r="P177" s="159">
        <f>O177*H177</f>
        <v>0</v>
      </c>
      <c r="Q177" s="159">
        <v>0</v>
      </c>
      <c r="R177" s="159">
        <f>Q177*H177</f>
        <v>0</v>
      </c>
      <c r="S177" s="159">
        <v>0</v>
      </c>
      <c r="T177" s="160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1" t="s">
        <v>209</v>
      </c>
      <c r="AT177" s="161" t="s">
        <v>162</v>
      </c>
      <c r="AU177" s="161" t="s">
        <v>86</v>
      </c>
      <c r="AY177" s="18" t="s">
        <v>159</v>
      </c>
      <c r="BE177" s="162">
        <f>IF(N177="základní",J177,0)</f>
        <v>0</v>
      </c>
      <c r="BF177" s="162">
        <f>IF(N177="snížená",J177,0)</f>
        <v>0</v>
      </c>
      <c r="BG177" s="162">
        <f>IF(N177="zákl. přenesená",J177,0)</f>
        <v>0</v>
      </c>
      <c r="BH177" s="162">
        <f>IF(N177="sníž. přenesená",J177,0)</f>
        <v>0</v>
      </c>
      <c r="BI177" s="162">
        <f>IF(N177="nulová",J177,0)</f>
        <v>0</v>
      </c>
      <c r="BJ177" s="18" t="s">
        <v>86</v>
      </c>
      <c r="BK177" s="162">
        <f>ROUND(I177*H177,2)</f>
        <v>0</v>
      </c>
      <c r="BL177" s="18" t="s">
        <v>209</v>
      </c>
      <c r="BM177" s="161" t="s">
        <v>242</v>
      </c>
    </row>
    <row r="178" spans="1:65" s="13" customFormat="1" ht="11.25">
      <c r="B178" s="163"/>
      <c r="D178" s="164" t="s">
        <v>168</v>
      </c>
      <c r="E178" s="165" t="s">
        <v>1</v>
      </c>
      <c r="F178" s="166" t="s">
        <v>1339</v>
      </c>
      <c r="H178" s="167">
        <v>350.5</v>
      </c>
      <c r="I178" s="168"/>
      <c r="L178" s="163"/>
      <c r="M178" s="169"/>
      <c r="N178" s="170"/>
      <c r="O178" s="170"/>
      <c r="P178" s="170"/>
      <c r="Q178" s="170"/>
      <c r="R178" s="170"/>
      <c r="S178" s="170"/>
      <c r="T178" s="171"/>
      <c r="AT178" s="165" t="s">
        <v>168</v>
      </c>
      <c r="AU178" s="165" t="s">
        <v>86</v>
      </c>
      <c r="AV178" s="13" t="s">
        <v>86</v>
      </c>
      <c r="AW178" s="13" t="s">
        <v>30</v>
      </c>
      <c r="AX178" s="13" t="s">
        <v>73</v>
      </c>
      <c r="AY178" s="165" t="s">
        <v>159</v>
      </c>
    </row>
    <row r="179" spans="1:65" s="14" customFormat="1" ht="11.25">
      <c r="B179" s="172"/>
      <c r="D179" s="164" t="s">
        <v>168</v>
      </c>
      <c r="E179" s="173" t="s">
        <v>1</v>
      </c>
      <c r="F179" s="174" t="s">
        <v>170</v>
      </c>
      <c r="H179" s="175">
        <v>350.5</v>
      </c>
      <c r="I179" s="176"/>
      <c r="L179" s="172"/>
      <c r="M179" s="177"/>
      <c r="N179" s="178"/>
      <c r="O179" s="178"/>
      <c r="P179" s="178"/>
      <c r="Q179" s="178"/>
      <c r="R179" s="178"/>
      <c r="S179" s="178"/>
      <c r="T179" s="179"/>
      <c r="AT179" s="173" t="s">
        <v>168</v>
      </c>
      <c r="AU179" s="173" t="s">
        <v>86</v>
      </c>
      <c r="AV179" s="14" t="s">
        <v>167</v>
      </c>
      <c r="AW179" s="14" t="s">
        <v>30</v>
      </c>
      <c r="AX179" s="14" t="s">
        <v>80</v>
      </c>
      <c r="AY179" s="173" t="s">
        <v>159</v>
      </c>
    </row>
    <row r="180" spans="1:65" s="2" customFormat="1" ht="24.2" customHeight="1">
      <c r="A180" s="33"/>
      <c r="B180" s="149"/>
      <c r="C180" s="150" t="s">
        <v>232</v>
      </c>
      <c r="D180" s="150" t="s">
        <v>162</v>
      </c>
      <c r="E180" s="151" t="s">
        <v>1340</v>
      </c>
      <c r="F180" s="152" t="s">
        <v>1341</v>
      </c>
      <c r="G180" s="153" t="s">
        <v>246</v>
      </c>
      <c r="H180" s="154">
        <v>225</v>
      </c>
      <c r="I180" s="155"/>
      <c r="J180" s="156">
        <f>ROUND(I180*H180,2)</f>
        <v>0</v>
      </c>
      <c r="K180" s="152" t="s">
        <v>1</v>
      </c>
      <c r="L180" s="34"/>
      <c r="M180" s="157" t="s">
        <v>1</v>
      </c>
      <c r="N180" s="158" t="s">
        <v>39</v>
      </c>
      <c r="O180" s="59"/>
      <c r="P180" s="159">
        <f>O180*H180</f>
        <v>0</v>
      </c>
      <c r="Q180" s="159">
        <v>0</v>
      </c>
      <c r="R180" s="159">
        <f>Q180*H180</f>
        <v>0</v>
      </c>
      <c r="S180" s="159">
        <v>0</v>
      </c>
      <c r="T180" s="160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209</v>
      </c>
      <c r="AT180" s="161" t="s">
        <v>162</v>
      </c>
      <c r="AU180" s="161" t="s">
        <v>86</v>
      </c>
      <c r="AY180" s="18" t="s">
        <v>159</v>
      </c>
      <c r="BE180" s="162">
        <f>IF(N180="základní",J180,0)</f>
        <v>0</v>
      </c>
      <c r="BF180" s="162">
        <f>IF(N180="snížená",J180,0)</f>
        <v>0</v>
      </c>
      <c r="BG180" s="162">
        <f>IF(N180="zákl. přenesená",J180,0)</f>
        <v>0</v>
      </c>
      <c r="BH180" s="162">
        <f>IF(N180="sníž. přenesená",J180,0)</f>
        <v>0</v>
      </c>
      <c r="BI180" s="162">
        <f>IF(N180="nulová",J180,0)</f>
        <v>0</v>
      </c>
      <c r="BJ180" s="18" t="s">
        <v>86</v>
      </c>
      <c r="BK180" s="162">
        <f>ROUND(I180*H180,2)</f>
        <v>0</v>
      </c>
      <c r="BL180" s="18" t="s">
        <v>209</v>
      </c>
      <c r="BM180" s="161" t="s">
        <v>247</v>
      </c>
    </row>
    <row r="181" spans="1:65" s="2" customFormat="1" ht="24.2" customHeight="1">
      <c r="A181" s="33"/>
      <c r="B181" s="149"/>
      <c r="C181" s="150" t="s">
        <v>294</v>
      </c>
      <c r="D181" s="150" t="s">
        <v>162</v>
      </c>
      <c r="E181" s="151" t="s">
        <v>1342</v>
      </c>
      <c r="F181" s="152" t="s">
        <v>1343</v>
      </c>
      <c r="G181" s="153" t="s">
        <v>246</v>
      </c>
      <c r="H181" s="154">
        <v>8</v>
      </c>
      <c r="I181" s="155"/>
      <c r="J181" s="156">
        <f>ROUND(I181*H181,2)</f>
        <v>0</v>
      </c>
      <c r="K181" s="152" t="s">
        <v>1</v>
      </c>
      <c r="L181" s="34"/>
      <c r="M181" s="157" t="s">
        <v>1</v>
      </c>
      <c r="N181" s="158" t="s">
        <v>39</v>
      </c>
      <c r="O181" s="59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1" t="s">
        <v>209</v>
      </c>
      <c r="AT181" s="161" t="s">
        <v>162</v>
      </c>
      <c r="AU181" s="161" t="s">
        <v>86</v>
      </c>
      <c r="AY181" s="18" t="s">
        <v>159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8" t="s">
        <v>86</v>
      </c>
      <c r="BK181" s="162">
        <f>ROUND(I181*H181,2)</f>
        <v>0</v>
      </c>
      <c r="BL181" s="18" t="s">
        <v>209</v>
      </c>
      <c r="BM181" s="161" t="s">
        <v>256</v>
      </c>
    </row>
    <row r="182" spans="1:65" s="13" customFormat="1" ht="11.25">
      <c r="B182" s="163"/>
      <c r="D182" s="164" t="s">
        <v>168</v>
      </c>
      <c r="E182" s="165" t="s">
        <v>1</v>
      </c>
      <c r="F182" s="166" t="s">
        <v>178</v>
      </c>
      <c r="H182" s="167">
        <v>8</v>
      </c>
      <c r="I182" s="168"/>
      <c r="L182" s="163"/>
      <c r="M182" s="169"/>
      <c r="N182" s="170"/>
      <c r="O182" s="170"/>
      <c r="P182" s="170"/>
      <c r="Q182" s="170"/>
      <c r="R182" s="170"/>
      <c r="S182" s="170"/>
      <c r="T182" s="171"/>
      <c r="AT182" s="165" t="s">
        <v>168</v>
      </c>
      <c r="AU182" s="165" t="s">
        <v>86</v>
      </c>
      <c r="AV182" s="13" t="s">
        <v>86</v>
      </c>
      <c r="AW182" s="13" t="s">
        <v>30</v>
      </c>
      <c r="AX182" s="13" t="s">
        <v>73</v>
      </c>
      <c r="AY182" s="165" t="s">
        <v>159</v>
      </c>
    </row>
    <row r="183" spans="1:65" s="14" customFormat="1" ht="11.25">
      <c r="B183" s="172"/>
      <c r="D183" s="164" t="s">
        <v>168</v>
      </c>
      <c r="E183" s="173" t="s">
        <v>1</v>
      </c>
      <c r="F183" s="174" t="s">
        <v>170</v>
      </c>
      <c r="H183" s="175">
        <v>8</v>
      </c>
      <c r="I183" s="176"/>
      <c r="L183" s="172"/>
      <c r="M183" s="177"/>
      <c r="N183" s="178"/>
      <c r="O183" s="178"/>
      <c r="P183" s="178"/>
      <c r="Q183" s="178"/>
      <c r="R183" s="178"/>
      <c r="S183" s="178"/>
      <c r="T183" s="179"/>
      <c r="AT183" s="173" t="s">
        <v>168</v>
      </c>
      <c r="AU183" s="173" t="s">
        <v>86</v>
      </c>
      <c r="AV183" s="14" t="s">
        <v>167</v>
      </c>
      <c r="AW183" s="14" t="s">
        <v>30</v>
      </c>
      <c r="AX183" s="14" t="s">
        <v>80</v>
      </c>
      <c r="AY183" s="173" t="s">
        <v>159</v>
      </c>
    </row>
    <row r="184" spans="1:65" s="2" customFormat="1" ht="16.5" customHeight="1">
      <c r="A184" s="33"/>
      <c r="B184" s="149"/>
      <c r="C184" s="150" t="s">
        <v>237</v>
      </c>
      <c r="D184" s="150" t="s">
        <v>162</v>
      </c>
      <c r="E184" s="151" t="s">
        <v>1344</v>
      </c>
      <c r="F184" s="152" t="s">
        <v>1345</v>
      </c>
      <c r="G184" s="153" t="s">
        <v>246</v>
      </c>
      <c r="H184" s="154">
        <v>708</v>
      </c>
      <c r="I184" s="155"/>
      <c r="J184" s="156">
        <f>ROUND(I184*H184,2)</f>
        <v>0</v>
      </c>
      <c r="K184" s="152" t="s">
        <v>1</v>
      </c>
      <c r="L184" s="34"/>
      <c r="M184" s="157" t="s">
        <v>1</v>
      </c>
      <c r="N184" s="158" t="s">
        <v>39</v>
      </c>
      <c r="O184" s="59"/>
      <c r="P184" s="159">
        <f>O184*H184</f>
        <v>0</v>
      </c>
      <c r="Q184" s="159">
        <v>0</v>
      </c>
      <c r="R184" s="159">
        <f>Q184*H184</f>
        <v>0</v>
      </c>
      <c r="S184" s="159">
        <v>0</v>
      </c>
      <c r="T184" s="160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1" t="s">
        <v>209</v>
      </c>
      <c r="AT184" s="161" t="s">
        <v>162</v>
      </c>
      <c r="AU184" s="161" t="s">
        <v>86</v>
      </c>
      <c r="AY184" s="18" t="s">
        <v>159</v>
      </c>
      <c r="BE184" s="162">
        <f>IF(N184="základní",J184,0)</f>
        <v>0</v>
      </c>
      <c r="BF184" s="162">
        <f>IF(N184="snížená",J184,0)</f>
        <v>0</v>
      </c>
      <c r="BG184" s="162">
        <f>IF(N184="zákl. přenesená",J184,0)</f>
        <v>0</v>
      </c>
      <c r="BH184" s="162">
        <f>IF(N184="sníž. přenesená",J184,0)</f>
        <v>0</v>
      </c>
      <c r="BI184" s="162">
        <f>IF(N184="nulová",J184,0)</f>
        <v>0</v>
      </c>
      <c r="BJ184" s="18" t="s">
        <v>86</v>
      </c>
      <c r="BK184" s="162">
        <f>ROUND(I184*H184,2)</f>
        <v>0</v>
      </c>
      <c r="BL184" s="18" t="s">
        <v>209</v>
      </c>
      <c r="BM184" s="161" t="s">
        <v>267</v>
      </c>
    </row>
    <row r="185" spans="1:65" s="2" customFormat="1" ht="21.75" customHeight="1">
      <c r="A185" s="33"/>
      <c r="B185" s="149"/>
      <c r="C185" s="150" t="s">
        <v>302</v>
      </c>
      <c r="D185" s="150" t="s">
        <v>162</v>
      </c>
      <c r="E185" s="151" t="s">
        <v>1346</v>
      </c>
      <c r="F185" s="152" t="s">
        <v>1347</v>
      </c>
      <c r="G185" s="153" t="s">
        <v>621</v>
      </c>
      <c r="H185" s="154">
        <v>186</v>
      </c>
      <c r="I185" s="155"/>
      <c r="J185" s="156">
        <f>ROUND(I185*H185,2)</f>
        <v>0</v>
      </c>
      <c r="K185" s="152" t="s">
        <v>1</v>
      </c>
      <c r="L185" s="34"/>
      <c r="M185" s="157" t="s">
        <v>1</v>
      </c>
      <c r="N185" s="158" t="s">
        <v>39</v>
      </c>
      <c r="O185" s="59"/>
      <c r="P185" s="159">
        <f>O185*H185</f>
        <v>0</v>
      </c>
      <c r="Q185" s="159">
        <v>0</v>
      </c>
      <c r="R185" s="159">
        <f>Q185*H185</f>
        <v>0</v>
      </c>
      <c r="S185" s="159">
        <v>0</v>
      </c>
      <c r="T185" s="160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1" t="s">
        <v>209</v>
      </c>
      <c r="AT185" s="161" t="s">
        <v>162</v>
      </c>
      <c r="AU185" s="161" t="s">
        <v>86</v>
      </c>
      <c r="AY185" s="18" t="s">
        <v>159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8" t="s">
        <v>86</v>
      </c>
      <c r="BK185" s="162">
        <f>ROUND(I185*H185,2)</f>
        <v>0</v>
      </c>
      <c r="BL185" s="18" t="s">
        <v>209</v>
      </c>
      <c r="BM185" s="161" t="s">
        <v>272</v>
      </c>
    </row>
    <row r="186" spans="1:65" s="2" customFormat="1" ht="21.75" customHeight="1">
      <c r="A186" s="33"/>
      <c r="B186" s="149"/>
      <c r="C186" s="150" t="s">
        <v>242</v>
      </c>
      <c r="D186" s="150" t="s">
        <v>162</v>
      </c>
      <c r="E186" s="151" t="s">
        <v>1348</v>
      </c>
      <c r="F186" s="152" t="s">
        <v>1349</v>
      </c>
      <c r="G186" s="153" t="s">
        <v>621</v>
      </c>
      <c r="H186" s="154">
        <v>40</v>
      </c>
      <c r="I186" s="155"/>
      <c r="J186" s="156">
        <f>ROUND(I186*H186,2)</f>
        <v>0</v>
      </c>
      <c r="K186" s="152" t="s">
        <v>1</v>
      </c>
      <c r="L186" s="34"/>
      <c r="M186" s="157" t="s">
        <v>1</v>
      </c>
      <c r="N186" s="158" t="s">
        <v>39</v>
      </c>
      <c r="O186" s="59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209</v>
      </c>
      <c r="AT186" s="161" t="s">
        <v>162</v>
      </c>
      <c r="AU186" s="161" t="s">
        <v>86</v>
      </c>
      <c r="AY186" s="18" t="s">
        <v>159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8" t="s">
        <v>86</v>
      </c>
      <c r="BK186" s="162">
        <f>ROUND(I186*H186,2)</f>
        <v>0</v>
      </c>
      <c r="BL186" s="18" t="s">
        <v>209</v>
      </c>
      <c r="BM186" s="161" t="s">
        <v>276</v>
      </c>
    </row>
    <row r="187" spans="1:65" s="2" customFormat="1" ht="21.75" customHeight="1">
      <c r="A187" s="33"/>
      <c r="B187" s="149"/>
      <c r="C187" s="150" t="s">
        <v>314</v>
      </c>
      <c r="D187" s="150" t="s">
        <v>162</v>
      </c>
      <c r="E187" s="151" t="s">
        <v>1350</v>
      </c>
      <c r="F187" s="152" t="s">
        <v>1351</v>
      </c>
      <c r="G187" s="153" t="s">
        <v>621</v>
      </c>
      <c r="H187" s="154">
        <v>8</v>
      </c>
      <c r="I187" s="155"/>
      <c r="J187" s="156">
        <f>ROUND(I187*H187,2)</f>
        <v>0</v>
      </c>
      <c r="K187" s="152" t="s">
        <v>1</v>
      </c>
      <c r="L187" s="34"/>
      <c r="M187" s="157" t="s">
        <v>1</v>
      </c>
      <c r="N187" s="158" t="s">
        <v>39</v>
      </c>
      <c r="O187" s="59"/>
      <c r="P187" s="159">
        <f>O187*H187</f>
        <v>0</v>
      </c>
      <c r="Q187" s="159">
        <v>0</v>
      </c>
      <c r="R187" s="159">
        <f>Q187*H187</f>
        <v>0</v>
      </c>
      <c r="S187" s="159">
        <v>0</v>
      </c>
      <c r="T187" s="160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1" t="s">
        <v>209</v>
      </c>
      <c r="AT187" s="161" t="s">
        <v>162</v>
      </c>
      <c r="AU187" s="161" t="s">
        <v>86</v>
      </c>
      <c r="AY187" s="18" t="s">
        <v>159</v>
      </c>
      <c r="BE187" s="162">
        <f>IF(N187="základní",J187,0)</f>
        <v>0</v>
      </c>
      <c r="BF187" s="162">
        <f>IF(N187="snížená",J187,0)</f>
        <v>0</v>
      </c>
      <c r="BG187" s="162">
        <f>IF(N187="zákl. přenesená",J187,0)</f>
        <v>0</v>
      </c>
      <c r="BH187" s="162">
        <f>IF(N187="sníž. přenesená",J187,0)</f>
        <v>0</v>
      </c>
      <c r="BI187" s="162">
        <f>IF(N187="nulová",J187,0)</f>
        <v>0</v>
      </c>
      <c r="BJ187" s="18" t="s">
        <v>86</v>
      </c>
      <c r="BK187" s="162">
        <f>ROUND(I187*H187,2)</f>
        <v>0</v>
      </c>
      <c r="BL187" s="18" t="s">
        <v>209</v>
      </c>
      <c r="BM187" s="161" t="s">
        <v>280</v>
      </c>
    </row>
    <row r="188" spans="1:65" s="2" customFormat="1" ht="24.2" customHeight="1">
      <c r="A188" s="33"/>
      <c r="B188" s="149"/>
      <c r="C188" s="150" t="s">
        <v>247</v>
      </c>
      <c r="D188" s="150" t="s">
        <v>162</v>
      </c>
      <c r="E188" s="151" t="s">
        <v>1352</v>
      </c>
      <c r="F188" s="152" t="s">
        <v>1353</v>
      </c>
      <c r="G188" s="153" t="s">
        <v>721</v>
      </c>
      <c r="H188" s="154">
        <v>2.2490000000000001</v>
      </c>
      <c r="I188" s="155"/>
      <c r="J188" s="156">
        <f>ROUND(I188*H188,2)</f>
        <v>0</v>
      </c>
      <c r="K188" s="152" t="s">
        <v>1</v>
      </c>
      <c r="L188" s="34"/>
      <c r="M188" s="157" t="s">
        <v>1</v>
      </c>
      <c r="N188" s="158" t="s">
        <v>39</v>
      </c>
      <c r="O188" s="59"/>
      <c r="P188" s="159">
        <f>O188*H188</f>
        <v>0</v>
      </c>
      <c r="Q188" s="159">
        <v>0</v>
      </c>
      <c r="R188" s="159">
        <f>Q188*H188</f>
        <v>0</v>
      </c>
      <c r="S188" s="159">
        <v>0</v>
      </c>
      <c r="T188" s="160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1" t="s">
        <v>209</v>
      </c>
      <c r="AT188" s="161" t="s">
        <v>162</v>
      </c>
      <c r="AU188" s="161" t="s">
        <v>86</v>
      </c>
      <c r="AY188" s="18" t="s">
        <v>159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8" t="s">
        <v>86</v>
      </c>
      <c r="BK188" s="162">
        <f>ROUND(I188*H188,2)</f>
        <v>0</v>
      </c>
      <c r="BL188" s="18" t="s">
        <v>209</v>
      </c>
      <c r="BM188" s="161" t="s">
        <v>284</v>
      </c>
    </row>
    <row r="189" spans="1:65" s="2" customFormat="1" ht="19.5">
      <c r="A189" s="33"/>
      <c r="B189" s="34"/>
      <c r="C189" s="33"/>
      <c r="D189" s="164" t="s">
        <v>864</v>
      </c>
      <c r="E189" s="33"/>
      <c r="F189" s="205" t="s">
        <v>1354</v>
      </c>
      <c r="G189" s="33"/>
      <c r="H189" s="33"/>
      <c r="I189" s="206"/>
      <c r="J189" s="33"/>
      <c r="K189" s="33"/>
      <c r="L189" s="34"/>
      <c r="M189" s="207"/>
      <c r="N189" s="208"/>
      <c r="O189" s="59"/>
      <c r="P189" s="59"/>
      <c r="Q189" s="59"/>
      <c r="R189" s="59"/>
      <c r="S189" s="59"/>
      <c r="T189" s="60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8" t="s">
        <v>864</v>
      </c>
      <c r="AU189" s="18" t="s">
        <v>86</v>
      </c>
    </row>
    <row r="190" spans="1:65" s="2" customFormat="1" ht="24.2" customHeight="1">
      <c r="A190" s="33"/>
      <c r="B190" s="149"/>
      <c r="C190" s="150" t="s">
        <v>328</v>
      </c>
      <c r="D190" s="150" t="s">
        <v>162</v>
      </c>
      <c r="E190" s="151" t="s">
        <v>1355</v>
      </c>
      <c r="F190" s="152" t="s">
        <v>1356</v>
      </c>
      <c r="G190" s="153" t="s">
        <v>246</v>
      </c>
      <c r="H190" s="154">
        <v>297.5</v>
      </c>
      <c r="I190" s="155"/>
      <c r="J190" s="156">
        <f>ROUND(I190*H190,2)</f>
        <v>0</v>
      </c>
      <c r="K190" s="152" t="s">
        <v>1</v>
      </c>
      <c r="L190" s="34"/>
      <c r="M190" s="157" t="s">
        <v>1</v>
      </c>
      <c r="N190" s="158" t="s">
        <v>39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1" t="s">
        <v>209</v>
      </c>
      <c r="AT190" s="161" t="s">
        <v>162</v>
      </c>
      <c r="AU190" s="161" t="s">
        <v>86</v>
      </c>
      <c r="AY190" s="18" t="s">
        <v>159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8" t="s">
        <v>86</v>
      </c>
      <c r="BK190" s="162">
        <f>ROUND(I190*H190,2)</f>
        <v>0</v>
      </c>
      <c r="BL190" s="18" t="s">
        <v>209</v>
      </c>
      <c r="BM190" s="161" t="s">
        <v>287</v>
      </c>
    </row>
    <row r="191" spans="1:65" s="13" customFormat="1" ht="11.25">
      <c r="B191" s="163"/>
      <c r="D191" s="164" t="s">
        <v>168</v>
      </c>
      <c r="E191" s="165" t="s">
        <v>1</v>
      </c>
      <c r="F191" s="166" t="s">
        <v>1357</v>
      </c>
      <c r="H191" s="167">
        <v>297.5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168</v>
      </c>
      <c r="AU191" s="165" t="s">
        <v>86</v>
      </c>
      <c r="AV191" s="13" t="s">
        <v>86</v>
      </c>
      <c r="AW191" s="13" t="s">
        <v>30</v>
      </c>
      <c r="AX191" s="13" t="s">
        <v>73</v>
      </c>
      <c r="AY191" s="165" t="s">
        <v>159</v>
      </c>
    </row>
    <row r="192" spans="1:65" s="14" customFormat="1" ht="11.25">
      <c r="B192" s="172"/>
      <c r="D192" s="164" t="s">
        <v>168</v>
      </c>
      <c r="E192" s="173" t="s">
        <v>1</v>
      </c>
      <c r="F192" s="174" t="s">
        <v>170</v>
      </c>
      <c r="H192" s="175">
        <v>297.5</v>
      </c>
      <c r="I192" s="176"/>
      <c r="L192" s="172"/>
      <c r="M192" s="177"/>
      <c r="N192" s="178"/>
      <c r="O192" s="178"/>
      <c r="P192" s="178"/>
      <c r="Q192" s="178"/>
      <c r="R192" s="178"/>
      <c r="S192" s="178"/>
      <c r="T192" s="179"/>
      <c r="AT192" s="173" t="s">
        <v>168</v>
      </c>
      <c r="AU192" s="173" t="s">
        <v>86</v>
      </c>
      <c r="AV192" s="14" t="s">
        <v>167</v>
      </c>
      <c r="AW192" s="14" t="s">
        <v>30</v>
      </c>
      <c r="AX192" s="14" t="s">
        <v>80</v>
      </c>
      <c r="AY192" s="173" t="s">
        <v>159</v>
      </c>
    </row>
    <row r="193" spans="1:65" s="2" customFormat="1" ht="16.5" customHeight="1">
      <c r="A193" s="33"/>
      <c r="B193" s="149"/>
      <c r="C193" s="150" t="s">
        <v>256</v>
      </c>
      <c r="D193" s="150" t="s">
        <v>162</v>
      </c>
      <c r="E193" s="151" t="s">
        <v>1358</v>
      </c>
      <c r="F193" s="152" t="s">
        <v>1359</v>
      </c>
      <c r="G193" s="153" t="s">
        <v>621</v>
      </c>
      <c r="H193" s="154">
        <v>1</v>
      </c>
      <c r="I193" s="155"/>
      <c r="J193" s="156">
        <f>ROUND(I193*H193,2)</f>
        <v>0</v>
      </c>
      <c r="K193" s="152" t="s">
        <v>1</v>
      </c>
      <c r="L193" s="34"/>
      <c r="M193" s="157" t="s">
        <v>1</v>
      </c>
      <c r="N193" s="158" t="s">
        <v>39</v>
      </c>
      <c r="O193" s="59"/>
      <c r="P193" s="159">
        <f>O193*H193</f>
        <v>0</v>
      </c>
      <c r="Q193" s="159">
        <v>0</v>
      </c>
      <c r="R193" s="159">
        <f>Q193*H193</f>
        <v>0</v>
      </c>
      <c r="S193" s="159">
        <v>0</v>
      </c>
      <c r="T193" s="160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1" t="s">
        <v>209</v>
      </c>
      <c r="AT193" s="161" t="s">
        <v>162</v>
      </c>
      <c r="AU193" s="161" t="s">
        <v>86</v>
      </c>
      <c r="AY193" s="18" t="s">
        <v>159</v>
      </c>
      <c r="BE193" s="162">
        <f>IF(N193="základní",J193,0)</f>
        <v>0</v>
      </c>
      <c r="BF193" s="162">
        <f>IF(N193="snížená",J193,0)</f>
        <v>0</v>
      </c>
      <c r="BG193" s="162">
        <f>IF(N193="zákl. přenesená",J193,0)</f>
        <v>0</v>
      </c>
      <c r="BH193" s="162">
        <f>IF(N193="sníž. přenesená",J193,0)</f>
        <v>0</v>
      </c>
      <c r="BI193" s="162">
        <f>IF(N193="nulová",J193,0)</f>
        <v>0</v>
      </c>
      <c r="BJ193" s="18" t="s">
        <v>86</v>
      </c>
      <c r="BK193" s="162">
        <f>ROUND(I193*H193,2)</f>
        <v>0</v>
      </c>
      <c r="BL193" s="18" t="s">
        <v>209</v>
      </c>
      <c r="BM193" s="161" t="s">
        <v>291</v>
      </c>
    </row>
    <row r="194" spans="1:65" s="2" customFormat="1" ht="24.2" customHeight="1">
      <c r="A194" s="33"/>
      <c r="B194" s="149"/>
      <c r="C194" s="150" t="s">
        <v>337</v>
      </c>
      <c r="D194" s="150" t="s">
        <v>162</v>
      </c>
      <c r="E194" s="151" t="s">
        <v>1360</v>
      </c>
      <c r="F194" s="152" t="s">
        <v>1361</v>
      </c>
      <c r="G194" s="153" t="s">
        <v>721</v>
      </c>
      <c r="H194" s="154">
        <v>2.117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39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209</v>
      </c>
      <c r="AT194" s="161" t="s">
        <v>162</v>
      </c>
      <c r="AU194" s="161" t="s">
        <v>86</v>
      </c>
      <c r="AY194" s="18" t="s">
        <v>159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86</v>
      </c>
      <c r="BK194" s="162">
        <f>ROUND(I194*H194,2)</f>
        <v>0</v>
      </c>
      <c r="BL194" s="18" t="s">
        <v>209</v>
      </c>
      <c r="BM194" s="161" t="s">
        <v>237</v>
      </c>
    </row>
    <row r="195" spans="1:65" s="2" customFormat="1" ht="19.5">
      <c r="A195" s="33"/>
      <c r="B195" s="34"/>
      <c r="C195" s="33"/>
      <c r="D195" s="164" t="s">
        <v>864</v>
      </c>
      <c r="E195" s="33"/>
      <c r="F195" s="205" t="s">
        <v>1362</v>
      </c>
      <c r="G195" s="33"/>
      <c r="H195" s="33"/>
      <c r="I195" s="206"/>
      <c r="J195" s="33"/>
      <c r="K195" s="33"/>
      <c r="L195" s="34"/>
      <c r="M195" s="207"/>
      <c r="N195" s="208"/>
      <c r="O195" s="59"/>
      <c r="P195" s="59"/>
      <c r="Q195" s="59"/>
      <c r="R195" s="59"/>
      <c r="S195" s="59"/>
      <c r="T195" s="60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8" t="s">
        <v>864</v>
      </c>
      <c r="AU195" s="18" t="s">
        <v>86</v>
      </c>
    </row>
    <row r="196" spans="1:65" s="12" customFormat="1" ht="22.9" customHeight="1">
      <c r="B196" s="136"/>
      <c r="D196" s="137" t="s">
        <v>72</v>
      </c>
      <c r="E196" s="147" t="s">
        <v>802</v>
      </c>
      <c r="F196" s="147" t="s">
        <v>803</v>
      </c>
      <c r="I196" s="139"/>
      <c r="J196" s="148">
        <f>BK196</f>
        <v>0</v>
      </c>
      <c r="L196" s="136"/>
      <c r="M196" s="141"/>
      <c r="N196" s="142"/>
      <c r="O196" s="142"/>
      <c r="P196" s="143">
        <f>SUM(P197:P208)</f>
        <v>0</v>
      </c>
      <c r="Q196" s="142"/>
      <c r="R196" s="143">
        <f>SUM(R197:R208)</f>
        <v>0</v>
      </c>
      <c r="S196" s="142"/>
      <c r="T196" s="144">
        <f>SUM(T197:T208)</f>
        <v>0</v>
      </c>
      <c r="AR196" s="137" t="s">
        <v>86</v>
      </c>
      <c r="AT196" s="145" t="s">
        <v>72</v>
      </c>
      <c r="AU196" s="145" t="s">
        <v>80</v>
      </c>
      <c r="AY196" s="137" t="s">
        <v>159</v>
      </c>
      <c r="BK196" s="146">
        <f>SUM(BK197:BK208)</f>
        <v>0</v>
      </c>
    </row>
    <row r="197" spans="1:65" s="2" customFormat="1" ht="33" customHeight="1">
      <c r="A197" s="33"/>
      <c r="B197" s="149"/>
      <c r="C197" s="150" t="s">
        <v>267</v>
      </c>
      <c r="D197" s="150" t="s">
        <v>162</v>
      </c>
      <c r="E197" s="151" t="s">
        <v>1363</v>
      </c>
      <c r="F197" s="152" t="s">
        <v>1364</v>
      </c>
      <c r="G197" s="153" t="s">
        <v>246</v>
      </c>
      <c r="H197" s="154">
        <v>34</v>
      </c>
      <c r="I197" s="155"/>
      <c r="J197" s="156">
        <f>ROUND(I197*H197,2)</f>
        <v>0</v>
      </c>
      <c r="K197" s="152" t="s">
        <v>1</v>
      </c>
      <c r="L197" s="34"/>
      <c r="M197" s="157" t="s">
        <v>1</v>
      </c>
      <c r="N197" s="158" t="s">
        <v>39</v>
      </c>
      <c r="O197" s="59"/>
      <c r="P197" s="159">
        <f>O197*H197</f>
        <v>0</v>
      </c>
      <c r="Q197" s="159">
        <v>0</v>
      </c>
      <c r="R197" s="159">
        <f>Q197*H197</f>
        <v>0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209</v>
      </c>
      <c r="AT197" s="161" t="s">
        <v>162</v>
      </c>
      <c r="AU197" s="161" t="s">
        <v>86</v>
      </c>
      <c r="AY197" s="18" t="s">
        <v>159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86</v>
      </c>
      <c r="BK197" s="162">
        <f>ROUND(I197*H197,2)</f>
        <v>0</v>
      </c>
      <c r="BL197" s="18" t="s">
        <v>209</v>
      </c>
      <c r="BM197" s="161" t="s">
        <v>297</v>
      </c>
    </row>
    <row r="198" spans="1:65" s="2" customFormat="1" ht="33" customHeight="1">
      <c r="A198" s="33"/>
      <c r="B198" s="149"/>
      <c r="C198" s="150" t="s">
        <v>346</v>
      </c>
      <c r="D198" s="150" t="s">
        <v>162</v>
      </c>
      <c r="E198" s="151" t="s">
        <v>1365</v>
      </c>
      <c r="F198" s="152" t="s">
        <v>1366</v>
      </c>
      <c r="G198" s="153" t="s">
        <v>246</v>
      </c>
      <c r="H198" s="154">
        <v>50</v>
      </c>
      <c r="I198" s="155"/>
      <c r="J198" s="156">
        <f>ROUND(I198*H198,2)</f>
        <v>0</v>
      </c>
      <c r="K198" s="152" t="s">
        <v>1</v>
      </c>
      <c r="L198" s="34"/>
      <c r="M198" s="157" t="s">
        <v>1</v>
      </c>
      <c r="N198" s="158" t="s">
        <v>39</v>
      </c>
      <c r="O198" s="59"/>
      <c r="P198" s="159">
        <f>O198*H198</f>
        <v>0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209</v>
      </c>
      <c r="AT198" s="161" t="s">
        <v>162</v>
      </c>
      <c r="AU198" s="161" t="s">
        <v>86</v>
      </c>
      <c r="AY198" s="18" t="s">
        <v>159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86</v>
      </c>
      <c r="BK198" s="162">
        <f>ROUND(I198*H198,2)</f>
        <v>0</v>
      </c>
      <c r="BL198" s="18" t="s">
        <v>209</v>
      </c>
      <c r="BM198" s="161" t="s">
        <v>300</v>
      </c>
    </row>
    <row r="199" spans="1:65" s="2" customFormat="1" ht="33" customHeight="1">
      <c r="A199" s="33"/>
      <c r="B199" s="149"/>
      <c r="C199" s="150" t="s">
        <v>272</v>
      </c>
      <c r="D199" s="150" t="s">
        <v>162</v>
      </c>
      <c r="E199" s="151" t="s">
        <v>1367</v>
      </c>
      <c r="F199" s="152" t="s">
        <v>1368</v>
      </c>
      <c r="G199" s="153" t="s">
        <v>246</v>
      </c>
      <c r="H199" s="154">
        <v>110</v>
      </c>
      <c r="I199" s="155"/>
      <c r="J199" s="156">
        <f>ROUND(I199*H199,2)</f>
        <v>0</v>
      </c>
      <c r="K199" s="152" t="s">
        <v>1</v>
      </c>
      <c r="L199" s="34"/>
      <c r="M199" s="157" t="s">
        <v>1</v>
      </c>
      <c r="N199" s="158" t="s">
        <v>39</v>
      </c>
      <c r="O199" s="59"/>
      <c r="P199" s="159">
        <f>O199*H199</f>
        <v>0</v>
      </c>
      <c r="Q199" s="159">
        <v>0</v>
      </c>
      <c r="R199" s="159">
        <f>Q199*H199</f>
        <v>0</v>
      </c>
      <c r="S199" s="159">
        <v>0</v>
      </c>
      <c r="T199" s="160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1" t="s">
        <v>209</v>
      </c>
      <c r="AT199" s="161" t="s">
        <v>162</v>
      </c>
      <c r="AU199" s="161" t="s">
        <v>86</v>
      </c>
      <c r="AY199" s="18" t="s">
        <v>159</v>
      </c>
      <c r="BE199" s="162">
        <f>IF(N199="základní",J199,0)</f>
        <v>0</v>
      </c>
      <c r="BF199" s="162">
        <f>IF(N199="snížená",J199,0)</f>
        <v>0</v>
      </c>
      <c r="BG199" s="162">
        <f>IF(N199="zákl. přenesená",J199,0)</f>
        <v>0</v>
      </c>
      <c r="BH199" s="162">
        <f>IF(N199="sníž. přenesená",J199,0)</f>
        <v>0</v>
      </c>
      <c r="BI199" s="162">
        <f>IF(N199="nulová",J199,0)</f>
        <v>0</v>
      </c>
      <c r="BJ199" s="18" t="s">
        <v>86</v>
      </c>
      <c r="BK199" s="162">
        <f>ROUND(I199*H199,2)</f>
        <v>0</v>
      </c>
      <c r="BL199" s="18" t="s">
        <v>209</v>
      </c>
      <c r="BM199" s="161" t="s">
        <v>446</v>
      </c>
    </row>
    <row r="200" spans="1:65" s="2" customFormat="1" ht="33" customHeight="1">
      <c r="A200" s="33"/>
      <c r="B200" s="149"/>
      <c r="C200" s="150" t="s">
        <v>359</v>
      </c>
      <c r="D200" s="150" t="s">
        <v>162</v>
      </c>
      <c r="E200" s="151" t="s">
        <v>1369</v>
      </c>
      <c r="F200" s="152" t="s">
        <v>1370</v>
      </c>
      <c r="G200" s="153" t="s">
        <v>246</v>
      </c>
      <c r="H200" s="154">
        <v>8</v>
      </c>
      <c r="I200" s="155"/>
      <c r="J200" s="156">
        <f>ROUND(I200*H200,2)</f>
        <v>0</v>
      </c>
      <c r="K200" s="152" t="s">
        <v>1</v>
      </c>
      <c r="L200" s="34"/>
      <c r="M200" s="157" t="s">
        <v>1</v>
      </c>
      <c r="N200" s="158" t="s">
        <v>39</v>
      </c>
      <c r="O200" s="59"/>
      <c r="P200" s="159">
        <f>O200*H200</f>
        <v>0</v>
      </c>
      <c r="Q200" s="159">
        <v>0</v>
      </c>
      <c r="R200" s="159">
        <f>Q200*H200</f>
        <v>0</v>
      </c>
      <c r="S200" s="159">
        <v>0</v>
      </c>
      <c r="T200" s="160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1" t="s">
        <v>209</v>
      </c>
      <c r="AT200" s="161" t="s">
        <v>162</v>
      </c>
      <c r="AU200" s="161" t="s">
        <v>86</v>
      </c>
      <c r="AY200" s="18" t="s">
        <v>159</v>
      </c>
      <c r="BE200" s="162">
        <f>IF(N200="základní",J200,0)</f>
        <v>0</v>
      </c>
      <c r="BF200" s="162">
        <f>IF(N200="snížená",J200,0)</f>
        <v>0</v>
      </c>
      <c r="BG200" s="162">
        <f>IF(N200="zákl. přenesená",J200,0)</f>
        <v>0</v>
      </c>
      <c r="BH200" s="162">
        <f>IF(N200="sníž. přenesená",J200,0)</f>
        <v>0</v>
      </c>
      <c r="BI200" s="162">
        <f>IF(N200="nulová",J200,0)</f>
        <v>0</v>
      </c>
      <c r="BJ200" s="18" t="s">
        <v>86</v>
      </c>
      <c r="BK200" s="162">
        <f>ROUND(I200*H200,2)</f>
        <v>0</v>
      </c>
      <c r="BL200" s="18" t="s">
        <v>209</v>
      </c>
      <c r="BM200" s="161" t="s">
        <v>308</v>
      </c>
    </row>
    <row r="201" spans="1:65" s="2" customFormat="1" ht="33" customHeight="1">
      <c r="A201" s="33"/>
      <c r="B201" s="149"/>
      <c r="C201" s="150" t="s">
        <v>276</v>
      </c>
      <c r="D201" s="150" t="s">
        <v>162</v>
      </c>
      <c r="E201" s="151" t="s">
        <v>1371</v>
      </c>
      <c r="F201" s="152" t="s">
        <v>1372</v>
      </c>
      <c r="G201" s="153" t="s">
        <v>246</v>
      </c>
      <c r="H201" s="154">
        <v>85</v>
      </c>
      <c r="I201" s="155"/>
      <c r="J201" s="156">
        <f>ROUND(I201*H201,2)</f>
        <v>0</v>
      </c>
      <c r="K201" s="152" t="s">
        <v>1</v>
      </c>
      <c r="L201" s="34"/>
      <c r="M201" s="157" t="s">
        <v>1</v>
      </c>
      <c r="N201" s="158" t="s">
        <v>39</v>
      </c>
      <c r="O201" s="59"/>
      <c r="P201" s="159">
        <f>O201*H201</f>
        <v>0</v>
      </c>
      <c r="Q201" s="159">
        <v>0</v>
      </c>
      <c r="R201" s="159">
        <f>Q201*H201</f>
        <v>0</v>
      </c>
      <c r="S201" s="159">
        <v>0</v>
      </c>
      <c r="T201" s="160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1" t="s">
        <v>209</v>
      </c>
      <c r="AT201" s="161" t="s">
        <v>162</v>
      </c>
      <c r="AU201" s="161" t="s">
        <v>86</v>
      </c>
      <c r="AY201" s="18" t="s">
        <v>159</v>
      </c>
      <c r="BE201" s="162">
        <f>IF(N201="základní",J201,0)</f>
        <v>0</v>
      </c>
      <c r="BF201" s="162">
        <f>IF(N201="snížená",J201,0)</f>
        <v>0</v>
      </c>
      <c r="BG201" s="162">
        <f>IF(N201="zákl. přenesená",J201,0)</f>
        <v>0</v>
      </c>
      <c r="BH201" s="162">
        <f>IF(N201="sníž. přenesená",J201,0)</f>
        <v>0</v>
      </c>
      <c r="BI201" s="162">
        <f>IF(N201="nulová",J201,0)</f>
        <v>0</v>
      </c>
      <c r="BJ201" s="18" t="s">
        <v>86</v>
      </c>
      <c r="BK201" s="162">
        <f>ROUND(I201*H201,2)</f>
        <v>0</v>
      </c>
      <c r="BL201" s="18" t="s">
        <v>209</v>
      </c>
      <c r="BM201" s="161" t="s">
        <v>324</v>
      </c>
    </row>
    <row r="202" spans="1:65" s="13" customFormat="1" ht="11.25">
      <c r="B202" s="163"/>
      <c r="D202" s="164" t="s">
        <v>168</v>
      </c>
      <c r="E202" s="165" t="s">
        <v>1</v>
      </c>
      <c r="F202" s="166" t="s">
        <v>1373</v>
      </c>
      <c r="H202" s="167">
        <v>85</v>
      </c>
      <c r="I202" s="168"/>
      <c r="L202" s="163"/>
      <c r="M202" s="169"/>
      <c r="N202" s="170"/>
      <c r="O202" s="170"/>
      <c r="P202" s="170"/>
      <c r="Q202" s="170"/>
      <c r="R202" s="170"/>
      <c r="S202" s="170"/>
      <c r="T202" s="171"/>
      <c r="AT202" s="165" t="s">
        <v>168</v>
      </c>
      <c r="AU202" s="165" t="s">
        <v>86</v>
      </c>
      <c r="AV202" s="13" t="s">
        <v>86</v>
      </c>
      <c r="AW202" s="13" t="s">
        <v>30</v>
      </c>
      <c r="AX202" s="13" t="s">
        <v>73</v>
      </c>
      <c r="AY202" s="165" t="s">
        <v>159</v>
      </c>
    </row>
    <row r="203" spans="1:65" s="14" customFormat="1" ht="11.25">
      <c r="B203" s="172"/>
      <c r="D203" s="164" t="s">
        <v>168</v>
      </c>
      <c r="E203" s="173" t="s">
        <v>1</v>
      </c>
      <c r="F203" s="174" t="s">
        <v>170</v>
      </c>
      <c r="H203" s="175">
        <v>85</v>
      </c>
      <c r="I203" s="176"/>
      <c r="L203" s="172"/>
      <c r="M203" s="177"/>
      <c r="N203" s="178"/>
      <c r="O203" s="178"/>
      <c r="P203" s="178"/>
      <c r="Q203" s="178"/>
      <c r="R203" s="178"/>
      <c r="S203" s="178"/>
      <c r="T203" s="179"/>
      <c r="AT203" s="173" t="s">
        <v>168</v>
      </c>
      <c r="AU203" s="173" t="s">
        <v>86</v>
      </c>
      <c r="AV203" s="14" t="s">
        <v>167</v>
      </c>
      <c r="AW203" s="14" t="s">
        <v>30</v>
      </c>
      <c r="AX203" s="14" t="s">
        <v>80</v>
      </c>
      <c r="AY203" s="173" t="s">
        <v>159</v>
      </c>
    </row>
    <row r="204" spans="1:65" s="2" customFormat="1" ht="33" customHeight="1">
      <c r="A204" s="33"/>
      <c r="B204" s="149"/>
      <c r="C204" s="150" t="s">
        <v>380</v>
      </c>
      <c r="D204" s="150" t="s">
        <v>162</v>
      </c>
      <c r="E204" s="151" t="s">
        <v>1374</v>
      </c>
      <c r="F204" s="152" t="s">
        <v>1375</v>
      </c>
      <c r="G204" s="153" t="s">
        <v>246</v>
      </c>
      <c r="H204" s="154">
        <v>116.5</v>
      </c>
      <c r="I204" s="155"/>
      <c r="J204" s="156">
        <f>ROUND(I204*H204,2)</f>
        <v>0</v>
      </c>
      <c r="K204" s="152" t="s">
        <v>1</v>
      </c>
      <c r="L204" s="34"/>
      <c r="M204" s="157" t="s">
        <v>1</v>
      </c>
      <c r="N204" s="158" t="s">
        <v>39</v>
      </c>
      <c r="O204" s="59"/>
      <c r="P204" s="159">
        <f>O204*H204</f>
        <v>0</v>
      </c>
      <c r="Q204" s="159">
        <v>0</v>
      </c>
      <c r="R204" s="159">
        <f>Q204*H204</f>
        <v>0</v>
      </c>
      <c r="S204" s="159">
        <v>0</v>
      </c>
      <c r="T204" s="160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1" t="s">
        <v>209</v>
      </c>
      <c r="AT204" s="161" t="s">
        <v>162</v>
      </c>
      <c r="AU204" s="161" t="s">
        <v>86</v>
      </c>
      <c r="AY204" s="18" t="s">
        <v>159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8" t="s">
        <v>86</v>
      </c>
      <c r="BK204" s="162">
        <f>ROUND(I204*H204,2)</f>
        <v>0</v>
      </c>
      <c r="BL204" s="18" t="s">
        <v>209</v>
      </c>
      <c r="BM204" s="161" t="s">
        <v>331</v>
      </c>
    </row>
    <row r="205" spans="1:65" s="2" customFormat="1" ht="33" customHeight="1">
      <c r="A205" s="33"/>
      <c r="B205" s="149"/>
      <c r="C205" s="150" t="s">
        <v>280</v>
      </c>
      <c r="D205" s="150" t="s">
        <v>162</v>
      </c>
      <c r="E205" s="151" t="s">
        <v>1376</v>
      </c>
      <c r="F205" s="152" t="s">
        <v>1377</v>
      </c>
      <c r="G205" s="153" t="s">
        <v>246</v>
      </c>
      <c r="H205" s="154">
        <v>65</v>
      </c>
      <c r="I205" s="155"/>
      <c r="J205" s="156">
        <f>ROUND(I205*H205,2)</f>
        <v>0</v>
      </c>
      <c r="K205" s="152" t="s">
        <v>1</v>
      </c>
      <c r="L205" s="34"/>
      <c r="M205" s="157" t="s">
        <v>1</v>
      </c>
      <c r="N205" s="158" t="s">
        <v>39</v>
      </c>
      <c r="O205" s="59"/>
      <c r="P205" s="159">
        <f>O205*H205</f>
        <v>0</v>
      </c>
      <c r="Q205" s="159">
        <v>0</v>
      </c>
      <c r="R205" s="159">
        <f>Q205*H205</f>
        <v>0</v>
      </c>
      <c r="S205" s="159">
        <v>0</v>
      </c>
      <c r="T205" s="160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1" t="s">
        <v>209</v>
      </c>
      <c r="AT205" s="161" t="s">
        <v>162</v>
      </c>
      <c r="AU205" s="161" t="s">
        <v>86</v>
      </c>
      <c r="AY205" s="18" t="s">
        <v>159</v>
      </c>
      <c r="BE205" s="162">
        <f>IF(N205="základní",J205,0)</f>
        <v>0</v>
      </c>
      <c r="BF205" s="162">
        <f>IF(N205="snížená",J205,0)</f>
        <v>0</v>
      </c>
      <c r="BG205" s="162">
        <f>IF(N205="zákl. přenesená",J205,0)</f>
        <v>0</v>
      </c>
      <c r="BH205" s="162">
        <f>IF(N205="sníž. přenesená",J205,0)</f>
        <v>0</v>
      </c>
      <c r="BI205" s="162">
        <f>IF(N205="nulová",J205,0)</f>
        <v>0</v>
      </c>
      <c r="BJ205" s="18" t="s">
        <v>86</v>
      </c>
      <c r="BK205" s="162">
        <f>ROUND(I205*H205,2)</f>
        <v>0</v>
      </c>
      <c r="BL205" s="18" t="s">
        <v>209</v>
      </c>
      <c r="BM205" s="161" t="s">
        <v>335</v>
      </c>
    </row>
    <row r="206" spans="1:65" s="2" customFormat="1" ht="33" customHeight="1">
      <c r="A206" s="33"/>
      <c r="B206" s="149"/>
      <c r="C206" s="150" t="s">
        <v>390</v>
      </c>
      <c r="D206" s="150" t="s">
        <v>162</v>
      </c>
      <c r="E206" s="151" t="s">
        <v>1378</v>
      </c>
      <c r="F206" s="152" t="s">
        <v>1379</v>
      </c>
      <c r="G206" s="153" t="s">
        <v>246</v>
      </c>
      <c r="H206" s="154">
        <v>115.5</v>
      </c>
      <c r="I206" s="155"/>
      <c r="J206" s="156">
        <f>ROUND(I206*H206,2)</f>
        <v>0</v>
      </c>
      <c r="K206" s="152" t="s">
        <v>1</v>
      </c>
      <c r="L206" s="34"/>
      <c r="M206" s="157" t="s">
        <v>1</v>
      </c>
      <c r="N206" s="158" t="s">
        <v>39</v>
      </c>
      <c r="O206" s="59"/>
      <c r="P206" s="159">
        <f>O206*H206</f>
        <v>0</v>
      </c>
      <c r="Q206" s="159">
        <v>0</v>
      </c>
      <c r="R206" s="159">
        <f>Q206*H206</f>
        <v>0</v>
      </c>
      <c r="S206" s="159">
        <v>0</v>
      </c>
      <c r="T206" s="160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1" t="s">
        <v>209</v>
      </c>
      <c r="AT206" s="161" t="s">
        <v>162</v>
      </c>
      <c r="AU206" s="161" t="s">
        <v>86</v>
      </c>
      <c r="AY206" s="18" t="s">
        <v>159</v>
      </c>
      <c r="BE206" s="162">
        <f>IF(N206="základní",J206,0)</f>
        <v>0</v>
      </c>
      <c r="BF206" s="162">
        <f>IF(N206="snížená",J206,0)</f>
        <v>0</v>
      </c>
      <c r="BG206" s="162">
        <f>IF(N206="zákl. přenesená",J206,0)</f>
        <v>0</v>
      </c>
      <c r="BH206" s="162">
        <f>IF(N206="sníž. přenesená",J206,0)</f>
        <v>0</v>
      </c>
      <c r="BI206" s="162">
        <f>IF(N206="nulová",J206,0)</f>
        <v>0</v>
      </c>
      <c r="BJ206" s="18" t="s">
        <v>86</v>
      </c>
      <c r="BK206" s="162">
        <f>ROUND(I206*H206,2)</f>
        <v>0</v>
      </c>
      <c r="BL206" s="18" t="s">
        <v>209</v>
      </c>
      <c r="BM206" s="161" t="s">
        <v>340</v>
      </c>
    </row>
    <row r="207" spans="1:65" s="2" customFormat="1" ht="24.2" customHeight="1">
      <c r="A207" s="33"/>
      <c r="B207" s="149"/>
      <c r="C207" s="150" t="s">
        <v>284</v>
      </c>
      <c r="D207" s="150" t="s">
        <v>162</v>
      </c>
      <c r="E207" s="151" t="s">
        <v>1380</v>
      </c>
      <c r="F207" s="152" t="s">
        <v>1381</v>
      </c>
      <c r="G207" s="153" t="s">
        <v>721</v>
      </c>
      <c r="H207" s="154">
        <v>5.5E-2</v>
      </c>
      <c r="I207" s="155"/>
      <c r="J207" s="156">
        <f>ROUND(I207*H207,2)</f>
        <v>0</v>
      </c>
      <c r="K207" s="152" t="s">
        <v>1</v>
      </c>
      <c r="L207" s="34"/>
      <c r="M207" s="157" t="s">
        <v>1</v>
      </c>
      <c r="N207" s="158" t="s">
        <v>39</v>
      </c>
      <c r="O207" s="59"/>
      <c r="P207" s="159">
        <f>O207*H207</f>
        <v>0</v>
      </c>
      <c r="Q207" s="159">
        <v>0</v>
      </c>
      <c r="R207" s="159">
        <f>Q207*H207</f>
        <v>0</v>
      </c>
      <c r="S207" s="159">
        <v>0</v>
      </c>
      <c r="T207" s="160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1" t="s">
        <v>209</v>
      </c>
      <c r="AT207" s="161" t="s">
        <v>162</v>
      </c>
      <c r="AU207" s="161" t="s">
        <v>86</v>
      </c>
      <c r="AY207" s="18" t="s">
        <v>159</v>
      </c>
      <c r="BE207" s="162">
        <f>IF(N207="základní",J207,0)</f>
        <v>0</v>
      </c>
      <c r="BF207" s="162">
        <f>IF(N207="snížená",J207,0)</f>
        <v>0</v>
      </c>
      <c r="BG207" s="162">
        <f>IF(N207="zákl. přenesená",J207,0)</f>
        <v>0</v>
      </c>
      <c r="BH207" s="162">
        <f>IF(N207="sníž. přenesená",J207,0)</f>
        <v>0</v>
      </c>
      <c r="BI207" s="162">
        <f>IF(N207="nulová",J207,0)</f>
        <v>0</v>
      </c>
      <c r="BJ207" s="18" t="s">
        <v>86</v>
      </c>
      <c r="BK207" s="162">
        <f>ROUND(I207*H207,2)</f>
        <v>0</v>
      </c>
      <c r="BL207" s="18" t="s">
        <v>209</v>
      </c>
      <c r="BM207" s="161" t="s">
        <v>344</v>
      </c>
    </row>
    <row r="208" spans="1:65" s="2" customFormat="1" ht="19.5">
      <c r="A208" s="33"/>
      <c r="B208" s="34"/>
      <c r="C208" s="33"/>
      <c r="D208" s="164" t="s">
        <v>864</v>
      </c>
      <c r="E208" s="33"/>
      <c r="F208" s="205" t="s">
        <v>1382</v>
      </c>
      <c r="G208" s="33"/>
      <c r="H208" s="33"/>
      <c r="I208" s="206"/>
      <c r="J208" s="33"/>
      <c r="K208" s="33"/>
      <c r="L208" s="34"/>
      <c r="M208" s="207"/>
      <c r="N208" s="208"/>
      <c r="O208" s="59"/>
      <c r="P208" s="59"/>
      <c r="Q208" s="59"/>
      <c r="R208" s="59"/>
      <c r="S208" s="59"/>
      <c r="T208" s="60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8" t="s">
        <v>864</v>
      </c>
      <c r="AU208" s="18" t="s">
        <v>86</v>
      </c>
    </row>
    <row r="209" spans="1:65" s="12" customFormat="1" ht="22.9" customHeight="1">
      <c r="B209" s="136"/>
      <c r="D209" s="137" t="s">
        <v>72</v>
      </c>
      <c r="E209" s="147" t="s">
        <v>1383</v>
      </c>
      <c r="F209" s="147" t="s">
        <v>1384</v>
      </c>
      <c r="I209" s="139"/>
      <c r="J209" s="148">
        <f>BK209</f>
        <v>0</v>
      </c>
      <c r="L209" s="136"/>
      <c r="M209" s="141"/>
      <c r="N209" s="142"/>
      <c r="O209" s="142"/>
      <c r="P209" s="143">
        <f>SUM(P210:P233)</f>
        <v>0</v>
      </c>
      <c r="Q209" s="142"/>
      <c r="R209" s="143">
        <f>SUM(R210:R233)</f>
        <v>0</v>
      </c>
      <c r="S209" s="142"/>
      <c r="T209" s="144">
        <f>SUM(T210:T233)</f>
        <v>0</v>
      </c>
      <c r="AR209" s="137" t="s">
        <v>86</v>
      </c>
      <c r="AT209" s="145" t="s">
        <v>72</v>
      </c>
      <c r="AU209" s="145" t="s">
        <v>80</v>
      </c>
      <c r="AY209" s="137" t="s">
        <v>159</v>
      </c>
      <c r="BK209" s="146">
        <f>SUM(BK210:BK233)</f>
        <v>0</v>
      </c>
    </row>
    <row r="210" spans="1:65" s="2" customFormat="1" ht="37.9" customHeight="1">
      <c r="A210" s="33"/>
      <c r="B210" s="149"/>
      <c r="C210" s="150" t="s">
        <v>400</v>
      </c>
      <c r="D210" s="150" t="s">
        <v>162</v>
      </c>
      <c r="E210" s="151" t="s">
        <v>1385</v>
      </c>
      <c r="F210" s="152" t="s">
        <v>1386</v>
      </c>
      <c r="G210" s="153" t="s">
        <v>1387</v>
      </c>
      <c r="H210" s="154">
        <v>3</v>
      </c>
      <c r="I210" s="155"/>
      <c r="J210" s="156">
        <f>ROUND(I210*H210,2)</f>
        <v>0</v>
      </c>
      <c r="K210" s="152" t="s">
        <v>1</v>
      </c>
      <c r="L210" s="34"/>
      <c r="M210" s="157" t="s">
        <v>1</v>
      </c>
      <c r="N210" s="158" t="s">
        <v>39</v>
      </c>
      <c r="O210" s="59"/>
      <c r="P210" s="159">
        <f>O210*H210</f>
        <v>0</v>
      </c>
      <c r="Q210" s="159">
        <v>0</v>
      </c>
      <c r="R210" s="159">
        <f>Q210*H210</f>
        <v>0</v>
      </c>
      <c r="S210" s="159">
        <v>0</v>
      </c>
      <c r="T210" s="160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1" t="s">
        <v>209</v>
      </c>
      <c r="AT210" s="161" t="s">
        <v>162</v>
      </c>
      <c r="AU210" s="161" t="s">
        <v>86</v>
      </c>
      <c r="AY210" s="18" t="s">
        <v>159</v>
      </c>
      <c r="BE210" s="162">
        <f>IF(N210="základní",J210,0)</f>
        <v>0</v>
      </c>
      <c r="BF210" s="162">
        <f>IF(N210="snížená",J210,0)</f>
        <v>0</v>
      </c>
      <c r="BG210" s="162">
        <f>IF(N210="zákl. přenesená",J210,0)</f>
        <v>0</v>
      </c>
      <c r="BH210" s="162">
        <f>IF(N210="sníž. přenesená",J210,0)</f>
        <v>0</v>
      </c>
      <c r="BI210" s="162">
        <f>IF(N210="nulová",J210,0)</f>
        <v>0</v>
      </c>
      <c r="BJ210" s="18" t="s">
        <v>86</v>
      </c>
      <c r="BK210" s="162">
        <f>ROUND(I210*H210,2)</f>
        <v>0</v>
      </c>
      <c r="BL210" s="18" t="s">
        <v>209</v>
      </c>
      <c r="BM210" s="161" t="s">
        <v>349</v>
      </c>
    </row>
    <row r="211" spans="1:65" s="2" customFormat="1" ht="19.5">
      <c r="A211" s="33"/>
      <c r="B211" s="34"/>
      <c r="C211" s="33"/>
      <c r="D211" s="164" t="s">
        <v>864</v>
      </c>
      <c r="E211" s="33"/>
      <c r="F211" s="205" t="s">
        <v>1388</v>
      </c>
      <c r="G211" s="33"/>
      <c r="H211" s="33"/>
      <c r="I211" s="206"/>
      <c r="J211" s="33"/>
      <c r="K211" s="33"/>
      <c r="L211" s="34"/>
      <c r="M211" s="207"/>
      <c r="N211" s="208"/>
      <c r="O211" s="59"/>
      <c r="P211" s="59"/>
      <c r="Q211" s="59"/>
      <c r="R211" s="59"/>
      <c r="S211" s="59"/>
      <c r="T211" s="60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8" t="s">
        <v>864</v>
      </c>
      <c r="AU211" s="18" t="s">
        <v>86</v>
      </c>
    </row>
    <row r="212" spans="1:65" s="2" customFormat="1" ht="37.9" customHeight="1">
      <c r="A212" s="33"/>
      <c r="B212" s="149"/>
      <c r="C212" s="150" t="s">
        <v>287</v>
      </c>
      <c r="D212" s="150" t="s">
        <v>162</v>
      </c>
      <c r="E212" s="151" t="s">
        <v>1389</v>
      </c>
      <c r="F212" s="152" t="s">
        <v>1390</v>
      </c>
      <c r="G212" s="153" t="s">
        <v>1391</v>
      </c>
      <c r="H212" s="154">
        <v>3</v>
      </c>
      <c r="I212" s="155"/>
      <c r="J212" s="156">
        <f>ROUND(I212*H212,2)</f>
        <v>0</v>
      </c>
      <c r="K212" s="152" t="s">
        <v>1</v>
      </c>
      <c r="L212" s="34"/>
      <c r="M212" s="157" t="s">
        <v>1</v>
      </c>
      <c r="N212" s="158" t="s">
        <v>39</v>
      </c>
      <c r="O212" s="59"/>
      <c r="P212" s="159">
        <f>O212*H212</f>
        <v>0</v>
      </c>
      <c r="Q212" s="159">
        <v>0</v>
      </c>
      <c r="R212" s="159">
        <f>Q212*H212</f>
        <v>0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209</v>
      </c>
      <c r="AT212" s="161" t="s">
        <v>162</v>
      </c>
      <c r="AU212" s="161" t="s">
        <v>86</v>
      </c>
      <c r="AY212" s="18" t="s">
        <v>159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86</v>
      </c>
      <c r="BK212" s="162">
        <f>ROUND(I212*H212,2)</f>
        <v>0</v>
      </c>
      <c r="BL212" s="18" t="s">
        <v>209</v>
      </c>
      <c r="BM212" s="161" t="s">
        <v>357</v>
      </c>
    </row>
    <row r="213" spans="1:65" s="2" customFormat="1" ht="19.5">
      <c r="A213" s="33"/>
      <c r="B213" s="34"/>
      <c r="C213" s="33"/>
      <c r="D213" s="164" t="s">
        <v>864</v>
      </c>
      <c r="E213" s="33"/>
      <c r="F213" s="205" t="s">
        <v>1388</v>
      </c>
      <c r="G213" s="33"/>
      <c r="H213" s="33"/>
      <c r="I213" s="206"/>
      <c r="J213" s="33"/>
      <c r="K213" s="33"/>
      <c r="L213" s="34"/>
      <c r="M213" s="207"/>
      <c r="N213" s="208"/>
      <c r="O213" s="59"/>
      <c r="P213" s="59"/>
      <c r="Q213" s="59"/>
      <c r="R213" s="59"/>
      <c r="S213" s="59"/>
      <c r="T213" s="60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8" t="s">
        <v>864</v>
      </c>
      <c r="AU213" s="18" t="s">
        <v>86</v>
      </c>
    </row>
    <row r="214" spans="1:65" s="2" customFormat="1" ht="16.5" customHeight="1">
      <c r="A214" s="33"/>
      <c r="B214" s="149"/>
      <c r="C214" s="150" t="s">
        <v>408</v>
      </c>
      <c r="D214" s="150" t="s">
        <v>162</v>
      </c>
      <c r="E214" s="151" t="s">
        <v>1392</v>
      </c>
      <c r="F214" s="152" t="s">
        <v>1393</v>
      </c>
      <c r="G214" s="153" t="s">
        <v>1387</v>
      </c>
      <c r="H214" s="154">
        <v>3</v>
      </c>
      <c r="I214" s="155"/>
      <c r="J214" s="156">
        <f t="shared" ref="J214:J219" si="10">ROUND(I214*H214,2)</f>
        <v>0</v>
      </c>
      <c r="K214" s="152" t="s">
        <v>1</v>
      </c>
      <c r="L214" s="34"/>
      <c r="M214" s="157" t="s">
        <v>1</v>
      </c>
      <c r="N214" s="158" t="s">
        <v>39</v>
      </c>
      <c r="O214" s="59"/>
      <c r="P214" s="159">
        <f t="shared" ref="P214:P219" si="11">O214*H214</f>
        <v>0</v>
      </c>
      <c r="Q214" s="159">
        <v>0</v>
      </c>
      <c r="R214" s="159">
        <f t="shared" ref="R214:R219" si="12">Q214*H214</f>
        <v>0</v>
      </c>
      <c r="S214" s="159">
        <v>0</v>
      </c>
      <c r="T214" s="160">
        <f t="shared" ref="T214:T219" si="13"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1" t="s">
        <v>209</v>
      </c>
      <c r="AT214" s="161" t="s">
        <v>162</v>
      </c>
      <c r="AU214" s="161" t="s">
        <v>86</v>
      </c>
      <c r="AY214" s="18" t="s">
        <v>159</v>
      </c>
      <c r="BE214" s="162">
        <f t="shared" ref="BE214:BE219" si="14">IF(N214="základní",J214,0)</f>
        <v>0</v>
      </c>
      <c r="BF214" s="162">
        <f t="shared" ref="BF214:BF219" si="15">IF(N214="snížená",J214,0)</f>
        <v>0</v>
      </c>
      <c r="BG214" s="162">
        <f t="shared" ref="BG214:BG219" si="16">IF(N214="zákl. přenesená",J214,0)</f>
        <v>0</v>
      </c>
      <c r="BH214" s="162">
        <f t="shared" ref="BH214:BH219" si="17">IF(N214="sníž. přenesená",J214,0)</f>
        <v>0</v>
      </c>
      <c r="BI214" s="162">
        <f t="shared" ref="BI214:BI219" si="18">IF(N214="nulová",J214,0)</f>
        <v>0</v>
      </c>
      <c r="BJ214" s="18" t="s">
        <v>86</v>
      </c>
      <c r="BK214" s="162">
        <f t="shared" ref="BK214:BK219" si="19">ROUND(I214*H214,2)</f>
        <v>0</v>
      </c>
      <c r="BL214" s="18" t="s">
        <v>209</v>
      </c>
      <c r="BM214" s="161" t="s">
        <v>362</v>
      </c>
    </row>
    <row r="215" spans="1:65" s="2" customFormat="1" ht="24.2" customHeight="1">
      <c r="A215" s="33"/>
      <c r="B215" s="149"/>
      <c r="C215" s="150" t="s">
        <v>291</v>
      </c>
      <c r="D215" s="150" t="s">
        <v>162</v>
      </c>
      <c r="E215" s="151" t="s">
        <v>1394</v>
      </c>
      <c r="F215" s="152" t="s">
        <v>1395</v>
      </c>
      <c r="G215" s="153" t="s">
        <v>621</v>
      </c>
      <c r="H215" s="154">
        <v>19</v>
      </c>
      <c r="I215" s="155"/>
      <c r="J215" s="156">
        <f t="shared" si="10"/>
        <v>0</v>
      </c>
      <c r="K215" s="152" t="s">
        <v>1</v>
      </c>
      <c r="L215" s="34"/>
      <c r="M215" s="157" t="s">
        <v>1</v>
      </c>
      <c r="N215" s="158" t="s">
        <v>39</v>
      </c>
      <c r="O215" s="59"/>
      <c r="P215" s="159">
        <f t="shared" si="11"/>
        <v>0</v>
      </c>
      <c r="Q215" s="159">
        <v>0</v>
      </c>
      <c r="R215" s="159">
        <f t="shared" si="12"/>
        <v>0</v>
      </c>
      <c r="S215" s="159">
        <v>0</v>
      </c>
      <c r="T215" s="160">
        <f t="shared" si="1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1" t="s">
        <v>209</v>
      </c>
      <c r="AT215" s="161" t="s">
        <v>162</v>
      </c>
      <c r="AU215" s="161" t="s">
        <v>86</v>
      </c>
      <c r="AY215" s="18" t="s">
        <v>159</v>
      </c>
      <c r="BE215" s="162">
        <f t="shared" si="14"/>
        <v>0</v>
      </c>
      <c r="BF215" s="162">
        <f t="shared" si="15"/>
        <v>0</v>
      </c>
      <c r="BG215" s="162">
        <f t="shared" si="16"/>
        <v>0</v>
      </c>
      <c r="BH215" s="162">
        <f t="shared" si="17"/>
        <v>0</v>
      </c>
      <c r="BI215" s="162">
        <f t="shared" si="18"/>
        <v>0</v>
      </c>
      <c r="BJ215" s="18" t="s">
        <v>86</v>
      </c>
      <c r="BK215" s="162">
        <f t="shared" si="19"/>
        <v>0</v>
      </c>
      <c r="BL215" s="18" t="s">
        <v>209</v>
      </c>
      <c r="BM215" s="161" t="s">
        <v>378</v>
      </c>
    </row>
    <row r="216" spans="1:65" s="2" customFormat="1" ht="24.2" customHeight="1">
      <c r="A216" s="33"/>
      <c r="B216" s="149"/>
      <c r="C216" s="150" t="s">
        <v>418</v>
      </c>
      <c r="D216" s="150" t="s">
        <v>162</v>
      </c>
      <c r="E216" s="151" t="s">
        <v>1396</v>
      </c>
      <c r="F216" s="152" t="s">
        <v>1397</v>
      </c>
      <c r="G216" s="153" t="s">
        <v>621</v>
      </c>
      <c r="H216" s="154">
        <v>17</v>
      </c>
      <c r="I216" s="155"/>
      <c r="J216" s="156">
        <f t="shared" si="10"/>
        <v>0</v>
      </c>
      <c r="K216" s="152" t="s">
        <v>1</v>
      </c>
      <c r="L216" s="34"/>
      <c r="M216" s="157" t="s">
        <v>1</v>
      </c>
      <c r="N216" s="158" t="s">
        <v>39</v>
      </c>
      <c r="O216" s="59"/>
      <c r="P216" s="159">
        <f t="shared" si="11"/>
        <v>0</v>
      </c>
      <c r="Q216" s="159">
        <v>0</v>
      </c>
      <c r="R216" s="159">
        <f t="shared" si="12"/>
        <v>0</v>
      </c>
      <c r="S216" s="159">
        <v>0</v>
      </c>
      <c r="T216" s="160">
        <f t="shared" si="1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1" t="s">
        <v>209</v>
      </c>
      <c r="AT216" s="161" t="s">
        <v>162</v>
      </c>
      <c r="AU216" s="161" t="s">
        <v>86</v>
      </c>
      <c r="AY216" s="18" t="s">
        <v>159</v>
      </c>
      <c r="BE216" s="162">
        <f t="shared" si="14"/>
        <v>0</v>
      </c>
      <c r="BF216" s="162">
        <f t="shared" si="15"/>
        <v>0</v>
      </c>
      <c r="BG216" s="162">
        <f t="shared" si="16"/>
        <v>0</v>
      </c>
      <c r="BH216" s="162">
        <f t="shared" si="17"/>
        <v>0</v>
      </c>
      <c r="BI216" s="162">
        <f t="shared" si="18"/>
        <v>0</v>
      </c>
      <c r="BJ216" s="18" t="s">
        <v>86</v>
      </c>
      <c r="BK216" s="162">
        <f t="shared" si="19"/>
        <v>0</v>
      </c>
      <c r="BL216" s="18" t="s">
        <v>209</v>
      </c>
      <c r="BM216" s="161" t="s">
        <v>554</v>
      </c>
    </row>
    <row r="217" spans="1:65" s="2" customFormat="1" ht="24.2" customHeight="1">
      <c r="A217" s="33"/>
      <c r="B217" s="149"/>
      <c r="C217" s="150" t="s">
        <v>297</v>
      </c>
      <c r="D217" s="150" t="s">
        <v>162</v>
      </c>
      <c r="E217" s="151" t="s">
        <v>1398</v>
      </c>
      <c r="F217" s="152" t="s">
        <v>1399</v>
      </c>
      <c r="G217" s="153" t="s">
        <v>621</v>
      </c>
      <c r="H217" s="154">
        <v>19</v>
      </c>
      <c r="I217" s="155"/>
      <c r="J217" s="156">
        <f t="shared" si="10"/>
        <v>0</v>
      </c>
      <c r="K217" s="152" t="s">
        <v>1</v>
      </c>
      <c r="L217" s="34"/>
      <c r="M217" s="157" t="s">
        <v>1</v>
      </c>
      <c r="N217" s="158" t="s">
        <v>39</v>
      </c>
      <c r="O217" s="59"/>
      <c r="P217" s="159">
        <f t="shared" si="11"/>
        <v>0</v>
      </c>
      <c r="Q217" s="159">
        <v>0</v>
      </c>
      <c r="R217" s="159">
        <f t="shared" si="12"/>
        <v>0</v>
      </c>
      <c r="S217" s="159">
        <v>0</v>
      </c>
      <c r="T217" s="160">
        <f t="shared" si="1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1" t="s">
        <v>209</v>
      </c>
      <c r="AT217" s="161" t="s">
        <v>162</v>
      </c>
      <c r="AU217" s="161" t="s">
        <v>86</v>
      </c>
      <c r="AY217" s="18" t="s">
        <v>159</v>
      </c>
      <c r="BE217" s="162">
        <f t="shared" si="14"/>
        <v>0</v>
      </c>
      <c r="BF217" s="162">
        <f t="shared" si="15"/>
        <v>0</v>
      </c>
      <c r="BG217" s="162">
        <f t="shared" si="16"/>
        <v>0</v>
      </c>
      <c r="BH217" s="162">
        <f t="shared" si="17"/>
        <v>0</v>
      </c>
      <c r="BI217" s="162">
        <f t="shared" si="18"/>
        <v>0</v>
      </c>
      <c r="BJ217" s="18" t="s">
        <v>86</v>
      </c>
      <c r="BK217" s="162">
        <f t="shared" si="19"/>
        <v>0</v>
      </c>
      <c r="BL217" s="18" t="s">
        <v>209</v>
      </c>
      <c r="BM217" s="161" t="s">
        <v>387</v>
      </c>
    </row>
    <row r="218" spans="1:65" s="2" customFormat="1" ht="24.2" customHeight="1">
      <c r="A218" s="33"/>
      <c r="B218" s="149"/>
      <c r="C218" s="150" t="s">
        <v>430</v>
      </c>
      <c r="D218" s="150" t="s">
        <v>162</v>
      </c>
      <c r="E218" s="151" t="s">
        <v>1400</v>
      </c>
      <c r="F218" s="152" t="s">
        <v>1401</v>
      </c>
      <c r="G218" s="153" t="s">
        <v>621</v>
      </c>
      <c r="H218" s="154">
        <v>19</v>
      </c>
      <c r="I218" s="155"/>
      <c r="J218" s="156">
        <f t="shared" si="10"/>
        <v>0</v>
      </c>
      <c r="K218" s="152" t="s">
        <v>1</v>
      </c>
      <c r="L218" s="34"/>
      <c r="M218" s="157" t="s">
        <v>1</v>
      </c>
      <c r="N218" s="158" t="s">
        <v>39</v>
      </c>
      <c r="O218" s="59"/>
      <c r="P218" s="159">
        <f t="shared" si="11"/>
        <v>0</v>
      </c>
      <c r="Q218" s="159">
        <v>0</v>
      </c>
      <c r="R218" s="159">
        <f t="shared" si="12"/>
        <v>0</v>
      </c>
      <c r="S218" s="159">
        <v>0</v>
      </c>
      <c r="T218" s="160">
        <f t="shared" si="1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1" t="s">
        <v>209</v>
      </c>
      <c r="AT218" s="161" t="s">
        <v>162</v>
      </c>
      <c r="AU218" s="161" t="s">
        <v>86</v>
      </c>
      <c r="AY218" s="18" t="s">
        <v>159</v>
      </c>
      <c r="BE218" s="162">
        <f t="shared" si="14"/>
        <v>0</v>
      </c>
      <c r="BF218" s="162">
        <f t="shared" si="15"/>
        <v>0</v>
      </c>
      <c r="BG218" s="162">
        <f t="shared" si="16"/>
        <v>0</v>
      </c>
      <c r="BH218" s="162">
        <f t="shared" si="17"/>
        <v>0</v>
      </c>
      <c r="BI218" s="162">
        <f t="shared" si="18"/>
        <v>0</v>
      </c>
      <c r="BJ218" s="18" t="s">
        <v>86</v>
      </c>
      <c r="BK218" s="162">
        <f t="shared" si="19"/>
        <v>0</v>
      </c>
      <c r="BL218" s="18" t="s">
        <v>209</v>
      </c>
      <c r="BM218" s="161" t="s">
        <v>572</v>
      </c>
    </row>
    <row r="219" spans="1:65" s="2" customFormat="1" ht="24.2" customHeight="1">
      <c r="A219" s="33"/>
      <c r="B219" s="149"/>
      <c r="C219" s="150" t="s">
        <v>300</v>
      </c>
      <c r="D219" s="150" t="s">
        <v>162</v>
      </c>
      <c r="E219" s="151" t="s">
        <v>1402</v>
      </c>
      <c r="F219" s="152" t="s">
        <v>1403</v>
      </c>
      <c r="G219" s="153" t="s">
        <v>246</v>
      </c>
      <c r="H219" s="154">
        <v>47.5</v>
      </c>
      <c r="I219" s="155"/>
      <c r="J219" s="156">
        <f t="shared" si="10"/>
        <v>0</v>
      </c>
      <c r="K219" s="152" t="s">
        <v>1</v>
      </c>
      <c r="L219" s="34"/>
      <c r="M219" s="157" t="s">
        <v>1</v>
      </c>
      <c r="N219" s="158" t="s">
        <v>39</v>
      </c>
      <c r="O219" s="59"/>
      <c r="P219" s="159">
        <f t="shared" si="11"/>
        <v>0</v>
      </c>
      <c r="Q219" s="159">
        <v>0</v>
      </c>
      <c r="R219" s="159">
        <f t="shared" si="12"/>
        <v>0</v>
      </c>
      <c r="S219" s="159">
        <v>0</v>
      </c>
      <c r="T219" s="160">
        <f t="shared" si="1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1" t="s">
        <v>209</v>
      </c>
      <c r="AT219" s="161" t="s">
        <v>162</v>
      </c>
      <c r="AU219" s="161" t="s">
        <v>86</v>
      </c>
      <c r="AY219" s="18" t="s">
        <v>159</v>
      </c>
      <c r="BE219" s="162">
        <f t="shared" si="14"/>
        <v>0</v>
      </c>
      <c r="BF219" s="162">
        <f t="shared" si="15"/>
        <v>0</v>
      </c>
      <c r="BG219" s="162">
        <f t="shared" si="16"/>
        <v>0</v>
      </c>
      <c r="BH219" s="162">
        <f t="shared" si="17"/>
        <v>0</v>
      </c>
      <c r="BI219" s="162">
        <f t="shared" si="18"/>
        <v>0</v>
      </c>
      <c r="BJ219" s="18" t="s">
        <v>86</v>
      </c>
      <c r="BK219" s="162">
        <f t="shared" si="19"/>
        <v>0</v>
      </c>
      <c r="BL219" s="18" t="s">
        <v>209</v>
      </c>
      <c r="BM219" s="161" t="s">
        <v>398</v>
      </c>
    </row>
    <row r="220" spans="1:65" s="2" customFormat="1" ht="19.5">
      <c r="A220" s="33"/>
      <c r="B220" s="34"/>
      <c r="C220" s="33"/>
      <c r="D220" s="164" t="s">
        <v>864</v>
      </c>
      <c r="E220" s="33"/>
      <c r="F220" s="205" t="s">
        <v>1404</v>
      </c>
      <c r="G220" s="33"/>
      <c r="H220" s="33"/>
      <c r="I220" s="206"/>
      <c r="J220" s="33"/>
      <c r="K220" s="33"/>
      <c r="L220" s="34"/>
      <c r="M220" s="207"/>
      <c r="N220" s="208"/>
      <c r="O220" s="59"/>
      <c r="P220" s="59"/>
      <c r="Q220" s="59"/>
      <c r="R220" s="59"/>
      <c r="S220" s="59"/>
      <c r="T220" s="60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8" t="s">
        <v>864</v>
      </c>
      <c r="AU220" s="18" t="s">
        <v>86</v>
      </c>
    </row>
    <row r="221" spans="1:65" s="13" customFormat="1" ht="11.25">
      <c r="B221" s="163"/>
      <c r="D221" s="164" t="s">
        <v>168</v>
      </c>
      <c r="E221" s="165" t="s">
        <v>1</v>
      </c>
      <c r="F221" s="166" t="s">
        <v>1336</v>
      </c>
      <c r="H221" s="167">
        <v>47.5</v>
      </c>
      <c r="I221" s="168"/>
      <c r="L221" s="163"/>
      <c r="M221" s="169"/>
      <c r="N221" s="170"/>
      <c r="O221" s="170"/>
      <c r="P221" s="170"/>
      <c r="Q221" s="170"/>
      <c r="R221" s="170"/>
      <c r="S221" s="170"/>
      <c r="T221" s="171"/>
      <c r="AT221" s="165" t="s">
        <v>168</v>
      </c>
      <c r="AU221" s="165" t="s">
        <v>86</v>
      </c>
      <c r="AV221" s="13" t="s">
        <v>86</v>
      </c>
      <c r="AW221" s="13" t="s">
        <v>30</v>
      </c>
      <c r="AX221" s="13" t="s">
        <v>73</v>
      </c>
      <c r="AY221" s="165" t="s">
        <v>159</v>
      </c>
    </row>
    <row r="222" spans="1:65" s="14" customFormat="1" ht="11.25">
      <c r="B222" s="172"/>
      <c r="D222" s="164" t="s">
        <v>168</v>
      </c>
      <c r="E222" s="173" t="s">
        <v>1</v>
      </c>
      <c r="F222" s="174" t="s">
        <v>170</v>
      </c>
      <c r="H222" s="175">
        <v>47.5</v>
      </c>
      <c r="I222" s="176"/>
      <c r="L222" s="172"/>
      <c r="M222" s="177"/>
      <c r="N222" s="178"/>
      <c r="O222" s="178"/>
      <c r="P222" s="178"/>
      <c r="Q222" s="178"/>
      <c r="R222" s="178"/>
      <c r="S222" s="178"/>
      <c r="T222" s="179"/>
      <c r="AT222" s="173" t="s">
        <v>168</v>
      </c>
      <c r="AU222" s="173" t="s">
        <v>86</v>
      </c>
      <c r="AV222" s="14" t="s">
        <v>167</v>
      </c>
      <c r="AW222" s="14" t="s">
        <v>30</v>
      </c>
      <c r="AX222" s="14" t="s">
        <v>80</v>
      </c>
      <c r="AY222" s="173" t="s">
        <v>159</v>
      </c>
    </row>
    <row r="223" spans="1:65" s="2" customFormat="1" ht="62.65" customHeight="1">
      <c r="A223" s="33"/>
      <c r="B223" s="149"/>
      <c r="C223" s="150" t="s">
        <v>439</v>
      </c>
      <c r="D223" s="150" t="s">
        <v>162</v>
      </c>
      <c r="E223" s="151" t="s">
        <v>1405</v>
      </c>
      <c r="F223" s="152" t="s">
        <v>1406</v>
      </c>
      <c r="G223" s="153" t="s">
        <v>621</v>
      </c>
      <c r="H223" s="154">
        <v>17</v>
      </c>
      <c r="I223" s="155"/>
      <c r="J223" s="156">
        <f>ROUND(I223*H223,2)</f>
        <v>0</v>
      </c>
      <c r="K223" s="152" t="s">
        <v>1</v>
      </c>
      <c r="L223" s="34"/>
      <c r="M223" s="157" t="s">
        <v>1</v>
      </c>
      <c r="N223" s="158" t="s">
        <v>39</v>
      </c>
      <c r="O223" s="59"/>
      <c r="P223" s="159">
        <f>O223*H223</f>
        <v>0</v>
      </c>
      <c r="Q223" s="159">
        <v>0</v>
      </c>
      <c r="R223" s="159">
        <f>Q223*H223</f>
        <v>0</v>
      </c>
      <c r="S223" s="159">
        <v>0</v>
      </c>
      <c r="T223" s="160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209</v>
      </c>
      <c r="AT223" s="161" t="s">
        <v>162</v>
      </c>
      <c r="AU223" s="161" t="s">
        <v>86</v>
      </c>
      <c r="AY223" s="18" t="s">
        <v>159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86</v>
      </c>
      <c r="BK223" s="162">
        <f>ROUND(I223*H223,2)</f>
        <v>0</v>
      </c>
      <c r="BL223" s="18" t="s">
        <v>209</v>
      </c>
      <c r="BM223" s="161" t="s">
        <v>401</v>
      </c>
    </row>
    <row r="224" spans="1:65" s="2" customFormat="1" ht="24.2" customHeight="1">
      <c r="A224" s="33"/>
      <c r="B224" s="149"/>
      <c r="C224" s="150" t="s">
        <v>446</v>
      </c>
      <c r="D224" s="150" t="s">
        <v>162</v>
      </c>
      <c r="E224" s="151" t="s">
        <v>1407</v>
      </c>
      <c r="F224" s="152" t="s">
        <v>1408</v>
      </c>
      <c r="G224" s="153" t="s">
        <v>246</v>
      </c>
      <c r="H224" s="154">
        <v>332.5</v>
      </c>
      <c r="I224" s="155"/>
      <c r="J224" s="156">
        <f>ROUND(I224*H224,2)</f>
        <v>0</v>
      </c>
      <c r="K224" s="152" t="s">
        <v>1</v>
      </c>
      <c r="L224" s="34"/>
      <c r="M224" s="157" t="s">
        <v>1</v>
      </c>
      <c r="N224" s="158" t="s">
        <v>39</v>
      </c>
      <c r="O224" s="59"/>
      <c r="P224" s="159">
        <f>O224*H224</f>
        <v>0</v>
      </c>
      <c r="Q224" s="159">
        <v>0</v>
      </c>
      <c r="R224" s="159">
        <f>Q224*H224</f>
        <v>0</v>
      </c>
      <c r="S224" s="159">
        <v>0</v>
      </c>
      <c r="T224" s="160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1" t="s">
        <v>209</v>
      </c>
      <c r="AT224" s="161" t="s">
        <v>162</v>
      </c>
      <c r="AU224" s="161" t="s">
        <v>86</v>
      </c>
      <c r="AY224" s="18" t="s">
        <v>159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8" t="s">
        <v>86</v>
      </c>
      <c r="BK224" s="162">
        <f>ROUND(I224*H224,2)</f>
        <v>0</v>
      </c>
      <c r="BL224" s="18" t="s">
        <v>209</v>
      </c>
      <c r="BM224" s="161" t="s">
        <v>406</v>
      </c>
    </row>
    <row r="225" spans="1:65" s="13" customFormat="1" ht="11.25">
      <c r="B225" s="163"/>
      <c r="D225" s="164" t="s">
        <v>168</v>
      </c>
      <c r="E225" s="165" t="s">
        <v>1</v>
      </c>
      <c r="F225" s="166" t="s">
        <v>1409</v>
      </c>
      <c r="H225" s="167">
        <v>332.5</v>
      </c>
      <c r="I225" s="168"/>
      <c r="L225" s="163"/>
      <c r="M225" s="169"/>
      <c r="N225" s="170"/>
      <c r="O225" s="170"/>
      <c r="P225" s="170"/>
      <c r="Q225" s="170"/>
      <c r="R225" s="170"/>
      <c r="S225" s="170"/>
      <c r="T225" s="171"/>
      <c r="AT225" s="165" t="s">
        <v>168</v>
      </c>
      <c r="AU225" s="165" t="s">
        <v>86</v>
      </c>
      <c r="AV225" s="13" t="s">
        <v>86</v>
      </c>
      <c r="AW225" s="13" t="s">
        <v>30</v>
      </c>
      <c r="AX225" s="13" t="s">
        <v>73</v>
      </c>
      <c r="AY225" s="165" t="s">
        <v>159</v>
      </c>
    </row>
    <row r="226" spans="1:65" s="14" customFormat="1" ht="11.25">
      <c r="B226" s="172"/>
      <c r="D226" s="164" t="s">
        <v>168</v>
      </c>
      <c r="E226" s="173" t="s">
        <v>1</v>
      </c>
      <c r="F226" s="174" t="s">
        <v>170</v>
      </c>
      <c r="H226" s="175">
        <v>332.5</v>
      </c>
      <c r="I226" s="176"/>
      <c r="L226" s="172"/>
      <c r="M226" s="177"/>
      <c r="N226" s="178"/>
      <c r="O226" s="178"/>
      <c r="P226" s="178"/>
      <c r="Q226" s="178"/>
      <c r="R226" s="178"/>
      <c r="S226" s="178"/>
      <c r="T226" s="179"/>
      <c r="AT226" s="173" t="s">
        <v>168</v>
      </c>
      <c r="AU226" s="173" t="s">
        <v>86</v>
      </c>
      <c r="AV226" s="14" t="s">
        <v>167</v>
      </c>
      <c r="AW226" s="14" t="s">
        <v>30</v>
      </c>
      <c r="AX226" s="14" t="s">
        <v>80</v>
      </c>
      <c r="AY226" s="173" t="s">
        <v>159</v>
      </c>
    </row>
    <row r="227" spans="1:65" s="2" customFormat="1" ht="44.25" customHeight="1">
      <c r="A227" s="33"/>
      <c r="B227" s="149"/>
      <c r="C227" s="150" t="s">
        <v>451</v>
      </c>
      <c r="D227" s="150" t="s">
        <v>162</v>
      </c>
      <c r="E227" s="151" t="s">
        <v>1410</v>
      </c>
      <c r="F227" s="152" t="s">
        <v>1411</v>
      </c>
      <c r="G227" s="153" t="s">
        <v>246</v>
      </c>
      <c r="H227" s="154">
        <v>212.5</v>
      </c>
      <c r="I227" s="155"/>
      <c r="J227" s="156">
        <f>ROUND(I227*H227,2)</f>
        <v>0</v>
      </c>
      <c r="K227" s="152" t="s">
        <v>1</v>
      </c>
      <c r="L227" s="34"/>
      <c r="M227" s="157" t="s">
        <v>1</v>
      </c>
      <c r="N227" s="158" t="s">
        <v>39</v>
      </c>
      <c r="O227" s="59"/>
      <c r="P227" s="159">
        <f>O227*H227</f>
        <v>0</v>
      </c>
      <c r="Q227" s="159">
        <v>0</v>
      </c>
      <c r="R227" s="159">
        <f>Q227*H227</f>
        <v>0</v>
      </c>
      <c r="S227" s="159">
        <v>0</v>
      </c>
      <c r="T227" s="160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1" t="s">
        <v>209</v>
      </c>
      <c r="AT227" s="161" t="s">
        <v>162</v>
      </c>
      <c r="AU227" s="161" t="s">
        <v>86</v>
      </c>
      <c r="AY227" s="18" t="s">
        <v>159</v>
      </c>
      <c r="BE227" s="162">
        <f>IF(N227="základní",J227,0)</f>
        <v>0</v>
      </c>
      <c r="BF227" s="162">
        <f>IF(N227="snížená",J227,0)</f>
        <v>0</v>
      </c>
      <c r="BG227" s="162">
        <f>IF(N227="zákl. přenesená",J227,0)</f>
        <v>0</v>
      </c>
      <c r="BH227" s="162">
        <f>IF(N227="sníž. přenesená",J227,0)</f>
        <v>0</v>
      </c>
      <c r="BI227" s="162">
        <f>IF(N227="nulová",J227,0)</f>
        <v>0</v>
      </c>
      <c r="BJ227" s="18" t="s">
        <v>86</v>
      </c>
      <c r="BK227" s="162">
        <f>ROUND(I227*H227,2)</f>
        <v>0</v>
      </c>
      <c r="BL227" s="18" t="s">
        <v>209</v>
      </c>
      <c r="BM227" s="161" t="s">
        <v>411</v>
      </c>
    </row>
    <row r="228" spans="1:65" s="13" customFormat="1" ht="11.25">
      <c r="B228" s="163"/>
      <c r="D228" s="164" t="s">
        <v>168</v>
      </c>
      <c r="E228" s="165" t="s">
        <v>1</v>
      </c>
      <c r="F228" s="166" t="s">
        <v>1412</v>
      </c>
      <c r="H228" s="167">
        <v>212.5</v>
      </c>
      <c r="I228" s="168"/>
      <c r="L228" s="163"/>
      <c r="M228" s="169"/>
      <c r="N228" s="170"/>
      <c r="O228" s="170"/>
      <c r="P228" s="170"/>
      <c r="Q228" s="170"/>
      <c r="R228" s="170"/>
      <c r="S228" s="170"/>
      <c r="T228" s="171"/>
      <c r="AT228" s="165" t="s">
        <v>168</v>
      </c>
      <c r="AU228" s="165" t="s">
        <v>86</v>
      </c>
      <c r="AV228" s="13" t="s">
        <v>86</v>
      </c>
      <c r="AW228" s="13" t="s">
        <v>30</v>
      </c>
      <c r="AX228" s="13" t="s">
        <v>73</v>
      </c>
      <c r="AY228" s="165" t="s">
        <v>159</v>
      </c>
    </row>
    <row r="229" spans="1:65" s="14" customFormat="1" ht="11.25">
      <c r="B229" s="172"/>
      <c r="D229" s="164" t="s">
        <v>168</v>
      </c>
      <c r="E229" s="173" t="s">
        <v>1</v>
      </c>
      <c r="F229" s="174" t="s">
        <v>170</v>
      </c>
      <c r="H229" s="175">
        <v>212.5</v>
      </c>
      <c r="I229" s="176"/>
      <c r="L229" s="172"/>
      <c r="M229" s="177"/>
      <c r="N229" s="178"/>
      <c r="O229" s="178"/>
      <c r="P229" s="178"/>
      <c r="Q229" s="178"/>
      <c r="R229" s="178"/>
      <c r="S229" s="178"/>
      <c r="T229" s="179"/>
      <c r="AT229" s="173" t="s">
        <v>168</v>
      </c>
      <c r="AU229" s="173" t="s">
        <v>86</v>
      </c>
      <c r="AV229" s="14" t="s">
        <v>167</v>
      </c>
      <c r="AW229" s="14" t="s">
        <v>30</v>
      </c>
      <c r="AX229" s="14" t="s">
        <v>80</v>
      </c>
      <c r="AY229" s="173" t="s">
        <v>159</v>
      </c>
    </row>
    <row r="230" spans="1:65" s="2" customFormat="1" ht="16.5" customHeight="1">
      <c r="A230" s="33"/>
      <c r="B230" s="149"/>
      <c r="C230" s="150" t="s">
        <v>308</v>
      </c>
      <c r="D230" s="150" t="s">
        <v>162</v>
      </c>
      <c r="E230" s="151" t="s">
        <v>1413</v>
      </c>
      <c r="F230" s="152" t="s">
        <v>1414</v>
      </c>
      <c r="G230" s="153" t="s">
        <v>1293</v>
      </c>
      <c r="H230" s="154">
        <v>80</v>
      </c>
      <c r="I230" s="155"/>
      <c r="J230" s="156">
        <f>ROUND(I230*H230,2)</f>
        <v>0</v>
      </c>
      <c r="K230" s="152" t="s">
        <v>1</v>
      </c>
      <c r="L230" s="34"/>
      <c r="M230" s="157" t="s">
        <v>1</v>
      </c>
      <c r="N230" s="158" t="s">
        <v>39</v>
      </c>
      <c r="O230" s="59"/>
      <c r="P230" s="159">
        <f>O230*H230</f>
        <v>0</v>
      </c>
      <c r="Q230" s="159">
        <v>0</v>
      </c>
      <c r="R230" s="159">
        <f>Q230*H230</f>
        <v>0</v>
      </c>
      <c r="S230" s="159">
        <v>0</v>
      </c>
      <c r="T230" s="160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1" t="s">
        <v>209</v>
      </c>
      <c r="AT230" s="161" t="s">
        <v>162</v>
      </c>
      <c r="AU230" s="161" t="s">
        <v>86</v>
      </c>
      <c r="AY230" s="18" t="s">
        <v>159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8" t="s">
        <v>86</v>
      </c>
      <c r="BK230" s="162">
        <f>ROUND(I230*H230,2)</f>
        <v>0</v>
      </c>
      <c r="BL230" s="18" t="s">
        <v>209</v>
      </c>
      <c r="BM230" s="161" t="s">
        <v>415</v>
      </c>
    </row>
    <row r="231" spans="1:65" s="2" customFormat="1" ht="16.5" customHeight="1">
      <c r="A231" s="33"/>
      <c r="B231" s="149"/>
      <c r="C231" s="150" t="s">
        <v>463</v>
      </c>
      <c r="D231" s="150" t="s">
        <v>162</v>
      </c>
      <c r="E231" s="151" t="s">
        <v>1415</v>
      </c>
      <c r="F231" s="152" t="s">
        <v>1416</v>
      </c>
      <c r="G231" s="153" t="s">
        <v>621</v>
      </c>
      <c r="H231" s="154">
        <v>19</v>
      </c>
      <c r="I231" s="155"/>
      <c r="J231" s="156">
        <f>ROUND(I231*H231,2)</f>
        <v>0</v>
      </c>
      <c r="K231" s="152" t="s">
        <v>1</v>
      </c>
      <c r="L231" s="34"/>
      <c r="M231" s="157" t="s">
        <v>1</v>
      </c>
      <c r="N231" s="158" t="s">
        <v>39</v>
      </c>
      <c r="O231" s="59"/>
      <c r="P231" s="159">
        <f>O231*H231</f>
        <v>0</v>
      </c>
      <c r="Q231" s="159">
        <v>0</v>
      </c>
      <c r="R231" s="159">
        <f>Q231*H231</f>
        <v>0</v>
      </c>
      <c r="S231" s="159">
        <v>0</v>
      </c>
      <c r="T231" s="160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1" t="s">
        <v>209</v>
      </c>
      <c r="AT231" s="161" t="s">
        <v>162</v>
      </c>
      <c r="AU231" s="161" t="s">
        <v>86</v>
      </c>
      <c r="AY231" s="18" t="s">
        <v>159</v>
      </c>
      <c r="BE231" s="162">
        <f>IF(N231="základní",J231,0)</f>
        <v>0</v>
      </c>
      <c r="BF231" s="162">
        <f>IF(N231="snížená",J231,0)</f>
        <v>0</v>
      </c>
      <c r="BG231" s="162">
        <f>IF(N231="zákl. přenesená",J231,0)</f>
        <v>0</v>
      </c>
      <c r="BH231" s="162">
        <f>IF(N231="sníž. přenesená",J231,0)</f>
        <v>0</v>
      </c>
      <c r="BI231" s="162">
        <f>IF(N231="nulová",J231,0)</f>
        <v>0</v>
      </c>
      <c r="BJ231" s="18" t="s">
        <v>86</v>
      </c>
      <c r="BK231" s="162">
        <f>ROUND(I231*H231,2)</f>
        <v>0</v>
      </c>
      <c r="BL231" s="18" t="s">
        <v>209</v>
      </c>
      <c r="BM231" s="161" t="s">
        <v>421</v>
      </c>
    </row>
    <row r="232" spans="1:65" s="2" customFormat="1" ht="24.2" customHeight="1">
      <c r="A232" s="33"/>
      <c r="B232" s="149"/>
      <c r="C232" s="150" t="s">
        <v>324</v>
      </c>
      <c r="D232" s="150" t="s">
        <v>162</v>
      </c>
      <c r="E232" s="151" t="s">
        <v>1417</v>
      </c>
      <c r="F232" s="152" t="s">
        <v>1418</v>
      </c>
      <c r="G232" s="153" t="s">
        <v>721</v>
      </c>
      <c r="H232" s="154">
        <v>2.262</v>
      </c>
      <c r="I232" s="155"/>
      <c r="J232" s="156">
        <f>ROUND(I232*H232,2)</f>
        <v>0</v>
      </c>
      <c r="K232" s="152" t="s">
        <v>1</v>
      </c>
      <c r="L232" s="34"/>
      <c r="M232" s="157" t="s">
        <v>1</v>
      </c>
      <c r="N232" s="158" t="s">
        <v>39</v>
      </c>
      <c r="O232" s="59"/>
      <c r="P232" s="159">
        <f>O232*H232</f>
        <v>0</v>
      </c>
      <c r="Q232" s="159">
        <v>0</v>
      </c>
      <c r="R232" s="159">
        <f>Q232*H232</f>
        <v>0</v>
      </c>
      <c r="S232" s="159">
        <v>0</v>
      </c>
      <c r="T232" s="160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1" t="s">
        <v>209</v>
      </c>
      <c r="AT232" s="161" t="s">
        <v>162</v>
      </c>
      <c r="AU232" s="161" t="s">
        <v>86</v>
      </c>
      <c r="AY232" s="18" t="s">
        <v>159</v>
      </c>
      <c r="BE232" s="162">
        <f>IF(N232="základní",J232,0)</f>
        <v>0</v>
      </c>
      <c r="BF232" s="162">
        <f>IF(N232="snížená",J232,0)</f>
        <v>0</v>
      </c>
      <c r="BG232" s="162">
        <f>IF(N232="zákl. přenesená",J232,0)</f>
        <v>0</v>
      </c>
      <c r="BH232" s="162">
        <f>IF(N232="sníž. přenesená",J232,0)</f>
        <v>0</v>
      </c>
      <c r="BI232" s="162">
        <f>IF(N232="nulová",J232,0)</f>
        <v>0</v>
      </c>
      <c r="BJ232" s="18" t="s">
        <v>86</v>
      </c>
      <c r="BK232" s="162">
        <f>ROUND(I232*H232,2)</f>
        <v>0</v>
      </c>
      <c r="BL232" s="18" t="s">
        <v>209</v>
      </c>
      <c r="BM232" s="161" t="s">
        <v>425</v>
      </c>
    </row>
    <row r="233" spans="1:65" s="2" customFormat="1" ht="29.25">
      <c r="A233" s="33"/>
      <c r="B233" s="34"/>
      <c r="C233" s="33"/>
      <c r="D233" s="164" t="s">
        <v>864</v>
      </c>
      <c r="E233" s="33"/>
      <c r="F233" s="205" t="s">
        <v>1419</v>
      </c>
      <c r="G233" s="33"/>
      <c r="H233" s="33"/>
      <c r="I233" s="206"/>
      <c r="J233" s="33"/>
      <c r="K233" s="33"/>
      <c r="L233" s="34"/>
      <c r="M233" s="207"/>
      <c r="N233" s="208"/>
      <c r="O233" s="59"/>
      <c r="P233" s="59"/>
      <c r="Q233" s="59"/>
      <c r="R233" s="59"/>
      <c r="S233" s="59"/>
      <c r="T233" s="60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8" t="s">
        <v>864</v>
      </c>
      <c r="AU233" s="18" t="s">
        <v>86</v>
      </c>
    </row>
    <row r="234" spans="1:65" s="12" customFormat="1" ht="22.9" customHeight="1">
      <c r="B234" s="136"/>
      <c r="D234" s="137" t="s">
        <v>72</v>
      </c>
      <c r="E234" s="147" t="s">
        <v>1420</v>
      </c>
      <c r="F234" s="147" t="s">
        <v>1421</v>
      </c>
      <c r="I234" s="139"/>
      <c r="J234" s="148">
        <f>BK234</f>
        <v>0</v>
      </c>
      <c r="L234" s="136"/>
      <c r="M234" s="141"/>
      <c r="N234" s="142"/>
      <c r="O234" s="142"/>
      <c r="P234" s="143">
        <f>SUM(P235:P315)</f>
        <v>0</v>
      </c>
      <c r="Q234" s="142"/>
      <c r="R234" s="143">
        <f>SUM(R235:R315)</f>
        <v>0</v>
      </c>
      <c r="S234" s="142"/>
      <c r="T234" s="144">
        <f>SUM(T235:T315)</f>
        <v>0</v>
      </c>
      <c r="AR234" s="137" t="s">
        <v>86</v>
      </c>
      <c r="AT234" s="145" t="s">
        <v>72</v>
      </c>
      <c r="AU234" s="145" t="s">
        <v>80</v>
      </c>
      <c r="AY234" s="137" t="s">
        <v>159</v>
      </c>
      <c r="BK234" s="146">
        <f>SUM(BK235:BK315)</f>
        <v>0</v>
      </c>
    </row>
    <row r="235" spans="1:65" s="2" customFormat="1" ht="24.2" customHeight="1">
      <c r="A235" s="33"/>
      <c r="B235" s="149"/>
      <c r="C235" s="150" t="s">
        <v>471</v>
      </c>
      <c r="D235" s="150" t="s">
        <v>162</v>
      </c>
      <c r="E235" s="151" t="s">
        <v>1422</v>
      </c>
      <c r="F235" s="152" t="s">
        <v>1423</v>
      </c>
      <c r="G235" s="153" t="s">
        <v>1424</v>
      </c>
      <c r="H235" s="154">
        <v>160</v>
      </c>
      <c r="I235" s="155"/>
      <c r="J235" s="156">
        <f>ROUND(I235*H235,2)</f>
        <v>0</v>
      </c>
      <c r="K235" s="152" t="s">
        <v>1</v>
      </c>
      <c r="L235" s="34"/>
      <c r="M235" s="157" t="s">
        <v>1</v>
      </c>
      <c r="N235" s="158" t="s">
        <v>39</v>
      </c>
      <c r="O235" s="59"/>
      <c r="P235" s="159">
        <f>O235*H235</f>
        <v>0</v>
      </c>
      <c r="Q235" s="159">
        <v>0</v>
      </c>
      <c r="R235" s="159">
        <f>Q235*H235</f>
        <v>0</v>
      </c>
      <c r="S235" s="159">
        <v>0</v>
      </c>
      <c r="T235" s="160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1" t="s">
        <v>209</v>
      </c>
      <c r="AT235" s="161" t="s">
        <v>162</v>
      </c>
      <c r="AU235" s="161" t="s">
        <v>86</v>
      </c>
      <c r="AY235" s="18" t="s">
        <v>159</v>
      </c>
      <c r="BE235" s="162">
        <f>IF(N235="základní",J235,0)</f>
        <v>0</v>
      </c>
      <c r="BF235" s="162">
        <f>IF(N235="snížená",J235,0)</f>
        <v>0</v>
      </c>
      <c r="BG235" s="162">
        <f>IF(N235="zákl. přenesená",J235,0)</f>
        <v>0</v>
      </c>
      <c r="BH235" s="162">
        <f>IF(N235="sníž. přenesená",J235,0)</f>
        <v>0</v>
      </c>
      <c r="BI235" s="162">
        <f>IF(N235="nulová",J235,0)</f>
        <v>0</v>
      </c>
      <c r="BJ235" s="18" t="s">
        <v>86</v>
      </c>
      <c r="BK235" s="162">
        <f>ROUND(I235*H235,2)</f>
        <v>0</v>
      </c>
      <c r="BL235" s="18" t="s">
        <v>209</v>
      </c>
      <c r="BM235" s="161" t="s">
        <v>433</v>
      </c>
    </row>
    <row r="236" spans="1:65" s="2" customFormat="1" ht="24.2" customHeight="1">
      <c r="A236" s="33"/>
      <c r="B236" s="149"/>
      <c r="C236" s="150" t="s">
        <v>331</v>
      </c>
      <c r="D236" s="150" t="s">
        <v>162</v>
      </c>
      <c r="E236" s="151" t="s">
        <v>1425</v>
      </c>
      <c r="F236" s="152" t="s">
        <v>1426</v>
      </c>
      <c r="G236" s="153" t="s">
        <v>621</v>
      </c>
      <c r="H236" s="154">
        <v>168</v>
      </c>
      <c r="I236" s="155"/>
      <c r="J236" s="156">
        <f>ROUND(I236*H236,2)</f>
        <v>0</v>
      </c>
      <c r="K236" s="152" t="s">
        <v>1</v>
      </c>
      <c r="L236" s="34"/>
      <c r="M236" s="157" t="s">
        <v>1</v>
      </c>
      <c r="N236" s="158" t="s">
        <v>39</v>
      </c>
      <c r="O236" s="59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1" t="s">
        <v>209</v>
      </c>
      <c r="AT236" s="161" t="s">
        <v>162</v>
      </c>
      <c r="AU236" s="161" t="s">
        <v>86</v>
      </c>
      <c r="AY236" s="18" t="s">
        <v>159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8" t="s">
        <v>86</v>
      </c>
      <c r="BK236" s="162">
        <f>ROUND(I236*H236,2)</f>
        <v>0</v>
      </c>
      <c r="BL236" s="18" t="s">
        <v>209</v>
      </c>
      <c r="BM236" s="161" t="s">
        <v>442</v>
      </c>
    </row>
    <row r="237" spans="1:65" s="13" customFormat="1" ht="11.25">
      <c r="B237" s="163"/>
      <c r="D237" s="164" t="s">
        <v>168</v>
      </c>
      <c r="E237" s="165" t="s">
        <v>1</v>
      </c>
      <c r="F237" s="166" t="s">
        <v>1427</v>
      </c>
      <c r="H237" s="167">
        <v>160</v>
      </c>
      <c r="I237" s="168"/>
      <c r="L237" s="163"/>
      <c r="M237" s="169"/>
      <c r="N237" s="170"/>
      <c r="O237" s="170"/>
      <c r="P237" s="170"/>
      <c r="Q237" s="170"/>
      <c r="R237" s="170"/>
      <c r="S237" s="170"/>
      <c r="T237" s="171"/>
      <c r="AT237" s="165" t="s">
        <v>168</v>
      </c>
      <c r="AU237" s="165" t="s">
        <v>86</v>
      </c>
      <c r="AV237" s="13" t="s">
        <v>86</v>
      </c>
      <c r="AW237" s="13" t="s">
        <v>30</v>
      </c>
      <c r="AX237" s="13" t="s">
        <v>73</v>
      </c>
      <c r="AY237" s="165" t="s">
        <v>159</v>
      </c>
    </row>
    <row r="238" spans="1:65" s="13" customFormat="1" ht="11.25">
      <c r="B238" s="163"/>
      <c r="D238" s="164" t="s">
        <v>168</v>
      </c>
      <c r="E238" s="165" t="s">
        <v>1</v>
      </c>
      <c r="F238" s="166" t="s">
        <v>1428</v>
      </c>
      <c r="H238" s="167">
        <v>8</v>
      </c>
      <c r="I238" s="168"/>
      <c r="L238" s="163"/>
      <c r="M238" s="169"/>
      <c r="N238" s="170"/>
      <c r="O238" s="170"/>
      <c r="P238" s="170"/>
      <c r="Q238" s="170"/>
      <c r="R238" s="170"/>
      <c r="S238" s="170"/>
      <c r="T238" s="171"/>
      <c r="AT238" s="165" t="s">
        <v>168</v>
      </c>
      <c r="AU238" s="165" t="s">
        <v>86</v>
      </c>
      <c r="AV238" s="13" t="s">
        <v>86</v>
      </c>
      <c r="AW238" s="13" t="s">
        <v>30</v>
      </c>
      <c r="AX238" s="13" t="s">
        <v>73</v>
      </c>
      <c r="AY238" s="165" t="s">
        <v>159</v>
      </c>
    </row>
    <row r="239" spans="1:65" s="14" customFormat="1" ht="11.25">
      <c r="B239" s="172"/>
      <c r="D239" s="164" t="s">
        <v>168</v>
      </c>
      <c r="E239" s="173" t="s">
        <v>1</v>
      </c>
      <c r="F239" s="174" t="s">
        <v>170</v>
      </c>
      <c r="H239" s="175">
        <v>168</v>
      </c>
      <c r="I239" s="176"/>
      <c r="L239" s="172"/>
      <c r="M239" s="177"/>
      <c r="N239" s="178"/>
      <c r="O239" s="178"/>
      <c r="P239" s="178"/>
      <c r="Q239" s="178"/>
      <c r="R239" s="178"/>
      <c r="S239" s="178"/>
      <c r="T239" s="179"/>
      <c r="AT239" s="173" t="s">
        <v>168</v>
      </c>
      <c r="AU239" s="173" t="s">
        <v>86</v>
      </c>
      <c r="AV239" s="14" t="s">
        <v>167</v>
      </c>
      <c r="AW239" s="14" t="s">
        <v>30</v>
      </c>
      <c r="AX239" s="14" t="s">
        <v>80</v>
      </c>
      <c r="AY239" s="173" t="s">
        <v>159</v>
      </c>
    </row>
    <row r="240" spans="1:65" s="2" customFormat="1" ht="24.2" customHeight="1">
      <c r="A240" s="33"/>
      <c r="B240" s="149"/>
      <c r="C240" s="150" t="s">
        <v>478</v>
      </c>
      <c r="D240" s="150" t="s">
        <v>162</v>
      </c>
      <c r="E240" s="151" t="s">
        <v>1429</v>
      </c>
      <c r="F240" s="152" t="s">
        <v>1430</v>
      </c>
      <c r="G240" s="153" t="s">
        <v>621</v>
      </c>
      <c r="H240" s="154">
        <v>19</v>
      </c>
      <c r="I240" s="155"/>
      <c r="J240" s="156">
        <f>ROUND(I240*H240,2)</f>
        <v>0</v>
      </c>
      <c r="K240" s="152" t="s">
        <v>1</v>
      </c>
      <c r="L240" s="34"/>
      <c r="M240" s="157" t="s">
        <v>1</v>
      </c>
      <c r="N240" s="158" t="s">
        <v>39</v>
      </c>
      <c r="O240" s="59"/>
      <c r="P240" s="159">
        <f>O240*H240</f>
        <v>0</v>
      </c>
      <c r="Q240" s="159">
        <v>0</v>
      </c>
      <c r="R240" s="159">
        <f>Q240*H240</f>
        <v>0</v>
      </c>
      <c r="S240" s="159">
        <v>0</v>
      </c>
      <c r="T240" s="160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1" t="s">
        <v>209</v>
      </c>
      <c r="AT240" s="161" t="s">
        <v>162</v>
      </c>
      <c r="AU240" s="161" t="s">
        <v>86</v>
      </c>
      <c r="AY240" s="18" t="s">
        <v>159</v>
      </c>
      <c r="BE240" s="162">
        <f>IF(N240="základní",J240,0)</f>
        <v>0</v>
      </c>
      <c r="BF240" s="162">
        <f>IF(N240="snížená",J240,0)</f>
        <v>0</v>
      </c>
      <c r="BG240" s="162">
        <f>IF(N240="zákl. přenesená",J240,0)</f>
        <v>0</v>
      </c>
      <c r="BH240" s="162">
        <f>IF(N240="sníž. přenesená",J240,0)</f>
        <v>0</v>
      </c>
      <c r="BI240" s="162">
        <f>IF(N240="nulová",J240,0)</f>
        <v>0</v>
      </c>
      <c r="BJ240" s="18" t="s">
        <v>86</v>
      </c>
      <c r="BK240" s="162">
        <f>ROUND(I240*H240,2)</f>
        <v>0</v>
      </c>
      <c r="BL240" s="18" t="s">
        <v>209</v>
      </c>
      <c r="BM240" s="161" t="s">
        <v>449</v>
      </c>
    </row>
    <row r="241" spans="1:65" s="13" customFormat="1" ht="11.25">
      <c r="B241" s="163"/>
      <c r="D241" s="164" t="s">
        <v>168</v>
      </c>
      <c r="E241" s="165" t="s">
        <v>1</v>
      </c>
      <c r="F241" s="166" t="s">
        <v>1431</v>
      </c>
      <c r="H241" s="167">
        <v>19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168</v>
      </c>
      <c r="AU241" s="165" t="s">
        <v>86</v>
      </c>
      <c r="AV241" s="13" t="s">
        <v>86</v>
      </c>
      <c r="AW241" s="13" t="s">
        <v>30</v>
      </c>
      <c r="AX241" s="13" t="s">
        <v>73</v>
      </c>
      <c r="AY241" s="165" t="s">
        <v>159</v>
      </c>
    </row>
    <row r="242" spans="1:65" s="14" customFormat="1" ht="11.25">
      <c r="B242" s="172"/>
      <c r="D242" s="164" t="s">
        <v>168</v>
      </c>
      <c r="E242" s="173" t="s">
        <v>1</v>
      </c>
      <c r="F242" s="174" t="s">
        <v>170</v>
      </c>
      <c r="H242" s="175">
        <v>19</v>
      </c>
      <c r="I242" s="176"/>
      <c r="L242" s="172"/>
      <c r="M242" s="177"/>
      <c r="N242" s="178"/>
      <c r="O242" s="178"/>
      <c r="P242" s="178"/>
      <c r="Q242" s="178"/>
      <c r="R242" s="178"/>
      <c r="S242" s="178"/>
      <c r="T242" s="179"/>
      <c r="AT242" s="173" t="s">
        <v>168</v>
      </c>
      <c r="AU242" s="173" t="s">
        <v>86</v>
      </c>
      <c r="AV242" s="14" t="s">
        <v>167</v>
      </c>
      <c r="AW242" s="14" t="s">
        <v>30</v>
      </c>
      <c r="AX242" s="14" t="s">
        <v>80</v>
      </c>
      <c r="AY242" s="173" t="s">
        <v>159</v>
      </c>
    </row>
    <row r="243" spans="1:65" s="2" customFormat="1" ht="24.2" customHeight="1">
      <c r="A243" s="33"/>
      <c r="B243" s="149"/>
      <c r="C243" s="150" t="s">
        <v>335</v>
      </c>
      <c r="D243" s="150" t="s">
        <v>162</v>
      </c>
      <c r="E243" s="151" t="s">
        <v>1432</v>
      </c>
      <c r="F243" s="152" t="s">
        <v>1433</v>
      </c>
      <c r="G243" s="153" t="s">
        <v>621</v>
      </c>
      <c r="H243" s="154">
        <v>38</v>
      </c>
      <c r="I243" s="155"/>
      <c r="J243" s="156">
        <f>ROUND(I243*H243,2)</f>
        <v>0</v>
      </c>
      <c r="K243" s="152" t="s">
        <v>1</v>
      </c>
      <c r="L243" s="34"/>
      <c r="M243" s="157" t="s">
        <v>1</v>
      </c>
      <c r="N243" s="158" t="s">
        <v>39</v>
      </c>
      <c r="O243" s="59"/>
      <c r="P243" s="159">
        <f>O243*H243</f>
        <v>0</v>
      </c>
      <c r="Q243" s="159">
        <v>0</v>
      </c>
      <c r="R243" s="159">
        <f>Q243*H243</f>
        <v>0</v>
      </c>
      <c r="S243" s="159">
        <v>0</v>
      </c>
      <c r="T243" s="160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1" t="s">
        <v>209</v>
      </c>
      <c r="AT243" s="161" t="s">
        <v>162</v>
      </c>
      <c r="AU243" s="161" t="s">
        <v>86</v>
      </c>
      <c r="AY243" s="18" t="s">
        <v>159</v>
      </c>
      <c r="BE243" s="162">
        <f>IF(N243="základní",J243,0)</f>
        <v>0</v>
      </c>
      <c r="BF243" s="162">
        <f>IF(N243="snížená",J243,0)</f>
        <v>0</v>
      </c>
      <c r="BG243" s="162">
        <f>IF(N243="zákl. přenesená",J243,0)</f>
        <v>0</v>
      </c>
      <c r="BH243" s="162">
        <f>IF(N243="sníž. přenesená",J243,0)</f>
        <v>0</v>
      </c>
      <c r="BI243" s="162">
        <f>IF(N243="nulová",J243,0)</f>
        <v>0</v>
      </c>
      <c r="BJ243" s="18" t="s">
        <v>86</v>
      </c>
      <c r="BK243" s="162">
        <f>ROUND(I243*H243,2)</f>
        <v>0</v>
      </c>
      <c r="BL243" s="18" t="s">
        <v>209</v>
      </c>
      <c r="BM243" s="161" t="s">
        <v>666</v>
      </c>
    </row>
    <row r="244" spans="1:65" s="13" customFormat="1" ht="11.25">
      <c r="B244" s="163"/>
      <c r="D244" s="164" t="s">
        <v>168</v>
      </c>
      <c r="E244" s="165" t="s">
        <v>1</v>
      </c>
      <c r="F244" s="166" t="s">
        <v>1434</v>
      </c>
      <c r="H244" s="167">
        <v>38</v>
      </c>
      <c r="I244" s="168"/>
      <c r="L244" s="163"/>
      <c r="M244" s="169"/>
      <c r="N244" s="170"/>
      <c r="O244" s="170"/>
      <c r="P244" s="170"/>
      <c r="Q244" s="170"/>
      <c r="R244" s="170"/>
      <c r="S244" s="170"/>
      <c r="T244" s="171"/>
      <c r="AT244" s="165" t="s">
        <v>168</v>
      </c>
      <c r="AU244" s="165" t="s">
        <v>86</v>
      </c>
      <c r="AV244" s="13" t="s">
        <v>86</v>
      </c>
      <c r="AW244" s="13" t="s">
        <v>30</v>
      </c>
      <c r="AX244" s="13" t="s">
        <v>73</v>
      </c>
      <c r="AY244" s="165" t="s">
        <v>159</v>
      </c>
    </row>
    <row r="245" spans="1:65" s="14" customFormat="1" ht="11.25">
      <c r="B245" s="172"/>
      <c r="D245" s="164" t="s">
        <v>168</v>
      </c>
      <c r="E245" s="173" t="s">
        <v>1</v>
      </c>
      <c r="F245" s="174" t="s">
        <v>170</v>
      </c>
      <c r="H245" s="175">
        <v>38</v>
      </c>
      <c r="I245" s="176"/>
      <c r="L245" s="172"/>
      <c r="M245" s="177"/>
      <c r="N245" s="178"/>
      <c r="O245" s="178"/>
      <c r="P245" s="178"/>
      <c r="Q245" s="178"/>
      <c r="R245" s="178"/>
      <c r="S245" s="178"/>
      <c r="T245" s="179"/>
      <c r="AT245" s="173" t="s">
        <v>168</v>
      </c>
      <c r="AU245" s="173" t="s">
        <v>86</v>
      </c>
      <c r="AV245" s="14" t="s">
        <v>167</v>
      </c>
      <c r="AW245" s="14" t="s">
        <v>30</v>
      </c>
      <c r="AX245" s="14" t="s">
        <v>80</v>
      </c>
      <c r="AY245" s="173" t="s">
        <v>159</v>
      </c>
    </row>
    <row r="246" spans="1:65" s="2" customFormat="1" ht="24.2" customHeight="1">
      <c r="A246" s="33"/>
      <c r="B246" s="149"/>
      <c r="C246" s="150" t="s">
        <v>489</v>
      </c>
      <c r="D246" s="150" t="s">
        <v>162</v>
      </c>
      <c r="E246" s="151" t="s">
        <v>1435</v>
      </c>
      <c r="F246" s="152" t="s">
        <v>1436</v>
      </c>
      <c r="G246" s="153" t="s">
        <v>621</v>
      </c>
      <c r="H246" s="154">
        <v>1</v>
      </c>
      <c r="I246" s="155"/>
      <c r="J246" s="156">
        <f>ROUND(I246*H246,2)</f>
        <v>0</v>
      </c>
      <c r="K246" s="152" t="s">
        <v>1</v>
      </c>
      <c r="L246" s="34"/>
      <c r="M246" s="157" t="s">
        <v>1</v>
      </c>
      <c r="N246" s="158" t="s">
        <v>39</v>
      </c>
      <c r="O246" s="59"/>
      <c r="P246" s="159">
        <f>O246*H246</f>
        <v>0</v>
      </c>
      <c r="Q246" s="159">
        <v>0</v>
      </c>
      <c r="R246" s="159">
        <f>Q246*H246</f>
        <v>0</v>
      </c>
      <c r="S246" s="159">
        <v>0</v>
      </c>
      <c r="T246" s="160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1" t="s">
        <v>209</v>
      </c>
      <c r="AT246" s="161" t="s">
        <v>162</v>
      </c>
      <c r="AU246" s="161" t="s">
        <v>86</v>
      </c>
      <c r="AY246" s="18" t="s">
        <v>159</v>
      </c>
      <c r="BE246" s="162">
        <f>IF(N246="základní",J246,0)</f>
        <v>0</v>
      </c>
      <c r="BF246" s="162">
        <f>IF(N246="snížená",J246,0)</f>
        <v>0</v>
      </c>
      <c r="BG246" s="162">
        <f>IF(N246="zákl. přenesená",J246,0)</f>
        <v>0</v>
      </c>
      <c r="BH246" s="162">
        <f>IF(N246="sníž. přenesená",J246,0)</f>
        <v>0</v>
      </c>
      <c r="BI246" s="162">
        <f>IF(N246="nulová",J246,0)</f>
        <v>0</v>
      </c>
      <c r="BJ246" s="18" t="s">
        <v>86</v>
      </c>
      <c r="BK246" s="162">
        <f>ROUND(I246*H246,2)</f>
        <v>0</v>
      </c>
      <c r="BL246" s="18" t="s">
        <v>209</v>
      </c>
      <c r="BM246" s="161" t="s">
        <v>674</v>
      </c>
    </row>
    <row r="247" spans="1:65" s="13" customFormat="1" ht="11.25">
      <c r="B247" s="163"/>
      <c r="D247" s="164" t="s">
        <v>168</v>
      </c>
      <c r="E247" s="165" t="s">
        <v>1</v>
      </c>
      <c r="F247" s="166" t="s">
        <v>1437</v>
      </c>
      <c r="H247" s="167">
        <v>1</v>
      </c>
      <c r="I247" s="168"/>
      <c r="L247" s="163"/>
      <c r="M247" s="169"/>
      <c r="N247" s="170"/>
      <c r="O247" s="170"/>
      <c r="P247" s="170"/>
      <c r="Q247" s="170"/>
      <c r="R247" s="170"/>
      <c r="S247" s="170"/>
      <c r="T247" s="171"/>
      <c r="AT247" s="165" t="s">
        <v>168</v>
      </c>
      <c r="AU247" s="165" t="s">
        <v>86</v>
      </c>
      <c r="AV247" s="13" t="s">
        <v>86</v>
      </c>
      <c r="AW247" s="13" t="s">
        <v>30</v>
      </c>
      <c r="AX247" s="13" t="s">
        <v>73</v>
      </c>
      <c r="AY247" s="165" t="s">
        <v>159</v>
      </c>
    </row>
    <row r="248" spans="1:65" s="14" customFormat="1" ht="11.25">
      <c r="B248" s="172"/>
      <c r="D248" s="164" t="s">
        <v>168</v>
      </c>
      <c r="E248" s="173" t="s">
        <v>1</v>
      </c>
      <c r="F248" s="174" t="s">
        <v>170</v>
      </c>
      <c r="H248" s="175">
        <v>1</v>
      </c>
      <c r="I248" s="176"/>
      <c r="L248" s="172"/>
      <c r="M248" s="177"/>
      <c r="N248" s="178"/>
      <c r="O248" s="178"/>
      <c r="P248" s="178"/>
      <c r="Q248" s="178"/>
      <c r="R248" s="178"/>
      <c r="S248" s="178"/>
      <c r="T248" s="179"/>
      <c r="AT248" s="173" t="s">
        <v>168</v>
      </c>
      <c r="AU248" s="173" t="s">
        <v>86</v>
      </c>
      <c r="AV248" s="14" t="s">
        <v>167</v>
      </c>
      <c r="AW248" s="14" t="s">
        <v>30</v>
      </c>
      <c r="AX248" s="14" t="s">
        <v>80</v>
      </c>
      <c r="AY248" s="173" t="s">
        <v>159</v>
      </c>
    </row>
    <row r="249" spans="1:65" s="2" customFormat="1" ht="37.9" customHeight="1">
      <c r="A249" s="33"/>
      <c r="B249" s="149"/>
      <c r="C249" s="150" t="s">
        <v>340</v>
      </c>
      <c r="D249" s="150" t="s">
        <v>162</v>
      </c>
      <c r="E249" s="151" t="s">
        <v>1438</v>
      </c>
      <c r="F249" s="152" t="s">
        <v>1439</v>
      </c>
      <c r="G249" s="153" t="s">
        <v>246</v>
      </c>
      <c r="H249" s="154">
        <v>119</v>
      </c>
      <c r="I249" s="155"/>
      <c r="J249" s="156">
        <f>ROUND(I249*H249,2)</f>
        <v>0</v>
      </c>
      <c r="K249" s="152" t="s">
        <v>1</v>
      </c>
      <c r="L249" s="34"/>
      <c r="M249" s="157" t="s">
        <v>1</v>
      </c>
      <c r="N249" s="158" t="s">
        <v>39</v>
      </c>
      <c r="O249" s="59"/>
      <c r="P249" s="159">
        <f>O249*H249</f>
        <v>0</v>
      </c>
      <c r="Q249" s="159">
        <v>0</v>
      </c>
      <c r="R249" s="159">
        <f>Q249*H249</f>
        <v>0</v>
      </c>
      <c r="S249" s="159">
        <v>0</v>
      </c>
      <c r="T249" s="160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1" t="s">
        <v>209</v>
      </c>
      <c r="AT249" s="161" t="s">
        <v>162</v>
      </c>
      <c r="AU249" s="161" t="s">
        <v>86</v>
      </c>
      <c r="AY249" s="18" t="s">
        <v>159</v>
      </c>
      <c r="BE249" s="162">
        <f>IF(N249="základní",J249,0)</f>
        <v>0</v>
      </c>
      <c r="BF249" s="162">
        <f>IF(N249="snížená",J249,0)</f>
        <v>0</v>
      </c>
      <c r="BG249" s="162">
        <f>IF(N249="zákl. přenesená",J249,0)</f>
        <v>0</v>
      </c>
      <c r="BH249" s="162">
        <f>IF(N249="sníž. přenesená",J249,0)</f>
        <v>0</v>
      </c>
      <c r="BI249" s="162">
        <f>IF(N249="nulová",J249,0)</f>
        <v>0</v>
      </c>
      <c r="BJ249" s="18" t="s">
        <v>86</v>
      </c>
      <c r="BK249" s="162">
        <f>ROUND(I249*H249,2)</f>
        <v>0</v>
      </c>
      <c r="BL249" s="18" t="s">
        <v>209</v>
      </c>
      <c r="BM249" s="161" t="s">
        <v>103</v>
      </c>
    </row>
    <row r="250" spans="1:65" s="2" customFormat="1" ht="19.5">
      <c r="A250" s="33"/>
      <c r="B250" s="34"/>
      <c r="C250" s="33"/>
      <c r="D250" s="164" t="s">
        <v>864</v>
      </c>
      <c r="E250" s="33"/>
      <c r="F250" s="205" t="s">
        <v>1440</v>
      </c>
      <c r="G250" s="33"/>
      <c r="H250" s="33"/>
      <c r="I250" s="206"/>
      <c r="J250" s="33"/>
      <c r="K250" s="33"/>
      <c r="L250" s="34"/>
      <c r="M250" s="207"/>
      <c r="N250" s="208"/>
      <c r="O250" s="59"/>
      <c r="P250" s="59"/>
      <c r="Q250" s="59"/>
      <c r="R250" s="59"/>
      <c r="S250" s="59"/>
      <c r="T250" s="60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T250" s="18" t="s">
        <v>864</v>
      </c>
      <c r="AU250" s="18" t="s">
        <v>86</v>
      </c>
    </row>
    <row r="251" spans="1:65" s="13" customFormat="1" ht="11.25">
      <c r="B251" s="163"/>
      <c r="D251" s="164" t="s">
        <v>168</v>
      </c>
      <c r="E251" s="165" t="s">
        <v>1</v>
      </c>
      <c r="F251" s="166" t="s">
        <v>1441</v>
      </c>
      <c r="H251" s="167">
        <v>34</v>
      </c>
      <c r="I251" s="168"/>
      <c r="L251" s="163"/>
      <c r="M251" s="169"/>
      <c r="N251" s="170"/>
      <c r="O251" s="170"/>
      <c r="P251" s="170"/>
      <c r="Q251" s="170"/>
      <c r="R251" s="170"/>
      <c r="S251" s="170"/>
      <c r="T251" s="171"/>
      <c r="AT251" s="165" t="s">
        <v>168</v>
      </c>
      <c r="AU251" s="165" t="s">
        <v>86</v>
      </c>
      <c r="AV251" s="13" t="s">
        <v>86</v>
      </c>
      <c r="AW251" s="13" t="s">
        <v>30</v>
      </c>
      <c r="AX251" s="13" t="s">
        <v>73</v>
      </c>
      <c r="AY251" s="165" t="s">
        <v>159</v>
      </c>
    </row>
    <row r="252" spans="1:65" s="13" customFormat="1" ht="11.25">
      <c r="B252" s="163"/>
      <c r="D252" s="164" t="s">
        <v>168</v>
      </c>
      <c r="E252" s="165" t="s">
        <v>1</v>
      </c>
      <c r="F252" s="166" t="s">
        <v>1442</v>
      </c>
      <c r="H252" s="167">
        <v>25</v>
      </c>
      <c r="I252" s="168"/>
      <c r="L252" s="163"/>
      <c r="M252" s="169"/>
      <c r="N252" s="170"/>
      <c r="O252" s="170"/>
      <c r="P252" s="170"/>
      <c r="Q252" s="170"/>
      <c r="R252" s="170"/>
      <c r="S252" s="170"/>
      <c r="T252" s="171"/>
      <c r="AT252" s="165" t="s">
        <v>168</v>
      </c>
      <c r="AU252" s="165" t="s">
        <v>86</v>
      </c>
      <c r="AV252" s="13" t="s">
        <v>86</v>
      </c>
      <c r="AW252" s="13" t="s">
        <v>30</v>
      </c>
      <c r="AX252" s="13" t="s">
        <v>73</v>
      </c>
      <c r="AY252" s="165" t="s">
        <v>159</v>
      </c>
    </row>
    <row r="253" spans="1:65" s="13" customFormat="1" ht="11.25">
      <c r="B253" s="163"/>
      <c r="D253" s="164" t="s">
        <v>168</v>
      </c>
      <c r="E253" s="165" t="s">
        <v>1</v>
      </c>
      <c r="F253" s="166" t="s">
        <v>1443</v>
      </c>
      <c r="H253" s="167">
        <v>60</v>
      </c>
      <c r="I253" s="168"/>
      <c r="L253" s="163"/>
      <c r="M253" s="169"/>
      <c r="N253" s="170"/>
      <c r="O253" s="170"/>
      <c r="P253" s="170"/>
      <c r="Q253" s="170"/>
      <c r="R253" s="170"/>
      <c r="S253" s="170"/>
      <c r="T253" s="171"/>
      <c r="AT253" s="165" t="s">
        <v>168</v>
      </c>
      <c r="AU253" s="165" t="s">
        <v>86</v>
      </c>
      <c r="AV253" s="13" t="s">
        <v>86</v>
      </c>
      <c r="AW253" s="13" t="s">
        <v>30</v>
      </c>
      <c r="AX253" s="13" t="s">
        <v>73</v>
      </c>
      <c r="AY253" s="165" t="s">
        <v>159</v>
      </c>
    </row>
    <row r="254" spans="1:65" s="14" customFormat="1" ht="11.25">
      <c r="B254" s="172"/>
      <c r="D254" s="164" t="s">
        <v>168</v>
      </c>
      <c r="E254" s="173" t="s">
        <v>1</v>
      </c>
      <c r="F254" s="174" t="s">
        <v>170</v>
      </c>
      <c r="H254" s="175">
        <v>119</v>
      </c>
      <c r="I254" s="176"/>
      <c r="L254" s="172"/>
      <c r="M254" s="177"/>
      <c r="N254" s="178"/>
      <c r="O254" s="178"/>
      <c r="P254" s="178"/>
      <c r="Q254" s="178"/>
      <c r="R254" s="178"/>
      <c r="S254" s="178"/>
      <c r="T254" s="179"/>
      <c r="AT254" s="173" t="s">
        <v>168</v>
      </c>
      <c r="AU254" s="173" t="s">
        <v>86</v>
      </c>
      <c r="AV254" s="14" t="s">
        <v>167</v>
      </c>
      <c r="AW254" s="14" t="s">
        <v>30</v>
      </c>
      <c r="AX254" s="14" t="s">
        <v>80</v>
      </c>
      <c r="AY254" s="173" t="s">
        <v>159</v>
      </c>
    </row>
    <row r="255" spans="1:65" s="2" customFormat="1" ht="37.9" customHeight="1">
      <c r="A255" s="33"/>
      <c r="B255" s="149"/>
      <c r="C255" s="150" t="s">
        <v>502</v>
      </c>
      <c r="D255" s="150" t="s">
        <v>162</v>
      </c>
      <c r="E255" s="151" t="s">
        <v>1444</v>
      </c>
      <c r="F255" s="152" t="s">
        <v>1445</v>
      </c>
      <c r="G255" s="153" t="s">
        <v>246</v>
      </c>
      <c r="H255" s="154">
        <v>116.5</v>
      </c>
      <c r="I255" s="155"/>
      <c r="J255" s="156">
        <f>ROUND(I255*H255,2)</f>
        <v>0</v>
      </c>
      <c r="K255" s="152" t="s">
        <v>1</v>
      </c>
      <c r="L255" s="34"/>
      <c r="M255" s="157" t="s">
        <v>1</v>
      </c>
      <c r="N255" s="158" t="s">
        <v>39</v>
      </c>
      <c r="O255" s="59"/>
      <c r="P255" s="159">
        <f>O255*H255</f>
        <v>0</v>
      </c>
      <c r="Q255" s="159">
        <v>0</v>
      </c>
      <c r="R255" s="159">
        <f>Q255*H255</f>
        <v>0</v>
      </c>
      <c r="S255" s="159">
        <v>0</v>
      </c>
      <c r="T255" s="160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1" t="s">
        <v>209</v>
      </c>
      <c r="AT255" s="161" t="s">
        <v>162</v>
      </c>
      <c r="AU255" s="161" t="s">
        <v>86</v>
      </c>
      <c r="AY255" s="18" t="s">
        <v>159</v>
      </c>
      <c r="BE255" s="162">
        <f>IF(N255="základní",J255,0)</f>
        <v>0</v>
      </c>
      <c r="BF255" s="162">
        <f>IF(N255="snížená",J255,0)</f>
        <v>0</v>
      </c>
      <c r="BG255" s="162">
        <f>IF(N255="zákl. přenesená",J255,0)</f>
        <v>0</v>
      </c>
      <c r="BH255" s="162">
        <f>IF(N255="sníž. přenesená",J255,0)</f>
        <v>0</v>
      </c>
      <c r="BI255" s="162">
        <f>IF(N255="nulová",J255,0)</f>
        <v>0</v>
      </c>
      <c r="BJ255" s="18" t="s">
        <v>86</v>
      </c>
      <c r="BK255" s="162">
        <f>ROUND(I255*H255,2)</f>
        <v>0</v>
      </c>
      <c r="BL255" s="18" t="s">
        <v>209</v>
      </c>
      <c r="BM255" s="161" t="s">
        <v>691</v>
      </c>
    </row>
    <row r="256" spans="1:65" s="2" customFormat="1" ht="19.5">
      <c r="A256" s="33"/>
      <c r="B256" s="34"/>
      <c r="C256" s="33"/>
      <c r="D256" s="164" t="s">
        <v>864</v>
      </c>
      <c r="E256" s="33"/>
      <c r="F256" s="205" t="s">
        <v>1440</v>
      </c>
      <c r="G256" s="33"/>
      <c r="H256" s="33"/>
      <c r="I256" s="206"/>
      <c r="J256" s="33"/>
      <c r="K256" s="33"/>
      <c r="L256" s="34"/>
      <c r="M256" s="207"/>
      <c r="N256" s="208"/>
      <c r="O256" s="59"/>
      <c r="P256" s="59"/>
      <c r="Q256" s="59"/>
      <c r="R256" s="59"/>
      <c r="S256" s="59"/>
      <c r="T256" s="60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T256" s="18" t="s">
        <v>864</v>
      </c>
      <c r="AU256" s="18" t="s">
        <v>86</v>
      </c>
    </row>
    <row r="257" spans="1:65" s="13" customFormat="1" ht="11.25">
      <c r="B257" s="163"/>
      <c r="D257" s="164" t="s">
        <v>168</v>
      </c>
      <c r="E257" s="165" t="s">
        <v>1</v>
      </c>
      <c r="F257" s="166" t="s">
        <v>1446</v>
      </c>
      <c r="H257" s="167">
        <v>116.5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168</v>
      </c>
      <c r="AU257" s="165" t="s">
        <v>86</v>
      </c>
      <c r="AV257" s="13" t="s">
        <v>86</v>
      </c>
      <c r="AW257" s="13" t="s">
        <v>30</v>
      </c>
      <c r="AX257" s="13" t="s">
        <v>73</v>
      </c>
      <c r="AY257" s="165" t="s">
        <v>159</v>
      </c>
    </row>
    <row r="258" spans="1:65" s="14" customFormat="1" ht="11.25">
      <c r="B258" s="172"/>
      <c r="D258" s="164" t="s">
        <v>168</v>
      </c>
      <c r="E258" s="173" t="s">
        <v>1</v>
      </c>
      <c r="F258" s="174" t="s">
        <v>170</v>
      </c>
      <c r="H258" s="175">
        <v>116.5</v>
      </c>
      <c r="I258" s="176"/>
      <c r="L258" s="172"/>
      <c r="M258" s="177"/>
      <c r="N258" s="178"/>
      <c r="O258" s="178"/>
      <c r="P258" s="178"/>
      <c r="Q258" s="178"/>
      <c r="R258" s="178"/>
      <c r="S258" s="178"/>
      <c r="T258" s="179"/>
      <c r="AT258" s="173" t="s">
        <v>168</v>
      </c>
      <c r="AU258" s="173" t="s">
        <v>86</v>
      </c>
      <c r="AV258" s="14" t="s">
        <v>167</v>
      </c>
      <c r="AW258" s="14" t="s">
        <v>30</v>
      </c>
      <c r="AX258" s="14" t="s">
        <v>80</v>
      </c>
      <c r="AY258" s="173" t="s">
        <v>159</v>
      </c>
    </row>
    <row r="259" spans="1:65" s="2" customFormat="1" ht="37.9" customHeight="1">
      <c r="A259" s="33"/>
      <c r="B259" s="149"/>
      <c r="C259" s="150" t="s">
        <v>344</v>
      </c>
      <c r="D259" s="150" t="s">
        <v>162</v>
      </c>
      <c r="E259" s="151" t="s">
        <v>1447</v>
      </c>
      <c r="F259" s="152" t="s">
        <v>1448</v>
      </c>
      <c r="G259" s="153" t="s">
        <v>246</v>
      </c>
      <c r="H259" s="154">
        <v>115</v>
      </c>
      <c r="I259" s="155"/>
      <c r="J259" s="156">
        <f>ROUND(I259*H259,2)</f>
        <v>0</v>
      </c>
      <c r="K259" s="152" t="s">
        <v>1</v>
      </c>
      <c r="L259" s="34"/>
      <c r="M259" s="157" t="s">
        <v>1</v>
      </c>
      <c r="N259" s="158" t="s">
        <v>39</v>
      </c>
      <c r="O259" s="59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1" t="s">
        <v>209</v>
      </c>
      <c r="AT259" s="161" t="s">
        <v>162</v>
      </c>
      <c r="AU259" s="161" t="s">
        <v>86</v>
      </c>
      <c r="AY259" s="18" t="s">
        <v>159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8" t="s">
        <v>86</v>
      </c>
      <c r="BK259" s="162">
        <f>ROUND(I259*H259,2)</f>
        <v>0</v>
      </c>
      <c r="BL259" s="18" t="s">
        <v>209</v>
      </c>
      <c r="BM259" s="161" t="s">
        <v>702</v>
      </c>
    </row>
    <row r="260" spans="1:65" s="2" customFormat="1" ht="19.5">
      <c r="A260" s="33"/>
      <c r="B260" s="34"/>
      <c r="C260" s="33"/>
      <c r="D260" s="164" t="s">
        <v>864</v>
      </c>
      <c r="E260" s="33"/>
      <c r="F260" s="205" t="s">
        <v>1440</v>
      </c>
      <c r="G260" s="33"/>
      <c r="H260" s="33"/>
      <c r="I260" s="206"/>
      <c r="J260" s="33"/>
      <c r="K260" s="33"/>
      <c r="L260" s="34"/>
      <c r="M260" s="207"/>
      <c r="N260" s="208"/>
      <c r="O260" s="59"/>
      <c r="P260" s="59"/>
      <c r="Q260" s="59"/>
      <c r="R260" s="59"/>
      <c r="S260" s="59"/>
      <c r="T260" s="60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T260" s="18" t="s">
        <v>864</v>
      </c>
      <c r="AU260" s="18" t="s">
        <v>86</v>
      </c>
    </row>
    <row r="261" spans="1:65" s="13" customFormat="1" ht="11.25">
      <c r="B261" s="163"/>
      <c r="D261" s="164" t="s">
        <v>168</v>
      </c>
      <c r="E261" s="165" t="s">
        <v>1</v>
      </c>
      <c r="F261" s="166" t="s">
        <v>1449</v>
      </c>
      <c r="H261" s="167">
        <v>50</v>
      </c>
      <c r="I261" s="168"/>
      <c r="L261" s="163"/>
      <c r="M261" s="169"/>
      <c r="N261" s="170"/>
      <c r="O261" s="170"/>
      <c r="P261" s="170"/>
      <c r="Q261" s="170"/>
      <c r="R261" s="170"/>
      <c r="S261" s="170"/>
      <c r="T261" s="171"/>
      <c r="AT261" s="165" t="s">
        <v>168</v>
      </c>
      <c r="AU261" s="165" t="s">
        <v>86</v>
      </c>
      <c r="AV261" s="13" t="s">
        <v>86</v>
      </c>
      <c r="AW261" s="13" t="s">
        <v>30</v>
      </c>
      <c r="AX261" s="13" t="s">
        <v>73</v>
      </c>
      <c r="AY261" s="165" t="s">
        <v>159</v>
      </c>
    </row>
    <row r="262" spans="1:65" s="13" customFormat="1" ht="11.25">
      <c r="B262" s="163"/>
      <c r="D262" s="164" t="s">
        <v>168</v>
      </c>
      <c r="E262" s="165" t="s">
        <v>1</v>
      </c>
      <c r="F262" s="166" t="s">
        <v>1450</v>
      </c>
      <c r="H262" s="167">
        <v>65</v>
      </c>
      <c r="I262" s="168"/>
      <c r="L262" s="163"/>
      <c r="M262" s="169"/>
      <c r="N262" s="170"/>
      <c r="O262" s="170"/>
      <c r="P262" s="170"/>
      <c r="Q262" s="170"/>
      <c r="R262" s="170"/>
      <c r="S262" s="170"/>
      <c r="T262" s="171"/>
      <c r="AT262" s="165" t="s">
        <v>168</v>
      </c>
      <c r="AU262" s="165" t="s">
        <v>86</v>
      </c>
      <c r="AV262" s="13" t="s">
        <v>86</v>
      </c>
      <c r="AW262" s="13" t="s">
        <v>30</v>
      </c>
      <c r="AX262" s="13" t="s">
        <v>73</v>
      </c>
      <c r="AY262" s="165" t="s">
        <v>159</v>
      </c>
    </row>
    <row r="263" spans="1:65" s="14" customFormat="1" ht="11.25">
      <c r="B263" s="172"/>
      <c r="D263" s="164" t="s">
        <v>168</v>
      </c>
      <c r="E263" s="173" t="s">
        <v>1</v>
      </c>
      <c r="F263" s="174" t="s">
        <v>170</v>
      </c>
      <c r="H263" s="175">
        <v>115</v>
      </c>
      <c r="I263" s="176"/>
      <c r="L263" s="172"/>
      <c r="M263" s="177"/>
      <c r="N263" s="178"/>
      <c r="O263" s="178"/>
      <c r="P263" s="178"/>
      <c r="Q263" s="178"/>
      <c r="R263" s="178"/>
      <c r="S263" s="178"/>
      <c r="T263" s="179"/>
      <c r="AT263" s="173" t="s">
        <v>168</v>
      </c>
      <c r="AU263" s="173" t="s">
        <v>86</v>
      </c>
      <c r="AV263" s="14" t="s">
        <v>167</v>
      </c>
      <c r="AW263" s="14" t="s">
        <v>30</v>
      </c>
      <c r="AX263" s="14" t="s">
        <v>80</v>
      </c>
      <c r="AY263" s="173" t="s">
        <v>159</v>
      </c>
    </row>
    <row r="264" spans="1:65" s="2" customFormat="1" ht="37.9" customHeight="1">
      <c r="A264" s="33"/>
      <c r="B264" s="149"/>
      <c r="C264" s="150" t="s">
        <v>511</v>
      </c>
      <c r="D264" s="150" t="s">
        <v>162</v>
      </c>
      <c r="E264" s="151" t="s">
        <v>1451</v>
      </c>
      <c r="F264" s="152" t="s">
        <v>1452</v>
      </c>
      <c r="G264" s="153" t="s">
        <v>246</v>
      </c>
      <c r="H264" s="154">
        <v>225.5</v>
      </c>
      <c r="I264" s="155"/>
      <c r="J264" s="156">
        <f>ROUND(I264*H264,2)</f>
        <v>0</v>
      </c>
      <c r="K264" s="152" t="s">
        <v>1</v>
      </c>
      <c r="L264" s="34"/>
      <c r="M264" s="157" t="s">
        <v>1</v>
      </c>
      <c r="N264" s="158" t="s">
        <v>39</v>
      </c>
      <c r="O264" s="59"/>
      <c r="P264" s="159">
        <f>O264*H264</f>
        <v>0</v>
      </c>
      <c r="Q264" s="159">
        <v>0</v>
      </c>
      <c r="R264" s="159">
        <f>Q264*H264</f>
        <v>0</v>
      </c>
      <c r="S264" s="159">
        <v>0</v>
      </c>
      <c r="T264" s="160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1" t="s">
        <v>209</v>
      </c>
      <c r="AT264" s="161" t="s">
        <v>162</v>
      </c>
      <c r="AU264" s="161" t="s">
        <v>86</v>
      </c>
      <c r="AY264" s="18" t="s">
        <v>159</v>
      </c>
      <c r="BE264" s="162">
        <f>IF(N264="základní",J264,0)</f>
        <v>0</v>
      </c>
      <c r="BF264" s="162">
        <f>IF(N264="snížená",J264,0)</f>
        <v>0</v>
      </c>
      <c r="BG264" s="162">
        <f>IF(N264="zákl. přenesená",J264,0)</f>
        <v>0</v>
      </c>
      <c r="BH264" s="162">
        <f>IF(N264="sníž. přenesená",J264,0)</f>
        <v>0</v>
      </c>
      <c r="BI264" s="162">
        <f>IF(N264="nulová",J264,0)</f>
        <v>0</v>
      </c>
      <c r="BJ264" s="18" t="s">
        <v>86</v>
      </c>
      <c r="BK264" s="162">
        <f>ROUND(I264*H264,2)</f>
        <v>0</v>
      </c>
      <c r="BL264" s="18" t="s">
        <v>209</v>
      </c>
      <c r="BM264" s="161" t="s">
        <v>711</v>
      </c>
    </row>
    <row r="265" spans="1:65" s="2" customFormat="1" ht="19.5">
      <c r="A265" s="33"/>
      <c r="B265" s="34"/>
      <c r="C265" s="33"/>
      <c r="D265" s="164" t="s">
        <v>864</v>
      </c>
      <c r="E265" s="33"/>
      <c r="F265" s="205" t="s">
        <v>1440</v>
      </c>
      <c r="G265" s="33"/>
      <c r="H265" s="33"/>
      <c r="I265" s="206"/>
      <c r="J265" s="33"/>
      <c r="K265" s="33"/>
      <c r="L265" s="34"/>
      <c r="M265" s="207"/>
      <c r="N265" s="208"/>
      <c r="O265" s="59"/>
      <c r="P265" s="59"/>
      <c r="Q265" s="59"/>
      <c r="R265" s="59"/>
      <c r="S265" s="59"/>
      <c r="T265" s="60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T265" s="18" t="s">
        <v>864</v>
      </c>
      <c r="AU265" s="18" t="s">
        <v>86</v>
      </c>
    </row>
    <row r="266" spans="1:65" s="13" customFormat="1" ht="11.25">
      <c r="B266" s="163"/>
      <c r="D266" s="164" t="s">
        <v>168</v>
      </c>
      <c r="E266" s="165" t="s">
        <v>1</v>
      </c>
      <c r="F266" s="166" t="s">
        <v>1453</v>
      </c>
      <c r="H266" s="167">
        <v>110</v>
      </c>
      <c r="I266" s="168"/>
      <c r="L266" s="163"/>
      <c r="M266" s="169"/>
      <c r="N266" s="170"/>
      <c r="O266" s="170"/>
      <c r="P266" s="170"/>
      <c r="Q266" s="170"/>
      <c r="R266" s="170"/>
      <c r="S266" s="170"/>
      <c r="T266" s="171"/>
      <c r="AT266" s="165" t="s">
        <v>168</v>
      </c>
      <c r="AU266" s="165" t="s">
        <v>86</v>
      </c>
      <c r="AV266" s="13" t="s">
        <v>86</v>
      </c>
      <c r="AW266" s="13" t="s">
        <v>30</v>
      </c>
      <c r="AX266" s="13" t="s">
        <v>73</v>
      </c>
      <c r="AY266" s="165" t="s">
        <v>159</v>
      </c>
    </row>
    <row r="267" spans="1:65" s="13" customFormat="1" ht="11.25">
      <c r="B267" s="163"/>
      <c r="D267" s="164" t="s">
        <v>168</v>
      </c>
      <c r="E267" s="165" t="s">
        <v>1</v>
      </c>
      <c r="F267" s="166" t="s">
        <v>1454</v>
      </c>
      <c r="H267" s="167">
        <v>115.5</v>
      </c>
      <c r="I267" s="168"/>
      <c r="L267" s="163"/>
      <c r="M267" s="169"/>
      <c r="N267" s="170"/>
      <c r="O267" s="170"/>
      <c r="P267" s="170"/>
      <c r="Q267" s="170"/>
      <c r="R267" s="170"/>
      <c r="S267" s="170"/>
      <c r="T267" s="171"/>
      <c r="AT267" s="165" t="s">
        <v>168</v>
      </c>
      <c r="AU267" s="165" t="s">
        <v>86</v>
      </c>
      <c r="AV267" s="13" t="s">
        <v>86</v>
      </c>
      <c r="AW267" s="13" t="s">
        <v>30</v>
      </c>
      <c r="AX267" s="13" t="s">
        <v>73</v>
      </c>
      <c r="AY267" s="165" t="s">
        <v>159</v>
      </c>
    </row>
    <row r="268" spans="1:65" s="14" customFormat="1" ht="11.25">
      <c r="B268" s="172"/>
      <c r="D268" s="164" t="s">
        <v>168</v>
      </c>
      <c r="E268" s="173" t="s">
        <v>1</v>
      </c>
      <c r="F268" s="174" t="s">
        <v>170</v>
      </c>
      <c r="H268" s="175">
        <v>225.5</v>
      </c>
      <c r="I268" s="176"/>
      <c r="L268" s="172"/>
      <c r="M268" s="177"/>
      <c r="N268" s="178"/>
      <c r="O268" s="178"/>
      <c r="P268" s="178"/>
      <c r="Q268" s="178"/>
      <c r="R268" s="178"/>
      <c r="S268" s="178"/>
      <c r="T268" s="179"/>
      <c r="AT268" s="173" t="s">
        <v>168</v>
      </c>
      <c r="AU268" s="173" t="s">
        <v>86</v>
      </c>
      <c r="AV268" s="14" t="s">
        <v>167</v>
      </c>
      <c r="AW268" s="14" t="s">
        <v>30</v>
      </c>
      <c r="AX268" s="14" t="s">
        <v>80</v>
      </c>
      <c r="AY268" s="173" t="s">
        <v>159</v>
      </c>
    </row>
    <row r="269" spans="1:65" s="2" customFormat="1" ht="37.9" customHeight="1">
      <c r="A269" s="33"/>
      <c r="B269" s="149"/>
      <c r="C269" s="150" t="s">
        <v>349</v>
      </c>
      <c r="D269" s="150" t="s">
        <v>162</v>
      </c>
      <c r="E269" s="151" t="s">
        <v>1455</v>
      </c>
      <c r="F269" s="152" t="s">
        <v>1456</v>
      </c>
      <c r="G269" s="153" t="s">
        <v>246</v>
      </c>
      <c r="H269" s="154">
        <v>8</v>
      </c>
      <c r="I269" s="155"/>
      <c r="J269" s="156">
        <f>ROUND(I269*H269,2)</f>
        <v>0</v>
      </c>
      <c r="K269" s="152" t="s">
        <v>1</v>
      </c>
      <c r="L269" s="34"/>
      <c r="M269" s="157" t="s">
        <v>1</v>
      </c>
      <c r="N269" s="158" t="s">
        <v>39</v>
      </c>
      <c r="O269" s="59"/>
      <c r="P269" s="159">
        <f>O269*H269</f>
        <v>0</v>
      </c>
      <c r="Q269" s="159">
        <v>0</v>
      </c>
      <c r="R269" s="159">
        <f>Q269*H269</f>
        <v>0</v>
      </c>
      <c r="S269" s="159">
        <v>0</v>
      </c>
      <c r="T269" s="160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1" t="s">
        <v>209</v>
      </c>
      <c r="AT269" s="161" t="s">
        <v>162</v>
      </c>
      <c r="AU269" s="161" t="s">
        <v>86</v>
      </c>
      <c r="AY269" s="18" t="s">
        <v>159</v>
      </c>
      <c r="BE269" s="162">
        <f>IF(N269="základní",J269,0)</f>
        <v>0</v>
      </c>
      <c r="BF269" s="162">
        <f>IF(N269="snížená",J269,0)</f>
        <v>0</v>
      </c>
      <c r="BG269" s="162">
        <f>IF(N269="zákl. přenesená",J269,0)</f>
        <v>0</v>
      </c>
      <c r="BH269" s="162">
        <f>IF(N269="sníž. přenesená",J269,0)</f>
        <v>0</v>
      </c>
      <c r="BI269" s="162">
        <f>IF(N269="nulová",J269,0)</f>
        <v>0</v>
      </c>
      <c r="BJ269" s="18" t="s">
        <v>86</v>
      </c>
      <c r="BK269" s="162">
        <f>ROUND(I269*H269,2)</f>
        <v>0</v>
      </c>
      <c r="BL269" s="18" t="s">
        <v>209</v>
      </c>
      <c r="BM269" s="161" t="s">
        <v>469</v>
      </c>
    </row>
    <row r="270" spans="1:65" s="2" customFormat="1" ht="19.5">
      <c r="A270" s="33"/>
      <c r="B270" s="34"/>
      <c r="C270" s="33"/>
      <c r="D270" s="164" t="s">
        <v>864</v>
      </c>
      <c r="E270" s="33"/>
      <c r="F270" s="205" t="s">
        <v>1440</v>
      </c>
      <c r="G270" s="33"/>
      <c r="H270" s="33"/>
      <c r="I270" s="206"/>
      <c r="J270" s="33"/>
      <c r="K270" s="33"/>
      <c r="L270" s="34"/>
      <c r="M270" s="207"/>
      <c r="N270" s="208"/>
      <c r="O270" s="59"/>
      <c r="P270" s="59"/>
      <c r="Q270" s="59"/>
      <c r="R270" s="59"/>
      <c r="S270" s="59"/>
      <c r="T270" s="60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T270" s="18" t="s">
        <v>864</v>
      </c>
      <c r="AU270" s="18" t="s">
        <v>86</v>
      </c>
    </row>
    <row r="271" spans="1:65" s="2" customFormat="1" ht="33" customHeight="1">
      <c r="A271" s="33"/>
      <c r="B271" s="149"/>
      <c r="C271" s="150" t="s">
        <v>521</v>
      </c>
      <c r="D271" s="150" t="s">
        <v>162</v>
      </c>
      <c r="E271" s="151" t="s">
        <v>1457</v>
      </c>
      <c r="F271" s="152" t="s">
        <v>1458</v>
      </c>
      <c r="G271" s="153" t="s">
        <v>621</v>
      </c>
      <c r="H271" s="154">
        <v>4</v>
      </c>
      <c r="I271" s="155"/>
      <c r="J271" s="156">
        <f>ROUND(I271*H271,2)</f>
        <v>0</v>
      </c>
      <c r="K271" s="152" t="s">
        <v>1</v>
      </c>
      <c r="L271" s="34"/>
      <c r="M271" s="157" t="s">
        <v>1</v>
      </c>
      <c r="N271" s="158" t="s">
        <v>39</v>
      </c>
      <c r="O271" s="59"/>
      <c r="P271" s="159">
        <f>O271*H271</f>
        <v>0</v>
      </c>
      <c r="Q271" s="159">
        <v>0</v>
      </c>
      <c r="R271" s="159">
        <f>Q271*H271</f>
        <v>0</v>
      </c>
      <c r="S271" s="159">
        <v>0</v>
      </c>
      <c r="T271" s="160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1" t="s">
        <v>209</v>
      </c>
      <c r="AT271" s="161" t="s">
        <v>162</v>
      </c>
      <c r="AU271" s="161" t="s">
        <v>86</v>
      </c>
      <c r="AY271" s="18" t="s">
        <v>159</v>
      </c>
      <c r="BE271" s="162">
        <f>IF(N271="základní",J271,0)</f>
        <v>0</v>
      </c>
      <c r="BF271" s="162">
        <f>IF(N271="snížená",J271,0)</f>
        <v>0</v>
      </c>
      <c r="BG271" s="162">
        <f>IF(N271="zákl. přenesená",J271,0)</f>
        <v>0</v>
      </c>
      <c r="BH271" s="162">
        <f>IF(N271="sníž. přenesená",J271,0)</f>
        <v>0</v>
      </c>
      <c r="BI271" s="162">
        <f>IF(N271="nulová",J271,0)</f>
        <v>0</v>
      </c>
      <c r="BJ271" s="18" t="s">
        <v>86</v>
      </c>
      <c r="BK271" s="162">
        <f>ROUND(I271*H271,2)</f>
        <v>0</v>
      </c>
      <c r="BL271" s="18" t="s">
        <v>209</v>
      </c>
      <c r="BM271" s="161" t="s">
        <v>474</v>
      </c>
    </row>
    <row r="272" spans="1:65" s="2" customFormat="1" ht="19.5">
      <c r="A272" s="33"/>
      <c r="B272" s="34"/>
      <c r="C272" s="33"/>
      <c r="D272" s="164" t="s">
        <v>864</v>
      </c>
      <c r="E272" s="33"/>
      <c r="F272" s="205" t="s">
        <v>1440</v>
      </c>
      <c r="G272" s="33"/>
      <c r="H272" s="33"/>
      <c r="I272" s="206"/>
      <c r="J272" s="33"/>
      <c r="K272" s="33"/>
      <c r="L272" s="34"/>
      <c r="M272" s="207"/>
      <c r="N272" s="208"/>
      <c r="O272" s="59"/>
      <c r="P272" s="59"/>
      <c r="Q272" s="59"/>
      <c r="R272" s="59"/>
      <c r="S272" s="59"/>
      <c r="T272" s="60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T272" s="18" t="s">
        <v>864</v>
      </c>
      <c r="AU272" s="18" t="s">
        <v>86</v>
      </c>
    </row>
    <row r="273" spans="1:65" s="2" customFormat="1" ht="33" customHeight="1">
      <c r="A273" s="33"/>
      <c r="B273" s="149"/>
      <c r="C273" s="150" t="s">
        <v>357</v>
      </c>
      <c r="D273" s="150" t="s">
        <v>162</v>
      </c>
      <c r="E273" s="151" t="s">
        <v>1459</v>
      </c>
      <c r="F273" s="152" t="s">
        <v>1460</v>
      </c>
      <c r="G273" s="153" t="s">
        <v>621</v>
      </c>
      <c r="H273" s="154">
        <v>10</v>
      </c>
      <c r="I273" s="155"/>
      <c r="J273" s="156">
        <f>ROUND(I273*H273,2)</f>
        <v>0</v>
      </c>
      <c r="K273" s="152" t="s">
        <v>1</v>
      </c>
      <c r="L273" s="34"/>
      <c r="M273" s="157" t="s">
        <v>1</v>
      </c>
      <c r="N273" s="158" t="s">
        <v>39</v>
      </c>
      <c r="O273" s="59"/>
      <c r="P273" s="159">
        <f>O273*H273</f>
        <v>0</v>
      </c>
      <c r="Q273" s="159">
        <v>0</v>
      </c>
      <c r="R273" s="159">
        <f>Q273*H273</f>
        <v>0</v>
      </c>
      <c r="S273" s="159">
        <v>0</v>
      </c>
      <c r="T273" s="160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1" t="s">
        <v>209</v>
      </c>
      <c r="AT273" s="161" t="s">
        <v>162</v>
      </c>
      <c r="AU273" s="161" t="s">
        <v>86</v>
      </c>
      <c r="AY273" s="18" t="s">
        <v>159</v>
      </c>
      <c r="BE273" s="162">
        <f>IF(N273="základní",J273,0)</f>
        <v>0</v>
      </c>
      <c r="BF273" s="162">
        <f>IF(N273="snížená",J273,0)</f>
        <v>0</v>
      </c>
      <c r="BG273" s="162">
        <f>IF(N273="zákl. přenesená",J273,0)</f>
        <v>0</v>
      </c>
      <c r="BH273" s="162">
        <f>IF(N273="sníž. přenesená",J273,0)</f>
        <v>0</v>
      </c>
      <c r="BI273" s="162">
        <f>IF(N273="nulová",J273,0)</f>
        <v>0</v>
      </c>
      <c r="BJ273" s="18" t="s">
        <v>86</v>
      </c>
      <c r="BK273" s="162">
        <f>ROUND(I273*H273,2)</f>
        <v>0</v>
      </c>
      <c r="BL273" s="18" t="s">
        <v>209</v>
      </c>
      <c r="BM273" s="161" t="s">
        <v>744</v>
      </c>
    </row>
    <row r="274" spans="1:65" s="2" customFormat="1" ht="19.5">
      <c r="A274" s="33"/>
      <c r="B274" s="34"/>
      <c r="C274" s="33"/>
      <c r="D274" s="164" t="s">
        <v>864</v>
      </c>
      <c r="E274" s="33"/>
      <c r="F274" s="205" t="s">
        <v>1440</v>
      </c>
      <c r="G274" s="33"/>
      <c r="H274" s="33"/>
      <c r="I274" s="206"/>
      <c r="J274" s="33"/>
      <c r="K274" s="33"/>
      <c r="L274" s="34"/>
      <c r="M274" s="207"/>
      <c r="N274" s="208"/>
      <c r="O274" s="59"/>
      <c r="P274" s="59"/>
      <c r="Q274" s="59"/>
      <c r="R274" s="59"/>
      <c r="S274" s="59"/>
      <c r="T274" s="60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T274" s="18" t="s">
        <v>864</v>
      </c>
      <c r="AU274" s="18" t="s">
        <v>86</v>
      </c>
    </row>
    <row r="275" spans="1:65" s="2" customFormat="1" ht="33" customHeight="1">
      <c r="A275" s="33"/>
      <c r="B275" s="149"/>
      <c r="C275" s="150" t="s">
        <v>535</v>
      </c>
      <c r="D275" s="150" t="s">
        <v>162</v>
      </c>
      <c r="E275" s="151" t="s">
        <v>1461</v>
      </c>
      <c r="F275" s="152" t="s">
        <v>1462</v>
      </c>
      <c r="G275" s="153" t="s">
        <v>621</v>
      </c>
      <c r="H275" s="154">
        <v>6</v>
      </c>
      <c r="I275" s="155"/>
      <c r="J275" s="156">
        <f>ROUND(I275*H275,2)</f>
        <v>0</v>
      </c>
      <c r="K275" s="152" t="s">
        <v>1</v>
      </c>
      <c r="L275" s="34"/>
      <c r="M275" s="157" t="s">
        <v>1</v>
      </c>
      <c r="N275" s="158" t="s">
        <v>39</v>
      </c>
      <c r="O275" s="59"/>
      <c r="P275" s="159">
        <f>O275*H275</f>
        <v>0</v>
      </c>
      <c r="Q275" s="159">
        <v>0</v>
      </c>
      <c r="R275" s="159">
        <f>Q275*H275</f>
        <v>0</v>
      </c>
      <c r="S275" s="159">
        <v>0</v>
      </c>
      <c r="T275" s="160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1" t="s">
        <v>209</v>
      </c>
      <c r="AT275" s="161" t="s">
        <v>162</v>
      </c>
      <c r="AU275" s="161" t="s">
        <v>86</v>
      </c>
      <c r="AY275" s="18" t="s">
        <v>159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8" t="s">
        <v>86</v>
      </c>
      <c r="BK275" s="162">
        <f>ROUND(I275*H275,2)</f>
        <v>0</v>
      </c>
      <c r="BL275" s="18" t="s">
        <v>209</v>
      </c>
      <c r="BM275" s="161" t="s">
        <v>755</v>
      </c>
    </row>
    <row r="276" spans="1:65" s="2" customFormat="1" ht="19.5">
      <c r="A276" s="33"/>
      <c r="B276" s="34"/>
      <c r="C276" s="33"/>
      <c r="D276" s="164" t="s">
        <v>864</v>
      </c>
      <c r="E276" s="33"/>
      <c r="F276" s="205" t="s">
        <v>1440</v>
      </c>
      <c r="G276" s="33"/>
      <c r="H276" s="33"/>
      <c r="I276" s="206"/>
      <c r="J276" s="33"/>
      <c r="K276" s="33"/>
      <c r="L276" s="34"/>
      <c r="M276" s="207"/>
      <c r="N276" s="208"/>
      <c r="O276" s="59"/>
      <c r="P276" s="59"/>
      <c r="Q276" s="59"/>
      <c r="R276" s="59"/>
      <c r="S276" s="59"/>
      <c r="T276" s="60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8" t="s">
        <v>864</v>
      </c>
      <c r="AU276" s="18" t="s">
        <v>86</v>
      </c>
    </row>
    <row r="277" spans="1:65" s="2" customFormat="1" ht="33" customHeight="1">
      <c r="A277" s="33"/>
      <c r="B277" s="149"/>
      <c r="C277" s="150" t="s">
        <v>362</v>
      </c>
      <c r="D277" s="150" t="s">
        <v>162</v>
      </c>
      <c r="E277" s="151" t="s">
        <v>1463</v>
      </c>
      <c r="F277" s="152" t="s">
        <v>1464</v>
      </c>
      <c r="G277" s="153" t="s">
        <v>621</v>
      </c>
      <c r="H277" s="154">
        <v>6</v>
      </c>
      <c r="I277" s="155"/>
      <c r="J277" s="156">
        <f>ROUND(I277*H277,2)</f>
        <v>0</v>
      </c>
      <c r="K277" s="152" t="s">
        <v>1</v>
      </c>
      <c r="L277" s="34"/>
      <c r="M277" s="157" t="s">
        <v>1</v>
      </c>
      <c r="N277" s="158" t="s">
        <v>39</v>
      </c>
      <c r="O277" s="59"/>
      <c r="P277" s="159">
        <f>O277*H277</f>
        <v>0</v>
      </c>
      <c r="Q277" s="159">
        <v>0</v>
      </c>
      <c r="R277" s="159">
        <f>Q277*H277</f>
        <v>0</v>
      </c>
      <c r="S277" s="159">
        <v>0</v>
      </c>
      <c r="T277" s="160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1" t="s">
        <v>209</v>
      </c>
      <c r="AT277" s="161" t="s">
        <v>162</v>
      </c>
      <c r="AU277" s="161" t="s">
        <v>86</v>
      </c>
      <c r="AY277" s="18" t="s">
        <v>159</v>
      </c>
      <c r="BE277" s="162">
        <f>IF(N277="základní",J277,0)</f>
        <v>0</v>
      </c>
      <c r="BF277" s="162">
        <f>IF(N277="snížená",J277,0)</f>
        <v>0</v>
      </c>
      <c r="BG277" s="162">
        <f>IF(N277="zákl. přenesená",J277,0)</f>
        <v>0</v>
      </c>
      <c r="BH277" s="162">
        <f>IF(N277="sníž. přenesená",J277,0)</f>
        <v>0</v>
      </c>
      <c r="BI277" s="162">
        <f>IF(N277="nulová",J277,0)</f>
        <v>0</v>
      </c>
      <c r="BJ277" s="18" t="s">
        <v>86</v>
      </c>
      <c r="BK277" s="162">
        <f>ROUND(I277*H277,2)</f>
        <v>0</v>
      </c>
      <c r="BL277" s="18" t="s">
        <v>209</v>
      </c>
      <c r="BM277" s="161" t="s">
        <v>481</v>
      </c>
    </row>
    <row r="278" spans="1:65" s="2" customFormat="1" ht="19.5">
      <c r="A278" s="33"/>
      <c r="B278" s="34"/>
      <c r="C278" s="33"/>
      <c r="D278" s="164" t="s">
        <v>864</v>
      </c>
      <c r="E278" s="33"/>
      <c r="F278" s="205" t="s">
        <v>1440</v>
      </c>
      <c r="G278" s="33"/>
      <c r="H278" s="33"/>
      <c r="I278" s="206"/>
      <c r="J278" s="33"/>
      <c r="K278" s="33"/>
      <c r="L278" s="34"/>
      <c r="M278" s="207"/>
      <c r="N278" s="208"/>
      <c r="O278" s="59"/>
      <c r="P278" s="59"/>
      <c r="Q278" s="59"/>
      <c r="R278" s="59"/>
      <c r="S278" s="59"/>
      <c r="T278" s="60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T278" s="18" t="s">
        <v>864</v>
      </c>
      <c r="AU278" s="18" t="s">
        <v>86</v>
      </c>
    </row>
    <row r="279" spans="1:65" s="2" customFormat="1" ht="37.9" customHeight="1">
      <c r="A279" s="33"/>
      <c r="B279" s="149"/>
      <c r="C279" s="150" t="s">
        <v>542</v>
      </c>
      <c r="D279" s="150" t="s">
        <v>162</v>
      </c>
      <c r="E279" s="151" t="s">
        <v>1465</v>
      </c>
      <c r="F279" s="152" t="s">
        <v>1466</v>
      </c>
      <c r="G279" s="153" t="s">
        <v>1424</v>
      </c>
      <c r="H279" s="154">
        <v>2</v>
      </c>
      <c r="I279" s="155"/>
      <c r="J279" s="156">
        <f>ROUND(I279*H279,2)</f>
        <v>0</v>
      </c>
      <c r="K279" s="152" t="s">
        <v>1</v>
      </c>
      <c r="L279" s="34"/>
      <c r="M279" s="157" t="s">
        <v>1</v>
      </c>
      <c r="N279" s="158" t="s">
        <v>39</v>
      </c>
      <c r="O279" s="59"/>
      <c r="P279" s="159">
        <f>O279*H279</f>
        <v>0</v>
      </c>
      <c r="Q279" s="159">
        <v>0</v>
      </c>
      <c r="R279" s="159">
        <f>Q279*H279</f>
        <v>0</v>
      </c>
      <c r="S279" s="159">
        <v>0</v>
      </c>
      <c r="T279" s="160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1" t="s">
        <v>209</v>
      </c>
      <c r="AT279" s="161" t="s">
        <v>162</v>
      </c>
      <c r="AU279" s="161" t="s">
        <v>86</v>
      </c>
      <c r="AY279" s="18" t="s">
        <v>159</v>
      </c>
      <c r="BE279" s="162">
        <f>IF(N279="základní",J279,0)</f>
        <v>0</v>
      </c>
      <c r="BF279" s="162">
        <f>IF(N279="snížená",J279,0)</f>
        <v>0</v>
      </c>
      <c r="BG279" s="162">
        <f>IF(N279="zákl. přenesená",J279,0)</f>
        <v>0</v>
      </c>
      <c r="BH279" s="162">
        <f>IF(N279="sníž. přenesená",J279,0)</f>
        <v>0</v>
      </c>
      <c r="BI279" s="162">
        <f>IF(N279="nulová",J279,0)</f>
        <v>0</v>
      </c>
      <c r="BJ279" s="18" t="s">
        <v>86</v>
      </c>
      <c r="BK279" s="162">
        <f>ROUND(I279*H279,2)</f>
        <v>0</v>
      </c>
      <c r="BL279" s="18" t="s">
        <v>209</v>
      </c>
      <c r="BM279" s="161" t="s">
        <v>486</v>
      </c>
    </row>
    <row r="280" spans="1:65" s="13" customFormat="1" ht="11.25">
      <c r="B280" s="163"/>
      <c r="D280" s="164" t="s">
        <v>168</v>
      </c>
      <c r="E280" s="165" t="s">
        <v>1</v>
      </c>
      <c r="F280" s="166" t="s">
        <v>1467</v>
      </c>
      <c r="H280" s="167">
        <v>2</v>
      </c>
      <c r="I280" s="168"/>
      <c r="L280" s="163"/>
      <c r="M280" s="169"/>
      <c r="N280" s="170"/>
      <c r="O280" s="170"/>
      <c r="P280" s="170"/>
      <c r="Q280" s="170"/>
      <c r="R280" s="170"/>
      <c r="S280" s="170"/>
      <c r="T280" s="171"/>
      <c r="AT280" s="165" t="s">
        <v>168</v>
      </c>
      <c r="AU280" s="165" t="s">
        <v>86</v>
      </c>
      <c r="AV280" s="13" t="s">
        <v>86</v>
      </c>
      <c r="AW280" s="13" t="s">
        <v>30</v>
      </c>
      <c r="AX280" s="13" t="s">
        <v>73</v>
      </c>
      <c r="AY280" s="165" t="s">
        <v>159</v>
      </c>
    </row>
    <row r="281" spans="1:65" s="14" customFormat="1" ht="11.25">
      <c r="B281" s="172"/>
      <c r="D281" s="164" t="s">
        <v>168</v>
      </c>
      <c r="E281" s="173" t="s">
        <v>1</v>
      </c>
      <c r="F281" s="174" t="s">
        <v>170</v>
      </c>
      <c r="H281" s="175">
        <v>2</v>
      </c>
      <c r="I281" s="176"/>
      <c r="L281" s="172"/>
      <c r="M281" s="177"/>
      <c r="N281" s="178"/>
      <c r="O281" s="178"/>
      <c r="P281" s="178"/>
      <c r="Q281" s="178"/>
      <c r="R281" s="178"/>
      <c r="S281" s="178"/>
      <c r="T281" s="179"/>
      <c r="AT281" s="173" t="s">
        <v>168</v>
      </c>
      <c r="AU281" s="173" t="s">
        <v>86</v>
      </c>
      <c r="AV281" s="14" t="s">
        <v>167</v>
      </c>
      <c r="AW281" s="14" t="s">
        <v>30</v>
      </c>
      <c r="AX281" s="14" t="s">
        <v>80</v>
      </c>
      <c r="AY281" s="173" t="s">
        <v>159</v>
      </c>
    </row>
    <row r="282" spans="1:65" s="2" customFormat="1" ht="37.9" customHeight="1">
      <c r="A282" s="33"/>
      <c r="B282" s="149"/>
      <c r="C282" s="150" t="s">
        <v>378</v>
      </c>
      <c r="D282" s="150" t="s">
        <v>162</v>
      </c>
      <c r="E282" s="151" t="s">
        <v>1468</v>
      </c>
      <c r="F282" s="152" t="s">
        <v>1469</v>
      </c>
      <c r="G282" s="153" t="s">
        <v>1424</v>
      </c>
      <c r="H282" s="154">
        <v>1</v>
      </c>
      <c r="I282" s="155"/>
      <c r="J282" s="156">
        <f>ROUND(I282*H282,2)</f>
        <v>0</v>
      </c>
      <c r="K282" s="152" t="s">
        <v>1</v>
      </c>
      <c r="L282" s="34"/>
      <c r="M282" s="157" t="s">
        <v>1</v>
      </c>
      <c r="N282" s="158" t="s">
        <v>39</v>
      </c>
      <c r="O282" s="59"/>
      <c r="P282" s="159">
        <f>O282*H282</f>
        <v>0</v>
      </c>
      <c r="Q282" s="159">
        <v>0</v>
      </c>
      <c r="R282" s="159">
        <f>Q282*H282</f>
        <v>0</v>
      </c>
      <c r="S282" s="159">
        <v>0</v>
      </c>
      <c r="T282" s="160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1" t="s">
        <v>209</v>
      </c>
      <c r="AT282" s="161" t="s">
        <v>162</v>
      </c>
      <c r="AU282" s="161" t="s">
        <v>86</v>
      </c>
      <c r="AY282" s="18" t="s">
        <v>159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8" t="s">
        <v>86</v>
      </c>
      <c r="BK282" s="162">
        <f>ROUND(I282*H282,2)</f>
        <v>0</v>
      </c>
      <c r="BL282" s="18" t="s">
        <v>209</v>
      </c>
      <c r="BM282" s="161" t="s">
        <v>492</v>
      </c>
    </row>
    <row r="283" spans="1:65" s="13" customFormat="1" ht="11.25">
      <c r="B283" s="163"/>
      <c r="D283" s="164" t="s">
        <v>168</v>
      </c>
      <c r="E283" s="165" t="s">
        <v>1</v>
      </c>
      <c r="F283" s="166" t="s">
        <v>1470</v>
      </c>
      <c r="H283" s="167">
        <v>1</v>
      </c>
      <c r="I283" s="168"/>
      <c r="L283" s="163"/>
      <c r="M283" s="169"/>
      <c r="N283" s="170"/>
      <c r="O283" s="170"/>
      <c r="P283" s="170"/>
      <c r="Q283" s="170"/>
      <c r="R283" s="170"/>
      <c r="S283" s="170"/>
      <c r="T283" s="171"/>
      <c r="AT283" s="165" t="s">
        <v>168</v>
      </c>
      <c r="AU283" s="165" t="s">
        <v>86</v>
      </c>
      <c r="AV283" s="13" t="s">
        <v>86</v>
      </c>
      <c r="AW283" s="13" t="s">
        <v>30</v>
      </c>
      <c r="AX283" s="13" t="s">
        <v>73</v>
      </c>
      <c r="AY283" s="165" t="s">
        <v>159</v>
      </c>
    </row>
    <row r="284" spans="1:65" s="14" customFormat="1" ht="11.25">
      <c r="B284" s="172"/>
      <c r="D284" s="164" t="s">
        <v>168</v>
      </c>
      <c r="E284" s="173" t="s">
        <v>1</v>
      </c>
      <c r="F284" s="174" t="s">
        <v>170</v>
      </c>
      <c r="H284" s="175">
        <v>1</v>
      </c>
      <c r="I284" s="176"/>
      <c r="L284" s="172"/>
      <c r="M284" s="177"/>
      <c r="N284" s="178"/>
      <c r="O284" s="178"/>
      <c r="P284" s="178"/>
      <c r="Q284" s="178"/>
      <c r="R284" s="178"/>
      <c r="S284" s="178"/>
      <c r="T284" s="179"/>
      <c r="AT284" s="173" t="s">
        <v>168</v>
      </c>
      <c r="AU284" s="173" t="s">
        <v>86</v>
      </c>
      <c r="AV284" s="14" t="s">
        <v>167</v>
      </c>
      <c r="AW284" s="14" t="s">
        <v>30</v>
      </c>
      <c r="AX284" s="14" t="s">
        <v>80</v>
      </c>
      <c r="AY284" s="173" t="s">
        <v>159</v>
      </c>
    </row>
    <row r="285" spans="1:65" s="2" customFormat="1" ht="21.75" customHeight="1">
      <c r="A285" s="33"/>
      <c r="B285" s="149"/>
      <c r="C285" s="150" t="s">
        <v>549</v>
      </c>
      <c r="D285" s="150" t="s">
        <v>162</v>
      </c>
      <c r="E285" s="151" t="s">
        <v>1471</v>
      </c>
      <c r="F285" s="152" t="s">
        <v>1472</v>
      </c>
      <c r="G285" s="153" t="s">
        <v>621</v>
      </c>
      <c r="H285" s="154">
        <v>114</v>
      </c>
      <c r="I285" s="155"/>
      <c r="J285" s="156">
        <f>ROUND(I285*H285,2)</f>
        <v>0</v>
      </c>
      <c r="K285" s="152" t="s">
        <v>1</v>
      </c>
      <c r="L285" s="34"/>
      <c r="M285" s="157" t="s">
        <v>1</v>
      </c>
      <c r="N285" s="158" t="s">
        <v>39</v>
      </c>
      <c r="O285" s="59"/>
      <c r="P285" s="159">
        <f>O285*H285</f>
        <v>0</v>
      </c>
      <c r="Q285" s="159">
        <v>0</v>
      </c>
      <c r="R285" s="159">
        <f>Q285*H285</f>
        <v>0</v>
      </c>
      <c r="S285" s="159">
        <v>0</v>
      </c>
      <c r="T285" s="160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1" t="s">
        <v>209</v>
      </c>
      <c r="AT285" s="161" t="s">
        <v>162</v>
      </c>
      <c r="AU285" s="161" t="s">
        <v>86</v>
      </c>
      <c r="AY285" s="18" t="s">
        <v>159</v>
      </c>
      <c r="BE285" s="162">
        <f>IF(N285="základní",J285,0)</f>
        <v>0</v>
      </c>
      <c r="BF285" s="162">
        <f>IF(N285="snížená",J285,0)</f>
        <v>0</v>
      </c>
      <c r="BG285" s="162">
        <f>IF(N285="zákl. přenesená",J285,0)</f>
        <v>0</v>
      </c>
      <c r="BH285" s="162">
        <f>IF(N285="sníž. přenesená",J285,0)</f>
        <v>0</v>
      </c>
      <c r="BI285" s="162">
        <f>IF(N285="nulová",J285,0)</f>
        <v>0</v>
      </c>
      <c r="BJ285" s="18" t="s">
        <v>86</v>
      </c>
      <c r="BK285" s="162">
        <f>ROUND(I285*H285,2)</f>
        <v>0</v>
      </c>
      <c r="BL285" s="18" t="s">
        <v>209</v>
      </c>
      <c r="BM285" s="161" t="s">
        <v>500</v>
      </c>
    </row>
    <row r="286" spans="1:65" s="2" customFormat="1" ht="19.5">
      <c r="A286" s="33"/>
      <c r="B286" s="34"/>
      <c r="C286" s="33"/>
      <c r="D286" s="164" t="s">
        <v>864</v>
      </c>
      <c r="E286" s="33"/>
      <c r="F286" s="205" t="s">
        <v>1473</v>
      </c>
      <c r="G286" s="33"/>
      <c r="H286" s="33"/>
      <c r="I286" s="206"/>
      <c r="J286" s="33"/>
      <c r="K286" s="33"/>
      <c r="L286" s="34"/>
      <c r="M286" s="207"/>
      <c r="N286" s="208"/>
      <c r="O286" s="59"/>
      <c r="P286" s="59"/>
      <c r="Q286" s="59"/>
      <c r="R286" s="59"/>
      <c r="S286" s="59"/>
      <c r="T286" s="60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T286" s="18" t="s">
        <v>864</v>
      </c>
      <c r="AU286" s="18" t="s">
        <v>86</v>
      </c>
    </row>
    <row r="287" spans="1:65" s="13" customFormat="1" ht="11.25">
      <c r="B287" s="163"/>
      <c r="D287" s="164" t="s">
        <v>168</v>
      </c>
      <c r="E287" s="165" t="s">
        <v>1</v>
      </c>
      <c r="F287" s="166" t="s">
        <v>1474</v>
      </c>
      <c r="H287" s="167">
        <v>114</v>
      </c>
      <c r="I287" s="168"/>
      <c r="L287" s="163"/>
      <c r="M287" s="169"/>
      <c r="N287" s="170"/>
      <c r="O287" s="170"/>
      <c r="P287" s="170"/>
      <c r="Q287" s="170"/>
      <c r="R287" s="170"/>
      <c r="S287" s="170"/>
      <c r="T287" s="171"/>
      <c r="AT287" s="165" t="s">
        <v>168</v>
      </c>
      <c r="AU287" s="165" t="s">
        <v>86</v>
      </c>
      <c r="AV287" s="13" t="s">
        <v>86</v>
      </c>
      <c r="AW287" s="13" t="s">
        <v>30</v>
      </c>
      <c r="AX287" s="13" t="s">
        <v>73</v>
      </c>
      <c r="AY287" s="165" t="s">
        <v>159</v>
      </c>
    </row>
    <row r="288" spans="1:65" s="14" customFormat="1" ht="11.25">
      <c r="B288" s="172"/>
      <c r="D288" s="164" t="s">
        <v>168</v>
      </c>
      <c r="E288" s="173" t="s">
        <v>1</v>
      </c>
      <c r="F288" s="174" t="s">
        <v>170</v>
      </c>
      <c r="H288" s="175">
        <v>114</v>
      </c>
      <c r="I288" s="176"/>
      <c r="L288" s="172"/>
      <c r="M288" s="177"/>
      <c r="N288" s="178"/>
      <c r="O288" s="178"/>
      <c r="P288" s="178"/>
      <c r="Q288" s="178"/>
      <c r="R288" s="178"/>
      <c r="S288" s="178"/>
      <c r="T288" s="179"/>
      <c r="AT288" s="173" t="s">
        <v>168</v>
      </c>
      <c r="AU288" s="173" t="s">
        <v>86</v>
      </c>
      <c r="AV288" s="14" t="s">
        <v>167</v>
      </c>
      <c r="AW288" s="14" t="s">
        <v>30</v>
      </c>
      <c r="AX288" s="14" t="s">
        <v>80</v>
      </c>
      <c r="AY288" s="173" t="s">
        <v>159</v>
      </c>
    </row>
    <row r="289" spans="1:65" s="2" customFormat="1" ht="24.2" customHeight="1">
      <c r="A289" s="33"/>
      <c r="B289" s="149"/>
      <c r="C289" s="150" t="s">
        <v>554</v>
      </c>
      <c r="D289" s="150" t="s">
        <v>162</v>
      </c>
      <c r="E289" s="151" t="s">
        <v>1475</v>
      </c>
      <c r="F289" s="152" t="s">
        <v>1476</v>
      </c>
      <c r="G289" s="153" t="s">
        <v>621</v>
      </c>
      <c r="H289" s="154">
        <v>4</v>
      </c>
      <c r="I289" s="155"/>
      <c r="J289" s="156">
        <f t="shared" ref="J289:J298" si="20">ROUND(I289*H289,2)</f>
        <v>0</v>
      </c>
      <c r="K289" s="152" t="s">
        <v>1</v>
      </c>
      <c r="L289" s="34"/>
      <c r="M289" s="157" t="s">
        <v>1</v>
      </c>
      <c r="N289" s="158" t="s">
        <v>39</v>
      </c>
      <c r="O289" s="59"/>
      <c r="P289" s="159">
        <f t="shared" ref="P289:P298" si="21">O289*H289</f>
        <v>0</v>
      </c>
      <c r="Q289" s="159">
        <v>0</v>
      </c>
      <c r="R289" s="159">
        <f t="shared" ref="R289:R298" si="22">Q289*H289</f>
        <v>0</v>
      </c>
      <c r="S289" s="159">
        <v>0</v>
      </c>
      <c r="T289" s="160">
        <f t="shared" ref="T289:T298" si="23"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1" t="s">
        <v>209</v>
      </c>
      <c r="AT289" s="161" t="s">
        <v>162</v>
      </c>
      <c r="AU289" s="161" t="s">
        <v>86</v>
      </c>
      <c r="AY289" s="18" t="s">
        <v>159</v>
      </c>
      <c r="BE289" s="162">
        <f t="shared" ref="BE289:BE298" si="24">IF(N289="základní",J289,0)</f>
        <v>0</v>
      </c>
      <c r="BF289" s="162">
        <f t="shared" ref="BF289:BF298" si="25">IF(N289="snížená",J289,0)</f>
        <v>0</v>
      </c>
      <c r="BG289" s="162">
        <f t="shared" ref="BG289:BG298" si="26">IF(N289="zákl. přenesená",J289,0)</f>
        <v>0</v>
      </c>
      <c r="BH289" s="162">
        <f t="shared" ref="BH289:BH298" si="27">IF(N289="sníž. přenesená",J289,0)</f>
        <v>0</v>
      </c>
      <c r="BI289" s="162">
        <f t="shared" ref="BI289:BI298" si="28">IF(N289="nulová",J289,0)</f>
        <v>0</v>
      </c>
      <c r="BJ289" s="18" t="s">
        <v>86</v>
      </c>
      <c r="BK289" s="162">
        <f t="shared" ref="BK289:BK298" si="29">ROUND(I289*H289,2)</f>
        <v>0</v>
      </c>
      <c r="BL289" s="18" t="s">
        <v>209</v>
      </c>
      <c r="BM289" s="161" t="s">
        <v>506</v>
      </c>
    </row>
    <row r="290" spans="1:65" s="2" customFormat="1" ht="24.2" customHeight="1">
      <c r="A290" s="33"/>
      <c r="B290" s="149"/>
      <c r="C290" s="150" t="s">
        <v>559</v>
      </c>
      <c r="D290" s="150" t="s">
        <v>162</v>
      </c>
      <c r="E290" s="151" t="s">
        <v>1477</v>
      </c>
      <c r="F290" s="152" t="s">
        <v>1478</v>
      </c>
      <c r="G290" s="153" t="s">
        <v>621</v>
      </c>
      <c r="H290" s="154">
        <v>6</v>
      </c>
      <c r="I290" s="155"/>
      <c r="J290" s="156">
        <f t="shared" si="20"/>
        <v>0</v>
      </c>
      <c r="K290" s="152" t="s">
        <v>1</v>
      </c>
      <c r="L290" s="34"/>
      <c r="M290" s="157" t="s">
        <v>1</v>
      </c>
      <c r="N290" s="158" t="s">
        <v>39</v>
      </c>
      <c r="O290" s="59"/>
      <c r="P290" s="159">
        <f t="shared" si="21"/>
        <v>0</v>
      </c>
      <c r="Q290" s="159">
        <v>0</v>
      </c>
      <c r="R290" s="159">
        <f t="shared" si="22"/>
        <v>0</v>
      </c>
      <c r="S290" s="159">
        <v>0</v>
      </c>
      <c r="T290" s="160">
        <f t="shared" si="23"/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1" t="s">
        <v>209</v>
      </c>
      <c r="AT290" s="161" t="s">
        <v>162</v>
      </c>
      <c r="AU290" s="161" t="s">
        <v>86</v>
      </c>
      <c r="AY290" s="18" t="s">
        <v>159</v>
      </c>
      <c r="BE290" s="162">
        <f t="shared" si="24"/>
        <v>0</v>
      </c>
      <c r="BF290" s="162">
        <f t="shared" si="25"/>
        <v>0</v>
      </c>
      <c r="BG290" s="162">
        <f t="shared" si="26"/>
        <v>0</v>
      </c>
      <c r="BH290" s="162">
        <f t="shared" si="27"/>
        <v>0</v>
      </c>
      <c r="BI290" s="162">
        <f t="shared" si="28"/>
        <v>0</v>
      </c>
      <c r="BJ290" s="18" t="s">
        <v>86</v>
      </c>
      <c r="BK290" s="162">
        <f t="shared" si="29"/>
        <v>0</v>
      </c>
      <c r="BL290" s="18" t="s">
        <v>209</v>
      </c>
      <c r="BM290" s="161" t="s">
        <v>510</v>
      </c>
    </row>
    <row r="291" spans="1:65" s="2" customFormat="1" ht="24.2" customHeight="1">
      <c r="A291" s="33"/>
      <c r="B291" s="149"/>
      <c r="C291" s="150" t="s">
        <v>387</v>
      </c>
      <c r="D291" s="150" t="s">
        <v>162</v>
      </c>
      <c r="E291" s="151" t="s">
        <v>1479</v>
      </c>
      <c r="F291" s="152" t="s">
        <v>1480</v>
      </c>
      <c r="G291" s="153" t="s">
        <v>621</v>
      </c>
      <c r="H291" s="154">
        <v>2</v>
      </c>
      <c r="I291" s="155"/>
      <c r="J291" s="156">
        <f t="shared" si="20"/>
        <v>0</v>
      </c>
      <c r="K291" s="152" t="s">
        <v>1</v>
      </c>
      <c r="L291" s="34"/>
      <c r="M291" s="157" t="s">
        <v>1</v>
      </c>
      <c r="N291" s="158" t="s">
        <v>39</v>
      </c>
      <c r="O291" s="59"/>
      <c r="P291" s="159">
        <f t="shared" si="21"/>
        <v>0</v>
      </c>
      <c r="Q291" s="159">
        <v>0</v>
      </c>
      <c r="R291" s="159">
        <f t="shared" si="22"/>
        <v>0</v>
      </c>
      <c r="S291" s="159">
        <v>0</v>
      </c>
      <c r="T291" s="160">
        <f t="shared" si="23"/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1" t="s">
        <v>209</v>
      </c>
      <c r="AT291" s="161" t="s">
        <v>162</v>
      </c>
      <c r="AU291" s="161" t="s">
        <v>86</v>
      </c>
      <c r="AY291" s="18" t="s">
        <v>159</v>
      </c>
      <c r="BE291" s="162">
        <f t="shared" si="24"/>
        <v>0</v>
      </c>
      <c r="BF291" s="162">
        <f t="shared" si="25"/>
        <v>0</v>
      </c>
      <c r="BG291" s="162">
        <f t="shared" si="26"/>
        <v>0</v>
      </c>
      <c r="BH291" s="162">
        <f t="shared" si="27"/>
        <v>0</v>
      </c>
      <c r="BI291" s="162">
        <f t="shared" si="28"/>
        <v>0</v>
      </c>
      <c r="BJ291" s="18" t="s">
        <v>86</v>
      </c>
      <c r="BK291" s="162">
        <f t="shared" si="29"/>
        <v>0</v>
      </c>
      <c r="BL291" s="18" t="s">
        <v>209</v>
      </c>
      <c r="BM291" s="161" t="s">
        <v>524</v>
      </c>
    </row>
    <row r="292" spans="1:65" s="2" customFormat="1" ht="33" customHeight="1">
      <c r="A292" s="33"/>
      <c r="B292" s="149"/>
      <c r="C292" s="150" t="s">
        <v>567</v>
      </c>
      <c r="D292" s="150" t="s">
        <v>162</v>
      </c>
      <c r="E292" s="151" t="s">
        <v>1481</v>
      </c>
      <c r="F292" s="152" t="s">
        <v>1482</v>
      </c>
      <c r="G292" s="153" t="s">
        <v>621</v>
      </c>
      <c r="H292" s="154">
        <v>19</v>
      </c>
      <c r="I292" s="155"/>
      <c r="J292" s="156">
        <f t="shared" si="20"/>
        <v>0</v>
      </c>
      <c r="K292" s="152" t="s">
        <v>1</v>
      </c>
      <c r="L292" s="34"/>
      <c r="M292" s="157" t="s">
        <v>1</v>
      </c>
      <c r="N292" s="158" t="s">
        <v>39</v>
      </c>
      <c r="O292" s="59"/>
      <c r="P292" s="159">
        <f t="shared" si="21"/>
        <v>0</v>
      </c>
      <c r="Q292" s="159">
        <v>0</v>
      </c>
      <c r="R292" s="159">
        <f t="shared" si="22"/>
        <v>0</v>
      </c>
      <c r="S292" s="159">
        <v>0</v>
      </c>
      <c r="T292" s="160">
        <f t="shared" si="23"/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1" t="s">
        <v>209</v>
      </c>
      <c r="AT292" s="161" t="s">
        <v>162</v>
      </c>
      <c r="AU292" s="161" t="s">
        <v>86</v>
      </c>
      <c r="AY292" s="18" t="s">
        <v>159</v>
      </c>
      <c r="BE292" s="162">
        <f t="shared" si="24"/>
        <v>0</v>
      </c>
      <c r="BF292" s="162">
        <f t="shared" si="25"/>
        <v>0</v>
      </c>
      <c r="BG292" s="162">
        <f t="shared" si="26"/>
        <v>0</v>
      </c>
      <c r="BH292" s="162">
        <f t="shared" si="27"/>
        <v>0</v>
      </c>
      <c r="BI292" s="162">
        <f t="shared" si="28"/>
        <v>0</v>
      </c>
      <c r="BJ292" s="18" t="s">
        <v>86</v>
      </c>
      <c r="BK292" s="162">
        <f t="shared" si="29"/>
        <v>0</v>
      </c>
      <c r="BL292" s="18" t="s">
        <v>209</v>
      </c>
      <c r="BM292" s="161" t="s">
        <v>533</v>
      </c>
    </row>
    <row r="293" spans="1:65" s="2" customFormat="1" ht="33" customHeight="1">
      <c r="A293" s="33"/>
      <c r="B293" s="149"/>
      <c r="C293" s="150" t="s">
        <v>572</v>
      </c>
      <c r="D293" s="150" t="s">
        <v>162</v>
      </c>
      <c r="E293" s="151" t="s">
        <v>1483</v>
      </c>
      <c r="F293" s="152" t="s">
        <v>1484</v>
      </c>
      <c r="G293" s="153" t="s">
        <v>621</v>
      </c>
      <c r="H293" s="154">
        <v>43</v>
      </c>
      <c r="I293" s="155"/>
      <c r="J293" s="156">
        <f t="shared" si="20"/>
        <v>0</v>
      </c>
      <c r="K293" s="152" t="s">
        <v>1</v>
      </c>
      <c r="L293" s="34"/>
      <c r="M293" s="157" t="s">
        <v>1</v>
      </c>
      <c r="N293" s="158" t="s">
        <v>39</v>
      </c>
      <c r="O293" s="59"/>
      <c r="P293" s="159">
        <f t="shared" si="21"/>
        <v>0</v>
      </c>
      <c r="Q293" s="159">
        <v>0</v>
      </c>
      <c r="R293" s="159">
        <f t="shared" si="22"/>
        <v>0</v>
      </c>
      <c r="S293" s="159">
        <v>0</v>
      </c>
      <c r="T293" s="160">
        <f t="shared" si="23"/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1" t="s">
        <v>209</v>
      </c>
      <c r="AT293" s="161" t="s">
        <v>162</v>
      </c>
      <c r="AU293" s="161" t="s">
        <v>86</v>
      </c>
      <c r="AY293" s="18" t="s">
        <v>159</v>
      </c>
      <c r="BE293" s="162">
        <f t="shared" si="24"/>
        <v>0</v>
      </c>
      <c r="BF293" s="162">
        <f t="shared" si="25"/>
        <v>0</v>
      </c>
      <c r="BG293" s="162">
        <f t="shared" si="26"/>
        <v>0</v>
      </c>
      <c r="BH293" s="162">
        <f t="shared" si="27"/>
        <v>0</v>
      </c>
      <c r="BI293" s="162">
        <f t="shared" si="28"/>
        <v>0</v>
      </c>
      <c r="BJ293" s="18" t="s">
        <v>86</v>
      </c>
      <c r="BK293" s="162">
        <f t="shared" si="29"/>
        <v>0</v>
      </c>
      <c r="BL293" s="18" t="s">
        <v>209</v>
      </c>
      <c r="BM293" s="161" t="s">
        <v>538</v>
      </c>
    </row>
    <row r="294" spans="1:65" s="2" customFormat="1" ht="33" customHeight="1">
      <c r="A294" s="33"/>
      <c r="B294" s="149"/>
      <c r="C294" s="150" t="s">
        <v>577</v>
      </c>
      <c r="D294" s="150" t="s">
        <v>162</v>
      </c>
      <c r="E294" s="151" t="s">
        <v>1485</v>
      </c>
      <c r="F294" s="152" t="s">
        <v>1486</v>
      </c>
      <c r="G294" s="153" t="s">
        <v>621</v>
      </c>
      <c r="H294" s="154">
        <v>2</v>
      </c>
      <c r="I294" s="155"/>
      <c r="J294" s="156">
        <f t="shared" si="20"/>
        <v>0</v>
      </c>
      <c r="K294" s="152" t="s">
        <v>1</v>
      </c>
      <c r="L294" s="34"/>
      <c r="M294" s="157" t="s">
        <v>1</v>
      </c>
      <c r="N294" s="158" t="s">
        <v>39</v>
      </c>
      <c r="O294" s="59"/>
      <c r="P294" s="159">
        <f t="shared" si="21"/>
        <v>0</v>
      </c>
      <c r="Q294" s="159">
        <v>0</v>
      </c>
      <c r="R294" s="159">
        <f t="shared" si="22"/>
        <v>0</v>
      </c>
      <c r="S294" s="159">
        <v>0</v>
      </c>
      <c r="T294" s="160">
        <f t="shared" si="23"/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1" t="s">
        <v>209</v>
      </c>
      <c r="AT294" s="161" t="s">
        <v>162</v>
      </c>
      <c r="AU294" s="161" t="s">
        <v>86</v>
      </c>
      <c r="AY294" s="18" t="s">
        <v>159</v>
      </c>
      <c r="BE294" s="162">
        <f t="shared" si="24"/>
        <v>0</v>
      </c>
      <c r="BF294" s="162">
        <f t="shared" si="25"/>
        <v>0</v>
      </c>
      <c r="BG294" s="162">
        <f t="shared" si="26"/>
        <v>0</v>
      </c>
      <c r="BH294" s="162">
        <f t="shared" si="27"/>
        <v>0</v>
      </c>
      <c r="BI294" s="162">
        <f t="shared" si="28"/>
        <v>0</v>
      </c>
      <c r="BJ294" s="18" t="s">
        <v>86</v>
      </c>
      <c r="BK294" s="162">
        <f t="shared" si="29"/>
        <v>0</v>
      </c>
      <c r="BL294" s="18" t="s">
        <v>209</v>
      </c>
      <c r="BM294" s="161" t="s">
        <v>541</v>
      </c>
    </row>
    <row r="295" spans="1:65" s="2" customFormat="1" ht="33" customHeight="1">
      <c r="A295" s="33"/>
      <c r="B295" s="149"/>
      <c r="C295" s="150" t="s">
        <v>398</v>
      </c>
      <c r="D295" s="150" t="s">
        <v>162</v>
      </c>
      <c r="E295" s="151" t="s">
        <v>1487</v>
      </c>
      <c r="F295" s="152" t="s">
        <v>1488</v>
      </c>
      <c r="G295" s="153" t="s">
        <v>621</v>
      </c>
      <c r="H295" s="154">
        <v>5</v>
      </c>
      <c r="I295" s="155"/>
      <c r="J295" s="156">
        <f t="shared" si="20"/>
        <v>0</v>
      </c>
      <c r="K295" s="152" t="s">
        <v>1</v>
      </c>
      <c r="L295" s="34"/>
      <c r="M295" s="157" t="s">
        <v>1</v>
      </c>
      <c r="N295" s="158" t="s">
        <v>39</v>
      </c>
      <c r="O295" s="59"/>
      <c r="P295" s="159">
        <f t="shared" si="21"/>
        <v>0</v>
      </c>
      <c r="Q295" s="159">
        <v>0</v>
      </c>
      <c r="R295" s="159">
        <f t="shared" si="22"/>
        <v>0</v>
      </c>
      <c r="S295" s="159">
        <v>0</v>
      </c>
      <c r="T295" s="160">
        <f t="shared" si="2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1" t="s">
        <v>209</v>
      </c>
      <c r="AT295" s="161" t="s">
        <v>162</v>
      </c>
      <c r="AU295" s="161" t="s">
        <v>86</v>
      </c>
      <c r="AY295" s="18" t="s">
        <v>159</v>
      </c>
      <c r="BE295" s="162">
        <f t="shared" si="24"/>
        <v>0</v>
      </c>
      <c r="BF295" s="162">
        <f t="shared" si="25"/>
        <v>0</v>
      </c>
      <c r="BG295" s="162">
        <f t="shared" si="26"/>
        <v>0</v>
      </c>
      <c r="BH295" s="162">
        <f t="shared" si="27"/>
        <v>0</v>
      </c>
      <c r="BI295" s="162">
        <f t="shared" si="28"/>
        <v>0</v>
      </c>
      <c r="BJ295" s="18" t="s">
        <v>86</v>
      </c>
      <c r="BK295" s="162">
        <f t="shared" si="29"/>
        <v>0</v>
      </c>
      <c r="BL295" s="18" t="s">
        <v>209</v>
      </c>
      <c r="BM295" s="161" t="s">
        <v>545</v>
      </c>
    </row>
    <row r="296" spans="1:65" s="2" customFormat="1" ht="33" customHeight="1">
      <c r="A296" s="33"/>
      <c r="B296" s="149"/>
      <c r="C296" s="150" t="s">
        <v>586</v>
      </c>
      <c r="D296" s="150" t="s">
        <v>162</v>
      </c>
      <c r="E296" s="151" t="s">
        <v>1489</v>
      </c>
      <c r="F296" s="152" t="s">
        <v>1490</v>
      </c>
      <c r="G296" s="153" t="s">
        <v>621</v>
      </c>
      <c r="H296" s="154">
        <v>2</v>
      </c>
      <c r="I296" s="155"/>
      <c r="J296" s="156">
        <f t="shared" si="20"/>
        <v>0</v>
      </c>
      <c r="K296" s="152" t="s">
        <v>1</v>
      </c>
      <c r="L296" s="34"/>
      <c r="M296" s="157" t="s">
        <v>1</v>
      </c>
      <c r="N296" s="158" t="s">
        <v>39</v>
      </c>
      <c r="O296" s="59"/>
      <c r="P296" s="159">
        <f t="shared" si="21"/>
        <v>0</v>
      </c>
      <c r="Q296" s="159">
        <v>0</v>
      </c>
      <c r="R296" s="159">
        <f t="shared" si="22"/>
        <v>0</v>
      </c>
      <c r="S296" s="159">
        <v>0</v>
      </c>
      <c r="T296" s="160">
        <f t="shared" si="2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1" t="s">
        <v>209</v>
      </c>
      <c r="AT296" s="161" t="s">
        <v>162</v>
      </c>
      <c r="AU296" s="161" t="s">
        <v>86</v>
      </c>
      <c r="AY296" s="18" t="s">
        <v>159</v>
      </c>
      <c r="BE296" s="162">
        <f t="shared" si="24"/>
        <v>0</v>
      </c>
      <c r="BF296" s="162">
        <f t="shared" si="25"/>
        <v>0</v>
      </c>
      <c r="BG296" s="162">
        <f t="shared" si="26"/>
        <v>0</v>
      </c>
      <c r="BH296" s="162">
        <f t="shared" si="27"/>
        <v>0</v>
      </c>
      <c r="BI296" s="162">
        <f t="shared" si="28"/>
        <v>0</v>
      </c>
      <c r="BJ296" s="18" t="s">
        <v>86</v>
      </c>
      <c r="BK296" s="162">
        <f t="shared" si="29"/>
        <v>0</v>
      </c>
      <c r="BL296" s="18" t="s">
        <v>209</v>
      </c>
      <c r="BM296" s="161" t="s">
        <v>548</v>
      </c>
    </row>
    <row r="297" spans="1:65" s="2" customFormat="1" ht="33" customHeight="1">
      <c r="A297" s="33"/>
      <c r="B297" s="149"/>
      <c r="C297" s="150" t="s">
        <v>401</v>
      </c>
      <c r="D297" s="150" t="s">
        <v>162</v>
      </c>
      <c r="E297" s="151" t="s">
        <v>1491</v>
      </c>
      <c r="F297" s="152" t="s">
        <v>1492</v>
      </c>
      <c r="G297" s="153" t="s">
        <v>621</v>
      </c>
      <c r="H297" s="154">
        <v>1</v>
      </c>
      <c r="I297" s="155"/>
      <c r="J297" s="156">
        <f t="shared" si="20"/>
        <v>0</v>
      </c>
      <c r="K297" s="152" t="s">
        <v>1</v>
      </c>
      <c r="L297" s="34"/>
      <c r="M297" s="157" t="s">
        <v>1</v>
      </c>
      <c r="N297" s="158" t="s">
        <v>39</v>
      </c>
      <c r="O297" s="59"/>
      <c r="P297" s="159">
        <f t="shared" si="21"/>
        <v>0</v>
      </c>
      <c r="Q297" s="159">
        <v>0</v>
      </c>
      <c r="R297" s="159">
        <f t="shared" si="22"/>
        <v>0</v>
      </c>
      <c r="S297" s="159">
        <v>0</v>
      </c>
      <c r="T297" s="160">
        <f t="shared" si="2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1" t="s">
        <v>209</v>
      </c>
      <c r="AT297" s="161" t="s">
        <v>162</v>
      </c>
      <c r="AU297" s="161" t="s">
        <v>86</v>
      </c>
      <c r="AY297" s="18" t="s">
        <v>159</v>
      </c>
      <c r="BE297" s="162">
        <f t="shared" si="24"/>
        <v>0</v>
      </c>
      <c r="BF297" s="162">
        <f t="shared" si="25"/>
        <v>0</v>
      </c>
      <c r="BG297" s="162">
        <f t="shared" si="26"/>
        <v>0</v>
      </c>
      <c r="BH297" s="162">
        <f t="shared" si="27"/>
        <v>0</v>
      </c>
      <c r="BI297" s="162">
        <f t="shared" si="28"/>
        <v>0</v>
      </c>
      <c r="BJ297" s="18" t="s">
        <v>86</v>
      </c>
      <c r="BK297" s="162">
        <f t="shared" si="29"/>
        <v>0</v>
      </c>
      <c r="BL297" s="18" t="s">
        <v>209</v>
      </c>
      <c r="BM297" s="161" t="s">
        <v>552</v>
      </c>
    </row>
    <row r="298" spans="1:65" s="2" customFormat="1" ht="16.5" customHeight="1">
      <c r="A298" s="33"/>
      <c r="B298" s="149"/>
      <c r="C298" s="150" t="s">
        <v>596</v>
      </c>
      <c r="D298" s="150" t="s">
        <v>162</v>
      </c>
      <c r="E298" s="151" t="s">
        <v>1493</v>
      </c>
      <c r="F298" s="152" t="s">
        <v>1494</v>
      </c>
      <c r="G298" s="153" t="s">
        <v>621</v>
      </c>
      <c r="H298" s="154">
        <v>19</v>
      </c>
      <c r="I298" s="155"/>
      <c r="J298" s="156">
        <f t="shared" si="20"/>
        <v>0</v>
      </c>
      <c r="K298" s="152" t="s">
        <v>1</v>
      </c>
      <c r="L298" s="34"/>
      <c r="M298" s="157" t="s">
        <v>1</v>
      </c>
      <c r="N298" s="158" t="s">
        <v>39</v>
      </c>
      <c r="O298" s="59"/>
      <c r="P298" s="159">
        <f t="shared" si="21"/>
        <v>0</v>
      </c>
      <c r="Q298" s="159">
        <v>0</v>
      </c>
      <c r="R298" s="159">
        <f t="shared" si="22"/>
        <v>0</v>
      </c>
      <c r="S298" s="159">
        <v>0</v>
      </c>
      <c r="T298" s="160">
        <f t="shared" si="2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1" t="s">
        <v>209</v>
      </c>
      <c r="AT298" s="161" t="s">
        <v>162</v>
      </c>
      <c r="AU298" s="161" t="s">
        <v>86</v>
      </c>
      <c r="AY298" s="18" t="s">
        <v>159</v>
      </c>
      <c r="BE298" s="162">
        <f t="shared" si="24"/>
        <v>0</v>
      </c>
      <c r="BF298" s="162">
        <f t="shared" si="25"/>
        <v>0</v>
      </c>
      <c r="BG298" s="162">
        <f t="shared" si="26"/>
        <v>0</v>
      </c>
      <c r="BH298" s="162">
        <f t="shared" si="27"/>
        <v>0</v>
      </c>
      <c r="BI298" s="162">
        <f t="shared" si="28"/>
        <v>0</v>
      </c>
      <c r="BJ298" s="18" t="s">
        <v>86</v>
      </c>
      <c r="BK298" s="162">
        <f t="shared" si="29"/>
        <v>0</v>
      </c>
      <c r="BL298" s="18" t="s">
        <v>209</v>
      </c>
      <c r="BM298" s="161" t="s">
        <v>557</v>
      </c>
    </row>
    <row r="299" spans="1:65" s="13" customFormat="1" ht="11.25">
      <c r="B299" s="163"/>
      <c r="D299" s="164" t="s">
        <v>168</v>
      </c>
      <c r="E299" s="165" t="s">
        <v>1</v>
      </c>
      <c r="F299" s="166" t="s">
        <v>1495</v>
      </c>
      <c r="H299" s="167">
        <v>19</v>
      </c>
      <c r="I299" s="168"/>
      <c r="L299" s="163"/>
      <c r="M299" s="169"/>
      <c r="N299" s="170"/>
      <c r="O299" s="170"/>
      <c r="P299" s="170"/>
      <c r="Q299" s="170"/>
      <c r="R299" s="170"/>
      <c r="S299" s="170"/>
      <c r="T299" s="171"/>
      <c r="AT299" s="165" t="s">
        <v>168</v>
      </c>
      <c r="AU299" s="165" t="s">
        <v>86</v>
      </c>
      <c r="AV299" s="13" t="s">
        <v>86</v>
      </c>
      <c r="AW299" s="13" t="s">
        <v>30</v>
      </c>
      <c r="AX299" s="13" t="s">
        <v>73</v>
      </c>
      <c r="AY299" s="165" t="s">
        <v>159</v>
      </c>
    </row>
    <row r="300" spans="1:65" s="14" customFormat="1" ht="11.25">
      <c r="B300" s="172"/>
      <c r="D300" s="164" t="s">
        <v>168</v>
      </c>
      <c r="E300" s="173" t="s">
        <v>1</v>
      </c>
      <c r="F300" s="174" t="s">
        <v>170</v>
      </c>
      <c r="H300" s="175">
        <v>19</v>
      </c>
      <c r="I300" s="176"/>
      <c r="L300" s="172"/>
      <c r="M300" s="177"/>
      <c r="N300" s="178"/>
      <c r="O300" s="178"/>
      <c r="P300" s="178"/>
      <c r="Q300" s="178"/>
      <c r="R300" s="178"/>
      <c r="S300" s="178"/>
      <c r="T300" s="179"/>
      <c r="AT300" s="173" t="s">
        <v>168</v>
      </c>
      <c r="AU300" s="173" t="s">
        <v>86</v>
      </c>
      <c r="AV300" s="14" t="s">
        <v>167</v>
      </c>
      <c r="AW300" s="14" t="s">
        <v>30</v>
      </c>
      <c r="AX300" s="14" t="s">
        <v>80</v>
      </c>
      <c r="AY300" s="173" t="s">
        <v>159</v>
      </c>
    </row>
    <row r="301" spans="1:65" s="2" customFormat="1" ht="24.2" customHeight="1">
      <c r="A301" s="33"/>
      <c r="B301" s="149"/>
      <c r="C301" s="150" t="s">
        <v>406</v>
      </c>
      <c r="D301" s="150" t="s">
        <v>162</v>
      </c>
      <c r="E301" s="151" t="s">
        <v>1496</v>
      </c>
      <c r="F301" s="152" t="s">
        <v>1497</v>
      </c>
      <c r="G301" s="153" t="s">
        <v>621</v>
      </c>
      <c r="H301" s="154">
        <v>19</v>
      </c>
      <c r="I301" s="155"/>
      <c r="J301" s="156">
        <f>ROUND(I301*H301,2)</f>
        <v>0</v>
      </c>
      <c r="K301" s="152" t="s">
        <v>1</v>
      </c>
      <c r="L301" s="34"/>
      <c r="M301" s="157" t="s">
        <v>1</v>
      </c>
      <c r="N301" s="158" t="s">
        <v>39</v>
      </c>
      <c r="O301" s="59"/>
      <c r="P301" s="159">
        <f>O301*H301</f>
        <v>0</v>
      </c>
      <c r="Q301" s="159">
        <v>0</v>
      </c>
      <c r="R301" s="159">
        <f>Q301*H301</f>
        <v>0</v>
      </c>
      <c r="S301" s="159">
        <v>0</v>
      </c>
      <c r="T301" s="160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1" t="s">
        <v>209</v>
      </c>
      <c r="AT301" s="161" t="s">
        <v>162</v>
      </c>
      <c r="AU301" s="161" t="s">
        <v>86</v>
      </c>
      <c r="AY301" s="18" t="s">
        <v>159</v>
      </c>
      <c r="BE301" s="162">
        <f>IF(N301="základní",J301,0)</f>
        <v>0</v>
      </c>
      <c r="BF301" s="162">
        <f>IF(N301="snížená",J301,0)</f>
        <v>0</v>
      </c>
      <c r="BG301" s="162">
        <f>IF(N301="zákl. přenesená",J301,0)</f>
        <v>0</v>
      </c>
      <c r="BH301" s="162">
        <f>IF(N301="sníž. přenesená",J301,0)</f>
        <v>0</v>
      </c>
      <c r="BI301" s="162">
        <f>IF(N301="nulová",J301,0)</f>
        <v>0</v>
      </c>
      <c r="BJ301" s="18" t="s">
        <v>86</v>
      </c>
      <c r="BK301" s="162">
        <f>ROUND(I301*H301,2)</f>
        <v>0</v>
      </c>
      <c r="BL301" s="18" t="s">
        <v>209</v>
      </c>
      <c r="BM301" s="161" t="s">
        <v>562</v>
      </c>
    </row>
    <row r="302" spans="1:65" s="2" customFormat="1" ht="16.5" customHeight="1">
      <c r="A302" s="33"/>
      <c r="B302" s="149"/>
      <c r="C302" s="150" t="s">
        <v>605</v>
      </c>
      <c r="D302" s="150" t="s">
        <v>162</v>
      </c>
      <c r="E302" s="151" t="s">
        <v>1498</v>
      </c>
      <c r="F302" s="152" t="s">
        <v>1499</v>
      </c>
      <c r="G302" s="153" t="s">
        <v>246</v>
      </c>
      <c r="H302" s="154">
        <v>350.5</v>
      </c>
      <c r="I302" s="155"/>
      <c r="J302" s="156">
        <f>ROUND(I302*H302,2)</f>
        <v>0</v>
      </c>
      <c r="K302" s="152" t="s">
        <v>1</v>
      </c>
      <c r="L302" s="34"/>
      <c r="M302" s="157" t="s">
        <v>1</v>
      </c>
      <c r="N302" s="158" t="s">
        <v>39</v>
      </c>
      <c r="O302" s="59"/>
      <c r="P302" s="159">
        <f>O302*H302</f>
        <v>0</v>
      </c>
      <c r="Q302" s="159">
        <v>0</v>
      </c>
      <c r="R302" s="159">
        <f>Q302*H302</f>
        <v>0</v>
      </c>
      <c r="S302" s="159">
        <v>0</v>
      </c>
      <c r="T302" s="160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1" t="s">
        <v>209</v>
      </c>
      <c r="AT302" s="161" t="s">
        <v>162</v>
      </c>
      <c r="AU302" s="161" t="s">
        <v>86</v>
      </c>
      <c r="AY302" s="18" t="s">
        <v>159</v>
      </c>
      <c r="BE302" s="162">
        <f>IF(N302="základní",J302,0)</f>
        <v>0</v>
      </c>
      <c r="BF302" s="162">
        <f>IF(N302="snížená",J302,0)</f>
        <v>0</v>
      </c>
      <c r="BG302" s="162">
        <f>IF(N302="zákl. přenesená",J302,0)</f>
        <v>0</v>
      </c>
      <c r="BH302" s="162">
        <f>IF(N302="sníž. přenesená",J302,0)</f>
        <v>0</v>
      </c>
      <c r="BI302" s="162">
        <f>IF(N302="nulová",J302,0)</f>
        <v>0</v>
      </c>
      <c r="BJ302" s="18" t="s">
        <v>86</v>
      </c>
      <c r="BK302" s="162">
        <f>ROUND(I302*H302,2)</f>
        <v>0</v>
      </c>
      <c r="BL302" s="18" t="s">
        <v>209</v>
      </c>
      <c r="BM302" s="161" t="s">
        <v>565</v>
      </c>
    </row>
    <row r="303" spans="1:65" s="13" customFormat="1" ht="11.25">
      <c r="B303" s="163"/>
      <c r="D303" s="164" t="s">
        <v>168</v>
      </c>
      <c r="E303" s="165" t="s">
        <v>1</v>
      </c>
      <c r="F303" s="166" t="s">
        <v>1500</v>
      </c>
      <c r="H303" s="167">
        <v>350.5</v>
      </c>
      <c r="I303" s="168"/>
      <c r="L303" s="163"/>
      <c r="M303" s="169"/>
      <c r="N303" s="170"/>
      <c r="O303" s="170"/>
      <c r="P303" s="170"/>
      <c r="Q303" s="170"/>
      <c r="R303" s="170"/>
      <c r="S303" s="170"/>
      <c r="T303" s="171"/>
      <c r="AT303" s="165" t="s">
        <v>168</v>
      </c>
      <c r="AU303" s="165" t="s">
        <v>86</v>
      </c>
      <c r="AV303" s="13" t="s">
        <v>86</v>
      </c>
      <c r="AW303" s="13" t="s">
        <v>30</v>
      </c>
      <c r="AX303" s="13" t="s">
        <v>73</v>
      </c>
      <c r="AY303" s="165" t="s">
        <v>159</v>
      </c>
    </row>
    <row r="304" spans="1:65" s="14" customFormat="1" ht="11.25">
      <c r="B304" s="172"/>
      <c r="D304" s="164" t="s">
        <v>168</v>
      </c>
      <c r="E304" s="173" t="s">
        <v>1</v>
      </c>
      <c r="F304" s="174" t="s">
        <v>170</v>
      </c>
      <c r="H304" s="175">
        <v>350.5</v>
      </c>
      <c r="I304" s="176"/>
      <c r="L304" s="172"/>
      <c r="M304" s="177"/>
      <c r="N304" s="178"/>
      <c r="O304" s="178"/>
      <c r="P304" s="178"/>
      <c r="Q304" s="178"/>
      <c r="R304" s="178"/>
      <c r="S304" s="178"/>
      <c r="T304" s="179"/>
      <c r="AT304" s="173" t="s">
        <v>168</v>
      </c>
      <c r="AU304" s="173" t="s">
        <v>86</v>
      </c>
      <c r="AV304" s="14" t="s">
        <v>167</v>
      </c>
      <c r="AW304" s="14" t="s">
        <v>30</v>
      </c>
      <c r="AX304" s="14" t="s">
        <v>80</v>
      </c>
      <c r="AY304" s="173" t="s">
        <v>159</v>
      </c>
    </row>
    <row r="305" spans="1:65" s="2" customFormat="1" ht="24.2" customHeight="1">
      <c r="A305" s="33"/>
      <c r="B305" s="149"/>
      <c r="C305" s="150" t="s">
        <v>411</v>
      </c>
      <c r="D305" s="150" t="s">
        <v>162</v>
      </c>
      <c r="E305" s="151" t="s">
        <v>1501</v>
      </c>
      <c r="F305" s="152" t="s">
        <v>1502</v>
      </c>
      <c r="G305" s="153" t="s">
        <v>246</v>
      </c>
      <c r="H305" s="154">
        <v>225.5</v>
      </c>
      <c r="I305" s="155"/>
      <c r="J305" s="156">
        <f>ROUND(I305*H305,2)</f>
        <v>0</v>
      </c>
      <c r="K305" s="152" t="s">
        <v>1</v>
      </c>
      <c r="L305" s="34"/>
      <c r="M305" s="157" t="s">
        <v>1</v>
      </c>
      <c r="N305" s="158" t="s">
        <v>39</v>
      </c>
      <c r="O305" s="59"/>
      <c r="P305" s="159">
        <f>O305*H305</f>
        <v>0</v>
      </c>
      <c r="Q305" s="159">
        <v>0</v>
      </c>
      <c r="R305" s="159">
        <f>Q305*H305</f>
        <v>0</v>
      </c>
      <c r="S305" s="159">
        <v>0</v>
      </c>
      <c r="T305" s="160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1" t="s">
        <v>209</v>
      </c>
      <c r="AT305" s="161" t="s">
        <v>162</v>
      </c>
      <c r="AU305" s="161" t="s">
        <v>86</v>
      </c>
      <c r="AY305" s="18" t="s">
        <v>159</v>
      </c>
      <c r="BE305" s="162">
        <f>IF(N305="základní",J305,0)</f>
        <v>0</v>
      </c>
      <c r="BF305" s="162">
        <f>IF(N305="snížená",J305,0)</f>
        <v>0</v>
      </c>
      <c r="BG305" s="162">
        <f>IF(N305="zákl. přenesená",J305,0)</f>
        <v>0</v>
      </c>
      <c r="BH305" s="162">
        <f>IF(N305="sníž. přenesená",J305,0)</f>
        <v>0</v>
      </c>
      <c r="BI305" s="162">
        <f>IF(N305="nulová",J305,0)</f>
        <v>0</v>
      </c>
      <c r="BJ305" s="18" t="s">
        <v>86</v>
      </c>
      <c r="BK305" s="162">
        <f>ROUND(I305*H305,2)</f>
        <v>0</v>
      </c>
      <c r="BL305" s="18" t="s">
        <v>209</v>
      </c>
      <c r="BM305" s="161" t="s">
        <v>570</v>
      </c>
    </row>
    <row r="306" spans="1:65" s="2" customFormat="1" ht="24.2" customHeight="1">
      <c r="A306" s="33"/>
      <c r="B306" s="149"/>
      <c r="C306" s="150" t="s">
        <v>614</v>
      </c>
      <c r="D306" s="150" t="s">
        <v>162</v>
      </c>
      <c r="E306" s="151" t="s">
        <v>1503</v>
      </c>
      <c r="F306" s="152" t="s">
        <v>1504</v>
      </c>
      <c r="G306" s="153" t="s">
        <v>246</v>
      </c>
      <c r="H306" s="154">
        <v>8</v>
      </c>
      <c r="I306" s="155"/>
      <c r="J306" s="156">
        <f>ROUND(I306*H306,2)</f>
        <v>0</v>
      </c>
      <c r="K306" s="152" t="s">
        <v>1</v>
      </c>
      <c r="L306" s="34"/>
      <c r="M306" s="157" t="s">
        <v>1</v>
      </c>
      <c r="N306" s="158" t="s">
        <v>39</v>
      </c>
      <c r="O306" s="59"/>
      <c r="P306" s="159">
        <f>O306*H306</f>
        <v>0</v>
      </c>
      <c r="Q306" s="159">
        <v>0</v>
      </c>
      <c r="R306" s="159">
        <f>Q306*H306</f>
        <v>0</v>
      </c>
      <c r="S306" s="159">
        <v>0</v>
      </c>
      <c r="T306" s="160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1" t="s">
        <v>209</v>
      </c>
      <c r="AT306" s="161" t="s">
        <v>162</v>
      </c>
      <c r="AU306" s="161" t="s">
        <v>86</v>
      </c>
      <c r="AY306" s="18" t="s">
        <v>159</v>
      </c>
      <c r="BE306" s="162">
        <f>IF(N306="základní",J306,0)</f>
        <v>0</v>
      </c>
      <c r="BF306" s="162">
        <f>IF(N306="snížená",J306,0)</f>
        <v>0</v>
      </c>
      <c r="BG306" s="162">
        <f>IF(N306="zákl. přenesená",J306,0)</f>
        <v>0</v>
      </c>
      <c r="BH306" s="162">
        <f>IF(N306="sníž. přenesená",J306,0)</f>
        <v>0</v>
      </c>
      <c r="BI306" s="162">
        <f>IF(N306="nulová",J306,0)</f>
        <v>0</v>
      </c>
      <c r="BJ306" s="18" t="s">
        <v>86</v>
      </c>
      <c r="BK306" s="162">
        <f>ROUND(I306*H306,2)</f>
        <v>0</v>
      </c>
      <c r="BL306" s="18" t="s">
        <v>209</v>
      </c>
      <c r="BM306" s="161" t="s">
        <v>575</v>
      </c>
    </row>
    <row r="307" spans="1:65" s="2" customFormat="1" ht="21.75" customHeight="1">
      <c r="A307" s="33"/>
      <c r="B307" s="149"/>
      <c r="C307" s="150" t="s">
        <v>415</v>
      </c>
      <c r="D307" s="150" t="s">
        <v>162</v>
      </c>
      <c r="E307" s="151" t="s">
        <v>1505</v>
      </c>
      <c r="F307" s="152" t="s">
        <v>1506</v>
      </c>
      <c r="G307" s="153" t="s">
        <v>246</v>
      </c>
      <c r="H307" s="154">
        <v>584</v>
      </c>
      <c r="I307" s="155"/>
      <c r="J307" s="156">
        <f>ROUND(I307*H307,2)</f>
        <v>0</v>
      </c>
      <c r="K307" s="152" t="s">
        <v>1</v>
      </c>
      <c r="L307" s="34"/>
      <c r="M307" s="157" t="s">
        <v>1</v>
      </c>
      <c r="N307" s="158" t="s">
        <v>39</v>
      </c>
      <c r="O307" s="59"/>
      <c r="P307" s="159">
        <f>O307*H307</f>
        <v>0</v>
      </c>
      <c r="Q307" s="159">
        <v>0</v>
      </c>
      <c r="R307" s="159">
        <f>Q307*H307</f>
        <v>0</v>
      </c>
      <c r="S307" s="159">
        <v>0</v>
      </c>
      <c r="T307" s="160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1" t="s">
        <v>209</v>
      </c>
      <c r="AT307" s="161" t="s">
        <v>162</v>
      </c>
      <c r="AU307" s="161" t="s">
        <v>86</v>
      </c>
      <c r="AY307" s="18" t="s">
        <v>159</v>
      </c>
      <c r="BE307" s="162">
        <f>IF(N307="základní",J307,0)</f>
        <v>0</v>
      </c>
      <c r="BF307" s="162">
        <f>IF(N307="snížená",J307,0)</f>
        <v>0</v>
      </c>
      <c r="BG307" s="162">
        <f>IF(N307="zákl. přenesená",J307,0)</f>
        <v>0</v>
      </c>
      <c r="BH307" s="162">
        <f>IF(N307="sníž. přenesená",J307,0)</f>
        <v>0</v>
      </c>
      <c r="BI307" s="162">
        <f>IF(N307="nulová",J307,0)</f>
        <v>0</v>
      </c>
      <c r="BJ307" s="18" t="s">
        <v>86</v>
      </c>
      <c r="BK307" s="162">
        <f>ROUND(I307*H307,2)</f>
        <v>0</v>
      </c>
      <c r="BL307" s="18" t="s">
        <v>209</v>
      </c>
      <c r="BM307" s="161" t="s">
        <v>584</v>
      </c>
    </row>
    <row r="308" spans="1:65" s="13" customFormat="1" ht="11.25">
      <c r="B308" s="163"/>
      <c r="D308" s="164" t="s">
        <v>168</v>
      </c>
      <c r="E308" s="165" t="s">
        <v>1</v>
      </c>
      <c r="F308" s="166" t="s">
        <v>1507</v>
      </c>
      <c r="H308" s="167">
        <v>584</v>
      </c>
      <c r="I308" s="168"/>
      <c r="L308" s="163"/>
      <c r="M308" s="169"/>
      <c r="N308" s="170"/>
      <c r="O308" s="170"/>
      <c r="P308" s="170"/>
      <c r="Q308" s="170"/>
      <c r="R308" s="170"/>
      <c r="S308" s="170"/>
      <c r="T308" s="171"/>
      <c r="AT308" s="165" t="s">
        <v>168</v>
      </c>
      <c r="AU308" s="165" t="s">
        <v>86</v>
      </c>
      <c r="AV308" s="13" t="s">
        <v>86</v>
      </c>
      <c r="AW308" s="13" t="s">
        <v>30</v>
      </c>
      <c r="AX308" s="13" t="s">
        <v>73</v>
      </c>
      <c r="AY308" s="165" t="s">
        <v>159</v>
      </c>
    </row>
    <row r="309" spans="1:65" s="14" customFormat="1" ht="11.25">
      <c r="B309" s="172"/>
      <c r="D309" s="164" t="s">
        <v>168</v>
      </c>
      <c r="E309" s="173" t="s">
        <v>1</v>
      </c>
      <c r="F309" s="174" t="s">
        <v>170</v>
      </c>
      <c r="H309" s="175">
        <v>584</v>
      </c>
      <c r="I309" s="176"/>
      <c r="L309" s="172"/>
      <c r="M309" s="177"/>
      <c r="N309" s="178"/>
      <c r="O309" s="178"/>
      <c r="P309" s="178"/>
      <c r="Q309" s="178"/>
      <c r="R309" s="178"/>
      <c r="S309" s="178"/>
      <c r="T309" s="179"/>
      <c r="AT309" s="173" t="s">
        <v>168</v>
      </c>
      <c r="AU309" s="173" t="s">
        <v>86</v>
      </c>
      <c r="AV309" s="14" t="s">
        <v>167</v>
      </c>
      <c r="AW309" s="14" t="s">
        <v>30</v>
      </c>
      <c r="AX309" s="14" t="s">
        <v>80</v>
      </c>
      <c r="AY309" s="173" t="s">
        <v>159</v>
      </c>
    </row>
    <row r="310" spans="1:65" s="2" customFormat="1" ht="24.2" customHeight="1">
      <c r="A310" s="33"/>
      <c r="B310" s="149"/>
      <c r="C310" s="150" t="s">
        <v>623</v>
      </c>
      <c r="D310" s="150" t="s">
        <v>162</v>
      </c>
      <c r="E310" s="151" t="s">
        <v>1508</v>
      </c>
      <c r="F310" s="152" t="s">
        <v>1509</v>
      </c>
      <c r="G310" s="153" t="s">
        <v>621</v>
      </c>
      <c r="H310" s="154">
        <v>20</v>
      </c>
      <c r="I310" s="155"/>
      <c r="J310" s="156">
        <f>ROUND(I310*H310,2)</f>
        <v>0</v>
      </c>
      <c r="K310" s="152" t="s">
        <v>1</v>
      </c>
      <c r="L310" s="34"/>
      <c r="M310" s="157" t="s">
        <v>1</v>
      </c>
      <c r="N310" s="158" t="s">
        <v>39</v>
      </c>
      <c r="O310" s="59"/>
      <c r="P310" s="159">
        <f>O310*H310</f>
        <v>0</v>
      </c>
      <c r="Q310" s="159">
        <v>0</v>
      </c>
      <c r="R310" s="159">
        <f>Q310*H310</f>
        <v>0</v>
      </c>
      <c r="S310" s="159">
        <v>0</v>
      </c>
      <c r="T310" s="160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1" t="s">
        <v>209</v>
      </c>
      <c r="AT310" s="161" t="s">
        <v>162</v>
      </c>
      <c r="AU310" s="161" t="s">
        <v>86</v>
      </c>
      <c r="AY310" s="18" t="s">
        <v>159</v>
      </c>
      <c r="BE310" s="162">
        <f>IF(N310="základní",J310,0)</f>
        <v>0</v>
      </c>
      <c r="BF310" s="162">
        <f>IF(N310="snížená",J310,0)</f>
        <v>0</v>
      </c>
      <c r="BG310" s="162">
        <f>IF(N310="zákl. přenesená",J310,0)</f>
        <v>0</v>
      </c>
      <c r="BH310" s="162">
        <f>IF(N310="sníž. přenesená",J310,0)</f>
        <v>0</v>
      </c>
      <c r="BI310" s="162">
        <f>IF(N310="nulová",J310,0)</f>
        <v>0</v>
      </c>
      <c r="BJ310" s="18" t="s">
        <v>86</v>
      </c>
      <c r="BK310" s="162">
        <f>ROUND(I310*H310,2)</f>
        <v>0</v>
      </c>
      <c r="BL310" s="18" t="s">
        <v>209</v>
      </c>
      <c r="BM310" s="161" t="s">
        <v>953</v>
      </c>
    </row>
    <row r="311" spans="1:65" s="2" customFormat="1" ht="24.2" customHeight="1">
      <c r="A311" s="33"/>
      <c r="B311" s="149"/>
      <c r="C311" s="150" t="s">
        <v>421</v>
      </c>
      <c r="D311" s="150" t="s">
        <v>162</v>
      </c>
      <c r="E311" s="151" t="s">
        <v>1510</v>
      </c>
      <c r="F311" s="152" t="s">
        <v>1511</v>
      </c>
      <c r="G311" s="153" t="s">
        <v>621</v>
      </c>
      <c r="H311" s="154">
        <v>38</v>
      </c>
      <c r="I311" s="155"/>
      <c r="J311" s="156">
        <f>ROUND(I311*H311,2)</f>
        <v>0</v>
      </c>
      <c r="K311" s="152" t="s">
        <v>1</v>
      </c>
      <c r="L311" s="34"/>
      <c r="M311" s="157" t="s">
        <v>1</v>
      </c>
      <c r="N311" s="158" t="s">
        <v>39</v>
      </c>
      <c r="O311" s="59"/>
      <c r="P311" s="159">
        <f>O311*H311</f>
        <v>0</v>
      </c>
      <c r="Q311" s="159">
        <v>0</v>
      </c>
      <c r="R311" s="159">
        <f>Q311*H311</f>
        <v>0</v>
      </c>
      <c r="S311" s="159">
        <v>0</v>
      </c>
      <c r="T311" s="160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1" t="s">
        <v>209</v>
      </c>
      <c r="AT311" s="161" t="s">
        <v>162</v>
      </c>
      <c r="AU311" s="161" t="s">
        <v>86</v>
      </c>
      <c r="AY311" s="18" t="s">
        <v>159</v>
      </c>
      <c r="BE311" s="162">
        <f>IF(N311="základní",J311,0)</f>
        <v>0</v>
      </c>
      <c r="BF311" s="162">
        <f>IF(N311="snížená",J311,0)</f>
        <v>0</v>
      </c>
      <c r="BG311" s="162">
        <f>IF(N311="zákl. přenesená",J311,0)</f>
        <v>0</v>
      </c>
      <c r="BH311" s="162">
        <f>IF(N311="sníž. přenesená",J311,0)</f>
        <v>0</v>
      </c>
      <c r="BI311" s="162">
        <f>IF(N311="nulová",J311,0)</f>
        <v>0</v>
      </c>
      <c r="BJ311" s="18" t="s">
        <v>86</v>
      </c>
      <c r="BK311" s="162">
        <f>ROUND(I311*H311,2)</f>
        <v>0</v>
      </c>
      <c r="BL311" s="18" t="s">
        <v>209</v>
      </c>
      <c r="BM311" s="161" t="s">
        <v>589</v>
      </c>
    </row>
    <row r="312" spans="1:65" s="2" customFormat="1" ht="24.2" customHeight="1">
      <c r="A312" s="33"/>
      <c r="B312" s="149"/>
      <c r="C312" s="150" t="s">
        <v>630</v>
      </c>
      <c r="D312" s="150" t="s">
        <v>162</v>
      </c>
      <c r="E312" s="151" t="s">
        <v>1512</v>
      </c>
      <c r="F312" s="152" t="s">
        <v>1513</v>
      </c>
      <c r="G312" s="153" t="s">
        <v>621</v>
      </c>
      <c r="H312" s="154">
        <v>2</v>
      </c>
      <c r="I312" s="155"/>
      <c r="J312" s="156">
        <f>ROUND(I312*H312,2)</f>
        <v>0</v>
      </c>
      <c r="K312" s="152" t="s">
        <v>1</v>
      </c>
      <c r="L312" s="34"/>
      <c r="M312" s="157" t="s">
        <v>1</v>
      </c>
      <c r="N312" s="158" t="s">
        <v>39</v>
      </c>
      <c r="O312" s="59"/>
      <c r="P312" s="159">
        <f>O312*H312</f>
        <v>0</v>
      </c>
      <c r="Q312" s="159">
        <v>0</v>
      </c>
      <c r="R312" s="159">
        <f>Q312*H312</f>
        <v>0</v>
      </c>
      <c r="S312" s="159">
        <v>0</v>
      </c>
      <c r="T312" s="160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1" t="s">
        <v>209</v>
      </c>
      <c r="AT312" s="161" t="s">
        <v>162</v>
      </c>
      <c r="AU312" s="161" t="s">
        <v>86</v>
      </c>
      <c r="AY312" s="18" t="s">
        <v>159</v>
      </c>
      <c r="BE312" s="162">
        <f>IF(N312="základní",J312,0)</f>
        <v>0</v>
      </c>
      <c r="BF312" s="162">
        <f>IF(N312="snížená",J312,0)</f>
        <v>0</v>
      </c>
      <c r="BG312" s="162">
        <f>IF(N312="zákl. přenesená",J312,0)</f>
        <v>0</v>
      </c>
      <c r="BH312" s="162">
        <f>IF(N312="sníž. přenesená",J312,0)</f>
        <v>0</v>
      </c>
      <c r="BI312" s="162">
        <f>IF(N312="nulová",J312,0)</f>
        <v>0</v>
      </c>
      <c r="BJ312" s="18" t="s">
        <v>86</v>
      </c>
      <c r="BK312" s="162">
        <f>ROUND(I312*H312,2)</f>
        <v>0</v>
      </c>
      <c r="BL312" s="18" t="s">
        <v>209</v>
      </c>
      <c r="BM312" s="161" t="s">
        <v>593</v>
      </c>
    </row>
    <row r="313" spans="1:65" s="2" customFormat="1" ht="24.2" customHeight="1">
      <c r="A313" s="33"/>
      <c r="B313" s="149"/>
      <c r="C313" s="150" t="s">
        <v>425</v>
      </c>
      <c r="D313" s="150" t="s">
        <v>162</v>
      </c>
      <c r="E313" s="151" t="s">
        <v>1514</v>
      </c>
      <c r="F313" s="152" t="s">
        <v>1515</v>
      </c>
      <c r="G313" s="153" t="s">
        <v>1293</v>
      </c>
      <c r="H313" s="154">
        <v>80</v>
      </c>
      <c r="I313" s="155"/>
      <c r="J313" s="156">
        <f>ROUND(I313*H313,2)</f>
        <v>0</v>
      </c>
      <c r="K313" s="152" t="s">
        <v>1</v>
      </c>
      <c r="L313" s="34"/>
      <c r="M313" s="157" t="s">
        <v>1</v>
      </c>
      <c r="N313" s="158" t="s">
        <v>39</v>
      </c>
      <c r="O313" s="59"/>
      <c r="P313" s="159">
        <f>O313*H313</f>
        <v>0</v>
      </c>
      <c r="Q313" s="159">
        <v>0</v>
      </c>
      <c r="R313" s="159">
        <f>Q313*H313</f>
        <v>0</v>
      </c>
      <c r="S313" s="159">
        <v>0</v>
      </c>
      <c r="T313" s="160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1" t="s">
        <v>209</v>
      </c>
      <c r="AT313" s="161" t="s">
        <v>162</v>
      </c>
      <c r="AU313" s="161" t="s">
        <v>86</v>
      </c>
      <c r="AY313" s="18" t="s">
        <v>159</v>
      </c>
      <c r="BE313" s="162">
        <f>IF(N313="základní",J313,0)</f>
        <v>0</v>
      </c>
      <c r="BF313" s="162">
        <f>IF(N313="snížená",J313,0)</f>
        <v>0</v>
      </c>
      <c r="BG313" s="162">
        <f>IF(N313="zákl. přenesená",J313,0)</f>
        <v>0</v>
      </c>
      <c r="BH313" s="162">
        <f>IF(N313="sníž. přenesená",J313,0)</f>
        <v>0</v>
      </c>
      <c r="BI313" s="162">
        <f>IF(N313="nulová",J313,0)</f>
        <v>0</v>
      </c>
      <c r="BJ313" s="18" t="s">
        <v>86</v>
      </c>
      <c r="BK313" s="162">
        <f>ROUND(I313*H313,2)</f>
        <v>0</v>
      </c>
      <c r="BL313" s="18" t="s">
        <v>209</v>
      </c>
      <c r="BM313" s="161" t="s">
        <v>599</v>
      </c>
    </row>
    <row r="314" spans="1:65" s="2" customFormat="1" ht="24.2" customHeight="1">
      <c r="A314" s="33"/>
      <c r="B314" s="149"/>
      <c r="C314" s="150" t="s">
        <v>639</v>
      </c>
      <c r="D314" s="150" t="s">
        <v>162</v>
      </c>
      <c r="E314" s="151" t="s">
        <v>1516</v>
      </c>
      <c r="F314" s="152" t="s">
        <v>1517</v>
      </c>
      <c r="G314" s="153" t="s">
        <v>721</v>
      </c>
      <c r="H314" s="154">
        <v>2.1179999999999999</v>
      </c>
      <c r="I314" s="155"/>
      <c r="J314" s="156">
        <f>ROUND(I314*H314,2)</f>
        <v>0</v>
      </c>
      <c r="K314" s="152" t="s">
        <v>1</v>
      </c>
      <c r="L314" s="34"/>
      <c r="M314" s="157" t="s">
        <v>1</v>
      </c>
      <c r="N314" s="158" t="s">
        <v>39</v>
      </c>
      <c r="O314" s="59"/>
      <c r="P314" s="159">
        <f>O314*H314</f>
        <v>0</v>
      </c>
      <c r="Q314" s="159">
        <v>0</v>
      </c>
      <c r="R314" s="159">
        <f>Q314*H314</f>
        <v>0</v>
      </c>
      <c r="S314" s="159">
        <v>0</v>
      </c>
      <c r="T314" s="160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1" t="s">
        <v>209</v>
      </c>
      <c r="AT314" s="161" t="s">
        <v>162</v>
      </c>
      <c r="AU314" s="161" t="s">
        <v>86</v>
      </c>
      <c r="AY314" s="18" t="s">
        <v>159</v>
      </c>
      <c r="BE314" s="162">
        <f>IF(N314="základní",J314,0)</f>
        <v>0</v>
      </c>
      <c r="BF314" s="162">
        <f>IF(N314="snížená",J314,0)</f>
        <v>0</v>
      </c>
      <c r="BG314" s="162">
        <f>IF(N314="zákl. přenesená",J314,0)</f>
        <v>0</v>
      </c>
      <c r="BH314" s="162">
        <f>IF(N314="sníž. přenesená",J314,0)</f>
        <v>0</v>
      </c>
      <c r="BI314" s="162">
        <f>IF(N314="nulová",J314,0)</f>
        <v>0</v>
      </c>
      <c r="BJ314" s="18" t="s">
        <v>86</v>
      </c>
      <c r="BK314" s="162">
        <f>ROUND(I314*H314,2)</f>
        <v>0</v>
      </c>
      <c r="BL314" s="18" t="s">
        <v>209</v>
      </c>
      <c r="BM314" s="161" t="s">
        <v>603</v>
      </c>
    </row>
    <row r="315" spans="1:65" s="2" customFormat="1" ht="19.5">
      <c r="A315" s="33"/>
      <c r="B315" s="34"/>
      <c r="C315" s="33"/>
      <c r="D315" s="164" t="s">
        <v>864</v>
      </c>
      <c r="E315" s="33"/>
      <c r="F315" s="205" t="s">
        <v>1518</v>
      </c>
      <c r="G315" s="33"/>
      <c r="H315" s="33"/>
      <c r="I315" s="206"/>
      <c r="J315" s="33"/>
      <c r="K315" s="33"/>
      <c r="L315" s="34"/>
      <c r="M315" s="207"/>
      <c r="N315" s="208"/>
      <c r="O315" s="59"/>
      <c r="P315" s="59"/>
      <c r="Q315" s="59"/>
      <c r="R315" s="59"/>
      <c r="S315" s="59"/>
      <c r="T315" s="60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T315" s="18" t="s">
        <v>864</v>
      </c>
      <c r="AU315" s="18" t="s">
        <v>86</v>
      </c>
    </row>
    <row r="316" spans="1:65" s="12" customFormat="1" ht="22.9" customHeight="1">
      <c r="B316" s="136"/>
      <c r="D316" s="137" t="s">
        <v>72</v>
      </c>
      <c r="E316" s="147" t="s">
        <v>1519</v>
      </c>
      <c r="F316" s="147" t="s">
        <v>1520</v>
      </c>
      <c r="I316" s="139"/>
      <c r="J316" s="148">
        <f>BK316</f>
        <v>0</v>
      </c>
      <c r="L316" s="136"/>
      <c r="M316" s="141"/>
      <c r="N316" s="142"/>
      <c r="O316" s="142"/>
      <c r="P316" s="143">
        <f>SUM(P317:P327)</f>
        <v>0</v>
      </c>
      <c r="Q316" s="142"/>
      <c r="R316" s="143">
        <f>SUM(R317:R327)</f>
        <v>0</v>
      </c>
      <c r="S316" s="142"/>
      <c r="T316" s="144">
        <f>SUM(T317:T327)</f>
        <v>0</v>
      </c>
      <c r="AR316" s="137" t="s">
        <v>86</v>
      </c>
      <c r="AT316" s="145" t="s">
        <v>72</v>
      </c>
      <c r="AU316" s="145" t="s">
        <v>80</v>
      </c>
      <c r="AY316" s="137" t="s">
        <v>159</v>
      </c>
      <c r="BK316" s="146">
        <f>SUM(BK317:BK327)</f>
        <v>0</v>
      </c>
    </row>
    <row r="317" spans="1:65" s="2" customFormat="1" ht="24.2" customHeight="1">
      <c r="A317" s="33"/>
      <c r="B317" s="149"/>
      <c r="C317" s="150" t="s">
        <v>433</v>
      </c>
      <c r="D317" s="150" t="s">
        <v>162</v>
      </c>
      <c r="E317" s="151" t="s">
        <v>1521</v>
      </c>
      <c r="F317" s="152" t="s">
        <v>1522</v>
      </c>
      <c r="G317" s="153" t="s">
        <v>621</v>
      </c>
      <c r="H317" s="154">
        <v>2</v>
      </c>
      <c r="I317" s="155"/>
      <c r="J317" s="156">
        <f>ROUND(I317*H317,2)</f>
        <v>0</v>
      </c>
      <c r="K317" s="152" t="s">
        <v>1</v>
      </c>
      <c r="L317" s="34"/>
      <c r="M317" s="157" t="s">
        <v>1</v>
      </c>
      <c r="N317" s="158" t="s">
        <v>39</v>
      </c>
      <c r="O317" s="59"/>
      <c r="P317" s="159">
        <f>O317*H317</f>
        <v>0</v>
      </c>
      <c r="Q317" s="159">
        <v>0</v>
      </c>
      <c r="R317" s="159">
        <f>Q317*H317</f>
        <v>0</v>
      </c>
      <c r="S317" s="159">
        <v>0</v>
      </c>
      <c r="T317" s="160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1" t="s">
        <v>209</v>
      </c>
      <c r="AT317" s="161" t="s">
        <v>162</v>
      </c>
      <c r="AU317" s="161" t="s">
        <v>86</v>
      </c>
      <c r="AY317" s="18" t="s">
        <v>159</v>
      </c>
      <c r="BE317" s="162">
        <f>IF(N317="základní",J317,0)</f>
        <v>0</v>
      </c>
      <c r="BF317" s="162">
        <f>IF(N317="snížená",J317,0)</f>
        <v>0</v>
      </c>
      <c r="BG317" s="162">
        <f>IF(N317="zákl. přenesená",J317,0)</f>
        <v>0</v>
      </c>
      <c r="BH317" s="162">
        <f>IF(N317="sníž. přenesená",J317,0)</f>
        <v>0</v>
      </c>
      <c r="BI317" s="162">
        <f>IF(N317="nulová",J317,0)</f>
        <v>0</v>
      </c>
      <c r="BJ317" s="18" t="s">
        <v>86</v>
      </c>
      <c r="BK317" s="162">
        <f>ROUND(I317*H317,2)</f>
        <v>0</v>
      </c>
      <c r="BL317" s="18" t="s">
        <v>209</v>
      </c>
      <c r="BM317" s="161" t="s">
        <v>608</v>
      </c>
    </row>
    <row r="318" spans="1:65" s="2" customFormat="1" ht="33" customHeight="1">
      <c r="A318" s="33"/>
      <c r="B318" s="149"/>
      <c r="C318" s="150" t="s">
        <v>647</v>
      </c>
      <c r="D318" s="150" t="s">
        <v>162</v>
      </c>
      <c r="E318" s="151" t="s">
        <v>1523</v>
      </c>
      <c r="F318" s="152" t="s">
        <v>1524</v>
      </c>
      <c r="G318" s="153" t="s">
        <v>1424</v>
      </c>
      <c r="H318" s="154">
        <v>2</v>
      </c>
      <c r="I318" s="155"/>
      <c r="J318" s="156">
        <f>ROUND(I318*H318,2)</f>
        <v>0</v>
      </c>
      <c r="K318" s="152" t="s">
        <v>1</v>
      </c>
      <c r="L318" s="34"/>
      <c r="M318" s="157" t="s">
        <v>1</v>
      </c>
      <c r="N318" s="158" t="s">
        <v>39</v>
      </c>
      <c r="O318" s="59"/>
      <c r="P318" s="159">
        <f>O318*H318</f>
        <v>0</v>
      </c>
      <c r="Q318" s="159">
        <v>0</v>
      </c>
      <c r="R318" s="159">
        <f>Q318*H318</f>
        <v>0</v>
      </c>
      <c r="S318" s="159">
        <v>0</v>
      </c>
      <c r="T318" s="160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1" t="s">
        <v>209</v>
      </c>
      <c r="AT318" s="161" t="s">
        <v>162</v>
      </c>
      <c r="AU318" s="161" t="s">
        <v>86</v>
      </c>
      <c r="AY318" s="18" t="s">
        <v>159</v>
      </c>
      <c r="BE318" s="162">
        <f>IF(N318="základní",J318,0)</f>
        <v>0</v>
      </c>
      <c r="BF318" s="162">
        <f>IF(N318="snížená",J318,0)</f>
        <v>0</v>
      </c>
      <c r="BG318" s="162">
        <f>IF(N318="zákl. přenesená",J318,0)</f>
        <v>0</v>
      </c>
      <c r="BH318" s="162">
        <f>IF(N318="sníž. přenesená",J318,0)</f>
        <v>0</v>
      </c>
      <c r="BI318" s="162">
        <f>IF(N318="nulová",J318,0)</f>
        <v>0</v>
      </c>
      <c r="BJ318" s="18" t="s">
        <v>86</v>
      </c>
      <c r="BK318" s="162">
        <f>ROUND(I318*H318,2)</f>
        <v>0</v>
      </c>
      <c r="BL318" s="18" t="s">
        <v>209</v>
      </c>
      <c r="BM318" s="161" t="s">
        <v>612</v>
      </c>
    </row>
    <row r="319" spans="1:65" s="2" customFormat="1" ht="24.2" customHeight="1">
      <c r="A319" s="33"/>
      <c r="B319" s="149"/>
      <c r="C319" s="150" t="s">
        <v>442</v>
      </c>
      <c r="D319" s="150" t="s">
        <v>162</v>
      </c>
      <c r="E319" s="151" t="s">
        <v>1525</v>
      </c>
      <c r="F319" s="152" t="s">
        <v>1526</v>
      </c>
      <c r="G319" s="153" t="s">
        <v>1424</v>
      </c>
      <c r="H319" s="154">
        <v>2</v>
      </c>
      <c r="I319" s="155"/>
      <c r="J319" s="156">
        <f>ROUND(I319*H319,2)</f>
        <v>0</v>
      </c>
      <c r="K319" s="152" t="s">
        <v>1</v>
      </c>
      <c r="L319" s="34"/>
      <c r="M319" s="157" t="s">
        <v>1</v>
      </c>
      <c r="N319" s="158" t="s">
        <v>39</v>
      </c>
      <c r="O319" s="59"/>
      <c r="P319" s="159">
        <f>O319*H319</f>
        <v>0</v>
      </c>
      <c r="Q319" s="159">
        <v>0</v>
      </c>
      <c r="R319" s="159">
        <f>Q319*H319</f>
        <v>0</v>
      </c>
      <c r="S319" s="159">
        <v>0</v>
      </c>
      <c r="T319" s="160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1" t="s">
        <v>209</v>
      </c>
      <c r="AT319" s="161" t="s">
        <v>162</v>
      </c>
      <c r="AU319" s="161" t="s">
        <v>86</v>
      </c>
      <c r="AY319" s="18" t="s">
        <v>159</v>
      </c>
      <c r="BE319" s="162">
        <f>IF(N319="základní",J319,0)</f>
        <v>0</v>
      </c>
      <c r="BF319" s="162">
        <f>IF(N319="snížená",J319,0)</f>
        <v>0</v>
      </c>
      <c r="BG319" s="162">
        <f>IF(N319="zákl. přenesená",J319,0)</f>
        <v>0</v>
      </c>
      <c r="BH319" s="162">
        <f>IF(N319="sníž. přenesená",J319,0)</f>
        <v>0</v>
      </c>
      <c r="BI319" s="162">
        <f>IF(N319="nulová",J319,0)</f>
        <v>0</v>
      </c>
      <c r="BJ319" s="18" t="s">
        <v>86</v>
      </c>
      <c r="BK319" s="162">
        <f>ROUND(I319*H319,2)</f>
        <v>0</v>
      </c>
      <c r="BL319" s="18" t="s">
        <v>209</v>
      </c>
      <c r="BM319" s="161" t="s">
        <v>617</v>
      </c>
    </row>
    <row r="320" spans="1:65" s="2" customFormat="1" ht="24.2" customHeight="1">
      <c r="A320" s="33"/>
      <c r="B320" s="149"/>
      <c r="C320" s="150" t="s">
        <v>654</v>
      </c>
      <c r="D320" s="150" t="s">
        <v>162</v>
      </c>
      <c r="E320" s="151" t="s">
        <v>1527</v>
      </c>
      <c r="F320" s="152" t="s">
        <v>1528</v>
      </c>
      <c r="G320" s="153" t="s">
        <v>1424</v>
      </c>
      <c r="H320" s="154">
        <v>2</v>
      </c>
      <c r="I320" s="155"/>
      <c r="J320" s="156">
        <f>ROUND(I320*H320,2)</f>
        <v>0</v>
      </c>
      <c r="K320" s="152" t="s">
        <v>1</v>
      </c>
      <c r="L320" s="34"/>
      <c r="M320" s="157" t="s">
        <v>1</v>
      </c>
      <c r="N320" s="158" t="s">
        <v>39</v>
      </c>
      <c r="O320" s="59"/>
      <c r="P320" s="159">
        <f>O320*H320</f>
        <v>0</v>
      </c>
      <c r="Q320" s="159">
        <v>0</v>
      </c>
      <c r="R320" s="159">
        <f>Q320*H320</f>
        <v>0</v>
      </c>
      <c r="S320" s="159">
        <v>0</v>
      </c>
      <c r="T320" s="160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1" t="s">
        <v>209</v>
      </c>
      <c r="AT320" s="161" t="s">
        <v>162</v>
      </c>
      <c r="AU320" s="161" t="s">
        <v>86</v>
      </c>
      <c r="AY320" s="18" t="s">
        <v>159</v>
      </c>
      <c r="BE320" s="162">
        <f>IF(N320="základní",J320,0)</f>
        <v>0</v>
      </c>
      <c r="BF320" s="162">
        <f>IF(N320="snížená",J320,0)</f>
        <v>0</v>
      </c>
      <c r="BG320" s="162">
        <f>IF(N320="zákl. přenesená",J320,0)</f>
        <v>0</v>
      </c>
      <c r="BH320" s="162">
        <f>IF(N320="sníž. přenesená",J320,0)</f>
        <v>0</v>
      </c>
      <c r="BI320" s="162">
        <f>IF(N320="nulová",J320,0)</f>
        <v>0</v>
      </c>
      <c r="BJ320" s="18" t="s">
        <v>86</v>
      </c>
      <c r="BK320" s="162">
        <f>ROUND(I320*H320,2)</f>
        <v>0</v>
      </c>
      <c r="BL320" s="18" t="s">
        <v>209</v>
      </c>
      <c r="BM320" s="161" t="s">
        <v>622</v>
      </c>
    </row>
    <row r="321" spans="1:65" s="2" customFormat="1" ht="24.2" customHeight="1">
      <c r="A321" s="33"/>
      <c r="B321" s="149"/>
      <c r="C321" s="150" t="s">
        <v>449</v>
      </c>
      <c r="D321" s="150" t="s">
        <v>162</v>
      </c>
      <c r="E321" s="151" t="s">
        <v>1529</v>
      </c>
      <c r="F321" s="152" t="s">
        <v>1530</v>
      </c>
      <c r="G321" s="153" t="s">
        <v>1424</v>
      </c>
      <c r="H321" s="154">
        <v>1</v>
      </c>
      <c r="I321" s="155"/>
      <c r="J321" s="156">
        <f>ROUND(I321*H321,2)</f>
        <v>0</v>
      </c>
      <c r="K321" s="152" t="s">
        <v>1</v>
      </c>
      <c r="L321" s="34"/>
      <c r="M321" s="157" t="s">
        <v>1</v>
      </c>
      <c r="N321" s="158" t="s">
        <v>39</v>
      </c>
      <c r="O321" s="59"/>
      <c r="P321" s="159">
        <f>O321*H321</f>
        <v>0</v>
      </c>
      <c r="Q321" s="159">
        <v>0</v>
      </c>
      <c r="R321" s="159">
        <f>Q321*H321</f>
        <v>0</v>
      </c>
      <c r="S321" s="159">
        <v>0</v>
      </c>
      <c r="T321" s="160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1" t="s">
        <v>209</v>
      </c>
      <c r="AT321" s="161" t="s">
        <v>162</v>
      </c>
      <c r="AU321" s="161" t="s">
        <v>86</v>
      </c>
      <c r="AY321" s="18" t="s">
        <v>159</v>
      </c>
      <c r="BE321" s="162">
        <f>IF(N321="základní",J321,0)</f>
        <v>0</v>
      </c>
      <c r="BF321" s="162">
        <f>IF(N321="snížená",J321,0)</f>
        <v>0</v>
      </c>
      <c r="BG321" s="162">
        <f>IF(N321="zákl. přenesená",J321,0)</f>
        <v>0</v>
      </c>
      <c r="BH321" s="162">
        <f>IF(N321="sníž. přenesená",J321,0)</f>
        <v>0</v>
      </c>
      <c r="BI321" s="162">
        <f>IF(N321="nulová",J321,0)</f>
        <v>0</v>
      </c>
      <c r="BJ321" s="18" t="s">
        <v>86</v>
      </c>
      <c r="BK321" s="162">
        <f>ROUND(I321*H321,2)</f>
        <v>0</v>
      </c>
      <c r="BL321" s="18" t="s">
        <v>209</v>
      </c>
      <c r="BM321" s="161" t="s">
        <v>626</v>
      </c>
    </row>
    <row r="322" spans="1:65" s="13" customFormat="1" ht="11.25">
      <c r="B322" s="163"/>
      <c r="D322" s="164" t="s">
        <v>168</v>
      </c>
      <c r="E322" s="165" t="s">
        <v>1</v>
      </c>
      <c r="F322" s="166" t="s">
        <v>1531</v>
      </c>
      <c r="H322" s="167">
        <v>1</v>
      </c>
      <c r="I322" s="168"/>
      <c r="L322" s="163"/>
      <c r="M322" s="169"/>
      <c r="N322" s="170"/>
      <c r="O322" s="170"/>
      <c r="P322" s="170"/>
      <c r="Q322" s="170"/>
      <c r="R322" s="170"/>
      <c r="S322" s="170"/>
      <c r="T322" s="171"/>
      <c r="AT322" s="165" t="s">
        <v>168</v>
      </c>
      <c r="AU322" s="165" t="s">
        <v>86</v>
      </c>
      <c r="AV322" s="13" t="s">
        <v>86</v>
      </c>
      <c r="AW322" s="13" t="s">
        <v>30</v>
      </c>
      <c r="AX322" s="13" t="s">
        <v>73</v>
      </c>
      <c r="AY322" s="165" t="s">
        <v>159</v>
      </c>
    </row>
    <row r="323" spans="1:65" s="14" customFormat="1" ht="11.25">
      <c r="B323" s="172"/>
      <c r="D323" s="164" t="s">
        <v>168</v>
      </c>
      <c r="E323" s="173" t="s">
        <v>1</v>
      </c>
      <c r="F323" s="174" t="s">
        <v>170</v>
      </c>
      <c r="H323" s="175">
        <v>1</v>
      </c>
      <c r="I323" s="176"/>
      <c r="L323" s="172"/>
      <c r="M323" s="177"/>
      <c r="N323" s="178"/>
      <c r="O323" s="178"/>
      <c r="P323" s="178"/>
      <c r="Q323" s="178"/>
      <c r="R323" s="178"/>
      <c r="S323" s="178"/>
      <c r="T323" s="179"/>
      <c r="AT323" s="173" t="s">
        <v>168</v>
      </c>
      <c r="AU323" s="173" t="s">
        <v>86</v>
      </c>
      <c r="AV323" s="14" t="s">
        <v>167</v>
      </c>
      <c r="AW323" s="14" t="s">
        <v>30</v>
      </c>
      <c r="AX323" s="14" t="s">
        <v>80</v>
      </c>
      <c r="AY323" s="173" t="s">
        <v>159</v>
      </c>
    </row>
    <row r="324" spans="1:65" s="2" customFormat="1" ht="24.2" customHeight="1">
      <c r="A324" s="33"/>
      <c r="B324" s="149"/>
      <c r="C324" s="150" t="s">
        <v>661</v>
      </c>
      <c r="D324" s="150" t="s">
        <v>162</v>
      </c>
      <c r="E324" s="151" t="s">
        <v>1532</v>
      </c>
      <c r="F324" s="152" t="s">
        <v>1533</v>
      </c>
      <c r="G324" s="153" t="s">
        <v>621</v>
      </c>
      <c r="H324" s="154">
        <v>1</v>
      </c>
      <c r="I324" s="155"/>
      <c r="J324" s="156">
        <f>ROUND(I324*H324,2)</f>
        <v>0</v>
      </c>
      <c r="K324" s="152" t="s">
        <v>1</v>
      </c>
      <c r="L324" s="34"/>
      <c r="M324" s="157" t="s">
        <v>1</v>
      </c>
      <c r="N324" s="158" t="s">
        <v>39</v>
      </c>
      <c r="O324" s="59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1" t="s">
        <v>209</v>
      </c>
      <c r="AT324" s="161" t="s">
        <v>162</v>
      </c>
      <c r="AU324" s="161" t="s">
        <v>86</v>
      </c>
      <c r="AY324" s="18" t="s">
        <v>159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8" t="s">
        <v>86</v>
      </c>
      <c r="BK324" s="162">
        <f>ROUND(I324*H324,2)</f>
        <v>0</v>
      </c>
      <c r="BL324" s="18" t="s">
        <v>209</v>
      </c>
      <c r="BM324" s="161" t="s">
        <v>629</v>
      </c>
    </row>
    <row r="325" spans="1:65" s="2" customFormat="1" ht="24.2" customHeight="1">
      <c r="A325" s="33"/>
      <c r="B325" s="149"/>
      <c r="C325" s="150" t="s">
        <v>666</v>
      </c>
      <c r="D325" s="150" t="s">
        <v>162</v>
      </c>
      <c r="E325" s="151" t="s">
        <v>1534</v>
      </c>
      <c r="F325" s="152" t="s">
        <v>1535</v>
      </c>
      <c r="G325" s="153" t="s">
        <v>621</v>
      </c>
      <c r="H325" s="154">
        <v>2</v>
      </c>
      <c r="I325" s="155"/>
      <c r="J325" s="156">
        <f>ROUND(I325*H325,2)</f>
        <v>0</v>
      </c>
      <c r="K325" s="152" t="s">
        <v>1</v>
      </c>
      <c r="L325" s="34"/>
      <c r="M325" s="157" t="s">
        <v>1</v>
      </c>
      <c r="N325" s="158" t="s">
        <v>39</v>
      </c>
      <c r="O325" s="59"/>
      <c r="P325" s="159">
        <f>O325*H325</f>
        <v>0</v>
      </c>
      <c r="Q325" s="159">
        <v>0</v>
      </c>
      <c r="R325" s="159">
        <f>Q325*H325</f>
        <v>0</v>
      </c>
      <c r="S325" s="159">
        <v>0</v>
      </c>
      <c r="T325" s="160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1" t="s">
        <v>209</v>
      </c>
      <c r="AT325" s="161" t="s">
        <v>162</v>
      </c>
      <c r="AU325" s="161" t="s">
        <v>86</v>
      </c>
      <c r="AY325" s="18" t="s">
        <v>159</v>
      </c>
      <c r="BE325" s="162">
        <f>IF(N325="základní",J325,0)</f>
        <v>0</v>
      </c>
      <c r="BF325" s="162">
        <f>IF(N325="snížená",J325,0)</f>
        <v>0</v>
      </c>
      <c r="BG325" s="162">
        <f>IF(N325="zákl. přenesená",J325,0)</f>
        <v>0</v>
      </c>
      <c r="BH325" s="162">
        <f>IF(N325="sníž. přenesená",J325,0)</f>
        <v>0</v>
      </c>
      <c r="BI325" s="162">
        <f>IF(N325="nulová",J325,0)</f>
        <v>0</v>
      </c>
      <c r="BJ325" s="18" t="s">
        <v>86</v>
      </c>
      <c r="BK325" s="162">
        <f>ROUND(I325*H325,2)</f>
        <v>0</v>
      </c>
      <c r="BL325" s="18" t="s">
        <v>209</v>
      </c>
      <c r="BM325" s="161" t="s">
        <v>633</v>
      </c>
    </row>
    <row r="326" spans="1:65" s="2" customFormat="1" ht="24.2" customHeight="1">
      <c r="A326" s="33"/>
      <c r="B326" s="149"/>
      <c r="C326" s="150" t="s">
        <v>670</v>
      </c>
      <c r="D326" s="150" t="s">
        <v>162</v>
      </c>
      <c r="E326" s="151" t="s">
        <v>1536</v>
      </c>
      <c r="F326" s="152" t="s">
        <v>1537</v>
      </c>
      <c r="G326" s="153" t="s">
        <v>721</v>
      </c>
      <c r="H326" s="154">
        <v>5.0000000000000001E-3</v>
      </c>
      <c r="I326" s="155"/>
      <c r="J326" s="156">
        <f>ROUND(I326*H326,2)</f>
        <v>0</v>
      </c>
      <c r="K326" s="152" t="s">
        <v>1</v>
      </c>
      <c r="L326" s="34"/>
      <c r="M326" s="157" t="s">
        <v>1</v>
      </c>
      <c r="N326" s="158" t="s">
        <v>39</v>
      </c>
      <c r="O326" s="59"/>
      <c r="P326" s="159">
        <f>O326*H326</f>
        <v>0</v>
      </c>
      <c r="Q326" s="159">
        <v>0</v>
      </c>
      <c r="R326" s="159">
        <f>Q326*H326</f>
        <v>0</v>
      </c>
      <c r="S326" s="159">
        <v>0</v>
      </c>
      <c r="T326" s="160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1" t="s">
        <v>209</v>
      </c>
      <c r="AT326" s="161" t="s">
        <v>162</v>
      </c>
      <c r="AU326" s="161" t="s">
        <v>86</v>
      </c>
      <c r="AY326" s="18" t="s">
        <v>159</v>
      </c>
      <c r="BE326" s="162">
        <f>IF(N326="základní",J326,0)</f>
        <v>0</v>
      </c>
      <c r="BF326" s="162">
        <f>IF(N326="snížená",J326,0)</f>
        <v>0</v>
      </c>
      <c r="BG326" s="162">
        <f>IF(N326="zákl. přenesená",J326,0)</f>
        <v>0</v>
      </c>
      <c r="BH326" s="162">
        <f>IF(N326="sníž. přenesená",J326,0)</f>
        <v>0</v>
      </c>
      <c r="BI326" s="162">
        <f>IF(N326="nulová",J326,0)</f>
        <v>0</v>
      </c>
      <c r="BJ326" s="18" t="s">
        <v>86</v>
      </c>
      <c r="BK326" s="162">
        <f>ROUND(I326*H326,2)</f>
        <v>0</v>
      </c>
      <c r="BL326" s="18" t="s">
        <v>209</v>
      </c>
      <c r="BM326" s="161" t="s">
        <v>638</v>
      </c>
    </row>
    <row r="327" spans="1:65" s="2" customFormat="1" ht="19.5">
      <c r="A327" s="33"/>
      <c r="B327" s="34"/>
      <c r="C327" s="33"/>
      <c r="D327" s="164" t="s">
        <v>864</v>
      </c>
      <c r="E327" s="33"/>
      <c r="F327" s="205" t="s">
        <v>1518</v>
      </c>
      <c r="G327" s="33"/>
      <c r="H327" s="33"/>
      <c r="I327" s="206"/>
      <c r="J327" s="33"/>
      <c r="K327" s="33"/>
      <c r="L327" s="34"/>
      <c r="M327" s="207"/>
      <c r="N327" s="208"/>
      <c r="O327" s="59"/>
      <c r="P327" s="59"/>
      <c r="Q327" s="59"/>
      <c r="R327" s="59"/>
      <c r="S327" s="59"/>
      <c r="T327" s="60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T327" s="18" t="s">
        <v>864</v>
      </c>
      <c r="AU327" s="18" t="s">
        <v>86</v>
      </c>
    </row>
    <row r="328" spans="1:65" s="12" customFormat="1" ht="22.9" customHeight="1">
      <c r="B328" s="136"/>
      <c r="D328" s="137" t="s">
        <v>72</v>
      </c>
      <c r="E328" s="147" t="s">
        <v>1538</v>
      </c>
      <c r="F328" s="147" t="s">
        <v>1539</v>
      </c>
      <c r="I328" s="139"/>
      <c r="J328" s="148">
        <f>BK328</f>
        <v>0</v>
      </c>
      <c r="L328" s="136"/>
      <c r="M328" s="141"/>
      <c r="N328" s="142"/>
      <c r="O328" s="142"/>
      <c r="P328" s="143">
        <f>SUM(P329:P344)</f>
        <v>0</v>
      </c>
      <c r="Q328" s="142"/>
      <c r="R328" s="143">
        <f>SUM(R329:R344)</f>
        <v>0</v>
      </c>
      <c r="S328" s="142"/>
      <c r="T328" s="144">
        <f>SUM(T329:T344)</f>
        <v>0</v>
      </c>
      <c r="AR328" s="137" t="s">
        <v>86</v>
      </c>
      <c r="AT328" s="145" t="s">
        <v>72</v>
      </c>
      <c r="AU328" s="145" t="s">
        <v>80</v>
      </c>
      <c r="AY328" s="137" t="s">
        <v>159</v>
      </c>
      <c r="BK328" s="146">
        <f>SUM(BK329:BK344)</f>
        <v>0</v>
      </c>
    </row>
    <row r="329" spans="1:65" s="2" customFormat="1" ht="24.2" customHeight="1">
      <c r="A329" s="33"/>
      <c r="B329" s="149"/>
      <c r="C329" s="150" t="s">
        <v>674</v>
      </c>
      <c r="D329" s="150" t="s">
        <v>162</v>
      </c>
      <c r="E329" s="151" t="s">
        <v>1540</v>
      </c>
      <c r="F329" s="152" t="s">
        <v>1541</v>
      </c>
      <c r="G329" s="153" t="s">
        <v>246</v>
      </c>
      <c r="H329" s="154">
        <v>100</v>
      </c>
      <c r="I329" s="155"/>
      <c r="J329" s="156">
        <f>ROUND(I329*H329,2)</f>
        <v>0</v>
      </c>
      <c r="K329" s="152" t="s">
        <v>1</v>
      </c>
      <c r="L329" s="34"/>
      <c r="M329" s="157" t="s">
        <v>1</v>
      </c>
      <c r="N329" s="158" t="s">
        <v>39</v>
      </c>
      <c r="O329" s="59"/>
      <c r="P329" s="159">
        <f>O329*H329</f>
        <v>0</v>
      </c>
      <c r="Q329" s="159">
        <v>0</v>
      </c>
      <c r="R329" s="159">
        <f>Q329*H329</f>
        <v>0</v>
      </c>
      <c r="S329" s="159">
        <v>0</v>
      </c>
      <c r="T329" s="160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1" t="s">
        <v>209</v>
      </c>
      <c r="AT329" s="161" t="s">
        <v>162</v>
      </c>
      <c r="AU329" s="161" t="s">
        <v>86</v>
      </c>
      <c r="AY329" s="18" t="s">
        <v>159</v>
      </c>
      <c r="BE329" s="162">
        <f>IF(N329="základní",J329,0)</f>
        <v>0</v>
      </c>
      <c r="BF329" s="162">
        <f>IF(N329="snížená",J329,0)</f>
        <v>0</v>
      </c>
      <c r="BG329" s="162">
        <f>IF(N329="zákl. přenesená",J329,0)</f>
        <v>0</v>
      </c>
      <c r="BH329" s="162">
        <f>IF(N329="sníž. přenesená",J329,0)</f>
        <v>0</v>
      </c>
      <c r="BI329" s="162">
        <f>IF(N329="nulová",J329,0)</f>
        <v>0</v>
      </c>
      <c r="BJ329" s="18" t="s">
        <v>86</v>
      </c>
      <c r="BK329" s="162">
        <f>ROUND(I329*H329,2)</f>
        <v>0</v>
      </c>
      <c r="BL329" s="18" t="s">
        <v>209</v>
      </c>
      <c r="BM329" s="161" t="s">
        <v>642</v>
      </c>
    </row>
    <row r="330" spans="1:65" s="2" customFormat="1" ht="19.5">
      <c r="A330" s="33"/>
      <c r="B330" s="34"/>
      <c r="C330" s="33"/>
      <c r="D330" s="164" t="s">
        <v>864</v>
      </c>
      <c r="E330" s="33"/>
      <c r="F330" s="205" t="s">
        <v>1542</v>
      </c>
      <c r="G330" s="33"/>
      <c r="H330" s="33"/>
      <c r="I330" s="206"/>
      <c r="J330" s="33"/>
      <c r="K330" s="33"/>
      <c r="L330" s="34"/>
      <c r="M330" s="207"/>
      <c r="N330" s="208"/>
      <c r="O330" s="59"/>
      <c r="P330" s="59"/>
      <c r="Q330" s="59"/>
      <c r="R330" s="59"/>
      <c r="S330" s="59"/>
      <c r="T330" s="60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T330" s="18" t="s">
        <v>864</v>
      </c>
      <c r="AU330" s="18" t="s">
        <v>86</v>
      </c>
    </row>
    <row r="331" spans="1:65" s="2" customFormat="1" ht="24.2" customHeight="1">
      <c r="A331" s="33"/>
      <c r="B331" s="149"/>
      <c r="C331" s="150" t="s">
        <v>77</v>
      </c>
      <c r="D331" s="150" t="s">
        <v>162</v>
      </c>
      <c r="E331" s="151" t="s">
        <v>1543</v>
      </c>
      <c r="F331" s="152" t="s">
        <v>1544</v>
      </c>
      <c r="G331" s="153" t="s">
        <v>246</v>
      </c>
      <c r="H331" s="154">
        <v>100</v>
      </c>
      <c r="I331" s="155"/>
      <c r="J331" s="156">
        <f>ROUND(I331*H331,2)</f>
        <v>0</v>
      </c>
      <c r="K331" s="152" t="s">
        <v>1</v>
      </c>
      <c r="L331" s="34"/>
      <c r="M331" s="157" t="s">
        <v>1</v>
      </c>
      <c r="N331" s="158" t="s">
        <v>39</v>
      </c>
      <c r="O331" s="59"/>
      <c r="P331" s="159">
        <f>O331*H331</f>
        <v>0</v>
      </c>
      <c r="Q331" s="159">
        <v>0</v>
      </c>
      <c r="R331" s="159">
        <f>Q331*H331</f>
        <v>0</v>
      </c>
      <c r="S331" s="159">
        <v>0</v>
      </c>
      <c r="T331" s="160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1" t="s">
        <v>209</v>
      </c>
      <c r="AT331" s="161" t="s">
        <v>162</v>
      </c>
      <c r="AU331" s="161" t="s">
        <v>86</v>
      </c>
      <c r="AY331" s="18" t="s">
        <v>159</v>
      </c>
      <c r="BE331" s="162">
        <f>IF(N331="základní",J331,0)</f>
        <v>0</v>
      </c>
      <c r="BF331" s="162">
        <f>IF(N331="snížená",J331,0)</f>
        <v>0</v>
      </c>
      <c r="BG331" s="162">
        <f>IF(N331="zákl. přenesená",J331,0)</f>
        <v>0</v>
      </c>
      <c r="BH331" s="162">
        <f>IF(N331="sníž. přenesená",J331,0)</f>
        <v>0</v>
      </c>
      <c r="BI331" s="162">
        <f>IF(N331="nulová",J331,0)</f>
        <v>0</v>
      </c>
      <c r="BJ331" s="18" t="s">
        <v>86</v>
      </c>
      <c r="BK331" s="162">
        <f>ROUND(I331*H331,2)</f>
        <v>0</v>
      </c>
      <c r="BL331" s="18" t="s">
        <v>209</v>
      </c>
      <c r="BM331" s="161" t="s">
        <v>646</v>
      </c>
    </row>
    <row r="332" spans="1:65" s="2" customFormat="1" ht="19.5">
      <c r="A332" s="33"/>
      <c r="B332" s="34"/>
      <c r="C332" s="33"/>
      <c r="D332" s="164" t="s">
        <v>864</v>
      </c>
      <c r="E332" s="33"/>
      <c r="F332" s="205" t="s">
        <v>1542</v>
      </c>
      <c r="G332" s="33"/>
      <c r="H332" s="33"/>
      <c r="I332" s="206"/>
      <c r="J332" s="33"/>
      <c r="K332" s="33"/>
      <c r="L332" s="34"/>
      <c r="M332" s="207"/>
      <c r="N332" s="208"/>
      <c r="O332" s="59"/>
      <c r="P332" s="59"/>
      <c r="Q332" s="59"/>
      <c r="R332" s="59"/>
      <c r="S332" s="59"/>
      <c r="T332" s="60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T332" s="18" t="s">
        <v>864</v>
      </c>
      <c r="AU332" s="18" t="s">
        <v>86</v>
      </c>
    </row>
    <row r="333" spans="1:65" s="2" customFormat="1" ht="24.2" customHeight="1">
      <c r="A333" s="33"/>
      <c r="B333" s="149"/>
      <c r="C333" s="150" t="s">
        <v>103</v>
      </c>
      <c r="D333" s="150" t="s">
        <v>162</v>
      </c>
      <c r="E333" s="151" t="s">
        <v>1545</v>
      </c>
      <c r="F333" s="152" t="s">
        <v>1546</v>
      </c>
      <c r="G333" s="153" t="s">
        <v>246</v>
      </c>
      <c r="H333" s="154">
        <v>100</v>
      </c>
      <c r="I333" s="155"/>
      <c r="J333" s="156">
        <f>ROUND(I333*H333,2)</f>
        <v>0</v>
      </c>
      <c r="K333" s="152" t="s">
        <v>1</v>
      </c>
      <c r="L333" s="34"/>
      <c r="M333" s="157" t="s">
        <v>1</v>
      </c>
      <c r="N333" s="158" t="s">
        <v>39</v>
      </c>
      <c r="O333" s="59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1" t="s">
        <v>209</v>
      </c>
      <c r="AT333" s="161" t="s">
        <v>162</v>
      </c>
      <c r="AU333" s="161" t="s">
        <v>86</v>
      </c>
      <c r="AY333" s="18" t="s">
        <v>159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8" t="s">
        <v>86</v>
      </c>
      <c r="BK333" s="162">
        <f>ROUND(I333*H333,2)</f>
        <v>0</v>
      </c>
      <c r="BL333" s="18" t="s">
        <v>209</v>
      </c>
      <c r="BM333" s="161" t="s">
        <v>650</v>
      </c>
    </row>
    <row r="334" spans="1:65" s="2" customFormat="1" ht="19.5">
      <c r="A334" s="33"/>
      <c r="B334" s="34"/>
      <c r="C334" s="33"/>
      <c r="D334" s="164" t="s">
        <v>864</v>
      </c>
      <c r="E334" s="33"/>
      <c r="F334" s="205" t="s">
        <v>1542</v>
      </c>
      <c r="G334" s="33"/>
      <c r="H334" s="33"/>
      <c r="I334" s="206"/>
      <c r="J334" s="33"/>
      <c r="K334" s="33"/>
      <c r="L334" s="34"/>
      <c r="M334" s="207"/>
      <c r="N334" s="208"/>
      <c r="O334" s="59"/>
      <c r="P334" s="59"/>
      <c r="Q334" s="59"/>
      <c r="R334" s="59"/>
      <c r="S334" s="59"/>
      <c r="T334" s="60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T334" s="18" t="s">
        <v>864</v>
      </c>
      <c r="AU334" s="18" t="s">
        <v>86</v>
      </c>
    </row>
    <row r="335" spans="1:65" s="2" customFormat="1" ht="24.2" customHeight="1">
      <c r="A335" s="33"/>
      <c r="B335" s="149"/>
      <c r="C335" s="150" t="s">
        <v>686</v>
      </c>
      <c r="D335" s="150" t="s">
        <v>162</v>
      </c>
      <c r="E335" s="151" t="s">
        <v>1547</v>
      </c>
      <c r="F335" s="152" t="s">
        <v>1548</v>
      </c>
      <c r="G335" s="153" t="s">
        <v>246</v>
      </c>
      <c r="H335" s="154">
        <v>200</v>
      </c>
      <c r="I335" s="155"/>
      <c r="J335" s="156">
        <f>ROUND(I335*H335,2)</f>
        <v>0</v>
      </c>
      <c r="K335" s="152" t="s">
        <v>1</v>
      </c>
      <c r="L335" s="34"/>
      <c r="M335" s="157" t="s">
        <v>1</v>
      </c>
      <c r="N335" s="158" t="s">
        <v>39</v>
      </c>
      <c r="O335" s="59"/>
      <c r="P335" s="159">
        <f>O335*H335</f>
        <v>0</v>
      </c>
      <c r="Q335" s="159">
        <v>0</v>
      </c>
      <c r="R335" s="159">
        <f>Q335*H335</f>
        <v>0</v>
      </c>
      <c r="S335" s="159">
        <v>0</v>
      </c>
      <c r="T335" s="160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61" t="s">
        <v>209</v>
      </c>
      <c r="AT335" s="161" t="s">
        <v>162</v>
      </c>
      <c r="AU335" s="161" t="s">
        <v>86</v>
      </c>
      <c r="AY335" s="18" t="s">
        <v>159</v>
      </c>
      <c r="BE335" s="162">
        <f>IF(N335="základní",J335,0)</f>
        <v>0</v>
      </c>
      <c r="BF335" s="162">
        <f>IF(N335="snížená",J335,0)</f>
        <v>0</v>
      </c>
      <c r="BG335" s="162">
        <f>IF(N335="zákl. přenesená",J335,0)</f>
        <v>0</v>
      </c>
      <c r="BH335" s="162">
        <f>IF(N335="sníž. přenesená",J335,0)</f>
        <v>0</v>
      </c>
      <c r="BI335" s="162">
        <f>IF(N335="nulová",J335,0)</f>
        <v>0</v>
      </c>
      <c r="BJ335" s="18" t="s">
        <v>86</v>
      </c>
      <c r="BK335" s="162">
        <f>ROUND(I335*H335,2)</f>
        <v>0</v>
      </c>
      <c r="BL335" s="18" t="s">
        <v>209</v>
      </c>
      <c r="BM335" s="161" t="s">
        <v>653</v>
      </c>
    </row>
    <row r="336" spans="1:65" s="2" customFormat="1" ht="19.5">
      <c r="A336" s="33"/>
      <c r="B336" s="34"/>
      <c r="C336" s="33"/>
      <c r="D336" s="164" t="s">
        <v>864</v>
      </c>
      <c r="E336" s="33"/>
      <c r="F336" s="205" t="s">
        <v>1542</v>
      </c>
      <c r="G336" s="33"/>
      <c r="H336" s="33"/>
      <c r="I336" s="206"/>
      <c r="J336" s="33"/>
      <c r="K336" s="33"/>
      <c r="L336" s="34"/>
      <c r="M336" s="207"/>
      <c r="N336" s="208"/>
      <c r="O336" s="59"/>
      <c r="P336" s="59"/>
      <c r="Q336" s="59"/>
      <c r="R336" s="59"/>
      <c r="S336" s="59"/>
      <c r="T336" s="60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T336" s="18" t="s">
        <v>864</v>
      </c>
      <c r="AU336" s="18" t="s">
        <v>86</v>
      </c>
    </row>
    <row r="337" spans="1:65" s="2" customFormat="1" ht="24.2" customHeight="1">
      <c r="A337" s="33"/>
      <c r="B337" s="149"/>
      <c r="C337" s="150" t="s">
        <v>691</v>
      </c>
      <c r="D337" s="150" t="s">
        <v>162</v>
      </c>
      <c r="E337" s="151" t="s">
        <v>1549</v>
      </c>
      <c r="F337" s="152" t="s">
        <v>1550</v>
      </c>
      <c r="G337" s="153" t="s">
        <v>246</v>
      </c>
      <c r="H337" s="154">
        <v>6</v>
      </c>
      <c r="I337" s="155"/>
      <c r="J337" s="156">
        <f>ROUND(I337*H337,2)</f>
        <v>0</v>
      </c>
      <c r="K337" s="152" t="s">
        <v>1</v>
      </c>
      <c r="L337" s="34"/>
      <c r="M337" s="157" t="s">
        <v>1</v>
      </c>
      <c r="N337" s="158" t="s">
        <v>39</v>
      </c>
      <c r="O337" s="59"/>
      <c r="P337" s="159">
        <f>O337*H337</f>
        <v>0</v>
      </c>
      <c r="Q337" s="159">
        <v>0</v>
      </c>
      <c r="R337" s="159">
        <f>Q337*H337</f>
        <v>0</v>
      </c>
      <c r="S337" s="159">
        <v>0</v>
      </c>
      <c r="T337" s="160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1" t="s">
        <v>209</v>
      </c>
      <c r="AT337" s="161" t="s">
        <v>162</v>
      </c>
      <c r="AU337" s="161" t="s">
        <v>86</v>
      </c>
      <c r="AY337" s="18" t="s">
        <v>159</v>
      </c>
      <c r="BE337" s="162">
        <f>IF(N337="základní",J337,0)</f>
        <v>0</v>
      </c>
      <c r="BF337" s="162">
        <f>IF(N337="snížená",J337,0)</f>
        <v>0</v>
      </c>
      <c r="BG337" s="162">
        <f>IF(N337="zákl. přenesená",J337,0)</f>
        <v>0</v>
      </c>
      <c r="BH337" s="162">
        <f>IF(N337="sníž. přenesená",J337,0)</f>
        <v>0</v>
      </c>
      <c r="BI337" s="162">
        <f>IF(N337="nulová",J337,0)</f>
        <v>0</v>
      </c>
      <c r="BJ337" s="18" t="s">
        <v>86</v>
      </c>
      <c r="BK337" s="162">
        <f>ROUND(I337*H337,2)</f>
        <v>0</v>
      </c>
      <c r="BL337" s="18" t="s">
        <v>209</v>
      </c>
      <c r="BM337" s="161" t="s">
        <v>657</v>
      </c>
    </row>
    <row r="338" spans="1:65" s="2" customFormat="1" ht="19.5">
      <c r="A338" s="33"/>
      <c r="B338" s="34"/>
      <c r="C338" s="33"/>
      <c r="D338" s="164" t="s">
        <v>864</v>
      </c>
      <c r="E338" s="33"/>
      <c r="F338" s="205" t="s">
        <v>1542</v>
      </c>
      <c r="G338" s="33"/>
      <c r="H338" s="33"/>
      <c r="I338" s="206"/>
      <c r="J338" s="33"/>
      <c r="K338" s="33"/>
      <c r="L338" s="34"/>
      <c r="M338" s="207"/>
      <c r="N338" s="208"/>
      <c r="O338" s="59"/>
      <c r="P338" s="59"/>
      <c r="Q338" s="59"/>
      <c r="R338" s="59"/>
      <c r="S338" s="59"/>
      <c r="T338" s="60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T338" s="18" t="s">
        <v>864</v>
      </c>
      <c r="AU338" s="18" t="s">
        <v>86</v>
      </c>
    </row>
    <row r="339" spans="1:65" s="2" customFormat="1" ht="24.2" customHeight="1">
      <c r="A339" s="33"/>
      <c r="B339" s="149"/>
      <c r="C339" s="150" t="s">
        <v>696</v>
      </c>
      <c r="D339" s="150" t="s">
        <v>162</v>
      </c>
      <c r="E339" s="151" t="s">
        <v>1551</v>
      </c>
      <c r="F339" s="152" t="s">
        <v>1552</v>
      </c>
      <c r="G339" s="153" t="s">
        <v>1553</v>
      </c>
      <c r="H339" s="154">
        <v>177</v>
      </c>
      <c r="I339" s="155"/>
      <c r="J339" s="156">
        <f>ROUND(I339*H339,2)</f>
        <v>0</v>
      </c>
      <c r="K339" s="152" t="s">
        <v>1</v>
      </c>
      <c r="L339" s="34"/>
      <c r="M339" s="157" t="s">
        <v>1</v>
      </c>
      <c r="N339" s="158" t="s">
        <v>39</v>
      </c>
      <c r="O339" s="59"/>
      <c r="P339" s="159">
        <f>O339*H339</f>
        <v>0</v>
      </c>
      <c r="Q339" s="159">
        <v>0</v>
      </c>
      <c r="R339" s="159">
        <f>Q339*H339</f>
        <v>0</v>
      </c>
      <c r="S339" s="159">
        <v>0</v>
      </c>
      <c r="T339" s="160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1" t="s">
        <v>209</v>
      </c>
      <c r="AT339" s="161" t="s">
        <v>162</v>
      </c>
      <c r="AU339" s="161" t="s">
        <v>86</v>
      </c>
      <c r="AY339" s="18" t="s">
        <v>159</v>
      </c>
      <c r="BE339" s="162">
        <f>IF(N339="základní",J339,0)</f>
        <v>0</v>
      </c>
      <c r="BF339" s="162">
        <f>IF(N339="snížená",J339,0)</f>
        <v>0</v>
      </c>
      <c r="BG339" s="162">
        <f>IF(N339="zákl. přenesená",J339,0)</f>
        <v>0</v>
      </c>
      <c r="BH339" s="162">
        <f>IF(N339="sníž. přenesená",J339,0)</f>
        <v>0</v>
      </c>
      <c r="BI339" s="162">
        <f>IF(N339="nulová",J339,0)</f>
        <v>0</v>
      </c>
      <c r="BJ339" s="18" t="s">
        <v>86</v>
      </c>
      <c r="BK339" s="162">
        <f>ROUND(I339*H339,2)</f>
        <v>0</v>
      </c>
      <c r="BL339" s="18" t="s">
        <v>209</v>
      </c>
      <c r="BM339" s="161" t="s">
        <v>660</v>
      </c>
    </row>
    <row r="340" spans="1:65" s="13" customFormat="1" ht="11.25">
      <c r="B340" s="163"/>
      <c r="D340" s="164" t="s">
        <v>168</v>
      </c>
      <c r="E340" s="165" t="s">
        <v>1</v>
      </c>
      <c r="F340" s="166" t="s">
        <v>1554</v>
      </c>
      <c r="H340" s="167">
        <v>177</v>
      </c>
      <c r="I340" s="168"/>
      <c r="L340" s="163"/>
      <c r="M340" s="169"/>
      <c r="N340" s="170"/>
      <c r="O340" s="170"/>
      <c r="P340" s="170"/>
      <c r="Q340" s="170"/>
      <c r="R340" s="170"/>
      <c r="S340" s="170"/>
      <c r="T340" s="171"/>
      <c r="AT340" s="165" t="s">
        <v>168</v>
      </c>
      <c r="AU340" s="165" t="s">
        <v>86</v>
      </c>
      <c r="AV340" s="13" t="s">
        <v>86</v>
      </c>
      <c r="AW340" s="13" t="s">
        <v>30</v>
      </c>
      <c r="AX340" s="13" t="s">
        <v>73</v>
      </c>
      <c r="AY340" s="165" t="s">
        <v>159</v>
      </c>
    </row>
    <row r="341" spans="1:65" s="14" customFormat="1" ht="11.25">
      <c r="B341" s="172"/>
      <c r="D341" s="164" t="s">
        <v>168</v>
      </c>
      <c r="E341" s="173" t="s">
        <v>1</v>
      </c>
      <c r="F341" s="174" t="s">
        <v>170</v>
      </c>
      <c r="H341" s="175">
        <v>177</v>
      </c>
      <c r="I341" s="176"/>
      <c r="L341" s="172"/>
      <c r="M341" s="177"/>
      <c r="N341" s="178"/>
      <c r="O341" s="178"/>
      <c r="P341" s="178"/>
      <c r="Q341" s="178"/>
      <c r="R341" s="178"/>
      <c r="S341" s="178"/>
      <c r="T341" s="179"/>
      <c r="AT341" s="173" t="s">
        <v>168</v>
      </c>
      <c r="AU341" s="173" t="s">
        <v>86</v>
      </c>
      <c r="AV341" s="14" t="s">
        <v>167</v>
      </c>
      <c r="AW341" s="14" t="s">
        <v>30</v>
      </c>
      <c r="AX341" s="14" t="s">
        <v>80</v>
      </c>
      <c r="AY341" s="173" t="s">
        <v>159</v>
      </c>
    </row>
    <row r="342" spans="1:65" s="2" customFormat="1" ht="16.5" customHeight="1">
      <c r="A342" s="33"/>
      <c r="B342" s="149"/>
      <c r="C342" s="150" t="s">
        <v>702</v>
      </c>
      <c r="D342" s="150" t="s">
        <v>162</v>
      </c>
      <c r="E342" s="151" t="s">
        <v>1555</v>
      </c>
      <c r="F342" s="152" t="s">
        <v>1556</v>
      </c>
      <c r="G342" s="153" t="s">
        <v>1553</v>
      </c>
      <c r="H342" s="154">
        <v>177</v>
      </c>
      <c r="I342" s="155"/>
      <c r="J342" s="156">
        <f>ROUND(I342*H342,2)</f>
        <v>0</v>
      </c>
      <c r="K342" s="152" t="s">
        <v>1</v>
      </c>
      <c r="L342" s="34"/>
      <c r="M342" s="157" t="s">
        <v>1</v>
      </c>
      <c r="N342" s="158" t="s">
        <v>39</v>
      </c>
      <c r="O342" s="59"/>
      <c r="P342" s="159">
        <f>O342*H342</f>
        <v>0</v>
      </c>
      <c r="Q342" s="159">
        <v>0</v>
      </c>
      <c r="R342" s="159">
        <f>Q342*H342</f>
        <v>0</v>
      </c>
      <c r="S342" s="159">
        <v>0</v>
      </c>
      <c r="T342" s="160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1" t="s">
        <v>209</v>
      </c>
      <c r="AT342" s="161" t="s">
        <v>162</v>
      </c>
      <c r="AU342" s="161" t="s">
        <v>86</v>
      </c>
      <c r="AY342" s="18" t="s">
        <v>159</v>
      </c>
      <c r="BE342" s="162">
        <f>IF(N342="základní",J342,0)</f>
        <v>0</v>
      </c>
      <c r="BF342" s="162">
        <f>IF(N342="snížená",J342,0)</f>
        <v>0</v>
      </c>
      <c r="BG342" s="162">
        <f>IF(N342="zákl. přenesená",J342,0)</f>
        <v>0</v>
      </c>
      <c r="BH342" s="162">
        <f>IF(N342="sníž. přenesená",J342,0)</f>
        <v>0</v>
      </c>
      <c r="BI342" s="162">
        <f>IF(N342="nulová",J342,0)</f>
        <v>0</v>
      </c>
      <c r="BJ342" s="18" t="s">
        <v>86</v>
      </c>
      <c r="BK342" s="162">
        <f>ROUND(I342*H342,2)</f>
        <v>0</v>
      </c>
      <c r="BL342" s="18" t="s">
        <v>209</v>
      </c>
      <c r="BM342" s="161" t="s">
        <v>664</v>
      </c>
    </row>
    <row r="343" spans="1:65" s="2" customFormat="1" ht="24.2" customHeight="1">
      <c r="A343" s="33"/>
      <c r="B343" s="149"/>
      <c r="C343" s="150" t="s">
        <v>707</v>
      </c>
      <c r="D343" s="150" t="s">
        <v>162</v>
      </c>
      <c r="E343" s="151" t="s">
        <v>1557</v>
      </c>
      <c r="F343" s="152" t="s">
        <v>1558</v>
      </c>
      <c r="G343" s="153" t="s">
        <v>721</v>
      </c>
      <c r="H343" s="154">
        <v>0.188</v>
      </c>
      <c r="I343" s="155"/>
      <c r="J343" s="156">
        <f>ROUND(I343*H343,2)</f>
        <v>0</v>
      </c>
      <c r="K343" s="152" t="s">
        <v>1</v>
      </c>
      <c r="L343" s="34"/>
      <c r="M343" s="157" t="s">
        <v>1</v>
      </c>
      <c r="N343" s="158" t="s">
        <v>39</v>
      </c>
      <c r="O343" s="59"/>
      <c r="P343" s="159">
        <f>O343*H343</f>
        <v>0</v>
      </c>
      <c r="Q343" s="159">
        <v>0</v>
      </c>
      <c r="R343" s="159">
        <f>Q343*H343</f>
        <v>0</v>
      </c>
      <c r="S343" s="159">
        <v>0</v>
      </c>
      <c r="T343" s="160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1" t="s">
        <v>209</v>
      </c>
      <c r="AT343" s="161" t="s">
        <v>162</v>
      </c>
      <c r="AU343" s="161" t="s">
        <v>86</v>
      </c>
      <c r="AY343" s="18" t="s">
        <v>159</v>
      </c>
      <c r="BE343" s="162">
        <f>IF(N343="základní",J343,0)</f>
        <v>0</v>
      </c>
      <c r="BF343" s="162">
        <f>IF(N343="snížená",J343,0)</f>
        <v>0</v>
      </c>
      <c r="BG343" s="162">
        <f>IF(N343="zákl. přenesená",J343,0)</f>
        <v>0</v>
      </c>
      <c r="BH343" s="162">
        <f>IF(N343="sníž. přenesená",J343,0)</f>
        <v>0</v>
      </c>
      <c r="BI343" s="162">
        <f>IF(N343="nulová",J343,0)</f>
        <v>0</v>
      </c>
      <c r="BJ343" s="18" t="s">
        <v>86</v>
      </c>
      <c r="BK343" s="162">
        <f>ROUND(I343*H343,2)</f>
        <v>0</v>
      </c>
      <c r="BL343" s="18" t="s">
        <v>209</v>
      </c>
      <c r="BM343" s="161" t="s">
        <v>669</v>
      </c>
    </row>
    <row r="344" spans="1:65" s="2" customFormat="1" ht="19.5">
      <c r="A344" s="33"/>
      <c r="B344" s="34"/>
      <c r="C344" s="33"/>
      <c r="D344" s="164" t="s">
        <v>864</v>
      </c>
      <c r="E344" s="33"/>
      <c r="F344" s="205" t="s">
        <v>1382</v>
      </c>
      <c r="G344" s="33"/>
      <c r="H344" s="33"/>
      <c r="I344" s="206"/>
      <c r="J344" s="33"/>
      <c r="K344" s="33"/>
      <c r="L344" s="34"/>
      <c r="M344" s="214"/>
      <c r="N344" s="215"/>
      <c r="O344" s="211"/>
      <c r="P344" s="211"/>
      <c r="Q344" s="211"/>
      <c r="R344" s="211"/>
      <c r="S344" s="211"/>
      <c r="T344" s="216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T344" s="18" t="s">
        <v>864</v>
      </c>
      <c r="AU344" s="18" t="s">
        <v>86</v>
      </c>
    </row>
    <row r="345" spans="1:65" s="2" customFormat="1" ht="6.95" customHeight="1">
      <c r="A345" s="33"/>
      <c r="B345" s="48"/>
      <c r="C345" s="49"/>
      <c r="D345" s="49"/>
      <c r="E345" s="49"/>
      <c r="F345" s="49"/>
      <c r="G345" s="49"/>
      <c r="H345" s="49"/>
      <c r="I345" s="49"/>
      <c r="J345" s="49"/>
      <c r="K345" s="49"/>
      <c r="L345" s="34"/>
      <c r="M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</row>
  </sheetData>
  <autoFilter ref="C131:K344" xr:uid="{00000000-0009-0000-0000-000002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9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93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120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1559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ROUND(J132,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ROUND((SUM(BE132:BE196)),  2)</f>
        <v>0</v>
      </c>
      <c r="G35" s="33"/>
      <c r="H35" s="33"/>
      <c r="I35" s="106">
        <v>0.21</v>
      </c>
      <c r="J35" s="105">
        <f>ROUND(((SUM(BE132:BE196))*I35),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ROUND((SUM(BF132:BF196)),  2)</f>
        <v>0</v>
      </c>
      <c r="G36" s="33"/>
      <c r="H36" s="33"/>
      <c r="I36" s="106">
        <v>0.15</v>
      </c>
      <c r="J36" s="105">
        <f>ROUND(((SUM(BF132:BF196))*I36),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ROUND((SUM(BG132:BG196)),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ROUND((SUM(BH132:BH196)),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ROUND((SUM(BI132:BI196)),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120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101.3 - Silnoproud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J132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1560</v>
      </c>
      <c r="E99" s="120"/>
      <c r="F99" s="120"/>
      <c r="G99" s="120"/>
      <c r="H99" s="120"/>
      <c r="I99" s="120"/>
      <c r="J99" s="121">
        <f>J133</f>
        <v>0</v>
      </c>
      <c r="L99" s="118"/>
    </row>
    <row r="100" spans="1:47" s="10" customFormat="1" ht="19.899999999999999" customHeight="1">
      <c r="B100" s="122"/>
      <c r="D100" s="123" t="s">
        <v>1561</v>
      </c>
      <c r="E100" s="124"/>
      <c r="F100" s="124"/>
      <c r="G100" s="124"/>
      <c r="H100" s="124"/>
      <c r="I100" s="124"/>
      <c r="J100" s="125">
        <f>J134</f>
        <v>0</v>
      </c>
      <c r="L100" s="122"/>
    </row>
    <row r="101" spans="1:47" s="10" customFormat="1" ht="19.899999999999999" customHeight="1">
      <c r="B101" s="122"/>
      <c r="D101" s="123" t="s">
        <v>1562</v>
      </c>
      <c r="E101" s="124"/>
      <c r="F101" s="124"/>
      <c r="G101" s="124"/>
      <c r="H101" s="124"/>
      <c r="I101" s="124"/>
      <c r="J101" s="125">
        <f>J137</f>
        <v>0</v>
      </c>
      <c r="L101" s="122"/>
    </row>
    <row r="102" spans="1:47" s="10" customFormat="1" ht="19.899999999999999" customHeight="1">
      <c r="B102" s="122"/>
      <c r="D102" s="123" t="s">
        <v>1563</v>
      </c>
      <c r="E102" s="124"/>
      <c r="F102" s="124"/>
      <c r="G102" s="124"/>
      <c r="H102" s="124"/>
      <c r="I102" s="124"/>
      <c r="J102" s="125">
        <f>J140</f>
        <v>0</v>
      </c>
      <c r="L102" s="122"/>
    </row>
    <row r="103" spans="1:47" s="10" customFormat="1" ht="19.899999999999999" customHeight="1">
      <c r="B103" s="122"/>
      <c r="D103" s="123" t="s">
        <v>1564</v>
      </c>
      <c r="E103" s="124"/>
      <c r="F103" s="124"/>
      <c r="G103" s="124"/>
      <c r="H103" s="124"/>
      <c r="I103" s="124"/>
      <c r="J103" s="125">
        <f>J143</f>
        <v>0</v>
      </c>
      <c r="L103" s="122"/>
    </row>
    <row r="104" spans="1:47" s="10" customFormat="1" ht="19.899999999999999" customHeight="1">
      <c r="B104" s="122"/>
      <c r="D104" s="123" t="s">
        <v>1565</v>
      </c>
      <c r="E104" s="124"/>
      <c r="F104" s="124"/>
      <c r="G104" s="124"/>
      <c r="H104" s="124"/>
      <c r="I104" s="124"/>
      <c r="J104" s="125">
        <f>J146</f>
        <v>0</v>
      </c>
      <c r="L104" s="122"/>
    </row>
    <row r="105" spans="1:47" s="10" customFormat="1" ht="19.899999999999999" customHeight="1">
      <c r="B105" s="122"/>
      <c r="D105" s="123" t="s">
        <v>1566</v>
      </c>
      <c r="E105" s="124"/>
      <c r="F105" s="124"/>
      <c r="G105" s="124"/>
      <c r="H105" s="124"/>
      <c r="I105" s="124"/>
      <c r="J105" s="125">
        <f>J149</f>
        <v>0</v>
      </c>
      <c r="L105" s="122"/>
    </row>
    <row r="106" spans="1:47" s="10" customFormat="1" ht="19.899999999999999" customHeight="1">
      <c r="B106" s="122"/>
      <c r="D106" s="123" t="s">
        <v>1567</v>
      </c>
      <c r="E106" s="124"/>
      <c r="F106" s="124"/>
      <c r="G106" s="124"/>
      <c r="H106" s="124"/>
      <c r="I106" s="124"/>
      <c r="J106" s="125">
        <f>J152</f>
        <v>0</v>
      </c>
      <c r="L106" s="122"/>
    </row>
    <row r="107" spans="1:47" s="10" customFormat="1" ht="19.899999999999999" customHeight="1">
      <c r="B107" s="122"/>
      <c r="D107" s="123" t="s">
        <v>1568</v>
      </c>
      <c r="E107" s="124"/>
      <c r="F107" s="124"/>
      <c r="G107" s="124"/>
      <c r="H107" s="124"/>
      <c r="I107" s="124"/>
      <c r="J107" s="125">
        <f>J155</f>
        <v>0</v>
      </c>
      <c r="L107" s="122"/>
    </row>
    <row r="108" spans="1:47" s="10" customFormat="1" ht="19.899999999999999" customHeight="1">
      <c r="B108" s="122"/>
      <c r="D108" s="123" t="s">
        <v>1569</v>
      </c>
      <c r="E108" s="124"/>
      <c r="F108" s="124"/>
      <c r="G108" s="124"/>
      <c r="H108" s="124"/>
      <c r="I108" s="124"/>
      <c r="J108" s="125">
        <f>J158</f>
        <v>0</v>
      </c>
      <c r="L108" s="122"/>
    </row>
    <row r="109" spans="1:47" s="10" customFormat="1" ht="19.899999999999999" customHeight="1">
      <c r="B109" s="122"/>
      <c r="D109" s="123" t="s">
        <v>1570</v>
      </c>
      <c r="E109" s="124"/>
      <c r="F109" s="124"/>
      <c r="G109" s="124"/>
      <c r="H109" s="124"/>
      <c r="I109" s="124"/>
      <c r="J109" s="125">
        <f>J190</f>
        <v>0</v>
      </c>
      <c r="L109" s="122"/>
    </row>
    <row r="110" spans="1:47" s="10" customFormat="1" ht="19.899999999999999" customHeight="1">
      <c r="B110" s="122"/>
      <c r="D110" s="123" t="s">
        <v>1571</v>
      </c>
      <c r="E110" s="124"/>
      <c r="F110" s="124"/>
      <c r="G110" s="124"/>
      <c r="H110" s="124"/>
      <c r="I110" s="124"/>
      <c r="J110" s="125">
        <f>J196</f>
        <v>0</v>
      </c>
      <c r="L110" s="122"/>
    </row>
    <row r="111" spans="1:47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5" customHeight="1">
      <c r="A112" s="33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5" customHeight="1">
      <c r="A116" s="33"/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5" customHeight="1">
      <c r="A117" s="33"/>
      <c r="B117" s="34"/>
      <c r="C117" s="22" t="s">
        <v>144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16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3"/>
      <c r="D120" s="33"/>
      <c r="E120" s="267" t="str">
        <f>E7</f>
        <v>BD Husova 546-550-revize-cú2021</v>
      </c>
      <c r="F120" s="268"/>
      <c r="G120" s="268"/>
      <c r="H120" s="268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1" customFormat="1" ht="12" customHeight="1">
      <c r="B121" s="21"/>
      <c r="C121" s="28" t="s">
        <v>119</v>
      </c>
      <c r="L121" s="21"/>
    </row>
    <row r="122" spans="1:31" s="2" customFormat="1" ht="16.5" customHeight="1">
      <c r="A122" s="33"/>
      <c r="B122" s="34"/>
      <c r="C122" s="33"/>
      <c r="D122" s="33"/>
      <c r="E122" s="267" t="s">
        <v>120</v>
      </c>
      <c r="F122" s="269"/>
      <c r="G122" s="269"/>
      <c r="H122" s="269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121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29" t="str">
        <f>E11</f>
        <v>101.3 - Silnoproud</v>
      </c>
      <c r="F124" s="269"/>
      <c r="G124" s="269"/>
      <c r="H124" s="269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20</v>
      </c>
      <c r="D126" s="33"/>
      <c r="E126" s="33"/>
      <c r="F126" s="26" t="str">
        <f>F14</f>
        <v xml:space="preserve"> </v>
      </c>
      <c r="G126" s="33"/>
      <c r="H126" s="33"/>
      <c r="I126" s="28" t="s">
        <v>22</v>
      </c>
      <c r="J126" s="56" t="str">
        <f>IF(J14="","",J14)</f>
        <v>18. 5. 2020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8" t="s">
        <v>24</v>
      </c>
      <c r="D128" s="33"/>
      <c r="E128" s="33"/>
      <c r="F128" s="26" t="str">
        <f>E17</f>
        <v xml:space="preserve"> </v>
      </c>
      <c r="G128" s="33"/>
      <c r="H128" s="33"/>
      <c r="I128" s="28" t="s">
        <v>29</v>
      </c>
      <c r="J128" s="31" t="str">
        <f>E23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8" t="s">
        <v>27</v>
      </c>
      <c r="D129" s="33"/>
      <c r="E129" s="33"/>
      <c r="F129" s="26" t="str">
        <f>IF(E20="","",E20)</f>
        <v>Vyplň údaj</v>
      </c>
      <c r="G129" s="33"/>
      <c r="H129" s="33"/>
      <c r="I129" s="28" t="s">
        <v>31</v>
      </c>
      <c r="J129" s="31" t="str">
        <f>E26</f>
        <v xml:space="preserve"> 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6"/>
      <c r="B131" s="127"/>
      <c r="C131" s="128" t="s">
        <v>145</v>
      </c>
      <c r="D131" s="129" t="s">
        <v>58</v>
      </c>
      <c r="E131" s="129" t="s">
        <v>54</v>
      </c>
      <c r="F131" s="129" t="s">
        <v>55</v>
      </c>
      <c r="G131" s="129" t="s">
        <v>146</v>
      </c>
      <c r="H131" s="129" t="s">
        <v>147</v>
      </c>
      <c r="I131" s="129" t="s">
        <v>148</v>
      </c>
      <c r="J131" s="129" t="s">
        <v>125</v>
      </c>
      <c r="K131" s="130" t="s">
        <v>149</v>
      </c>
      <c r="L131" s="131"/>
      <c r="M131" s="63" t="s">
        <v>1</v>
      </c>
      <c r="N131" s="64" t="s">
        <v>37</v>
      </c>
      <c r="O131" s="64" t="s">
        <v>150</v>
      </c>
      <c r="P131" s="64" t="s">
        <v>151</v>
      </c>
      <c r="Q131" s="64" t="s">
        <v>152</v>
      </c>
      <c r="R131" s="64" t="s">
        <v>153</v>
      </c>
      <c r="S131" s="64" t="s">
        <v>154</v>
      </c>
      <c r="T131" s="65" t="s">
        <v>155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9" customHeight="1">
      <c r="A132" s="33"/>
      <c r="B132" s="34"/>
      <c r="C132" s="70" t="s">
        <v>156</v>
      </c>
      <c r="D132" s="33"/>
      <c r="E132" s="33"/>
      <c r="F132" s="33"/>
      <c r="G132" s="33"/>
      <c r="H132" s="33"/>
      <c r="I132" s="33"/>
      <c r="J132" s="132">
        <f>BK132</f>
        <v>0</v>
      </c>
      <c r="K132" s="33"/>
      <c r="L132" s="34"/>
      <c r="M132" s="66"/>
      <c r="N132" s="57"/>
      <c r="O132" s="67"/>
      <c r="P132" s="133">
        <f>P133</f>
        <v>0</v>
      </c>
      <c r="Q132" s="67"/>
      <c r="R132" s="133">
        <f>R133</f>
        <v>0</v>
      </c>
      <c r="S132" s="67"/>
      <c r="T132" s="134">
        <f>T133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72</v>
      </c>
      <c r="AU132" s="18" t="s">
        <v>127</v>
      </c>
      <c r="BK132" s="135">
        <f>BK133</f>
        <v>0</v>
      </c>
    </row>
    <row r="133" spans="1:65" s="12" customFormat="1" ht="25.9" customHeight="1">
      <c r="B133" s="136"/>
      <c r="D133" s="137" t="s">
        <v>72</v>
      </c>
      <c r="E133" s="138" t="s">
        <v>1572</v>
      </c>
      <c r="F133" s="138" t="s">
        <v>92</v>
      </c>
      <c r="I133" s="139"/>
      <c r="J133" s="140">
        <f>BK133</f>
        <v>0</v>
      </c>
      <c r="L133" s="136"/>
      <c r="M133" s="141"/>
      <c r="N133" s="142"/>
      <c r="O133" s="142"/>
      <c r="P133" s="143">
        <f>P134+P137+P140+P143+P146+P149+P152+P155+P158+P190+P196</f>
        <v>0</v>
      </c>
      <c r="Q133" s="142"/>
      <c r="R133" s="143">
        <f>R134+R137+R140+R143+R146+R149+R152+R155+R158+R190+R196</f>
        <v>0</v>
      </c>
      <c r="S133" s="142"/>
      <c r="T133" s="144">
        <f>T134+T137+T140+T143+T146+T149+T152+T155+T158+T190+T196</f>
        <v>0</v>
      </c>
      <c r="AR133" s="137" t="s">
        <v>80</v>
      </c>
      <c r="AT133" s="145" t="s">
        <v>72</v>
      </c>
      <c r="AU133" s="145" t="s">
        <v>73</v>
      </c>
      <c r="AY133" s="137" t="s">
        <v>159</v>
      </c>
      <c r="BK133" s="146">
        <f>BK134+BK137+BK140+BK143+BK146+BK149+BK152+BK155+BK158+BK190+BK196</f>
        <v>0</v>
      </c>
    </row>
    <row r="134" spans="1:65" s="12" customFormat="1" ht="22.9" customHeight="1">
      <c r="B134" s="136"/>
      <c r="D134" s="137" t="s">
        <v>72</v>
      </c>
      <c r="E134" s="147" t="s">
        <v>674</v>
      </c>
      <c r="F134" s="147" t="s">
        <v>1573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SUM(P135:P136)</f>
        <v>0</v>
      </c>
      <c r="Q134" s="142"/>
      <c r="R134" s="143">
        <f>SUM(R135:R136)</f>
        <v>0</v>
      </c>
      <c r="S134" s="142"/>
      <c r="T134" s="144">
        <f>SUM(T135:T136)</f>
        <v>0</v>
      </c>
      <c r="AR134" s="137" t="s">
        <v>80</v>
      </c>
      <c r="AT134" s="145" t="s">
        <v>72</v>
      </c>
      <c r="AU134" s="145" t="s">
        <v>80</v>
      </c>
      <c r="AY134" s="137" t="s">
        <v>159</v>
      </c>
      <c r="BK134" s="146">
        <f>SUM(BK135:BK136)</f>
        <v>0</v>
      </c>
    </row>
    <row r="135" spans="1:65" s="2" customFormat="1" ht="16.5" customHeight="1">
      <c r="A135" s="33"/>
      <c r="B135" s="149"/>
      <c r="C135" s="150" t="s">
        <v>80</v>
      </c>
      <c r="D135" s="150" t="s">
        <v>162</v>
      </c>
      <c r="E135" s="151" t="s">
        <v>77</v>
      </c>
      <c r="F135" s="152" t="s">
        <v>1574</v>
      </c>
      <c r="G135" s="153" t="s">
        <v>1575</v>
      </c>
      <c r="H135" s="154">
        <v>4</v>
      </c>
      <c r="I135" s="155"/>
      <c r="J135" s="156">
        <f>ROUND(I135*H135,2)</f>
        <v>0</v>
      </c>
      <c r="K135" s="152" t="s">
        <v>1</v>
      </c>
      <c r="L135" s="34"/>
      <c r="M135" s="157" t="s">
        <v>1</v>
      </c>
      <c r="N135" s="158" t="s">
        <v>39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167</v>
      </c>
      <c r="AT135" s="161" t="s">
        <v>162</v>
      </c>
      <c r="AU135" s="161" t="s">
        <v>86</v>
      </c>
      <c r="AY135" s="18" t="s">
        <v>159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86</v>
      </c>
      <c r="BK135" s="162">
        <f>ROUND(I135*H135,2)</f>
        <v>0</v>
      </c>
      <c r="BL135" s="18" t="s">
        <v>167</v>
      </c>
      <c r="BM135" s="161" t="s">
        <v>86</v>
      </c>
    </row>
    <row r="136" spans="1:65" s="2" customFormat="1" ht="58.5">
      <c r="A136" s="33"/>
      <c r="B136" s="34"/>
      <c r="C136" s="33"/>
      <c r="D136" s="164" t="s">
        <v>864</v>
      </c>
      <c r="E136" s="33"/>
      <c r="F136" s="205" t="s">
        <v>1576</v>
      </c>
      <c r="G136" s="33"/>
      <c r="H136" s="33"/>
      <c r="I136" s="206"/>
      <c r="J136" s="33"/>
      <c r="K136" s="33"/>
      <c r="L136" s="34"/>
      <c r="M136" s="207"/>
      <c r="N136" s="208"/>
      <c r="O136" s="59"/>
      <c r="P136" s="59"/>
      <c r="Q136" s="59"/>
      <c r="R136" s="59"/>
      <c r="S136" s="59"/>
      <c r="T136" s="60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864</v>
      </c>
      <c r="AU136" s="18" t="s">
        <v>86</v>
      </c>
    </row>
    <row r="137" spans="1:65" s="12" customFormat="1" ht="22.9" customHeight="1">
      <c r="B137" s="136"/>
      <c r="D137" s="137" t="s">
        <v>72</v>
      </c>
      <c r="E137" s="147" t="s">
        <v>677</v>
      </c>
      <c r="F137" s="147" t="s">
        <v>1577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SUM(P138:P139)</f>
        <v>0</v>
      </c>
      <c r="Q137" s="142"/>
      <c r="R137" s="143">
        <f>SUM(R138:R139)</f>
        <v>0</v>
      </c>
      <c r="S137" s="142"/>
      <c r="T137" s="144">
        <f>SUM(T138:T139)</f>
        <v>0</v>
      </c>
      <c r="AR137" s="137" t="s">
        <v>80</v>
      </c>
      <c r="AT137" s="145" t="s">
        <v>72</v>
      </c>
      <c r="AU137" s="145" t="s">
        <v>80</v>
      </c>
      <c r="AY137" s="137" t="s">
        <v>159</v>
      </c>
      <c r="BK137" s="146">
        <f>SUM(BK138:BK139)</f>
        <v>0</v>
      </c>
    </row>
    <row r="138" spans="1:65" s="2" customFormat="1" ht="16.5" customHeight="1">
      <c r="A138" s="33"/>
      <c r="B138" s="149"/>
      <c r="C138" s="150" t="s">
        <v>86</v>
      </c>
      <c r="D138" s="150" t="s">
        <v>162</v>
      </c>
      <c r="E138" s="151" t="s">
        <v>1160</v>
      </c>
      <c r="F138" s="152" t="s">
        <v>1574</v>
      </c>
      <c r="G138" s="153" t="s">
        <v>1575</v>
      </c>
      <c r="H138" s="154">
        <v>1</v>
      </c>
      <c r="I138" s="155"/>
      <c r="J138" s="156">
        <f>ROUND(I138*H138,2)</f>
        <v>0</v>
      </c>
      <c r="K138" s="152" t="s">
        <v>1</v>
      </c>
      <c r="L138" s="34"/>
      <c r="M138" s="157" t="s">
        <v>1</v>
      </c>
      <c r="N138" s="158" t="s">
        <v>39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167</v>
      </c>
      <c r="AT138" s="161" t="s">
        <v>162</v>
      </c>
      <c r="AU138" s="161" t="s">
        <v>86</v>
      </c>
      <c r="AY138" s="18" t="s">
        <v>159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8" t="s">
        <v>86</v>
      </c>
      <c r="BK138" s="162">
        <f>ROUND(I138*H138,2)</f>
        <v>0</v>
      </c>
      <c r="BL138" s="18" t="s">
        <v>167</v>
      </c>
      <c r="BM138" s="161" t="s">
        <v>167</v>
      </c>
    </row>
    <row r="139" spans="1:65" s="2" customFormat="1" ht="58.5">
      <c r="A139" s="33"/>
      <c r="B139" s="34"/>
      <c r="C139" s="33"/>
      <c r="D139" s="164" t="s">
        <v>864</v>
      </c>
      <c r="E139" s="33"/>
      <c r="F139" s="205" t="s">
        <v>1578</v>
      </c>
      <c r="G139" s="33"/>
      <c r="H139" s="33"/>
      <c r="I139" s="206"/>
      <c r="J139" s="33"/>
      <c r="K139" s="33"/>
      <c r="L139" s="34"/>
      <c r="M139" s="207"/>
      <c r="N139" s="208"/>
      <c r="O139" s="59"/>
      <c r="P139" s="59"/>
      <c r="Q139" s="59"/>
      <c r="R139" s="59"/>
      <c r="S139" s="59"/>
      <c r="T139" s="60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864</v>
      </c>
      <c r="AU139" s="18" t="s">
        <v>86</v>
      </c>
    </row>
    <row r="140" spans="1:65" s="12" customFormat="1" ht="22.9" customHeight="1">
      <c r="B140" s="136"/>
      <c r="D140" s="137" t="s">
        <v>72</v>
      </c>
      <c r="E140" s="147" t="s">
        <v>1579</v>
      </c>
      <c r="F140" s="147" t="s">
        <v>1580</v>
      </c>
      <c r="I140" s="139"/>
      <c r="J140" s="148">
        <f>BK140</f>
        <v>0</v>
      </c>
      <c r="L140" s="136"/>
      <c r="M140" s="141"/>
      <c r="N140" s="142"/>
      <c r="O140" s="142"/>
      <c r="P140" s="143">
        <f>SUM(P141:P142)</f>
        <v>0</v>
      </c>
      <c r="Q140" s="142"/>
      <c r="R140" s="143">
        <f>SUM(R141:R142)</f>
        <v>0</v>
      </c>
      <c r="S140" s="142"/>
      <c r="T140" s="144">
        <f>SUM(T141:T142)</f>
        <v>0</v>
      </c>
      <c r="AR140" s="137" t="s">
        <v>80</v>
      </c>
      <c r="AT140" s="145" t="s">
        <v>72</v>
      </c>
      <c r="AU140" s="145" t="s">
        <v>80</v>
      </c>
      <c r="AY140" s="137" t="s">
        <v>159</v>
      </c>
      <c r="BK140" s="146">
        <f>SUM(BK141:BK142)</f>
        <v>0</v>
      </c>
    </row>
    <row r="141" spans="1:65" s="2" customFormat="1" ht="16.5" customHeight="1">
      <c r="A141" s="33"/>
      <c r="B141" s="149"/>
      <c r="C141" s="150" t="s">
        <v>160</v>
      </c>
      <c r="D141" s="150" t="s">
        <v>162</v>
      </c>
      <c r="E141" s="151" t="s">
        <v>1581</v>
      </c>
      <c r="F141" s="152" t="s">
        <v>1574</v>
      </c>
      <c r="G141" s="153" t="s">
        <v>1575</v>
      </c>
      <c r="H141" s="154">
        <v>5</v>
      </c>
      <c r="I141" s="155"/>
      <c r="J141" s="156">
        <f>ROUND(I141*H141,2)</f>
        <v>0</v>
      </c>
      <c r="K141" s="152" t="s">
        <v>1</v>
      </c>
      <c r="L141" s="34"/>
      <c r="M141" s="157" t="s">
        <v>1</v>
      </c>
      <c r="N141" s="158" t="s">
        <v>39</v>
      </c>
      <c r="O141" s="59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167</v>
      </c>
      <c r="AT141" s="161" t="s">
        <v>162</v>
      </c>
      <c r="AU141" s="161" t="s">
        <v>86</v>
      </c>
      <c r="AY141" s="18" t="s">
        <v>159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8" t="s">
        <v>86</v>
      </c>
      <c r="BK141" s="162">
        <f>ROUND(I141*H141,2)</f>
        <v>0</v>
      </c>
      <c r="BL141" s="18" t="s">
        <v>167</v>
      </c>
      <c r="BM141" s="161" t="s">
        <v>174</v>
      </c>
    </row>
    <row r="142" spans="1:65" s="2" customFormat="1" ht="48.75">
      <c r="A142" s="33"/>
      <c r="B142" s="34"/>
      <c r="C142" s="33"/>
      <c r="D142" s="164" t="s">
        <v>864</v>
      </c>
      <c r="E142" s="33"/>
      <c r="F142" s="205" t="s">
        <v>1582</v>
      </c>
      <c r="G142" s="33"/>
      <c r="H142" s="33"/>
      <c r="I142" s="206"/>
      <c r="J142" s="33"/>
      <c r="K142" s="33"/>
      <c r="L142" s="34"/>
      <c r="M142" s="207"/>
      <c r="N142" s="208"/>
      <c r="O142" s="59"/>
      <c r="P142" s="59"/>
      <c r="Q142" s="59"/>
      <c r="R142" s="59"/>
      <c r="S142" s="59"/>
      <c r="T142" s="60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8" t="s">
        <v>864</v>
      </c>
      <c r="AU142" s="18" t="s">
        <v>86</v>
      </c>
    </row>
    <row r="143" spans="1:65" s="12" customFormat="1" ht="22.9" customHeight="1">
      <c r="B143" s="136"/>
      <c r="D143" s="137" t="s">
        <v>72</v>
      </c>
      <c r="E143" s="147" t="s">
        <v>1149</v>
      </c>
      <c r="F143" s="147" t="s">
        <v>1583</v>
      </c>
      <c r="I143" s="139"/>
      <c r="J143" s="148">
        <f>BK143</f>
        <v>0</v>
      </c>
      <c r="L143" s="136"/>
      <c r="M143" s="141"/>
      <c r="N143" s="142"/>
      <c r="O143" s="142"/>
      <c r="P143" s="143">
        <f>SUM(P144:P145)</f>
        <v>0</v>
      </c>
      <c r="Q143" s="142"/>
      <c r="R143" s="143">
        <f>SUM(R144:R145)</f>
        <v>0</v>
      </c>
      <c r="S143" s="142"/>
      <c r="T143" s="144">
        <f>SUM(T144:T145)</f>
        <v>0</v>
      </c>
      <c r="AR143" s="137" t="s">
        <v>80</v>
      </c>
      <c r="AT143" s="145" t="s">
        <v>72</v>
      </c>
      <c r="AU143" s="145" t="s">
        <v>80</v>
      </c>
      <c r="AY143" s="137" t="s">
        <v>159</v>
      </c>
      <c r="BK143" s="146">
        <f>SUM(BK144:BK145)</f>
        <v>0</v>
      </c>
    </row>
    <row r="144" spans="1:65" s="2" customFormat="1" ht="16.5" customHeight="1">
      <c r="A144" s="33"/>
      <c r="B144" s="149"/>
      <c r="C144" s="150" t="s">
        <v>167</v>
      </c>
      <c r="D144" s="150" t="s">
        <v>162</v>
      </c>
      <c r="E144" s="151" t="s">
        <v>1584</v>
      </c>
      <c r="F144" s="152" t="s">
        <v>1574</v>
      </c>
      <c r="G144" s="153" t="s">
        <v>1575</v>
      </c>
      <c r="H144" s="154">
        <v>1</v>
      </c>
      <c r="I144" s="155"/>
      <c r="J144" s="156">
        <f>ROUND(I144*H144,2)</f>
        <v>0</v>
      </c>
      <c r="K144" s="152" t="s">
        <v>1</v>
      </c>
      <c r="L144" s="34"/>
      <c r="M144" s="157" t="s">
        <v>1</v>
      </c>
      <c r="N144" s="158" t="s">
        <v>39</v>
      </c>
      <c r="O144" s="59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167</v>
      </c>
      <c r="AT144" s="161" t="s">
        <v>162</v>
      </c>
      <c r="AU144" s="161" t="s">
        <v>86</v>
      </c>
      <c r="AY144" s="18" t="s">
        <v>159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8" t="s">
        <v>86</v>
      </c>
      <c r="BK144" s="162">
        <f>ROUND(I144*H144,2)</f>
        <v>0</v>
      </c>
      <c r="BL144" s="18" t="s">
        <v>167</v>
      </c>
      <c r="BM144" s="161" t="s">
        <v>178</v>
      </c>
    </row>
    <row r="145" spans="1:65" s="2" customFormat="1" ht="48.75">
      <c r="A145" s="33"/>
      <c r="B145" s="34"/>
      <c r="C145" s="33"/>
      <c r="D145" s="164" t="s">
        <v>864</v>
      </c>
      <c r="E145" s="33"/>
      <c r="F145" s="205" t="s">
        <v>1585</v>
      </c>
      <c r="G145" s="33"/>
      <c r="H145" s="33"/>
      <c r="I145" s="206"/>
      <c r="J145" s="33"/>
      <c r="K145" s="33"/>
      <c r="L145" s="34"/>
      <c r="M145" s="207"/>
      <c r="N145" s="208"/>
      <c r="O145" s="59"/>
      <c r="P145" s="59"/>
      <c r="Q145" s="59"/>
      <c r="R145" s="59"/>
      <c r="S145" s="59"/>
      <c r="T145" s="60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8" t="s">
        <v>864</v>
      </c>
      <c r="AU145" s="18" t="s">
        <v>86</v>
      </c>
    </row>
    <row r="146" spans="1:65" s="12" customFormat="1" ht="22.9" customHeight="1">
      <c r="B146" s="136"/>
      <c r="D146" s="137" t="s">
        <v>72</v>
      </c>
      <c r="E146" s="147" t="s">
        <v>1586</v>
      </c>
      <c r="F146" s="147" t="s">
        <v>1587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SUM(P147:P148)</f>
        <v>0</v>
      </c>
      <c r="Q146" s="142"/>
      <c r="R146" s="143">
        <f>SUM(R147:R148)</f>
        <v>0</v>
      </c>
      <c r="S146" s="142"/>
      <c r="T146" s="144">
        <f>SUM(T147:T148)</f>
        <v>0</v>
      </c>
      <c r="AR146" s="137" t="s">
        <v>80</v>
      </c>
      <c r="AT146" s="145" t="s">
        <v>72</v>
      </c>
      <c r="AU146" s="145" t="s">
        <v>80</v>
      </c>
      <c r="AY146" s="137" t="s">
        <v>159</v>
      </c>
      <c r="BK146" s="146">
        <f>SUM(BK147:BK148)</f>
        <v>0</v>
      </c>
    </row>
    <row r="147" spans="1:65" s="2" customFormat="1" ht="16.5" customHeight="1">
      <c r="A147" s="33"/>
      <c r="B147" s="149"/>
      <c r="C147" s="150" t="s">
        <v>189</v>
      </c>
      <c r="D147" s="150" t="s">
        <v>162</v>
      </c>
      <c r="E147" s="151" t="s">
        <v>1588</v>
      </c>
      <c r="F147" s="152" t="s">
        <v>1574</v>
      </c>
      <c r="G147" s="153" t="s">
        <v>1575</v>
      </c>
      <c r="H147" s="154">
        <v>1</v>
      </c>
      <c r="I147" s="155"/>
      <c r="J147" s="156">
        <f>ROUND(I147*H147,2)</f>
        <v>0</v>
      </c>
      <c r="K147" s="152" t="s">
        <v>1</v>
      </c>
      <c r="L147" s="34"/>
      <c r="M147" s="157" t="s">
        <v>1</v>
      </c>
      <c r="N147" s="158" t="s">
        <v>39</v>
      </c>
      <c r="O147" s="59"/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167</v>
      </c>
      <c r="AT147" s="161" t="s">
        <v>162</v>
      </c>
      <c r="AU147" s="161" t="s">
        <v>86</v>
      </c>
      <c r="AY147" s="18" t="s">
        <v>159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8" t="s">
        <v>86</v>
      </c>
      <c r="BK147" s="162">
        <f>ROUND(I147*H147,2)</f>
        <v>0</v>
      </c>
      <c r="BL147" s="18" t="s">
        <v>167</v>
      </c>
      <c r="BM147" s="161" t="s">
        <v>182</v>
      </c>
    </row>
    <row r="148" spans="1:65" s="2" customFormat="1" ht="48.75">
      <c r="A148" s="33"/>
      <c r="B148" s="34"/>
      <c r="C148" s="33"/>
      <c r="D148" s="164" t="s">
        <v>864</v>
      </c>
      <c r="E148" s="33"/>
      <c r="F148" s="205" t="s">
        <v>1589</v>
      </c>
      <c r="G148" s="33"/>
      <c r="H148" s="33"/>
      <c r="I148" s="206"/>
      <c r="J148" s="33"/>
      <c r="K148" s="33"/>
      <c r="L148" s="34"/>
      <c r="M148" s="207"/>
      <c r="N148" s="208"/>
      <c r="O148" s="59"/>
      <c r="P148" s="59"/>
      <c r="Q148" s="59"/>
      <c r="R148" s="59"/>
      <c r="S148" s="59"/>
      <c r="T148" s="60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864</v>
      </c>
      <c r="AU148" s="18" t="s">
        <v>86</v>
      </c>
    </row>
    <row r="149" spans="1:65" s="12" customFormat="1" ht="22.9" customHeight="1">
      <c r="B149" s="136"/>
      <c r="D149" s="137" t="s">
        <v>72</v>
      </c>
      <c r="E149" s="147" t="s">
        <v>1590</v>
      </c>
      <c r="F149" s="147" t="s">
        <v>1591</v>
      </c>
      <c r="I149" s="139"/>
      <c r="J149" s="148">
        <f>BK149</f>
        <v>0</v>
      </c>
      <c r="L149" s="136"/>
      <c r="M149" s="141"/>
      <c r="N149" s="142"/>
      <c r="O149" s="142"/>
      <c r="P149" s="143">
        <f>SUM(P150:P151)</f>
        <v>0</v>
      </c>
      <c r="Q149" s="142"/>
      <c r="R149" s="143">
        <f>SUM(R150:R151)</f>
        <v>0</v>
      </c>
      <c r="S149" s="142"/>
      <c r="T149" s="144">
        <f>SUM(T150:T151)</f>
        <v>0</v>
      </c>
      <c r="AR149" s="137" t="s">
        <v>80</v>
      </c>
      <c r="AT149" s="145" t="s">
        <v>72</v>
      </c>
      <c r="AU149" s="145" t="s">
        <v>80</v>
      </c>
      <c r="AY149" s="137" t="s">
        <v>159</v>
      </c>
      <c r="BK149" s="146">
        <f>SUM(BK150:BK151)</f>
        <v>0</v>
      </c>
    </row>
    <row r="150" spans="1:65" s="2" customFormat="1" ht="16.5" customHeight="1">
      <c r="A150" s="33"/>
      <c r="B150" s="149"/>
      <c r="C150" s="150" t="s">
        <v>174</v>
      </c>
      <c r="D150" s="150" t="s">
        <v>162</v>
      </c>
      <c r="E150" s="151" t="s">
        <v>1592</v>
      </c>
      <c r="F150" s="152" t="s">
        <v>1574</v>
      </c>
      <c r="G150" s="153" t="s">
        <v>1575</v>
      </c>
      <c r="H150" s="154">
        <v>10</v>
      </c>
      <c r="I150" s="155"/>
      <c r="J150" s="156">
        <f>ROUND(I150*H150,2)</f>
        <v>0</v>
      </c>
      <c r="K150" s="152" t="s">
        <v>1</v>
      </c>
      <c r="L150" s="34"/>
      <c r="M150" s="157" t="s">
        <v>1</v>
      </c>
      <c r="N150" s="158" t="s">
        <v>39</v>
      </c>
      <c r="O150" s="59"/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167</v>
      </c>
      <c r="AT150" s="161" t="s">
        <v>162</v>
      </c>
      <c r="AU150" s="161" t="s">
        <v>86</v>
      </c>
      <c r="AY150" s="18" t="s">
        <v>159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8" t="s">
        <v>86</v>
      </c>
      <c r="BK150" s="162">
        <f>ROUND(I150*H150,2)</f>
        <v>0</v>
      </c>
      <c r="BL150" s="18" t="s">
        <v>167</v>
      </c>
      <c r="BM150" s="161" t="s">
        <v>192</v>
      </c>
    </row>
    <row r="151" spans="1:65" s="2" customFormat="1" ht="48.75">
      <c r="A151" s="33"/>
      <c r="B151" s="34"/>
      <c r="C151" s="33"/>
      <c r="D151" s="164" t="s">
        <v>864</v>
      </c>
      <c r="E151" s="33"/>
      <c r="F151" s="205" t="s">
        <v>1593</v>
      </c>
      <c r="G151" s="33"/>
      <c r="H151" s="33"/>
      <c r="I151" s="206"/>
      <c r="J151" s="33"/>
      <c r="K151" s="33"/>
      <c r="L151" s="34"/>
      <c r="M151" s="207"/>
      <c r="N151" s="208"/>
      <c r="O151" s="59"/>
      <c r="P151" s="59"/>
      <c r="Q151" s="59"/>
      <c r="R151" s="59"/>
      <c r="S151" s="59"/>
      <c r="T151" s="60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8" t="s">
        <v>864</v>
      </c>
      <c r="AU151" s="18" t="s">
        <v>86</v>
      </c>
    </row>
    <row r="152" spans="1:65" s="12" customFormat="1" ht="22.9" customHeight="1">
      <c r="B152" s="136"/>
      <c r="D152" s="137" t="s">
        <v>72</v>
      </c>
      <c r="E152" s="147" t="s">
        <v>1594</v>
      </c>
      <c r="F152" s="147" t="s">
        <v>1595</v>
      </c>
      <c r="I152" s="139"/>
      <c r="J152" s="148">
        <f>BK152</f>
        <v>0</v>
      </c>
      <c r="L152" s="136"/>
      <c r="M152" s="141"/>
      <c r="N152" s="142"/>
      <c r="O152" s="142"/>
      <c r="P152" s="143">
        <f>SUM(P153:P154)</f>
        <v>0</v>
      </c>
      <c r="Q152" s="142"/>
      <c r="R152" s="143">
        <f>SUM(R153:R154)</f>
        <v>0</v>
      </c>
      <c r="S152" s="142"/>
      <c r="T152" s="144">
        <f>SUM(T153:T154)</f>
        <v>0</v>
      </c>
      <c r="AR152" s="137" t="s">
        <v>80</v>
      </c>
      <c r="AT152" s="145" t="s">
        <v>72</v>
      </c>
      <c r="AU152" s="145" t="s">
        <v>80</v>
      </c>
      <c r="AY152" s="137" t="s">
        <v>159</v>
      </c>
      <c r="BK152" s="146">
        <f>SUM(BK153:BK154)</f>
        <v>0</v>
      </c>
    </row>
    <row r="153" spans="1:65" s="2" customFormat="1" ht="16.5" customHeight="1">
      <c r="A153" s="33"/>
      <c r="B153" s="149"/>
      <c r="C153" s="150" t="s">
        <v>206</v>
      </c>
      <c r="D153" s="150" t="s">
        <v>162</v>
      </c>
      <c r="E153" s="151" t="s">
        <v>742</v>
      </c>
      <c r="F153" s="152" t="s">
        <v>1574</v>
      </c>
      <c r="G153" s="153" t="s">
        <v>1575</v>
      </c>
      <c r="H153" s="154">
        <v>4</v>
      </c>
      <c r="I153" s="155"/>
      <c r="J153" s="156">
        <f>ROUND(I153*H153,2)</f>
        <v>0</v>
      </c>
      <c r="K153" s="152" t="s">
        <v>1</v>
      </c>
      <c r="L153" s="34"/>
      <c r="M153" s="157" t="s">
        <v>1</v>
      </c>
      <c r="N153" s="158" t="s">
        <v>39</v>
      </c>
      <c r="O153" s="59"/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167</v>
      </c>
      <c r="AT153" s="161" t="s">
        <v>162</v>
      </c>
      <c r="AU153" s="161" t="s">
        <v>86</v>
      </c>
      <c r="AY153" s="18" t="s">
        <v>159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8" t="s">
        <v>86</v>
      </c>
      <c r="BK153" s="162">
        <f>ROUND(I153*H153,2)</f>
        <v>0</v>
      </c>
      <c r="BL153" s="18" t="s">
        <v>167</v>
      </c>
      <c r="BM153" s="161" t="s">
        <v>201</v>
      </c>
    </row>
    <row r="154" spans="1:65" s="2" customFormat="1" ht="29.25">
      <c r="A154" s="33"/>
      <c r="B154" s="34"/>
      <c r="C154" s="33"/>
      <c r="D154" s="164" t="s">
        <v>864</v>
      </c>
      <c r="E154" s="33"/>
      <c r="F154" s="205" t="s">
        <v>1596</v>
      </c>
      <c r="G154" s="33"/>
      <c r="H154" s="33"/>
      <c r="I154" s="206"/>
      <c r="J154" s="33"/>
      <c r="K154" s="33"/>
      <c r="L154" s="34"/>
      <c r="M154" s="207"/>
      <c r="N154" s="208"/>
      <c r="O154" s="59"/>
      <c r="P154" s="59"/>
      <c r="Q154" s="59"/>
      <c r="R154" s="59"/>
      <c r="S154" s="59"/>
      <c r="T154" s="60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8" t="s">
        <v>864</v>
      </c>
      <c r="AU154" s="18" t="s">
        <v>86</v>
      </c>
    </row>
    <row r="155" spans="1:65" s="12" customFormat="1" ht="22.9" customHeight="1">
      <c r="B155" s="136"/>
      <c r="D155" s="137" t="s">
        <v>72</v>
      </c>
      <c r="E155" s="147" t="s">
        <v>1597</v>
      </c>
      <c r="F155" s="147" t="s">
        <v>1598</v>
      </c>
      <c r="I155" s="139"/>
      <c r="J155" s="148">
        <f>BK155</f>
        <v>0</v>
      </c>
      <c r="L155" s="136"/>
      <c r="M155" s="141"/>
      <c r="N155" s="142"/>
      <c r="O155" s="142"/>
      <c r="P155" s="143">
        <f>SUM(P156:P157)</f>
        <v>0</v>
      </c>
      <c r="Q155" s="142"/>
      <c r="R155" s="143">
        <f>SUM(R156:R157)</f>
        <v>0</v>
      </c>
      <c r="S155" s="142"/>
      <c r="T155" s="144">
        <f>SUM(T156:T157)</f>
        <v>0</v>
      </c>
      <c r="AR155" s="137" t="s">
        <v>80</v>
      </c>
      <c r="AT155" s="145" t="s">
        <v>72</v>
      </c>
      <c r="AU155" s="145" t="s">
        <v>80</v>
      </c>
      <c r="AY155" s="137" t="s">
        <v>159</v>
      </c>
      <c r="BK155" s="146">
        <f>SUM(BK156:BK157)</f>
        <v>0</v>
      </c>
    </row>
    <row r="156" spans="1:65" s="2" customFormat="1" ht="16.5" customHeight="1">
      <c r="A156" s="33"/>
      <c r="B156" s="149"/>
      <c r="C156" s="150" t="s">
        <v>178</v>
      </c>
      <c r="D156" s="150" t="s">
        <v>162</v>
      </c>
      <c r="E156" s="151" t="s">
        <v>1383</v>
      </c>
      <c r="F156" s="152" t="s">
        <v>1574</v>
      </c>
      <c r="G156" s="153" t="s">
        <v>1575</v>
      </c>
      <c r="H156" s="154">
        <v>1</v>
      </c>
      <c r="I156" s="155"/>
      <c r="J156" s="156">
        <f>ROUND(I156*H156,2)</f>
        <v>0</v>
      </c>
      <c r="K156" s="152" t="s">
        <v>1</v>
      </c>
      <c r="L156" s="34"/>
      <c r="M156" s="157" t="s">
        <v>1</v>
      </c>
      <c r="N156" s="158" t="s">
        <v>39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167</v>
      </c>
      <c r="AT156" s="161" t="s">
        <v>162</v>
      </c>
      <c r="AU156" s="161" t="s">
        <v>86</v>
      </c>
      <c r="AY156" s="18" t="s">
        <v>159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86</v>
      </c>
      <c r="BK156" s="162">
        <f>ROUND(I156*H156,2)</f>
        <v>0</v>
      </c>
      <c r="BL156" s="18" t="s">
        <v>167</v>
      </c>
      <c r="BM156" s="161" t="s">
        <v>209</v>
      </c>
    </row>
    <row r="157" spans="1:65" s="2" customFormat="1" ht="29.25">
      <c r="A157" s="33"/>
      <c r="B157" s="34"/>
      <c r="C157" s="33"/>
      <c r="D157" s="164" t="s">
        <v>864</v>
      </c>
      <c r="E157" s="33"/>
      <c r="F157" s="205" t="s">
        <v>1596</v>
      </c>
      <c r="G157" s="33"/>
      <c r="H157" s="33"/>
      <c r="I157" s="206"/>
      <c r="J157" s="33"/>
      <c r="K157" s="33"/>
      <c r="L157" s="34"/>
      <c r="M157" s="207"/>
      <c r="N157" s="208"/>
      <c r="O157" s="59"/>
      <c r="P157" s="59"/>
      <c r="Q157" s="59"/>
      <c r="R157" s="59"/>
      <c r="S157" s="59"/>
      <c r="T157" s="60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T157" s="18" t="s">
        <v>864</v>
      </c>
      <c r="AU157" s="18" t="s">
        <v>86</v>
      </c>
    </row>
    <row r="158" spans="1:65" s="12" customFormat="1" ht="22.9" customHeight="1">
      <c r="B158" s="136"/>
      <c r="D158" s="137" t="s">
        <v>72</v>
      </c>
      <c r="E158" s="147" t="s">
        <v>1599</v>
      </c>
      <c r="F158" s="147" t="s">
        <v>1600</v>
      </c>
      <c r="I158" s="139"/>
      <c r="J158" s="148">
        <f>BK158</f>
        <v>0</v>
      </c>
      <c r="L158" s="136"/>
      <c r="M158" s="141"/>
      <c r="N158" s="142"/>
      <c r="O158" s="142"/>
      <c r="P158" s="143">
        <f>SUM(P159:P189)</f>
        <v>0</v>
      </c>
      <c r="Q158" s="142"/>
      <c r="R158" s="143">
        <f>SUM(R159:R189)</f>
        <v>0</v>
      </c>
      <c r="S158" s="142"/>
      <c r="T158" s="144">
        <f>SUM(T159:T189)</f>
        <v>0</v>
      </c>
      <c r="AR158" s="137" t="s">
        <v>80</v>
      </c>
      <c r="AT158" s="145" t="s">
        <v>72</v>
      </c>
      <c r="AU158" s="145" t="s">
        <v>80</v>
      </c>
      <c r="AY158" s="137" t="s">
        <v>159</v>
      </c>
      <c r="BK158" s="146">
        <f>SUM(BK159:BK189)</f>
        <v>0</v>
      </c>
    </row>
    <row r="159" spans="1:65" s="2" customFormat="1" ht="16.5" customHeight="1">
      <c r="A159" s="33"/>
      <c r="B159" s="149"/>
      <c r="C159" s="150" t="s">
        <v>226</v>
      </c>
      <c r="D159" s="150" t="s">
        <v>162</v>
      </c>
      <c r="E159" s="151" t="s">
        <v>1601</v>
      </c>
      <c r="F159" s="152" t="s">
        <v>1602</v>
      </c>
      <c r="G159" s="153" t="s">
        <v>246</v>
      </c>
      <c r="H159" s="154">
        <v>1230</v>
      </c>
      <c r="I159" s="155"/>
      <c r="J159" s="156">
        <f t="shared" ref="J159:J189" si="0">ROUND(I159*H159,2)</f>
        <v>0</v>
      </c>
      <c r="K159" s="152" t="s">
        <v>1</v>
      </c>
      <c r="L159" s="34"/>
      <c r="M159" s="157" t="s">
        <v>1</v>
      </c>
      <c r="N159" s="158" t="s">
        <v>39</v>
      </c>
      <c r="O159" s="59"/>
      <c r="P159" s="159">
        <f t="shared" ref="P159:P189" si="1">O159*H159</f>
        <v>0</v>
      </c>
      <c r="Q159" s="159">
        <v>0</v>
      </c>
      <c r="R159" s="159">
        <f t="shared" ref="R159:R189" si="2">Q159*H159</f>
        <v>0</v>
      </c>
      <c r="S159" s="159">
        <v>0</v>
      </c>
      <c r="T159" s="160">
        <f t="shared" ref="T159:T189" si="3"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167</v>
      </c>
      <c r="AT159" s="161" t="s">
        <v>162</v>
      </c>
      <c r="AU159" s="161" t="s">
        <v>86</v>
      </c>
      <c r="AY159" s="18" t="s">
        <v>159</v>
      </c>
      <c r="BE159" s="162">
        <f t="shared" ref="BE159:BE189" si="4">IF(N159="základní",J159,0)</f>
        <v>0</v>
      </c>
      <c r="BF159" s="162">
        <f t="shared" ref="BF159:BF189" si="5">IF(N159="snížená",J159,0)</f>
        <v>0</v>
      </c>
      <c r="BG159" s="162">
        <f t="shared" ref="BG159:BG189" si="6">IF(N159="zákl. přenesená",J159,0)</f>
        <v>0</v>
      </c>
      <c r="BH159" s="162">
        <f t="shared" ref="BH159:BH189" si="7">IF(N159="sníž. přenesená",J159,0)</f>
        <v>0</v>
      </c>
      <c r="BI159" s="162">
        <f t="shared" ref="BI159:BI189" si="8">IF(N159="nulová",J159,0)</f>
        <v>0</v>
      </c>
      <c r="BJ159" s="18" t="s">
        <v>86</v>
      </c>
      <c r="BK159" s="162">
        <f t="shared" ref="BK159:BK189" si="9">ROUND(I159*H159,2)</f>
        <v>0</v>
      </c>
      <c r="BL159" s="18" t="s">
        <v>167</v>
      </c>
      <c r="BM159" s="161" t="s">
        <v>213</v>
      </c>
    </row>
    <row r="160" spans="1:65" s="2" customFormat="1" ht="16.5" customHeight="1">
      <c r="A160" s="33"/>
      <c r="B160" s="149"/>
      <c r="C160" s="150" t="s">
        <v>182</v>
      </c>
      <c r="D160" s="150" t="s">
        <v>162</v>
      </c>
      <c r="E160" s="151" t="s">
        <v>1603</v>
      </c>
      <c r="F160" s="152" t="s">
        <v>1604</v>
      </c>
      <c r="G160" s="153" t="s">
        <v>246</v>
      </c>
      <c r="H160" s="154">
        <v>1780</v>
      </c>
      <c r="I160" s="155"/>
      <c r="J160" s="156">
        <f t="shared" si="0"/>
        <v>0</v>
      </c>
      <c r="K160" s="152" t="s">
        <v>1</v>
      </c>
      <c r="L160" s="34"/>
      <c r="M160" s="157" t="s">
        <v>1</v>
      </c>
      <c r="N160" s="158" t="s">
        <v>39</v>
      </c>
      <c r="O160" s="59"/>
      <c r="P160" s="159">
        <f t="shared" si="1"/>
        <v>0</v>
      </c>
      <c r="Q160" s="159">
        <v>0</v>
      </c>
      <c r="R160" s="159">
        <f t="shared" si="2"/>
        <v>0</v>
      </c>
      <c r="S160" s="159">
        <v>0</v>
      </c>
      <c r="T160" s="160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167</v>
      </c>
      <c r="AT160" s="161" t="s">
        <v>162</v>
      </c>
      <c r="AU160" s="161" t="s">
        <v>86</v>
      </c>
      <c r="AY160" s="18" t="s">
        <v>159</v>
      </c>
      <c r="BE160" s="162">
        <f t="shared" si="4"/>
        <v>0</v>
      </c>
      <c r="BF160" s="162">
        <f t="shared" si="5"/>
        <v>0</v>
      </c>
      <c r="BG160" s="162">
        <f t="shared" si="6"/>
        <v>0</v>
      </c>
      <c r="BH160" s="162">
        <f t="shared" si="7"/>
        <v>0</v>
      </c>
      <c r="BI160" s="162">
        <f t="shared" si="8"/>
        <v>0</v>
      </c>
      <c r="BJ160" s="18" t="s">
        <v>86</v>
      </c>
      <c r="BK160" s="162">
        <f t="shared" si="9"/>
        <v>0</v>
      </c>
      <c r="BL160" s="18" t="s">
        <v>167</v>
      </c>
      <c r="BM160" s="161" t="s">
        <v>229</v>
      </c>
    </row>
    <row r="161" spans="1:65" s="2" customFormat="1" ht="16.5" customHeight="1">
      <c r="A161" s="33"/>
      <c r="B161" s="149"/>
      <c r="C161" s="150" t="s">
        <v>234</v>
      </c>
      <c r="D161" s="150" t="s">
        <v>162</v>
      </c>
      <c r="E161" s="151" t="s">
        <v>1605</v>
      </c>
      <c r="F161" s="152" t="s">
        <v>1606</v>
      </c>
      <c r="G161" s="153" t="s">
        <v>246</v>
      </c>
      <c r="H161" s="154">
        <v>360</v>
      </c>
      <c r="I161" s="155"/>
      <c r="J161" s="156">
        <f t="shared" si="0"/>
        <v>0</v>
      </c>
      <c r="K161" s="152" t="s">
        <v>1</v>
      </c>
      <c r="L161" s="34"/>
      <c r="M161" s="157" t="s">
        <v>1</v>
      </c>
      <c r="N161" s="158" t="s">
        <v>39</v>
      </c>
      <c r="O161" s="59"/>
      <c r="P161" s="159">
        <f t="shared" si="1"/>
        <v>0</v>
      </c>
      <c r="Q161" s="159">
        <v>0</v>
      </c>
      <c r="R161" s="159">
        <f t="shared" si="2"/>
        <v>0</v>
      </c>
      <c r="S161" s="159">
        <v>0</v>
      </c>
      <c r="T161" s="160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167</v>
      </c>
      <c r="AT161" s="161" t="s">
        <v>162</v>
      </c>
      <c r="AU161" s="161" t="s">
        <v>86</v>
      </c>
      <c r="AY161" s="18" t="s">
        <v>159</v>
      </c>
      <c r="BE161" s="162">
        <f t="shared" si="4"/>
        <v>0</v>
      </c>
      <c r="BF161" s="162">
        <f t="shared" si="5"/>
        <v>0</v>
      </c>
      <c r="BG161" s="162">
        <f t="shared" si="6"/>
        <v>0</v>
      </c>
      <c r="BH161" s="162">
        <f t="shared" si="7"/>
        <v>0</v>
      </c>
      <c r="BI161" s="162">
        <f t="shared" si="8"/>
        <v>0</v>
      </c>
      <c r="BJ161" s="18" t="s">
        <v>86</v>
      </c>
      <c r="BK161" s="162">
        <f t="shared" si="9"/>
        <v>0</v>
      </c>
      <c r="BL161" s="18" t="s">
        <v>167</v>
      </c>
      <c r="BM161" s="161" t="s">
        <v>232</v>
      </c>
    </row>
    <row r="162" spans="1:65" s="2" customFormat="1" ht="16.5" customHeight="1">
      <c r="A162" s="33"/>
      <c r="B162" s="149"/>
      <c r="C162" s="150" t="s">
        <v>192</v>
      </c>
      <c r="D162" s="150" t="s">
        <v>162</v>
      </c>
      <c r="E162" s="151" t="s">
        <v>1607</v>
      </c>
      <c r="F162" s="152" t="s">
        <v>1608</v>
      </c>
      <c r="G162" s="153" t="s">
        <v>246</v>
      </c>
      <c r="H162" s="154">
        <v>25</v>
      </c>
      <c r="I162" s="155"/>
      <c r="J162" s="156">
        <f t="shared" si="0"/>
        <v>0</v>
      </c>
      <c r="K162" s="152" t="s">
        <v>1</v>
      </c>
      <c r="L162" s="34"/>
      <c r="M162" s="157" t="s">
        <v>1</v>
      </c>
      <c r="N162" s="158" t="s">
        <v>39</v>
      </c>
      <c r="O162" s="59"/>
      <c r="P162" s="159">
        <f t="shared" si="1"/>
        <v>0</v>
      </c>
      <c r="Q162" s="159">
        <v>0</v>
      </c>
      <c r="R162" s="159">
        <f t="shared" si="2"/>
        <v>0</v>
      </c>
      <c r="S162" s="159">
        <v>0</v>
      </c>
      <c r="T162" s="160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167</v>
      </c>
      <c r="AT162" s="161" t="s">
        <v>162</v>
      </c>
      <c r="AU162" s="161" t="s">
        <v>86</v>
      </c>
      <c r="AY162" s="18" t="s">
        <v>159</v>
      </c>
      <c r="BE162" s="162">
        <f t="shared" si="4"/>
        <v>0</v>
      </c>
      <c r="BF162" s="162">
        <f t="shared" si="5"/>
        <v>0</v>
      </c>
      <c r="BG162" s="162">
        <f t="shared" si="6"/>
        <v>0</v>
      </c>
      <c r="BH162" s="162">
        <f t="shared" si="7"/>
        <v>0</v>
      </c>
      <c r="BI162" s="162">
        <f t="shared" si="8"/>
        <v>0</v>
      </c>
      <c r="BJ162" s="18" t="s">
        <v>86</v>
      </c>
      <c r="BK162" s="162">
        <f t="shared" si="9"/>
        <v>0</v>
      </c>
      <c r="BL162" s="18" t="s">
        <v>167</v>
      </c>
      <c r="BM162" s="161" t="s">
        <v>237</v>
      </c>
    </row>
    <row r="163" spans="1:65" s="2" customFormat="1" ht="16.5" customHeight="1">
      <c r="A163" s="33"/>
      <c r="B163" s="149"/>
      <c r="C163" s="150" t="s">
        <v>243</v>
      </c>
      <c r="D163" s="150" t="s">
        <v>162</v>
      </c>
      <c r="E163" s="151" t="s">
        <v>1609</v>
      </c>
      <c r="F163" s="152" t="s">
        <v>1610</v>
      </c>
      <c r="G163" s="153" t="s">
        <v>246</v>
      </c>
      <c r="H163" s="154">
        <v>40</v>
      </c>
      <c r="I163" s="155"/>
      <c r="J163" s="156">
        <f t="shared" si="0"/>
        <v>0</v>
      </c>
      <c r="K163" s="152" t="s">
        <v>1</v>
      </c>
      <c r="L163" s="34"/>
      <c r="M163" s="157" t="s">
        <v>1</v>
      </c>
      <c r="N163" s="158" t="s">
        <v>39</v>
      </c>
      <c r="O163" s="59"/>
      <c r="P163" s="159">
        <f t="shared" si="1"/>
        <v>0</v>
      </c>
      <c r="Q163" s="159">
        <v>0</v>
      </c>
      <c r="R163" s="159">
        <f t="shared" si="2"/>
        <v>0</v>
      </c>
      <c r="S163" s="159">
        <v>0</v>
      </c>
      <c r="T163" s="160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167</v>
      </c>
      <c r="AT163" s="161" t="s">
        <v>162</v>
      </c>
      <c r="AU163" s="161" t="s">
        <v>86</v>
      </c>
      <c r="AY163" s="18" t="s">
        <v>159</v>
      </c>
      <c r="BE163" s="162">
        <f t="shared" si="4"/>
        <v>0</v>
      </c>
      <c r="BF163" s="162">
        <f t="shared" si="5"/>
        <v>0</v>
      </c>
      <c r="BG163" s="162">
        <f t="shared" si="6"/>
        <v>0</v>
      </c>
      <c r="BH163" s="162">
        <f t="shared" si="7"/>
        <v>0</v>
      </c>
      <c r="BI163" s="162">
        <f t="shared" si="8"/>
        <v>0</v>
      </c>
      <c r="BJ163" s="18" t="s">
        <v>86</v>
      </c>
      <c r="BK163" s="162">
        <f t="shared" si="9"/>
        <v>0</v>
      </c>
      <c r="BL163" s="18" t="s">
        <v>167</v>
      </c>
      <c r="BM163" s="161" t="s">
        <v>242</v>
      </c>
    </row>
    <row r="164" spans="1:65" s="2" customFormat="1" ht="16.5" customHeight="1">
      <c r="A164" s="33"/>
      <c r="B164" s="149"/>
      <c r="C164" s="150" t="s">
        <v>201</v>
      </c>
      <c r="D164" s="150" t="s">
        <v>162</v>
      </c>
      <c r="E164" s="151" t="s">
        <v>1611</v>
      </c>
      <c r="F164" s="152" t="s">
        <v>1612</v>
      </c>
      <c r="G164" s="153" t="s">
        <v>246</v>
      </c>
      <c r="H164" s="154">
        <v>10</v>
      </c>
      <c r="I164" s="155"/>
      <c r="J164" s="156">
        <f t="shared" si="0"/>
        <v>0</v>
      </c>
      <c r="K164" s="152" t="s">
        <v>1</v>
      </c>
      <c r="L164" s="34"/>
      <c r="M164" s="157" t="s">
        <v>1</v>
      </c>
      <c r="N164" s="158" t="s">
        <v>39</v>
      </c>
      <c r="O164" s="59"/>
      <c r="P164" s="159">
        <f t="shared" si="1"/>
        <v>0</v>
      </c>
      <c r="Q164" s="159">
        <v>0</v>
      </c>
      <c r="R164" s="159">
        <f t="shared" si="2"/>
        <v>0</v>
      </c>
      <c r="S164" s="159">
        <v>0</v>
      </c>
      <c r="T164" s="160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167</v>
      </c>
      <c r="AT164" s="161" t="s">
        <v>162</v>
      </c>
      <c r="AU164" s="161" t="s">
        <v>86</v>
      </c>
      <c r="AY164" s="18" t="s">
        <v>159</v>
      </c>
      <c r="BE164" s="162">
        <f t="shared" si="4"/>
        <v>0</v>
      </c>
      <c r="BF164" s="162">
        <f t="shared" si="5"/>
        <v>0</v>
      </c>
      <c r="BG164" s="162">
        <f t="shared" si="6"/>
        <v>0</v>
      </c>
      <c r="BH164" s="162">
        <f t="shared" si="7"/>
        <v>0</v>
      </c>
      <c r="BI164" s="162">
        <f t="shared" si="8"/>
        <v>0</v>
      </c>
      <c r="BJ164" s="18" t="s">
        <v>86</v>
      </c>
      <c r="BK164" s="162">
        <f t="shared" si="9"/>
        <v>0</v>
      </c>
      <c r="BL164" s="18" t="s">
        <v>167</v>
      </c>
      <c r="BM164" s="161" t="s">
        <v>247</v>
      </c>
    </row>
    <row r="165" spans="1:65" s="2" customFormat="1" ht="16.5" customHeight="1">
      <c r="A165" s="33"/>
      <c r="B165" s="149"/>
      <c r="C165" s="150" t="s">
        <v>8</v>
      </c>
      <c r="D165" s="150" t="s">
        <v>162</v>
      </c>
      <c r="E165" s="151" t="s">
        <v>1613</v>
      </c>
      <c r="F165" s="152" t="s">
        <v>1614</v>
      </c>
      <c r="G165" s="153" t="s">
        <v>246</v>
      </c>
      <c r="H165" s="154">
        <v>980</v>
      </c>
      <c r="I165" s="155"/>
      <c r="J165" s="156">
        <f t="shared" si="0"/>
        <v>0</v>
      </c>
      <c r="K165" s="152" t="s">
        <v>1</v>
      </c>
      <c r="L165" s="34"/>
      <c r="M165" s="157" t="s">
        <v>1</v>
      </c>
      <c r="N165" s="158" t="s">
        <v>39</v>
      </c>
      <c r="O165" s="59"/>
      <c r="P165" s="159">
        <f t="shared" si="1"/>
        <v>0</v>
      </c>
      <c r="Q165" s="159">
        <v>0</v>
      </c>
      <c r="R165" s="159">
        <f t="shared" si="2"/>
        <v>0</v>
      </c>
      <c r="S165" s="159">
        <v>0</v>
      </c>
      <c r="T165" s="160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1" t="s">
        <v>167</v>
      </c>
      <c r="AT165" s="161" t="s">
        <v>162</v>
      </c>
      <c r="AU165" s="161" t="s">
        <v>86</v>
      </c>
      <c r="AY165" s="18" t="s">
        <v>159</v>
      </c>
      <c r="BE165" s="162">
        <f t="shared" si="4"/>
        <v>0</v>
      </c>
      <c r="BF165" s="162">
        <f t="shared" si="5"/>
        <v>0</v>
      </c>
      <c r="BG165" s="162">
        <f t="shared" si="6"/>
        <v>0</v>
      </c>
      <c r="BH165" s="162">
        <f t="shared" si="7"/>
        <v>0</v>
      </c>
      <c r="BI165" s="162">
        <f t="shared" si="8"/>
        <v>0</v>
      </c>
      <c r="BJ165" s="18" t="s">
        <v>86</v>
      </c>
      <c r="BK165" s="162">
        <f t="shared" si="9"/>
        <v>0</v>
      </c>
      <c r="BL165" s="18" t="s">
        <v>167</v>
      </c>
      <c r="BM165" s="161" t="s">
        <v>256</v>
      </c>
    </row>
    <row r="166" spans="1:65" s="2" customFormat="1" ht="16.5" customHeight="1">
      <c r="A166" s="33"/>
      <c r="B166" s="149"/>
      <c r="C166" s="150" t="s">
        <v>209</v>
      </c>
      <c r="D166" s="150" t="s">
        <v>162</v>
      </c>
      <c r="E166" s="151" t="s">
        <v>1615</v>
      </c>
      <c r="F166" s="152" t="s">
        <v>1616</v>
      </c>
      <c r="G166" s="153" t="s">
        <v>246</v>
      </c>
      <c r="H166" s="154">
        <v>60</v>
      </c>
      <c r="I166" s="155"/>
      <c r="J166" s="156">
        <f t="shared" si="0"/>
        <v>0</v>
      </c>
      <c r="K166" s="152" t="s">
        <v>1</v>
      </c>
      <c r="L166" s="34"/>
      <c r="M166" s="157" t="s">
        <v>1</v>
      </c>
      <c r="N166" s="158" t="s">
        <v>39</v>
      </c>
      <c r="O166" s="59"/>
      <c r="P166" s="159">
        <f t="shared" si="1"/>
        <v>0</v>
      </c>
      <c r="Q166" s="159">
        <v>0</v>
      </c>
      <c r="R166" s="159">
        <f t="shared" si="2"/>
        <v>0</v>
      </c>
      <c r="S166" s="159">
        <v>0</v>
      </c>
      <c r="T166" s="160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1" t="s">
        <v>167</v>
      </c>
      <c r="AT166" s="161" t="s">
        <v>162</v>
      </c>
      <c r="AU166" s="161" t="s">
        <v>86</v>
      </c>
      <c r="AY166" s="18" t="s">
        <v>159</v>
      </c>
      <c r="BE166" s="162">
        <f t="shared" si="4"/>
        <v>0</v>
      </c>
      <c r="BF166" s="162">
        <f t="shared" si="5"/>
        <v>0</v>
      </c>
      <c r="BG166" s="162">
        <f t="shared" si="6"/>
        <v>0</v>
      </c>
      <c r="BH166" s="162">
        <f t="shared" si="7"/>
        <v>0</v>
      </c>
      <c r="BI166" s="162">
        <f t="shared" si="8"/>
        <v>0</v>
      </c>
      <c r="BJ166" s="18" t="s">
        <v>86</v>
      </c>
      <c r="BK166" s="162">
        <f t="shared" si="9"/>
        <v>0</v>
      </c>
      <c r="BL166" s="18" t="s">
        <v>167</v>
      </c>
      <c r="BM166" s="161" t="s">
        <v>267</v>
      </c>
    </row>
    <row r="167" spans="1:65" s="2" customFormat="1" ht="16.5" customHeight="1">
      <c r="A167" s="33"/>
      <c r="B167" s="149"/>
      <c r="C167" s="150" t="s">
        <v>268</v>
      </c>
      <c r="D167" s="150" t="s">
        <v>162</v>
      </c>
      <c r="E167" s="151" t="s">
        <v>1617</v>
      </c>
      <c r="F167" s="152" t="s">
        <v>1618</v>
      </c>
      <c r="G167" s="153" t="s">
        <v>246</v>
      </c>
      <c r="H167" s="154">
        <v>15</v>
      </c>
      <c r="I167" s="155"/>
      <c r="J167" s="156">
        <f t="shared" si="0"/>
        <v>0</v>
      </c>
      <c r="K167" s="152" t="s">
        <v>1</v>
      </c>
      <c r="L167" s="34"/>
      <c r="M167" s="157" t="s">
        <v>1</v>
      </c>
      <c r="N167" s="158" t="s">
        <v>39</v>
      </c>
      <c r="O167" s="59"/>
      <c r="P167" s="159">
        <f t="shared" si="1"/>
        <v>0</v>
      </c>
      <c r="Q167" s="159">
        <v>0</v>
      </c>
      <c r="R167" s="159">
        <f t="shared" si="2"/>
        <v>0</v>
      </c>
      <c r="S167" s="159">
        <v>0</v>
      </c>
      <c r="T167" s="160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1" t="s">
        <v>167</v>
      </c>
      <c r="AT167" s="161" t="s">
        <v>162</v>
      </c>
      <c r="AU167" s="161" t="s">
        <v>86</v>
      </c>
      <c r="AY167" s="18" t="s">
        <v>159</v>
      </c>
      <c r="BE167" s="162">
        <f t="shared" si="4"/>
        <v>0</v>
      </c>
      <c r="BF167" s="162">
        <f t="shared" si="5"/>
        <v>0</v>
      </c>
      <c r="BG167" s="162">
        <f t="shared" si="6"/>
        <v>0</v>
      </c>
      <c r="BH167" s="162">
        <f t="shared" si="7"/>
        <v>0</v>
      </c>
      <c r="BI167" s="162">
        <f t="shared" si="8"/>
        <v>0</v>
      </c>
      <c r="BJ167" s="18" t="s">
        <v>86</v>
      </c>
      <c r="BK167" s="162">
        <f t="shared" si="9"/>
        <v>0</v>
      </c>
      <c r="BL167" s="18" t="s">
        <v>167</v>
      </c>
      <c r="BM167" s="161" t="s">
        <v>272</v>
      </c>
    </row>
    <row r="168" spans="1:65" s="2" customFormat="1" ht="16.5" customHeight="1">
      <c r="A168" s="33"/>
      <c r="B168" s="149"/>
      <c r="C168" s="150" t="s">
        <v>213</v>
      </c>
      <c r="D168" s="150" t="s">
        <v>162</v>
      </c>
      <c r="E168" s="151" t="s">
        <v>1619</v>
      </c>
      <c r="F168" s="152" t="s">
        <v>1620</v>
      </c>
      <c r="G168" s="153" t="s">
        <v>246</v>
      </c>
      <c r="H168" s="154">
        <v>320</v>
      </c>
      <c r="I168" s="155"/>
      <c r="J168" s="156">
        <f t="shared" si="0"/>
        <v>0</v>
      </c>
      <c r="K168" s="152" t="s">
        <v>1</v>
      </c>
      <c r="L168" s="34"/>
      <c r="M168" s="157" t="s">
        <v>1</v>
      </c>
      <c r="N168" s="158" t="s">
        <v>39</v>
      </c>
      <c r="O168" s="59"/>
      <c r="P168" s="159">
        <f t="shared" si="1"/>
        <v>0</v>
      </c>
      <c r="Q168" s="159">
        <v>0</v>
      </c>
      <c r="R168" s="159">
        <f t="shared" si="2"/>
        <v>0</v>
      </c>
      <c r="S168" s="159">
        <v>0</v>
      </c>
      <c r="T168" s="160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167</v>
      </c>
      <c r="AT168" s="161" t="s">
        <v>162</v>
      </c>
      <c r="AU168" s="161" t="s">
        <v>86</v>
      </c>
      <c r="AY168" s="18" t="s">
        <v>159</v>
      </c>
      <c r="BE168" s="162">
        <f t="shared" si="4"/>
        <v>0</v>
      </c>
      <c r="BF168" s="162">
        <f t="shared" si="5"/>
        <v>0</v>
      </c>
      <c r="BG168" s="162">
        <f t="shared" si="6"/>
        <v>0</v>
      </c>
      <c r="BH168" s="162">
        <f t="shared" si="7"/>
        <v>0</v>
      </c>
      <c r="BI168" s="162">
        <f t="shared" si="8"/>
        <v>0</v>
      </c>
      <c r="BJ168" s="18" t="s">
        <v>86</v>
      </c>
      <c r="BK168" s="162">
        <f t="shared" si="9"/>
        <v>0</v>
      </c>
      <c r="BL168" s="18" t="s">
        <v>167</v>
      </c>
      <c r="BM168" s="161" t="s">
        <v>276</v>
      </c>
    </row>
    <row r="169" spans="1:65" s="2" customFormat="1" ht="16.5" customHeight="1">
      <c r="A169" s="33"/>
      <c r="B169" s="149"/>
      <c r="C169" s="150" t="s">
        <v>277</v>
      </c>
      <c r="D169" s="150" t="s">
        <v>162</v>
      </c>
      <c r="E169" s="151" t="s">
        <v>1621</v>
      </c>
      <c r="F169" s="152" t="s">
        <v>1622</v>
      </c>
      <c r="G169" s="153" t="s">
        <v>246</v>
      </c>
      <c r="H169" s="154">
        <v>120</v>
      </c>
      <c r="I169" s="155"/>
      <c r="J169" s="156">
        <f t="shared" si="0"/>
        <v>0</v>
      </c>
      <c r="K169" s="152" t="s">
        <v>1</v>
      </c>
      <c r="L169" s="34"/>
      <c r="M169" s="157" t="s">
        <v>1</v>
      </c>
      <c r="N169" s="158" t="s">
        <v>39</v>
      </c>
      <c r="O169" s="59"/>
      <c r="P169" s="159">
        <f t="shared" si="1"/>
        <v>0</v>
      </c>
      <c r="Q169" s="159">
        <v>0</v>
      </c>
      <c r="R169" s="159">
        <f t="shared" si="2"/>
        <v>0</v>
      </c>
      <c r="S169" s="159">
        <v>0</v>
      </c>
      <c r="T169" s="160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1" t="s">
        <v>167</v>
      </c>
      <c r="AT169" s="161" t="s">
        <v>162</v>
      </c>
      <c r="AU169" s="161" t="s">
        <v>86</v>
      </c>
      <c r="AY169" s="18" t="s">
        <v>159</v>
      </c>
      <c r="BE169" s="162">
        <f t="shared" si="4"/>
        <v>0</v>
      </c>
      <c r="BF169" s="162">
        <f t="shared" si="5"/>
        <v>0</v>
      </c>
      <c r="BG169" s="162">
        <f t="shared" si="6"/>
        <v>0</v>
      </c>
      <c r="BH169" s="162">
        <f t="shared" si="7"/>
        <v>0</v>
      </c>
      <c r="BI169" s="162">
        <f t="shared" si="8"/>
        <v>0</v>
      </c>
      <c r="BJ169" s="18" t="s">
        <v>86</v>
      </c>
      <c r="BK169" s="162">
        <f t="shared" si="9"/>
        <v>0</v>
      </c>
      <c r="BL169" s="18" t="s">
        <v>167</v>
      </c>
      <c r="BM169" s="161" t="s">
        <v>280</v>
      </c>
    </row>
    <row r="170" spans="1:65" s="2" customFormat="1" ht="16.5" customHeight="1">
      <c r="A170" s="33"/>
      <c r="B170" s="149"/>
      <c r="C170" s="150" t="s">
        <v>229</v>
      </c>
      <c r="D170" s="150" t="s">
        <v>162</v>
      </c>
      <c r="E170" s="151" t="s">
        <v>1623</v>
      </c>
      <c r="F170" s="152" t="s">
        <v>1624</v>
      </c>
      <c r="G170" s="153" t="s">
        <v>246</v>
      </c>
      <c r="H170" s="154">
        <v>90</v>
      </c>
      <c r="I170" s="155"/>
      <c r="J170" s="156">
        <f t="shared" si="0"/>
        <v>0</v>
      </c>
      <c r="K170" s="152" t="s">
        <v>1</v>
      </c>
      <c r="L170" s="34"/>
      <c r="M170" s="157" t="s">
        <v>1</v>
      </c>
      <c r="N170" s="158" t="s">
        <v>39</v>
      </c>
      <c r="O170" s="59"/>
      <c r="P170" s="159">
        <f t="shared" si="1"/>
        <v>0</v>
      </c>
      <c r="Q170" s="159">
        <v>0</v>
      </c>
      <c r="R170" s="159">
        <f t="shared" si="2"/>
        <v>0</v>
      </c>
      <c r="S170" s="159">
        <v>0</v>
      </c>
      <c r="T170" s="160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1" t="s">
        <v>167</v>
      </c>
      <c r="AT170" s="161" t="s">
        <v>162</v>
      </c>
      <c r="AU170" s="161" t="s">
        <v>86</v>
      </c>
      <c r="AY170" s="18" t="s">
        <v>159</v>
      </c>
      <c r="BE170" s="162">
        <f t="shared" si="4"/>
        <v>0</v>
      </c>
      <c r="BF170" s="162">
        <f t="shared" si="5"/>
        <v>0</v>
      </c>
      <c r="BG170" s="162">
        <f t="shared" si="6"/>
        <v>0</v>
      </c>
      <c r="BH170" s="162">
        <f t="shared" si="7"/>
        <v>0</v>
      </c>
      <c r="BI170" s="162">
        <f t="shared" si="8"/>
        <v>0</v>
      </c>
      <c r="BJ170" s="18" t="s">
        <v>86</v>
      </c>
      <c r="BK170" s="162">
        <f t="shared" si="9"/>
        <v>0</v>
      </c>
      <c r="BL170" s="18" t="s">
        <v>167</v>
      </c>
      <c r="BM170" s="161" t="s">
        <v>284</v>
      </c>
    </row>
    <row r="171" spans="1:65" s="2" customFormat="1" ht="24.2" customHeight="1">
      <c r="A171" s="33"/>
      <c r="B171" s="149"/>
      <c r="C171" s="150" t="s">
        <v>7</v>
      </c>
      <c r="D171" s="150" t="s">
        <v>162</v>
      </c>
      <c r="E171" s="151" t="s">
        <v>1625</v>
      </c>
      <c r="F171" s="152" t="s">
        <v>1626</v>
      </c>
      <c r="G171" s="153" t="s">
        <v>1575</v>
      </c>
      <c r="H171" s="154">
        <v>70</v>
      </c>
      <c r="I171" s="155"/>
      <c r="J171" s="156">
        <f t="shared" si="0"/>
        <v>0</v>
      </c>
      <c r="K171" s="152" t="s">
        <v>1</v>
      </c>
      <c r="L171" s="34"/>
      <c r="M171" s="157" t="s">
        <v>1</v>
      </c>
      <c r="N171" s="158" t="s">
        <v>39</v>
      </c>
      <c r="O171" s="59"/>
      <c r="P171" s="159">
        <f t="shared" si="1"/>
        <v>0</v>
      </c>
      <c r="Q171" s="159">
        <v>0</v>
      </c>
      <c r="R171" s="159">
        <f t="shared" si="2"/>
        <v>0</v>
      </c>
      <c r="S171" s="159">
        <v>0</v>
      </c>
      <c r="T171" s="160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1" t="s">
        <v>167</v>
      </c>
      <c r="AT171" s="161" t="s">
        <v>162</v>
      </c>
      <c r="AU171" s="161" t="s">
        <v>86</v>
      </c>
      <c r="AY171" s="18" t="s">
        <v>159</v>
      </c>
      <c r="BE171" s="162">
        <f t="shared" si="4"/>
        <v>0</v>
      </c>
      <c r="BF171" s="162">
        <f t="shared" si="5"/>
        <v>0</v>
      </c>
      <c r="BG171" s="162">
        <f t="shared" si="6"/>
        <v>0</v>
      </c>
      <c r="BH171" s="162">
        <f t="shared" si="7"/>
        <v>0</v>
      </c>
      <c r="BI171" s="162">
        <f t="shared" si="8"/>
        <v>0</v>
      </c>
      <c r="BJ171" s="18" t="s">
        <v>86</v>
      </c>
      <c r="BK171" s="162">
        <f t="shared" si="9"/>
        <v>0</v>
      </c>
      <c r="BL171" s="18" t="s">
        <v>167</v>
      </c>
      <c r="BM171" s="161" t="s">
        <v>287</v>
      </c>
    </row>
    <row r="172" spans="1:65" s="2" customFormat="1" ht="24.2" customHeight="1">
      <c r="A172" s="33"/>
      <c r="B172" s="149"/>
      <c r="C172" s="150" t="s">
        <v>232</v>
      </c>
      <c r="D172" s="150" t="s">
        <v>162</v>
      </c>
      <c r="E172" s="151" t="s">
        <v>1627</v>
      </c>
      <c r="F172" s="152" t="s">
        <v>1628</v>
      </c>
      <c r="G172" s="153" t="s">
        <v>1575</v>
      </c>
      <c r="H172" s="154">
        <v>162</v>
      </c>
      <c r="I172" s="155"/>
      <c r="J172" s="156">
        <f t="shared" si="0"/>
        <v>0</v>
      </c>
      <c r="K172" s="152" t="s">
        <v>1</v>
      </c>
      <c r="L172" s="34"/>
      <c r="M172" s="157" t="s">
        <v>1</v>
      </c>
      <c r="N172" s="158" t="s">
        <v>39</v>
      </c>
      <c r="O172" s="59"/>
      <c r="P172" s="159">
        <f t="shared" si="1"/>
        <v>0</v>
      </c>
      <c r="Q172" s="159">
        <v>0</v>
      </c>
      <c r="R172" s="159">
        <f t="shared" si="2"/>
        <v>0</v>
      </c>
      <c r="S172" s="159">
        <v>0</v>
      </c>
      <c r="T172" s="160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167</v>
      </c>
      <c r="AT172" s="161" t="s">
        <v>162</v>
      </c>
      <c r="AU172" s="161" t="s">
        <v>86</v>
      </c>
      <c r="AY172" s="18" t="s">
        <v>159</v>
      </c>
      <c r="BE172" s="162">
        <f t="shared" si="4"/>
        <v>0</v>
      </c>
      <c r="BF172" s="162">
        <f t="shared" si="5"/>
        <v>0</v>
      </c>
      <c r="BG172" s="162">
        <f t="shared" si="6"/>
        <v>0</v>
      </c>
      <c r="BH172" s="162">
        <f t="shared" si="7"/>
        <v>0</v>
      </c>
      <c r="BI172" s="162">
        <f t="shared" si="8"/>
        <v>0</v>
      </c>
      <c r="BJ172" s="18" t="s">
        <v>86</v>
      </c>
      <c r="BK172" s="162">
        <f t="shared" si="9"/>
        <v>0</v>
      </c>
      <c r="BL172" s="18" t="s">
        <v>167</v>
      </c>
      <c r="BM172" s="161" t="s">
        <v>291</v>
      </c>
    </row>
    <row r="173" spans="1:65" s="2" customFormat="1" ht="24.2" customHeight="1">
      <c r="A173" s="33"/>
      <c r="B173" s="149"/>
      <c r="C173" s="150" t="s">
        <v>294</v>
      </c>
      <c r="D173" s="150" t="s">
        <v>162</v>
      </c>
      <c r="E173" s="151" t="s">
        <v>1629</v>
      </c>
      <c r="F173" s="152" t="s">
        <v>1630</v>
      </c>
      <c r="G173" s="153" t="s">
        <v>1575</v>
      </c>
      <c r="H173" s="154">
        <v>7</v>
      </c>
      <c r="I173" s="155"/>
      <c r="J173" s="156">
        <f t="shared" si="0"/>
        <v>0</v>
      </c>
      <c r="K173" s="152" t="s">
        <v>1</v>
      </c>
      <c r="L173" s="34"/>
      <c r="M173" s="157" t="s">
        <v>1</v>
      </c>
      <c r="N173" s="158" t="s">
        <v>39</v>
      </c>
      <c r="O173" s="59"/>
      <c r="P173" s="159">
        <f t="shared" si="1"/>
        <v>0</v>
      </c>
      <c r="Q173" s="159">
        <v>0</v>
      </c>
      <c r="R173" s="159">
        <f t="shared" si="2"/>
        <v>0</v>
      </c>
      <c r="S173" s="159">
        <v>0</v>
      </c>
      <c r="T173" s="160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167</v>
      </c>
      <c r="AT173" s="161" t="s">
        <v>162</v>
      </c>
      <c r="AU173" s="161" t="s">
        <v>86</v>
      </c>
      <c r="AY173" s="18" t="s">
        <v>159</v>
      </c>
      <c r="BE173" s="162">
        <f t="shared" si="4"/>
        <v>0</v>
      </c>
      <c r="BF173" s="162">
        <f t="shared" si="5"/>
        <v>0</v>
      </c>
      <c r="BG173" s="162">
        <f t="shared" si="6"/>
        <v>0</v>
      </c>
      <c r="BH173" s="162">
        <f t="shared" si="7"/>
        <v>0</v>
      </c>
      <c r="BI173" s="162">
        <f t="shared" si="8"/>
        <v>0</v>
      </c>
      <c r="BJ173" s="18" t="s">
        <v>86</v>
      </c>
      <c r="BK173" s="162">
        <f t="shared" si="9"/>
        <v>0</v>
      </c>
      <c r="BL173" s="18" t="s">
        <v>167</v>
      </c>
      <c r="BM173" s="161" t="s">
        <v>297</v>
      </c>
    </row>
    <row r="174" spans="1:65" s="2" customFormat="1" ht="24.2" customHeight="1">
      <c r="A174" s="33"/>
      <c r="B174" s="149"/>
      <c r="C174" s="150" t="s">
        <v>237</v>
      </c>
      <c r="D174" s="150" t="s">
        <v>162</v>
      </c>
      <c r="E174" s="151" t="s">
        <v>1631</v>
      </c>
      <c r="F174" s="152" t="s">
        <v>1632</v>
      </c>
      <c r="G174" s="153" t="s">
        <v>1575</v>
      </c>
      <c r="H174" s="154">
        <v>45</v>
      </c>
      <c r="I174" s="155"/>
      <c r="J174" s="156">
        <f t="shared" si="0"/>
        <v>0</v>
      </c>
      <c r="K174" s="152" t="s">
        <v>1</v>
      </c>
      <c r="L174" s="34"/>
      <c r="M174" s="157" t="s">
        <v>1</v>
      </c>
      <c r="N174" s="158" t="s">
        <v>39</v>
      </c>
      <c r="O174" s="59"/>
      <c r="P174" s="159">
        <f t="shared" si="1"/>
        <v>0</v>
      </c>
      <c r="Q174" s="159">
        <v>0</v>
      </c>
      <c r="R174" s="159">
        <f t="shared" si="2"/>
        <v>0</v>
      </c>
      <c r="S174" s="159">
        <v>0</v>
      </c>
      <c r="T174" s="160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1" t="s">
        <v>167</v>
      </c>
      <c r="AT174" s="161" t="s">
        <v>162</v>
      </c>
      <c r="AU174" s="161" t="s">
        <v>86</v>
      </c>
      <c r="AY174" s="18" t="s">
        <v>159</v>
      </c>
      <c r="BE174" s="162">
        <f t="shared" si="4"/>
        <v>0</v>
      </c>
      <c r="BF174" s="162">
        <f t="shared" si="5"/>
        <v>0</v>
      </c>
      <c r="BG174" s="162">
        <f t="shared" si="6"/>
        <v>0</v>
      </c>
      <c r="BH174" s="162">
        <f t="shared" si="7"/>
        <v>0</v>
      </c>
      <c r="BI174" s="162">
        <f t="shared" si="8"/>
        <v>0</v>
      </c>
      <c r="BJ174" s="18" t="s">
        <v>86</v>
      </c>
      <c r="BK174" s="162">
        <f t="shared" si="9"/>
        <v>0</v>
      </c>
      <c r="BL174" s="18" t="s">
        <v>167</v>
      </c>
      <c r="BM174" s="161" t="s">
        <v>300</v>
      </c>
    </row>
    <row r="175" spans="1:65" s="2" customFormat="1" ht="16.5" customHeight="1">
      <c r="A175" s="33"/>
      <c r="B175" s="149"/>
      <c r="C175" s="150" t="s">
        <v>302</v>
      </c>
      <c r="D175" s="150" t="s">
        <v>162</v>
      </c>
      <c r="E175" s="151" t="s">
        <v>1633</v>
      </c>
      <c r="F175" s="152" t="s">
        <v>1634</v>
      </c>
      <c r="G175" s="153" t="s">
        <v>1575</v>
      </c>
      <c r="H175" s="154">
        <v>10</v>
      </c>
      <c r="I175" s="155"/>
      <c r="J175" s="156">
        <f t="shared" si="0"/>
        <v>0</v>
      </c>
      <c r="K175" s="152" t="s">
        <v>1</v>
      </c>
      <c r="L175" s="34"/>
      <c r="M175" s="157" t="s">
        <v>1</v>
      </c>
      <c r="N175" s="158" t="s">
        <v>39</v>
      </c>
      <c r="O175" s="59"/>
      <c r="P175" s="159">
        <f t="shared" si="1"/>
        <v>0</v>
      </c>
      <c r="Q175" s="159">
        <v>0</v>
      </c>
      <c r="R175" s="159">
        <f t="shared" si="2"/>
        <v>0</v>
      </c>
      <c r="S175" s="159">
        <v>0</v>
      </c>
      <c r="T175" s="160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1" t="s">
        <v>167</v>
      </c>
      <c r="AT175" s="161" t="s">
        <v>162</v>
      </c>
      <c r="AU175" s="161" t="s">
        <v>86</v>
      </c>
      <c r="AY175" s="18" t="s">
        <v>159</v>
      </c>
      <c r="BE175" s="162">
        <f t="shared" si="4"/>
        <v>0</v>
      </c>
      <c r="BF175" s="162">
        <f t="shared" si="5"/>
        <v>0</v>
      </c>
      <c r="BG175" s="162">
        <f t="shared" si="6"/>
        <v>0</v>
      </c>
      <c r="BH175" s="162">
        <f t="shared" si="7"/>
        <v>0</v>
      </c>
      <c r="BI175" s="162">
        <f t="shared" si="8"/>
        <v>0</v>
      </c>
      <c r="BJ175" s="18" t="s">
        <v>86</v>
      </c>
      <c r="BK175" s="162">
        <f t="shared" si="9"/>
        <v>0</v>
      </c>
      <c r="BL175" s="18" t="s">
        <v>167</v>
      </c>
      <c r="BM175" s="161" t="s">
        <v>446</v>
      </c>
    </row>
    <row r="176" spans="1:65" s="2" customFormat="1" ht="16.5" customHeight="1">
      <c r="A176" s="33"/>
      <c r="B176" s="149"/>
      <c r="C176" s="150" t="s">
        <v>242</v>
      </c>
      <c r="D176" s="150" t="s">
        <v>162</v>
      </c>
      <c r="E176" s="151" t="s">
        <v>1635</v>
      </c>
      <c r="F176" s="152" t="s">
        <v>1636</v>
      </c>
      <c r="G176" s="153" t="s">
        <v>1575</v>
      </c>
      <c r="H176" s="154">
        <v>6</v>
      </c>
      <c r="I176" s="155"/>
      <c r="J176" s="156">
        <f t="shared" si="0"/>
        <v>0</v>
      </c>
      <c r="K176" s="152" t="s">
        <v>1</v>
      </c>
      <c r="L176" s="34"/>
      <c r="M176" s="157" t="s">
        <v>1</v>
      </c>
      <c r="N176" s="158" t="s">
        <v>39</v>
      </c>
      <c r="O176" s="59"/>
      <c r="P176" s="159">
        <f t="shared" si="1"/>
        <v>0</v>
      </c>
      <c r="Q176" s="159">
        <v>0</v>
      </c>
      <c r="R176" s="159">
        <f t="shared" si="2"/>
        <v>0</v>
      </c>
      <c r="S176" s="159">
        <v>0</v>
      </c>
      <c r="T176" s="160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1" t="s">
        <v>167</v>
      </c>
      <c r="AT176" s="161" t="s">
        <v>162</v>
      </c>
      <c r="AU176" s="161" t="s">
        <v>86</v>
      </c>
      <c r="AY176" s="18" t="s">
        <v>159</v>
      </c>
      <c r="BE176" s="162">
        <f t="shared" si="4"/>
        <v>0</v>
      </c>
      <c r="BF176" s="162">
        <f t="shared" si="5"/>
        <v>0</v>
      </c>
      <c r="BG176" s="162">
        <f t="shared" si="6"/>
        <v>0</v>
      </c>
      <c r="BH176" s="162">
        <f t="shared" si="7"/>
        <v>0</v>
      </c>
      <c r="BI176" s="162">
        <f t="shared" si="8"/>
        <v>0</v>
      </c>
      <c r="BJ176" s="18" t="s">
        <v>86</v>
      </c>
      <c r="BK176" s="162">
        <f t="shared" si="9"/>
        <v>0</v>
      </c>
      <c r="BL176" s="18" t="s">
        <v>167</v>
      </c>
      <c r="BM176" s="161" t="s">
        <v>308</v>
      </c>
    </row>
    <row r="177" spans="1:65" s="2" customFormat="1" ht="16.5" customHeight="1">
      <c r="A177" s="33"/>
      <c r="B177" s="149"/>
      <c r="C177" s="150" t="s">
        <v>314</v>
      </c>
      <c r="D177" s="150" t="s">
        <v>162</v>
      </c>
      <c r="E177" s="151" t="s">
        <v>1637</v>
      </c>
      <c r="F177" s="152" t="s">
        <v>1638</v>
      </c>
      <c r="G177" s="153" t="s">
        <v>1575</v>
      </c>
      <c r="H177" s="154">
        <v>124</v>
      </c>
      <c r="I177" s="155"/>
      <c r="J177" s="156">
        <f t="shared" si="0"/>
        <v>0</v>
      </c>
      <c r="K177" s="152" t="s">
        <v>1</v>
      </c>
      <c r="L177" s="34"/>
      <c r="M177" s="157" t="s">
        <v>1</v>
      </c>
      <c r="N177" s="158" t="s">
        <v>39</v>
      </c>
      <c r="O177" s="59"/>
      <c r="P177" s="159">
        <f t="shared" si="1"/>
        <v>0</v>
      </c>
      <c r="Q177" s="159">
        <v>0</v>
      </c>
      <c r="R177" s="159">
        <f t="shared" si="2"/>
        <v>0</v>
      </c>
      <c r="S177" s="159">
        <v>0</v>
      </c>
      <c r="T177" s="160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1" t="s">
        <v>167</v>
      </c>
      <c r="AT177" s="161" t="s">
        <v>162</v>
      </c>
      <c r="AU177" s="161" t="s">
        <v>86</v>
      </c>
      <c r="AY177" s="18" t="s">
        <v>159</v>
      </c>
      <c r="BE177" s="162">
        <f t="shared" si="4"/>
        <v>0</v>
      </c>
      <c r="BF177" s="162">
        <f t="shared" si="5"/>
        <v>0</v>
      </c>
      <c r="BG177" s="162">
        <f t="shared" si="6"/>
        <v>0</v>
      </c>
      <c r="BH177" s="162">
        <f t="shared" si="7"/>
        <v>0</v>
      </c>
      <c r="BI177" s="162">
        <f t="shared" si="8"/>
        <v>0</v>
      </c>
      <c r="BJ177" s="18" t="s">
        <v>86</v>
      </c>
      <c r="BK177" s="162">
        <f t="shared" si="9"/>
        <v>0</v>
      </c>
      <c r="BL177" s="18" t="s">
        <v>167</v>
      </c>
      <c r="BM177" s="161" t="s">
        <v>324</v>
      </c>
    </row>
    <row r="178" spans="1:65" s="2" customFormat="1" ht="24.2" customHeight="1">
      <c r="A178" s="33"/>
      <c r="B178" s="149"/>
      <c r="C178" s="150" t="s">
        <v>247</v>
      </c>
      <c r="D178" s="150" t="s">
        <v>162</v>
      </c>
      <c r="E178" s="151" t="s">
        <v>1639</v>
      </c>
      <c r="F178" s="152" t="s">
        <v>1640</v>
      </c>
      <c r="G178" s="153" t="s">
        <v>1575</v>
      </c>
      <c r="H178" s="154">
        <v>76</v>
      </c>
      <c r="I178" s="155"/>
      <c r="J178" s="156">
        <f t="shared" si="0"/>
        <v>0</v>
      </c>
      <c r="K178" s="152" t="s">
        <v>1</v>
      </c>
      <c r="L178" s="34"/>
      <c r="M178" s="157" t="s">
        <v>1</v>
      </c>
      <c r="N178" s="158" t="s">
        <v>39</v>
      </c>
      <c r="O178" s="59"/>
      <c r="P178" s="159">
        <f t="shared" si="1"/>
        <v>0</v>
      </c>
      <c r="Q178" s="159">
        <v>0</v>
      </c>
      <c r="R178" s="159">
        <f t="shared" si="2"/>
        <v>0</v>
      </c>
      <c r="S178" s="159">
        <v>0</v>
      </c>
      <c r="T178" s="160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1" t="s">
        <v>167</v>
      </c>
      <c r="AT178" s="161" t="s">
        <v>162</v>
      </c>
      <c r="AU178" s="161" t="s">
        <v>86</v>
      </c>
      <c r="AY178" s="18" t="s">
        <v>159</v>
      </c>
      <c r="BE178" s="162">
        <f t="shared" si="4"/>
        <v>0</v>
      </c>
      <c r="BF178" s="162">
        <f t="shared" si="5"/>
        <v>0</v>
      </c>
      <c r="BG178" s="162">
        <f t="shared" si="6"/>
        <v>0</v>
      </c>
      <c r="BH178" s="162">
        <f t="shared" si="7"/>
        <v>0</v>
      </c>
      <c r="BI178" s="162">
        <f t="shared" si="8"/>
        <v>0</v>
      </c>
      <c r="BJ178" s="18" t="s">
        <v>86</v>
      </c>
      <c r="BK178" s="162">
        <f t="shared" si="9"/>
        <v>0</v>
      </c>
      <c r="BL178" s="18" t="s">
        <v>167</v>
      </c>
      <c r="BM178" s="161" t="s">
        <v>331</v>
      </c>
    </row>
    <row r="179" spans="1:65" s="2" customFormat="1" ht="24.2" customHeight="1">
      <c r="A179" s="33"/>
      <c r="B179" s="149"/>
      <c r="C179" s="150" t="s">
        <v>328</v>
      </c>
      <c r="D179" s="150" t="s">
        <v>162</v>
      </c>
      <c r="E179" s="151" t="s">
        <v>1641</v>
      </c>
      <c r="F179" s="152" t="s">
        <v>1642</v>
      </c>
      <c r="G179" s="153" t="s">
        <v>1575</v>
      </c>
      <c r="H179" s="154">
        <v>40</v>
      </c>
      <c r="I179" s="155"/>
      <c r="J179" s="156">
        <f t="shared" si="0"/>
        <v>0</v>
      </c>
      <c r="K179" s="152" t="s">
        <v>1</v>
      </c>
      <c r="L179" s="34"/>
      <c r="M179" s="157" t="s">
        <v>1</v>
      </c>
      <c r="N179" s="158" t="s">
        <v>39</v>
      </c>
      <c r="O179" s="59"/>
      <c r="P179" s="159">
        <f t="shared" si="1"/>
        <v>0</v>
      </c>
      <c r="Q179" s="159">
        <v>0</v>
      </c>
      <c r="R179" s="159">
        <f t="shared" si="2"/>
        <v>0</v>
      </c>
      <c r="S179" s="159">
        <v>0</v>
      </c>
      <c r="T179" s="160">
        <f t="shared" si="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1" t="s">
        <v>167</v>
      </c>
      <c r="AT179" s="161" t="s">
        <v>162</v>
      </c>
      <c r="AU179" s="161" t="s">
        <v>86</v>
      </c>
      <c r="AY179" s="18" t="s">
        <v>159</v>
      </c>
      <c r="BE179" s="162">
        <f t="shared" si="4"/>
        <v>0</v>
      </c>
      <c r="BF179" s="162">
        <f t="shared" si="5"/>
        <v>0</v>
      </c>
      <c r="BG179" s="162">
        <f t="shared" si="6"/>
        <v>0</v>
      </c>
      <c r="BH179" s="162">
        <f t="shared" si="7"/>
        <v>0</v>
      </c>
      <c r="BI179" s="162">
        <f t="shared" si="8"/>
        <v>0</v>
      </c>
      <c r="BJ179" s="18" t="s">
        <v>86</v>
      </c>
      <c r="BK179" s="162">
        <f t="shared" si="9"/>
        <v>0</v>
      </c>
      <c r="BL179" s="18" t="s">
        <v>167</v>
      </c>
      <c r="BM179" s="161" t="s">
        <v>335</v>
      </c>
    </row>
    <row r="180" spans="1:65" s="2" customFormat="1" ht="16.5" customHeight="1">
      <c r="A180" s="33"/>
      <c r="B180" s="149"/>
      <c r="C180" s="150" t="s">
        <v>256</v>
      </c>
      <c r="D180" s="150" t="s">
        <v>162</v>
      </c>
      <c r="E180" s="151" t="s">
        <v>1643</v>
      </c>
      <c r="F180" s="152" t="s">
        <v>1644</v>
      </c>
      <c r="G180" s="153" t="s">
        <v>1575</v>
      </c>
      <c r="H180" s="154">
        <v>5</v>
      </c>
      <c r="I180" s="155"/>
      <c r="J180" s="156">
        <f t="shared" si="0"/>
        <v>0</v>
      </c>
      <c r="K180" s="152" t="s">
        <v>1</v>
      </c>
      <c r="L180" s="34"/>
      <c r="M180" s="157" t="s">
        <v>1</v>
      </c>
      <c r="N180" s="158" t="s">
        <v>39</v>
      </c>
      <c r="O180" s="59"/>
      <c r="P180" s="159">
        <f t="shared" si="1"/>
        <v>0</v>
      </c>
      <c r="Q180" s="159">
        <v>0</v>
      </c>
      <c r="R180" s="159">
        <f t="shared" si="2"/>
        <v>0</v>
      </c>
      <c r="S180" s="159">
        <v>0</v>
      </c>
      <c r="T180" s="160">
        <f t="shared" si="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167</v>
      </c>
      <c r="AT180" s="161" t="s">
        <v>162</v>
      </c>
      <c r="AU180" s="161" t="s">
        <v>86</v>
      </c>
      <c r="AY180" s="18" t="s">
        <v>159</v>
      </c>
      <c r="BE180" s="162">
        <f t="shared" si="4"/>
        <v>0</v>
      </c>
      <c r="BF180" s="162">
        <f t="shared" si="5"/>
        <v>0</v>
      </c>
      <c r="BG180" s="162">
        <f t="shared" si="6"/>
        <v>0</v>
      </c>
      <c r="BH180" s="162">
        <f t="shared" si="7"/>
        <v>0</v>
      </c>
      <c r="BI180" s="162">
        <f t="shared" si="8"/>
        <v>0</v>
      </c>
      <c r="BJ180" s="18" t="s">
        <v>86</v>
      </c>
      <c r="BK180" s="162">
        <f t="shared" si="9"/>
        <v>0</v>
      </c>
      <c r="BL180" s="18" t="s">
        <v>167</v>
      </c>
      <c r="BM180" s="161" t="s">
        <v>340</v>
      </c>
    </row>
    <row r="181" spans="1:65" s="2" customFormat="1" ht="16.5" customHeight="1">
      <c r="A181" s="33"/>
      <c r="B181" s="149"/>
      <c r="C181" s="150" t="s">
        <v>337</v>
      </c>
      <c r="D181" s="150" t="s">
        <v>162</v>
      </c>
      <c r="E181" s="151" t="s">
        <v>1645</v>
      </c>
      <c r="F181" s="152" t="s">
        <v>1646</v>
      </c>
      <c r="G181" s="153" t="s">
        <v>1575</v>
      </c>
      <c r="H181" s="154">
        <v>2</v>
      </c>
      <c r="I181" s="155"/>
      <c r="J181" s="156">
        <f t="shared" si="0"/>
        <v>0</v>
      </c>
      <c r="K181" s="152" t="s">
        <v>1</v>
      </c>
      <c r="L181" s="34"/>
      <c r="M181" s="157" t="s">
        <v>1</v>
      </c>
      <c r="N181" s="158" t="s">
        <v>39</v>
      </c>
      <c r="O181" s="59"/>
      <c r="P181" s="159">
        <f t="shared" si="1"/>
        <v>0</v>
      </c>
      <c r="Q181" s="159">
        <v>0</v>
      </c>
      <c r="R181" s="159">
        <f t="shared" si="2"/>
        <v>0</v>
      </c>
      <c r="S181" s="159">
        <v>0</v>
      </c>
      <c r="T181" s="160">
        <f t="shared" si="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1" t="s">
        <v>167</v>
      </c>
      <c r="AT181" s="161" t="s">
        <v>162</v>
      </c>
      <c r="AU181" s="161" t="s">
        <v>86</v>
      </c>
      <c r="AY181" s="18" t="s">
        <v>159</v>
      </c>
      <c r="BE181" s="162">
        <f t="shared" si="4"/>
        <v>0</v>
      </c>
      <c r="BF181" s="162">
        <f t="shared" si="5"/>
        <v>0</v>
      </c>
      <c r="BG181" s="162">
        <f t="shared" si="6"/>
        <v>0</v>
      </c>
      <c r="BH181" s="162">
        <f t="shared" si="7"/>
        <v>0</v>
      </c>
      <c r="BI181" s="162">
        <f t="shared" si="8"/>
        <v>0</v>
      </c>
      <c r="BJ181" s="18" t="s">
        <v>86</v>
      </c>
      <c r="BK181" s="162">
        <f t="shared" si="9"/>
        <v>0</v>
      </c>
      <c r="BL181" s="18" t="s">
        <v>167</v>
      </c>
      <c r="BM181" s="161" t="s">
        <v>344</v>
      </c>
    </row>
    <row r="182" spans="1:65" s="2" customFormat="1" ht="16.5" customHeight="1">
      <c r="A182" s="33"/>
      <c r="B182" s="149"/>
      <c r="C182" s="150" t="s">
        <v>267</v>
      </c>
      <c r="D182" s="150" t="s">
        <v>162</v>
      </c>
      <c r="E182" s="151" t="s">
        <v>1647</v>
      </c>
      <c r="F182" s="152" t="s">
        <v>1648</v>
      </c>
      <c r="G182" s="153" t="s">
        <v>246</v>
      </c>
      <c r="H182" s="154">
        <v>250</v>
      </c>
      <c r="I182" s="155"/>
      <c r="J182" s="156">
        <f t="shared" si="0"/>
        <v>0</v>
      </c>
      <c r="K182" s="152" t="s">
        <v>1</v>
      </c>
      <c r="L182" s="34"/>
      <c r="M182" s="157" t="s">
        <v>1</v>
      </c>
      <c r="N182" s="158" t="s">
        <v>39</v>
      </c>
      <c r="O182" s="59"/>
      <c r="P182" s="159">
        <f t="shared" si="1"/>
        <v>0</v>
      </c>
      <c r="Q182" s="159">
        <v>0</v>
      </c>
      <c r="R182" s="159">
        <f t="shared" si="2"/>
        <v>0</v>
      </c>
      <c r="S182" s="159">
        <v>0</v>
      </c>
      <c r="T182" s="160">
        <f t="shared" si="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167</v>
      </c>
      <c r="AT182" s="161" t="s">
        <v>162</v>
      </c>
      <c r="AU182" s="161" t="s">
        <v>86</v>
      </c>
      <c r="AY182" s="18" t="s">
        <v>159</v>
      </c>
      <c r="BE182" s="162">
        <f t="shared" si="4"/>
        <v>0</v>
      </c>
      <c r="BF182" s="162">
        <f t="shared" si="5"/>
        <v>0</v>
      </c>
      <c r="BG182" s="162">
        <f t="shared" si="6"/>
        <v>0</v>
      </c>
      <c r="BH182" s="162">
        <f t="shared" si="7"/>
        <v>0</v>
      </c>
      <c r="BI182" s="162">
        <f t="shared" si="8"/>
        <v>0</v>
      </c>
      <c r="BJ182" s="18" t="s">
        <v>86</v>
      </c>
      <c r="BK182" s="162">
        <f t="shared" si="9"/>
        <v>0</v>
      </c>
      <c r="BL182" s="18" t="s">
        <v>167</v>
      </c>
      <c r="BM182" s="161" t="s">
        <v>349</v>
      </c>
    </row>
    <row r="183" spans="1:65" s="2" customFormat="1" ht="16.5" customHeight="1">
      <c r="A183" s="33"/>
      <c r="B183" s="149"/>
      <c r="C183" s="150" t="s">
        <v>346</v>
      </c>
      <c r="D183" s="150" t="s">
        <v>162</v>
      </c>
      <c r="E183" s="151" t="s">
        <v>1649</v>
      </c>
      <c r="F183" s="152" t="s">
        <v>1650</v>
      </c>
      <c r="G183" s="153" t="s">
        <v>246</v>
      </c>
      <c r="H183" s="154">
        <v>820</v>
      </c>
      <c r="I183" s="155"/>
      <c r="J183" s="156">
        <f t="shared" si="0"/>
        <v>0</v>
      </c>
      <c r="K183" s="152" t="s">
        <v>1</v>
      </c>
      <c r="L183" s="34"/>
      <c r="M183" s="157" t="s">
        <v>1</v>
      </c>
      <c r="N183" s="158" t="s">
        <v>39</v>
      </c>
      <c r="O183" s="59"/>
      <c r="P183" s="159">
        <f t="shared" si="1"/>
        <v>0</v>
      </c>
      <c r="Q183" s="159">
        <v>0</v>
      </c>
      <c r="R183" s="159">
        <f t="shared" si="2"/>
        <v>0</v>
      </c>
      <c r="S183" s="159">
        <v>0</v>
      </c>
      <c r="T183" s="160">
        <f t="shared" si="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1" t="s">
        <v>167</v>
      </c>
      <c r="AT183" s="161" t="s">
        <v>162</v>
      </c>
      <c r="AU183" s="161" t="s">
        <v>86</v>
      </c>
      <c r="AY183" s="18" t="s">
        <v>159</v>
      </c>
      <c r="BE183" s="162">
        <f t="shared" si="4"/>
        <v>0</v>
      </c>
      <c r="BF183" s="162">
        <f t="shared" si="5"/>
        <v>0</v>
      </c>
      <c r="BG183" s="162">
        <f t="shared" si="6"/>
        <v>0</v>
      </c>
      <c r="BH183" s="162">
        <f t="shared" si="7"/>
        <v>0</v>
      </c>
      <c r="BI183" s="162">
        <f t="shared" si="8"/>
        <v>0</v>
      </c>
      <c r="BJ183" s="18" t="s">
        <v>86</v>
      </c>
      <c r="BK183" s="162">
        <f t="shared" si="9"/>
        <v>0</v>
      </c>
      <c r="BL183" s="18" t="s">
        <v>167</v>
      </c>
      <c r="BM183" s="161" t="s">
        <v>357</v>
      </c>
    </row>
    <row r="184" spans="1:65" s="2" customFormat="1" ht="16.5" customHeight="1">
      <c r="A184" s="33"/>
      <c r="B184" s="149"/>
      <c r="C184" s="150" t="s">
        <v>272</v>
      </c>
      <c r="D184" s="150" t="s">
        <v>162</v>
      </c>
      <c r="E184" s="151" t="s">
        <v>1651</v>
      </c>
      <c r="F184" s="152" t="s">
        <v>1652</v>
      </c>
      <c r="G184" s="153" t="s">
        <v>246</v>
      </c>
      <c r="H184" s="154">
        <v>140</v>
      </c>
      <c r="I184" s="155"/>
      <c r="J184" s="156">
        <f t="shared" si="0"/>
        <v>0</v>
      </c>
      <c r="K184" s="152" t="s">
        <v>1</v>
      </c>
      <c r="L184" s="34"/>
      <c r="M184" s="157" t="s">
        <v>1</v>
      </c>
      <c r="N184" s="158" t="s">
        <v>39</v>
      </c>
      <c r="O184" s="59"/>
      <c r="P184" s="159">
        <f t="shared" si="1"/>
        <v>0</v>
      </c>
      <c r="Q184" s="159">
        <v>0</v>
      </c>
      <c r="R184" s="159">
        <f t="shared" si="2"/>
        <v>0</v>
      </c>
      <c r="S184" s="159">
        <v>0</v>
      </c>
      <c r="T184" s="160">
        <f t="shared" si="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1" t="s">
        <v>167</v>
      </c>
      <c r="AT184" s="161" t="s">
        <v>162</v>
      </c>
      <c r="AU184" s="161" t="s">
        <v>86</v>
      </c>
      <c r="AY184" s="18" t="s">
        <v>159</v>
      </c>
      <c r="BE184" s="162">
        <f t="shared" si="4"/>
        <v>0</v>
      </c>
      <c r="BF184" s="162">
        <f t="shared" si="5"/>
        <v>0</v>
      </c>
      <c r="BG184" s="162">
        <f t="shared" si="6"/>
        <v>0</v>
      </c>
      <c r="BH184" s="162">
        <f t="shared" si="7"/>
        <v>0</v>
      </c>
      <c r="BI184" s="162">
        <f t="shared" si="8"/>
        <v>0</v>
      </c>
      <c r="BJ184" s="18" t="s">
        <v>86</v>
      </c>
      <c r="BK184" s="162">
        <f t="shared" si="9"/>
        <v>0</v>
      </c>
      <c r="BL184" s="18" t="s">
        <v>167</v>
      </c>
      <c r="BM184" s="161" t="s">
        <v>362</v>
      </c>
    </row>
    <row r="185" spans="1:65" s="2" customFormat="1" ht="16.5" customHeight="1">
      <c r="A185" s="33"/>
      <c r="B185" s="149"/>
      <c r="C185" s="150" t="s">
        <v>359</v>
      </c>
      <c r="D185" s="150" t="s">
        <v>162</v>
      </c>
      <c r="E185" s="151" t="s">
        <v>1653</v>
      </c>
      <c r="F185" s="152" t="s">
        <v>1654</v>
      </c>
      <c r="G185" s="153" t="s">
        <v>246</v>
      </c>
      <c r="H185" s="154">
        <v>520</v>
      </c>
      <c r="I185" s="155"/>
      <c r="J185" s="156">
        <f t="shared" si="0"/>
        <v>0</v>
      </c>
      <c r="K185" s="152" t="s">
        <v>1</v>
      </c>
      <c r="L185" s="34"/>
      <c r="M185" s="157" t="s">
        <v>1</v>
      </c>
      <c r="N185" s="158" t="s">
        <v>39</v>
      </c>
      <c r="O185" s="59"/>
      <c r="P185" s="159">
        <f t="shared" si="1"/>
        <v>0</v>
      </c>
      <c r="Q185" s="159">
        <v>0</v>
      </c>
      <c r="R185" s="159">
        <f t="shared" si="2"/>
        <v>0</v>
      </c>
      <c r="S185" s="159">
        <v>0</v>
      </c>
      <c r="T185" s="160">
        <f t="shared" si="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1" t="s">
        <v>167</v>
      </c>
      <c r="AT185" s="161" t="s">
        <v>162</v>
      </c>
      <c r="AU185" s="161" t="s">
        <v>86</v>
      </c>
      <c r="AY185" s="18" t="s">
        <v>159</v>
      </c>
      <c r="BE185" s="162">
        <f t="shared" si="4"/>
        <v>0</v>
      </c>
      <c r="BF185" s="162">
        <f t="shared" si="5"/>
        <v>0</v>
      </c>
      <c r="BG185" s="162">
        <f t="shared" si="6"/>
        <v>0</v>
      </c>
      <c r="BH185" s="162">
        <f t="shared" si="7"/>
        <v>0</v>
      </c>
      <c r="BI185" s="162">
        <f t="shared" si="8"/>
        <v>0</v>
      </c>
      <c r="BJ185" s="18" t="s">
        <v>86</v>
      </c>
      <c r="BK185" s="162">
        <f t="shared" si="9"/>
        <v>0</v>
      </c>
      <c r="BL185" s="18" t="s">
        <v>167</v>
      </c>
      <c r="BM185" s="161" t="s">
        <v>378</v>
      </c>
    </row>
    <row r="186" spans="1:65" s="2" customFormat="1" ht="16.5" customHeight="1">
      <c r="A186" s="33"/>
      <c r="B186" s="149"/>
      <c r="C186" s="150" t="s">
        <v>276</v>
      </c>
      <c r="D186" s="150" t="s">
        <v>162</v>
      </c>
      <c r="E186" s="151" t="s">
        <v>1655</v>
      </c>
      <c r="F186" s="152" t="s">
        <v>1656</v>
      </c>
      <c r="G186" s="153" t="s">
        <v>246</v>
      </c>
      <c r="H186" s="154">
        <v>380</v>
      </c>
      <c r="I186" s="155"/>
      <c r="J186" s="156">
        <f t="shared" si="0"/>
        <v>0</v>
      </c>
      <c r="K186" s="152" t="s">
        <v>1</v>
      </c>
      <c r="L186" s="34"/>
      <c r="M186" s="157" t="s">
        <v>1</v>
      </c>
      <c r="N186" s="158" t="s">
        <v>39</v>
      </c>
      <c r="O186" s="59"/>
      <c r="P186" s="159">
        <f t="shared" si="1"/>
        <v>0</v>
      </c>
      <c r="Q186" s="159">
        <v>0</v>
      </c>
      <c r="R186" s="159">
        <f t="shared" si="2"/>
        <v>0</v>
      </c>
      <c r="S186" s="159">
        <v>0</v>
      </c>
      <c r="T186" s="160">
        <f t="shared" si="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167</v>
      </c>
      <c r="AT186" s="161" t="s">
        <v>162</v>
      </c>
      <c r="AU186" s="161" t="s">
        <v>86</v>
      </c>
      <c r="AY186" s="18" t="s">
        <v>159</v>
      </c>
      <c r="BE186" s="162">
        <f t="shared" si="4"/>
        <v>0</v>
      </c>
      <c r="BF186" s="162">
        <f t="shared" si="5"/>
        <v>0</v>
      </c>
      <c r="BG186" s="162">
        <f t="shared" si="6"/>
        <v>0</v>
      </c>
      <c r="BH186" s="162">
        <f t="shared" si="7"/>
        <v>0</v>
      </c>
      <c r="BI186" s="162">
        <f t="shared" si="8"/>
        <v>0</v>
      </c>
      <c r="BJ186" s="18" t="s">
        <v>86</v>
      </c>
      <c r="BK186" s="162">
        <f t="shared" si="9"/>
        <v>0</v>
      </c>
      <c r="BL186" s="18" t="s">
        <v>167</v>
      </c>
      <c r="BM186" s="161" t="s">
        <v>554</v>
      </c>
    </row>
    <row r="187" spans="1:65" s="2" customFormat="1" ht="16.5" customHeight="1">
      <c r="A187" s="33"/>
      <c r="B187" s="149"/>
      <c r="C187" s="150" t="s">
        <v>380</v>
      </c>
      <c r="D187" s="150" t="s">
        <v>162</v>
      </c>
      <c r="E187" s="151" t="s">
        <v>1657</v>
      </c>
      <c r="F187" s="152" t="s">
        <v>1658</v>
      </c>
      <c r="G187" s="153" t="s">
        <v>1575</v>
      </c>
      <c r="H187" s="154">
        <v>20</v>
      </c>
      <c r="I187" s="155"/>
      <c r="J187" s="156">
        <f t="shared" si="0"/>
        <v>0</v>
      </c>
      <c r="K187" s="152" t="s">
        <v>1</v>
      </c>
      <c r="L187" s="34"/>
      <c r="M187" s="157" t="s">
        <v>1</v>
      </c>
      <c r="N187" s="158" t="s">
        <v>39</v>
      </c>
      <c r="O187" s="59"/>
      <c r="P187" s="159">
        <f t="shared" si="1"/>
        <v>0</v>
      </c>
      <c r="Q187" s="159">
        <v>0</v>
      </c>
      <c r="R187" s="159">
        <f t="shared" si="2"/>
        <v>0</v>
      </c>
      <c r="S187" s="159">
        <v>0</v>
      </c>
      <c r="T187" s="160">
        <f t="shared" si="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1" t="s">
        <v>167</v>
      </c>
      <c r="AT187" s="161" t="s">
        <v>162</v>
      </c>
      <c r="AU187" s="161" t="s">
        <v>86</v>
      </c>
      <c r="AY187" s="18" t="s">
        <v>159</v>
      </c>
      <c r="BE187" s="162">
        <f t="shared" si="4"/>
        <v>0</v>
      </c>
      <c r="BF187" s="162">
        <f t="shared" si="5"/>
        <v>0</v>
      </c>
      <c r="BG187" s="162">
        <f t="shared" si="6"/>
        <v>0</v>
      </c>
      <c r="BH187" s="162">
        <f t="shared" si="7"/>
        <v>0</v>
      </c>
      <c r="BI187" s="162">
        <f t="shared" si="8"/>
        <v>0</v>
      </c>
      <c r="BJ187" s="18" t="s">
        <v>86</v>
      </c>
      <c r="BK187" s="162">
        <f t="shared" si="9"/>
        <v>0</v>
      </c>
      <c r="BL187" s="18" t="s">
        <v>167</v>
      </c>
      <c r="BM187" s="161" t="s">
        <v>387</v>
      </c>
    </row>
    <row r="188" spans="1:65" s="2" customFormat="1" ht="16.5" customHeight="1">
      <c r="A188" s="33"/>
      <c r="B188" s="149"/>
      <c r="C188" s="150" t="s">
        <v>280</v>
      </c>
      <c r="D188" s="150" t="s">
        <v>162</v>
      </c>
      <c r="E188" s="151" t="s">
        <v>1659</v>
      </c>
      <c r="F188" s="152" t="s">
        <v>1660</v>
      </c>
      <c r="G188" s="153" t="s">
        <v>1575</v>
      </c>
      <c r="H188" s="154">
        <v>540</v>
      </c>
      <c r="I188" s="155"/>
      <c r="J188" s="156">
        <f t="shared" si="0"/>
        <v>0</v>
      </c>
      <c r="K188" s="152" t="s">
        <v>1</v>
      </c>
      <c r="L188" s="34"/>
      <c r="M188" s="157" t="s">
        <v>1</v>
      </c>
      <c r="N188" s="158" t="s">
        <v>39</v>
      </c>
      <c r="O188" s="59"/>
      <c r="P188" s="159">
        <f t="shared" si="1"/>
        <v>0</v>
      </c>
      <c r="Q188" s="159">
        <v>0</v>
      </c>
      <c r="R188" s="159">
        <f t="shared" si="2"/>
        <v>0</v>
      </c>
      <c r="S188" s="159">
        <v>0</v>
      </c>
      <c r="T188" s="160">
        <f t="shared" si="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1" t="s">
        <v>167</v>
      </c>
      <c r="AT188" s="161" t="s">
        <v>162</v>
      </c>
      <c r="AU188" s="161" t="s">
        <v>86</v>
      </c>
      <c r="AY188" s="18" t="s">
        <v>159</v>
      </c>
      <c r="BE188" s="162">
        <f t="shared" si="4"/>
        <v>0</v>
      </c>
      <c r="BF188" s="162">
        <f t="shared" si="5"/>
        <v>0</v>
      </c>
      <c r="BG188" s="162">
        <f t="shared" si="6"/>
        <v>0</v>
      </c>
      <c r="BH188" s="162">
        <f t="shared" si="7"/>
        <v>0</v>
      </c>
      <c r="BI188" s="162">
        <f t="shared" si="8"/>
        <v>0</v>
      </c>
      <c r="BJ188" s="18" t="s">
        <v>86</v>
      </c>
      <c r="BK188" s="162">
        <f t="shared" si="9"/>
        <v>0</v>
      </c>
      <c r="BL188" s="18" t="s">
        <v>167</v>
      </c>
      <c r="BM188" s="161" t="s">
        <v>572</v>
      </c>
    </row>
    <row r="189" spans="1:65" s="2" customFormat="1" ht="16.5" customHeight="1">
      <c r="A189" s="33"/>
      <c r="B189" s="149"/>
      <c r="C189" s="150" t="s">
        <v>390</v>
      </c>
      <c r="D189" s="150" t="s">
        <v>162</v>
      </c>
      <c r="E189" s="151" t="s">
        <v>1661</v>
      </c>
      <c r="F189" s="152" t="s">
        <v>1662</v>
      </c>
      <c r="G189" s="153" t="s">
        <v>165</v>
      </c>
      <c r="H189" s="154">
        <v>3</v>
      </c>
      <c r="I189" s="155"/>
      <c r="J189" s="156">
        <f t="shared" si="0"/>
        <v>0</v>
      </c>
      <c r="K189" s="152" t="s">
        <v>1</v>
      </c>
      <c r="L189" s="34"/>
      <c r="M189" s="157" t="s">
        <v>1</v>
      </c>
      <c r="N189" s="158" t="s">
        <v>39</v>
      </c>
      <c r="O189" s="59"/>
      <c r="P189" s="159">
        <f t="shared" si="1"/>
        <v>0</v>
      </c>
      <c r="Q189" s="159">
        <v>0</v>
      </c>
      <c r="R189" s="159">
        <f t="shared" si="2"/>
        <v>0</v>
      </c>
      <c r="S189" s="159">
        <v>0</v>
      </c>
      <c r="T189" s="160">
        <f t="shared" si="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1" t="s">
        <v>167</v>
      </c>
      <c r="AT189" s="161" t="s">
        <v>162</v>
      </c>
      <c r="AU189" s="161" t="s">
        <v>86</v>
      </c>
      <c r="AY189" s="18" t="s">
        <v>159</v>
      </c>
      <c r="BE189" s="162">
        <f t="shared" si="4"/>
        <v>0</v>
      </c>
      <c r="BF189" s="162">
        <f t="shared" si="5"/>
        <v>0</v>
      </c>
      <c r="BG189" s="162">
        <f t="shared" si="6"/>
        <v>0</v>
      </c>
      <c r="BH189" s="162">
        <f t="shared" si="7"/>
        <v>0</v>
      </c>
      <c r="BI189" s="162">
        <f t="shared" si="8"/>
        <v>0</v>
      </c>
      <c r="BJ189" s="18" t="s">
        <v>86</v>
      </c>
      <c r="BK189" s="162">
        <f t="shared" si="9"/>
        <v>0</v>
      </c>
      <c r="BL189" s="18" t="s">
        <v>167</v>
      </c>
      <c r="BM189" s="161" t="s">
        <v>398</v>
      </c>
    </row>
    <row r="190" spans="1:65" s="12" customFormat="1" ht="22.9" customHeight="1">
      <c r="B190" s="136"/>
      <c r="D190" s="137" t="s">
        <v>72</v>
      </c>
      <c r="E190" s="147" t="s">
        <v>1663</v>
      </c>
      <c r="F190" s="147" t="s">
        <v>1664</v>
      </c>
      <c r="I190" s="139"/>
      <c r="J190" s="148">
        <f>BK190</f>
        <v>0</v>
      </c>
      <c r="L190" s="136"/>
      <c r="M190" s="141"/>
      <c r="N190" s="142"/>
      <c r="O190" s="142"/>
      <c r="P190" s="143">
        <f>SUM(P191:P195)</f>
        <v>0</v>
      </c>
      <c r="Q190" s="142"/>
      <c r="R190" s="143">
        <f>SUM(R191:R195)</f>
        <v>0</v>
      </c>
      <c r="S190" s="142"/>
      <c r="T190" s="144">
        <f>SUM(T191:T195)</f>
        <v>0</v>
      </c>
      <c r="AR190" s="137" t="s">
        <v>80</v>
      </c>
      <c r="AT190" s="145" t="s">
        <v>72</v>
      </c>
      <c r="AU190" s="145" t="s">
        <v>80</v>
      </c>
      <c r="AY190" s="137" t="s">
        <v>159</v>
      </c>
      <c r="BK190" s="146">
        <f>SUM(BK191:BK195)</f>
        <v>0</v>
      </c>
    </row>
    <row r="191" spans="1:65" s="2" customFormat="1" ht="55.5" customHeight="1">
      <c r="A191" s="33"/>
      <c r="B191" s="149"/>
      <c r="C191" s="150" t="s">
        <v>284</v>
      </c>
      <c r="D191" s="150" t="s">
        <v>162</v>
      </c>
      <c r="E191" s="151" t="s">
        <v>1665</v>
      </c>
      <c r="F191" s="152" t="s">
        <v>1666</v>
      </c>
      <c r="G191" s="153" t="s">
        <v>1667</v>
      </c>
      <c r="H191" s="154">
        <v>1</v>
      </c>
      <c r="I191" s="155"/>
      <c r="J191" s="156">
        <f>ROUND(I191*H191,2)</f>
        <v>0</v>
      </c>
      <c r="K191" s="152" t="s">
        <v>1</v>
      </c>
      <c r="L191" s="34"/>
      <c r="M191" s="157" t="s">
        <v>1</v>
      </c>
      <c r="N191" s="158" t="s">
        <v>39</v>
      </c>
      <c r="O191" s="59"/>
      <c r="P191" s="159">
        <f>O191*H191</f>
        <v>0</v>
      </c>
      <c r="Q191" s="159">
        <v>0</v>
      </c>
      <c r="R191" s="159">
        <f>Q191*H191</f>
        <v>0</v>
      </c>
      <c r="S191" s="159">
        <v>0</v>
      </c>
      <c r="T191" s="160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1" t="s">
        <v>167</v>
      </c>
      <c r="AT191" s="161" t="s">
        <v>162</v>
      </c>
      <c r="AU191" s="161" t="s">
        <v>86</v>
      </c>
      <c r="AY191" s="18" t="s">
        <v>159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8" t="s">
        <v>86</v>
      </c>
      <c r="BK191" s="162">
        <f>ROUND(I191*H191,2)</f>
        <v>0</v>
      </c>
      <c r="BL191" s="18" t="s">
        <v>167</v>
      </c>
      <c r="BM191" s="161" t="s">
        <v>401</v>
      </c>
    </row>
    <row r="192" spans="1:65" s="2" customFormat="1" ht="37.9" customHeight="1">
      <c r="A192" s="33"/>
      <c r="B192" s="149"/>
      <c r="C192" s="150" t="s">
        <v>400</v>
      </c>
      <c r="D192" s="150" t="s">
        <v>162</v>
      </c>
      <c r="E192" s="151" t="s">
        <v>1668</v>
      </c>
      <c r="F192" s="152" t="s">
        <v>1669</v>
      </c>
      <c r="G192" s="153" t="s">
        <v>1667</v>
      </c>
      <c r="H192" s="154">
        <v>1</v>
      </c>
      <c r="I192" s="155"/>
      <c r="J192" s="156">
        <f>ROUND(I192*H192,2)</f>
        <v>0</v>
      </c>
      <c r="K192" s="152" t="s">
        <v>1</v>
      </c>
      <c r="L192" s="34"/>
      <c r="M192" s="157" t="s">
        <v>1</v>
      </c>
      <c r="N192" s="158" t="s">
        <v>39</v>
      </c>
      <c r="O192" s="59"/>
      <c r="P192" s="159">
        <f>O192*H192</f>
        <v>0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1" t="s">
        <v>167</v>
      </c>
      <c r="AT192" s="161" t="s">
        <v>162</v>
      </c>
      <c r="AU192" s="161" t="s">
        <v>86</v>
      </c>
      <c r="AY192" s="18" t="s">
        <v>159</v>
      </c>
      <c r="BE192" s="162">
        <f>IF(N192="základní",J192,0)</f>
        <v>0</v>
      </c>
      <c r="BF192" s="162">
        <f>IF(N192="snížená",J192,0)</f>
        <v>0</v>
      </c>
      <c r="BG192" s="162">
        <f>IF(N192="zákl. přenesená",J192,0)</f>
        <v>0</v>
      </c>
      <c r="BH192" s="162">
        <f>IF(N192="sníž. přenesená",J192,0)</f>
        <v>0</v>
      </c>
      <c r="BI192" s="162">
        <f>IF(N192="nulová",J192,0)</f>
        <v>0</v>
      </c>
      <c r="BJ192" s="18" t="s">
        <v>86</v>
      </c>
      <c r="BK192" s="162">
        <f>ROUND(I192*H192,2)</f>
        <v>0</v>
      </c>
      <c r="BL192" s="18" t="s">
        <v>167</v>
      </c>
      <c r="BM192" s="161" t="s">
        <v>406</v>
      </c>
    </row>
    <row r="193" spans="1:65" s="2" customFormat="1" ht="16.5" customHeight="1">
      <c r="A193" s="33"/>
      <c r="B193" s="149"/>
      <c r="C193" s="150" t="s">
        <v>287</v>
      </c>
      <c r="D193" s="150" t="s">
        <v>162</v>
      </c>
      <c r="E193" s="151" t="s">
        <v>1670</v>
      </c>
      <c r="F193" s="152" t="s">
        <v>1671</v>
      </c>
      <c r="G193" s="153" t="s">
        <v>1667</v>
      </c>
      <c r="H193" s="154">
        <v>1</v>
      </c>
      <c r="I193" s="155"/>
      <c r="J193" s="156">
        <f>ROUND(I193*H193,2)</f>
        <v>0</v>
      </c>
      <c r="K193" s="152" t="s">
        <v>1</v>
      </c>
      <c r="L193" s="34"/>
      <c r="M193" s="157" t="s">
        <v>1</v>
      </c>
      <c r="N193" s="158" t="s">
        <v>39</v>
      </c>
      <c r="O193" s="59"/>
      <c r="P193" s="159">
        <f>O193*H193</f>
        <v>0</v>
      </c>
      <c r="Q193" s="159">
        <v>0</v>
      </c>
      <c r="R193" s="159">
        <f>Q193*H193</f>
        <v>0</v>
      </c>
      <c r="S193" s="159">
        <v>0</v>
      </c>
      <c r="T193" s="160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1" t="s">
        <v>167</v>
      </c>
      <c r="AT193" s="161" t="s">
        <v>162</v>
      </c>
      <c r="AU193" s="161" t="s">
        <v>86</v>
      </c>
      <c r="AY193" s="18" t="s">
        <v>159</v>
      </c>
      <c r="BE193" s="162">
        <f>IF(N193="základní",J193,0)</f>
        <v>0</v>
      </c>
      <c r="BF193" s="162">
        <f>IF(N193="snížená",J193,0)</f>
        <v>0</v>
      </c>
      <c r="BG193" s="162">
        <f>IF(N193="zákl. přenesená",J193,0)</f>
        <v>0</v>
      </c>
      <c r="BH193" s="162">
        <f>IF(N193="sníž. přenesená",J193,0)</f>
        <v>0</v>
      </c>
      <c r="BI193" s="162">
        <f>IF(N193="nulová",J193,0)</f>
        <v>0</v>
      </c>
      <c r="BJ193" s="18" t="s">
        <v>86</v>
      </c>
      <c r="BK193" s="162">
        <f>ROUND(I193*H193,2)</f>
        <v>0</v>
      </c>
      <c r="BL193" s="18" t="s">
        <v>167</v>
      </c>
      <c r="BM193" s="161" t="s">
        <v>411</v>
      </c>
    </row>
    <row r="194" spans="1:65" s="2" customFormat="1" ht="16.5" customHeight="1">
      <c r="A194" s="33"/>
      <c r="B194" s="149"/>
      <c r="C194" s="150" t="s">
        <v>408</v>
      </c>
      <c r="D194" s="150" t="s">
        <v>162</v>
      </c>
      <c r="E194" s="151" t="s">
        <v>1672</v>
      </c>
      <c r="F194" s="152" t="s">
        <v>1673</v>
      </c>
      <c r="G194" s="153" t="s">
        <v>1674</v>
      </c>
      <c r="H194" s="154">
        <v>30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39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167</v>
      </c>
      <c r="AT194" s="161" t="s">
        <v>162</v>
      </c>
      <c r="AU194" s="161" t="s">
        <v>86</v>
      </c>
      <c r="AY194" s="18" t="s">
        <v>159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86</v>
      </c>
      <c r="BK194" s="162">
        <f>ROUND(I194*H194,2)</f>
        <v>0</v>
      </c>
      <c r="BL194" s="18" t="s">
        <v>167</v>
      </c>
      <c r="BM194" s="161" t="s">
        <v>415</v>
      </c>
    </row>
    <row r="195" spans="1:65" s="2" customFormat="1" ht="16.5" customHeight="1">
      <c r="A195" s="33"/>
      <c r="B195" s="149"/>
      <c r="C195" s="150" t="s">
        <v>291</v>
      </c>
      <c r="D195" s="150" t="s">
        <v>162</v>
      </c>
      <c r="E195" s="151" t="s">
        <v>1675</v>
      </c>
      <c r="F195" s="152" t="s">
        <v>1676</v>
      </c>
      <c r="G195" s="153" t="s">
        <v>1575</v>
      </c>
      <c r="H195" s="154">
        <v>1</v>
      </c>
      <c r="I195" s="155"/>
      <c r="J195" s="156">
        <f>ROUND(I195*H195,2)</f>
        <v>0</v>
      </c>
      <c r="K195" s="152" t="s">
        <v>1</v>
      </c>
      <c r="L195" s="34"/>
      <c r="M195" s="157" t="s">
        <v>1</v>
      </c>
      <c r="N195" s="158" t="s">
        <v>39</v>
      </c>
      <c r="O195" s="59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1" t="s">
        <v>167</v>
      </c>
      <c r="AT195" s="161" t="s">
        <v>162</v>
      </c>
      <c r="AU195" s="161" t="s">
        <v>86</v>
      </c>
      <c r="AY195" s="18" t="s">
        <v>159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8" t="s">
        <v>86</v>
      </c>
      <c r="BK195" s="162">
        <f>ROUND(I195*H195,2)</f>
        <v>0</v>
      </c>
      <c r="BL195" s="18" t="s">
        <v>167</v>
      </c>
      <c r="BM195" s="161" t="s">
        <v>421</v>
      </c>
    </row>
    <row r="196" spans="1:65" s="12" customFormat="1" ht="22.9" customHeight="1">
      <c r="B196" s="136"/>
      <c r="D196" s="137" t="s">
        <v>72</v>
      </c>
      <c r="E196" s="147" t="s">
        <v>1677</v>
      </c>
      <c r="F196" s="147" t="s">
        <v>1678</v>
      </c>
      <c r="I196" s="139"/>
      <c r="J196" s="148">
        <f>BK196</f>
        <v>0</v>
      </c>
      <c r="L196" s="136"/>
      <c r="M196" s="217"/>
      <c r="N196" s="218"/>
      <c r="O196" s="218"/>
      <c r="P196" s="219">
        <v>0</v>
      </c>
      <c r="Q196" s="218"/>
      <c r="R196" s="219">
        <v>0</v>
      </c>
      <c r="S196" s="218"/>
      <c r="T196" s="220">
        <v>0</v>
      </c>
      <c r="AR196" s="137" t="s">
        <v>80</v>
      </c>
      <c r="AT196" s="145" t="s">
        <v>72</v>
      </c>
      <c r="AU196" s="145" t="s">
        <v>80</v>
      </c>
      <c r="AY196" s="137" t="s">
        <v>159</v>
      </c>
      <c r="BK196" s="146">
        <v>0</v>
      </c>
    </row>
    <row r="197" spans="1:65" s="2" customFormat="1" ht="6.95" customHeight="1">
      <c r="A197" s="33"/>
      <c r="B197" s="48"/>
      <c r="C197" s="49"/>
      <c r="D197" s="49"/>
      <c r="E197" s="49"/>
      <c r="F197" s="49"/>
      <c r="G197" s="49"/>
      <c r="H197" s="49"/>
      <c r="I197" s="49"/>
      <c r="J197" s="49"/>
      <c r="K197" s="49"/>
      <c r="L197" s="34"/>
      <c r="M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</row>
  </sheetData>
  <autoFilter ref="C131:K196" xr:uid="{00000000-0009-0000-0000-000003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96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120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1679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ROUND((SUM(BE123:BE163)),  2)</f>
        <v>0</v>
      </c>
      <c r="G35" s="33"/>
      <c r="H35" s="33"/>
      <c r="I35" s="106">
        <v>0.21</v>
      </c>
      <c r="J35" s="105">
        <f>ROUND(((SUM(BE123:BE163))*I35),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ROUND((SUM(BF123:BF163)),  2)</f>
        <v>0</v>
      </c>
      <c r="G36" s="33"/>
      <c r="H36" s="33"/>
      <c r="I36" s="106">
        <v>0.15</v>
      </c>
      <c r="J36" s="105">
        <f>ROUND(((SUM(BF123:BF163))*I36),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ROUND((SUM(BG123:BG163)),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ROUND((SUM(BH123:BH163)),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ROUND((SUM(BI123:BI163)),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120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101.4 - Slaboproud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1680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899999999999999" customHeight="1">
      <c r="B100" s="122"/>
      <c r="D100" s="123" t="s">
        <v>1681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899999999999999" customHeight="1">
      <c r="B101" s="122"/>
      <c r="D101" s="123" t="s">
        <v>1682</v>
      </c>
      <c r="E101" s="124"/>
      <c r="F101" s="124"/>
      <c r="G101" s="124"/>
      <c r="H101" s="124"/>
      <c r="I101" s="124"/>
      <c r="J101" s="125">
        <f>J141</f>
        <v>0</v>
      </c>
      <c r="L101" s="122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6.95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6.95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4.95" customHeight="1">
      <c r="A108" s="33"/>
      <c r="B108" s="34"/>
      <c r="C108" s="22" t="s">
        <v>144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16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6.5" customHeight="1">
      <c r="A111" s="33"/>
      <c r="B111" s="34"/>
      <c r="C111" s="33"/>
      <c r="D111" s="33"/>
      <c r="E111" s="267" t="str">
        <f>E7</f>
        <v>BD Husova 546-550-revize-cú2021</v>
      </c>
      <c r="F111" s="268"/>
      <c r="G111" s="268"/>
      <c r="H111" s="268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119</v>
      </c>
      <c r="L112" s="21"/>
    </row>
    <row r="113" spans="1:65" s="2" customFormat="1" ht="16.5" customHeight="1">
      <c r="A113" s="33"/>
      <c r="B113" s="34"/>
      <c r="C113" s="33"/>
      <c r="D113" s="33"/>
      <c r="E113" s="267" t="s">
        <v>120</v>
      </c>
      <c r="F113" s="269"/>
      <c r="G113" s="269"/>
      <c r="H113" s="26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121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29" t="str">
        <f>E11</f>
        <v>101.4 - Slaboproud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20</v>
      </c>
      <c r="D117" s="33"/>
      <c r="E117" s="33"/>
      <c r="F117" s="26" t="str">
        <f>F14</f>
        <v xml:space="preserve"> </v>
      </c>
      <c r="G117" s="33"/>
      <c r="H117" s="33"/>
      <c r="I117" s="28" t="s">
        <v>22</v>
      </c>
      <c r="J117" s="56" t="str">
        <f>IF(J14="","",J14)</f>
        <v>18. 5. 2020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24</v>
      </c>
      <c r="D119" s="33"/>
      <c r="E119" s="33"/>
      <c r="F119" s="26" t="str">
        <f>E17</f>
        <v xml:space="preserve"> </v>
      </c>
      <c r="G119" s="33"/>
      <c r="H119" s="33"/>
      <c r="I119" s="28" t="s">
        <v>29</v>
      </c>
      <c r="J119" s="31" t="str">
        <f>E23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6"/>
      <c r="B122" s="127"/>
      <c r="C122" s="128" t="s">
        <v>145</v>
      </c>
      <c r="D122" s="129" t="s">
        <v>58</v>
      </c>
      <c r="E122" s="129" t="s">
        <v>54</v>
      </c>
      <c r="F122" s="129" t="s">
        <v>55</v>
      </c>
      <c r="G122" s="129" t="s">
        <v>146</v>
      </c>
      <c r="H122" s="129" t="s">
        <v>147</v>
      </c>
      <c r="I122" s="129" t="s">
        <v>148</v>
      </c>
      <c r="J122" s="129" t="s">
        <v>125</v>
      </c>
      <c r="K122" s="130" t="s">
        <v>149</v>
      </c>
      <c r="L122" s="131"/>
      <c r="M122" s="63" t="s">
        <v>1</v>
      </c>
      <c r="N122" s="64" t="s">
        <v>37</v>
      </c>
      <c r="O122" s="64" t="s">
        <v>150</v>
      </c>
      <c r="P122" s="64" t="s">
        <v>151</v>
      </c>
      <c r="Q122" s="64" t="s">
        <v>152</v>
      </c>
      <c r="R122" s="64" t="s">
        <v>153</v>
      </c>
      <c r="S122" s="64" t="s">
        <v>154</v>
      </c>
      <c r="T122" s="65" t="s">
        <v>155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33"/>
      <c r="B123" s="34"/>
      <c r="C123" s="70" t="s">
        <v>156</v>
      </c>
      <c r="D123" s="33"/>
      <c r="E123" s="33"/>
      <c r="F123" s="33"/>
      <c r="G123" s="33"/>
      <c r="H123" s="33"/>
      <c r="I123" s="33"/>
      <c r="J123" s="132">
        <f>BK123</f>
        <v>0</v>
      </c>
      <c r="K123" s="33"/>
      <c r="L123" s="34"/>
      <c r="M123" s="66"/>
      <c r="N123" s="57"/>
      <c r="O123" s="67"/>
      <c r="P123" s="133">
        <f>P124</f>
        <v>0</v>
      </c>
      <c r="Q123" s="67"/>
      <c r="R123" s="133">
        <f>R124</f>
        <v>0</v>
      </c>
      <c r="S123" s="67"/>
      <c r="T123" s="134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72</v>
      </c>
      <c r="AU123" s="18" t="s">
        <v>127</v>
      </c>
      <c r="BK123" s="135">
        <f>BK124</f>
        <v>0</v>
      </c>
    </row>
    <row r="124" spans="1:65" s="12" customFormat="1" ht="25.9" customHeight="1">
      <c r="B124" s="136"/>
      <c r="D124" s="137" t="s">
        <v>72</v>
      </c>
      <c r="E124" s="138" t="s">
        <v>1683</v>
      </c>
      <c r="F124" s="138" t="s">
        <v>95</v>
      </c>
      <c r="I124" s="139"/>
      <c r="J124" s="140">
        <f>BK124</f>
        <v>0</v>
      </c>
      <c r="L124" s="136"/>
      <c r="M124" s="141"/>
      <c r="N124" s="142"/>
      <c r="O124" s="142"/>
      <c r="P124" s="143">
        <f>P125+P141</f>
        <v>0</v>
      </c>
      <c r="Q124" s="142"/>
      <c r="R124" s="143">
        <f>R125+R141</f>
        <v>0</v>
      </c>
      <c r="S124" s="142"/>
      <c r="T124" s="144">
        <f>T125+T141</f>
        <v>0</v>
      </c>
      <c r="AR124" s="137" t="s">
        <v>80</v>
      </c>
      <c r="AT124" s="145" t="s">
        <v>72</v>
      </c>
      <c r="AU124" s="145" t="s">
        <v>73</v>
      </c>
      <c r="AY124" s="137" t="s">
        <v>159</v>
      </c>
      <c r="BK124" s="146">
        <f>BK125+BK141</f>
        <v>0</v>
      </c>
    </row>
    <row r="125" spans="1:65" s="12" customFormat="1" ht="22.9" customHeight="1">
      <c r="B125" s="136"/>
      <c r="D125" s="137" t="s">
        <v>72</v>
      </c>
      <c r="E125" s="147" t="s">
        <v>674</v>
      </c>
      <c r="F125" s="147" t="s">
        <v>1684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SUM(P126:P140)</f>
        <v>0</v>
      </c>
      <c r="Q125" s="142"/>
      <c r="R125" s="143">
        <f>SUM(R126:R140)</f>
        <v>0</v>
      </c>
      <c r="S125" s="142"/>
      <c r="T125" s="144">
        <f>SUM(T126:T140)</f>
        <v>0</v>
      </c>
      <c r="AR125" s="137" t="s">
        <v>80</v>
      </c>
      <c r="AT125" s="145" t="s">
        <v>72</v>
      </c>
      <c r="AU125" s="145" t="s">
        <v>80</v>
      </c>
      <c r="AY125" s="137" t="s">
        <v>159</v>
      </c>
      <c r="BK125" s="146">
        <f>SUM(BK126:BK140)</f>
        <v>0</v>
      </c>
    </row>
    <row r="126" spans="1:65" s="2" customFormat="1" ht="24.2" customHeight="1">
      <c r="A126" s="33"/>
      <c r="B126" s="149"/>
      <c r="C126" s="150" t="s">
        <v>80</v>
      </c>
      <c r="D126" s="150" t="s">
        <v>162</v>
      </c>
      <c r="E126" s="151" t="s">
        <v>77</v>
      </c>
      <c r="F126" s="152" t="s">
        <v>1685</v>
      </c>
      <c r="G126" s="153" t="s">
        <v>1575</v>
      </c>
      <c r="H126" s="154">
        <v>4</v>
      </c>
      <c r="I126" s="155"/>
      <c r="J126" s="156">
        <f t="shared" ref="J126:J140" si="0">ROUND(I126*H126,2)</f>
        <v>0</v>
      </c>
      <c r="K126" s="152" t="s">
        <v>1</v>
      </c>
      <c r="L126" s="34"/>
      <c r="M126" s="157" t="s">
        <v>1</v>
      </c>
      <c r="N126" s="158" t="s">
        <v>39</v>
      </c>
      <c r="O126" s="59"/>
      <c r="P126" s="159">
        <f t="shared" ref="P126:P140" si="1">O126*H126</f>
        <v>0</v>
      </c>
      <c r="Q126" s="159">
        <v>0</v>
      </c>
      <c r="R126" s="159">
        <f t="shared" ref="R126:R140" si="2">Q126*H126</f>
        <v>0</v>
      </c>
      <c r="S126" s="159">
        <v>0</v>
      </c>
      <c r="T126" s="160">
        <f t="shared" ref="T126:T140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1" t="s">
        <v>167</v>
      </c>
      <c r="AT126" s="161" t="s">
        <v>162</v>
      </c>
      <c r="AU126" s="161" t="s">
        <v>86</v>
      </c>
      <c r="AY126" s="18" t="s">
        <v>159</v>
      </c>
      <c r="BE126" s="162">
        <f t="shared" ref="BE126:BE140" si="4">IF(N126="základní",J126,0)</f>
        <v>0</v>
      </c>
      <c r="BF126" s="162">
        <f t="shared" ref="BF126:BF140" si="5">IF(N126="snížená",J126,0)</f>
        <v>0</v>
      </c>
      <c r="BG126" s="162">
        <f t="shared" ref="BG126:BG140" si="6">IF(N126="zákl. přenesená",J126,0)</f>
        <v>0</v>
      </c>
      <c r="BH126" s="162">
        <f t="shared" ref="BH126:BH140" si="7">IF(N126="sníž. přenesená",J126,0)</f>
        <v>0</v>
      </c>
      <c r="BI126" s="162">
        <f t="shared" ref="BI126:BI140" si="8">IF(N126="nulová",J126,0)</f>
        <v>0</v>
      </c>
      <c r="BJ126" s="18" t="s">
        <v>86</v>
      </c>
      <c r="BK126" s="162">
        <f t="shared" ref="BK126:BK140" si="9">ROUND(I126*H126,2)</f>
        <v>0</v>
      </c>
      <c r="BL126" s="18" t="s">
        <v>167</v>
      </c>
      <c r="BM126" s="161" t="s">
        <v>86</v>
      </c>
    </row>
    <row r="127" spans="1:65" s="2" customFormat="1" ht="24.2" customHeight="1">
      <c r="A127" s="33"/>
      <c r="B127" s="149"/>
      <c r="C127" s="150" t="s">
        <v>86</v>
      </c>
      <c r="D127" s="150" t="s">
        <v>162</v>
      </c>
      <c r="E127" s="151" t="s">
        <v>103</v>
      </c>
      <c r="F127" s="152" t="s">
        <v>1686</v>
      </c>
      <c r="G127" s="153" t="s">
        <v>1575</v>
      </c>
      <c r="H127" s="154">
        <v>1</v>
      </c>
      <c r="I127" s="155"/>
      <c r="J127" s="156">
        <f t="shared" si="0"/>
        <v>0</v>
      </c>
      <c r="K127" s="152" t="s">
        <v>1</v>
      </c>
      <c r="L127" s="34"/>
      <c r="M127" s="157" t="s">
        <v>1</v>
      </c>
      <c r="N127" s="158" t="s">
        <v>39</v>
      </c>
      <c r="O127" s="59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1" t="s">
        <v>167</v>
      </c>
      <c r="AT127" s="161" t="s">
        <v>162</v>
      </c>
      <c r="AU127" s="161" t="s">
        <v>86</v>
      </c>
      <c r="AY127" s="18" t="s">
        <v>159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8" t="s">
        <v>86</v>
      </c>
      <c r="BK127" s="162">
        <f t="shared" si="9"/>
        <v>0</v>
      </c>
      <c r="BL127" s="18" t="s">
        <v>167</v>
      </c>
      <c r="BM127" s="161" t="s">
        <v>167</v>
      </c>
    </row>
    <row r="128" spans="1:65" s="2" customFormat="1" ht="16.5" customHeight="1">
      <c r="A128" s="33"/>
      <c r="B128" s="149"/>
      <c r="C128" s="150" t="s">
        <v>160</v>
      </c>
      <c r="D128" s="150" t="s">
        <v>162</v>
      </c>
      <c r="E128" s="151" t="s">
        <v>686</v>
      </c>
      <c r="F128" s="152" t="s">
        <v>1687</v>
      </c>
      <c r="G128" s="153" t="s">
        <v>1575</v>
      </c>
      <c r="H128" s="154">
        <v>5</v>
      </c>
      <c r="I128" s="155"/>
      <c r="J128" s="156">
        <f t="shared" si="0"/>
        <v>0</v>
      </c>
      <c r="K128" s="152" t="s">
        <v>1</v>
      </c>
      <c r="L128" s="34"/>
      <c r="M128" s="157" t="s">
        <v>1</v>
      </c>
      <c r="N128" s="158" t="s">
        <v>39</v>
      </c>
      <c r="O128" s="59"/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167</v>
      </c>
      <c r="AT128" s="161" t="s">
        <v>162</v>
      </c>
      <c r="AU128" s="161" t="s">
        <v>86</v>
      </c>
      <c r="AY128" s="18" t="s">
        <v>159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8" t="s">
        <v>86</v>
      </c>
      <c r="BK128" s="162">
        <f t="shared" si="9"/>
        <v>0</v>
      </c>
      <c r="BL128" s="18" t="s">
        <v>167</v>
      </c>
      <c r="BM128" s="161" t="s">
        <v>174</v>
      </c>
    </row>
    <row r="129" spans="1:65" s="2" customFormat="1" ht="16.5" customHeight="1">
      <c r="A129" s="33"/>
      <c r="B129" s="149"/>
      <c r="C129" s="150" t="s">
        <v>167</v>
      </c>
      <c r="D129" s="150" t="s">
        <v>162</v>
      </c>
      <c r="E129" s="151" t="s">
        <v>691</v>
      </c>
      <c r="F129" s="152" t="s">
        <v>1688</v>
      </c>
      <c r="G129" s="153" t="s">
        <v>1575</v>
      </c>
      <c r="H129" s="154">
        <v>5</v>
      </c>
      <c r="I129" s="155"/>
      <c r="J129" s="156">
        <f t="shared" si="0"/>
        <v>0</v>
      </c>
      <c r="K129" s="152" t="s">
        <v>1</v>
      </c>
      <c r="L129" s="34"/>
      <c r="M129" s="157" t="s">
        <v>1</v>
      </c>
      <c r="N129" s="158" t="s">
        <v>39</v>
      </c>
      <c r="O129" s="59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167</v>
      </c>
      <c r="AT129" s="161" t="s">
        <v>162</v>
      </c>
      <c r="AU129" s="161" t="s">
        <v>86</v>
      </c>
      <c r="AY129" s="18" t="s">
        <v>159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8" t="s">
        <v>86</v>
      </c>
      <c r="BK129" s="162">
        <f t="shared" si="9"/>
        <v>0</v>
      </c>
      <c r="BL129" s="18" t="s">
        <v>167</v>
      </c>
      <c r="BM129" s="161" t="s">
        <v>178</v>
      </c>
    </row>
    <row r="130" spans="1:65" s="2" customFormat="1" ht="16.5" customHeight="1">
      <c r="A130" s="33"/>
      <c r="B130" s="149"/>
      <c r="C130" s="150" t="s">
        <v>189</v>
      </c>
      <c r="D130" s="150" t="s">
        <v>162</v>
      </c>
      <c r="E130" s="151" t="s">
        <v>696</v>
      </c>
      <c r="F130" s="152" t="s">
        <v>1689</v>
      </c>
      <c r="G130" s="153" t="s">
        <v>246</v>
      </c>
      <c r="H130" s="154">
        <v>1440</v>
      </c>
      <c r="I130" s="155"/>
      <c r="J130" s="156">
        <f t="shared" si="0"/>
        <v>0</v>
      </c>
      <c r="K130" s="152" t="s">
        <v>1</v>
      </c>
      <c r="L130" s="34"/>
      <c r="M130" s="157" t="s">
        <v>1</v>
      </c>
      <c r="N130" s="158" t="s">
        <v>39</v>
      </c>
      <c r="O130" s="59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1" t="s">
        <v>167</v>
      </c>
      <c r="AT130" s="161" t="s">
        <v>162</v>
      </c>
      <c r="AU130" s="161" t="s">
        <v>86</v>
      </c>
      <c r="AY130" s="18" t="s">
        <v>159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8" t="s">
        <v>86</v>
      </c>
      <c r="BK130" s="162">
        <f t="shared" si="9"/>
        <v>0</v>
      </c>
      <c r="BL130" s="18" t="s">
        <v>167</v>
      </c>
      <c r="BM130" s="161" t="s">
        <v>182</v>
      </c>
    </row>
    <row r="131" spans="1:65" s="2" customFormat="1" ht="24.2" customHeight="1">
      <c r="A131" s="33"/>
      <c r="B131" s="149"/>
      <c r="C131" s="150" t="s">
        <v>174</v>
      </c>
      <c r="D131" s="150" t="s">
        <v>162</v>
      </c>
      <c r="E131" s="151" t="s">
        <v>702</v>
      </c>
      <c r="F131" s="152" t="s">
        <v>1690</v>
      </c>
      <c r="G131" s="153" t="s">
        <v>1575</v>
      </c>
      <c r="H131" s="154">
        <v>72</v>
      </c>
      <c r="I131" s="155"/>
      <c r="J131" s="156">
        <f t="shared" si="0"/>
        <v>0</v>
      </c>
      <c r="K131" s="152" t="s">
        <v>1</v>
      </c>
      <c r="L131" s="34"/>
      <c r="M131" s="157" t="s">
        <v>1</v>
      </c>
      <c r="N131" s="158" t="s">
        <v>39</v>
      </c>
      <c r="O131" s="59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167</v>
      </c>
      <c r="AT131" s="161" t="s">
        <v>162</v>
      </c>
      <c r="AU131" s="161" t="s">
        <v>86</v>
      </c>
      <c r="AY131" s="18" t="s">
        <v>159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8" t="s">
        <v>86</v>
      </c>
      <c r="BK131" s="162">
        <f t="shared" si="9"/>
        <v>0</v>
      </c>
      <c r="BL131" s="18" t="s">
        <v>167</v>
      </c>
      <c r="BM131" s="161" t="s">
        <v>192</v>
      </c>
    </row>
    <row r="132" spans="1:65" s="2" customFormat="1" ht="16.5" customHeight="1">
      <c r="A132" s="33"/>
      <c r="B132" s="149"/>
      <c r="C132" s="150" t="s">
        <v>206</v>
      </c>
      <c r="D132" s="150" t="s">
        <v>162</v>
      </c>
      <c r="E132" s="151" t="s">
        <v>707</v>
      </c>
      <c r="F132" s="152" t="s">
        <v>1691</v>
      </c>
      <c r="G132" s="153" t="s">
        <v>1575</v>
      </c>
      <c r="H132" s="154">
        <v>72</v>
      </c>
      <c r="I132" s="155"/>
      <c r="J132" s="156">
        <f t="shared" si="0"/>
        <v>0</v>
      </c>
      <c r="K132" s="152" t="s">
        <v>1</v>
      </c>
      <c r="L132" s="34"/>
      <c r="M132" s="157" t="s">
        <v>1</v>
      </c>
      <c r="N132" s="158" t="s">
        <v>39</v>
      </c>
      <c r="O132" s="59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167</v>
      </c>
      <c r="AT132" s="161" t="s">
        <v>162</v>
      </c>
      <c r="AU132" s="161" t="s">
        <v>86</v>
      </c>
      <c r="AY132" s="18" t="s">
        <v>159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8" t="s">
        <v>86</v>
      </c>
      <c r="BK132" s="162">
        <f t="shared" si="9"/>
        <v>0</v>
      </c>
      <c r="BL132" s="18" t="s">
        <v>167</v>
      </c>
      <c r="BM132" s="161" t="s">
        <v>201</v>
      </c>
    </row>
    <row r="133" spans="1:65" s="2" customFormat="1" ht="16.5" customHeight="1">
      <c r="A133" s="33"/>
      <c r="B133" s="149"/>
      <c r="C133" s="150" t="s">
        <v>178</v>
      </c>
      <c r="D133" s="150" t="s">
        <v>162</v>
      </c>
      <c r="E133" s="151" t="s">
        <v>711</v>
      </c>
      <c r="F133" s="152" t="s">
        <v>1692</v>
      </c>
      <c r="G133" s="153" t="s">
        <v>1575</v>
      </c>
      <c r="H133" s="154">
        <v>5</v>
      </c>
      <c r="I133" s="155"/>
      <c r="J133" s="156">
        <f t="shared" si="0"/>
        <v>0</v>
      </c>
      <c r="K133" s="152" t="s">
        <v>1</v>
      </c>
      <c r="L133" s="34"/>
      <c r="M133" s="157" t="s">
        <v>1</v>
      </c>
      <c r="N133" s="158" t="s">
        <v>39</v>
      </c>
      <c r="O133" s="59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167</v>
      </c>
      <c r="AT133" s="161" t="s">
        <v>162</v>
      </c>
      <c r="AU133" s="161" t="s">
        <v>86</v>
      </c>
      <c r="AY133" s="18" t="s">
        <v>159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8" t="s">
        <v>86</v>
      </c>
      <c r="BK133" s="162">
        <f t="shared" si="9"/>
        <v>0</v>
      </c>
      <c r="BL133" s="18" t="s">
        <v>167</v>
      </c>
      <c r="BM133" s="161" t="s">
        <v>209</v>
      </c>
    </row>
    <row r="134" spans="1:65" s="2" customFormat="1" ht="16.5" customHeight="1">
      <c r="A134" s="33"/>
      <c r="B134" s="149"/>
      <c r="C134" s="150" t="s">
        <v>226</v>
      </c>
      <c r="D134" s="150" t="s">
        <v>162</v>
      </c>
      <c r="E134" s="151" t="s">
        <v>718</v>
      </c>
      <c r="F134" s="152" t="s">
        <v>1693</v>
      </c>
      <c r="G134" s="153" t="s">
        <v>1674</v>
      </c>
      <c r="H134" s="154">
        <v>72</v>
      </c>
      <c r="I134" s="155"/>
      <c r="J134" s="156">
        <f t="shared" si="0"/>
        <v>0</v>
      </c>
      <c r="K134" s="152" t="s">
        <v>1</v>
      </c>
      <c r="L134" s="34"/>
      <c r="M134" s="157" t="s">
        <v>1</v>
      </c>
      <c r="N134" s="158" t="s">
        <v>39</v>
      </c>
      <c r="O134" s="59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167</v>
      </c>
      <c r="AT134" s="161" t="s">
        <v>162</v>
      </c>
      <c r="AU134" s="161" t="s">
        <v>86</v>
      </c>
      <c r="AY134" s="18" t="s">
        <v>159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8" t="s">
        <v>86</v>
      </c>
      <c r="BK134" s="162">
        <f t="shared" si="9"/>
        <v>0</v>
      </c>
      <c r="BL134" s="18" t="s">
        <v>167</v>
      </c>
      <c r="BM134" s="161" t="s">
        <v>213</v>
      </c>
    </row>
    <row r="135" spans="1:65" s="2" customFormat="1" ht="16.5" customHeight="1">
      <c r="A135" s="33"/>
      <c r="B135" s="149"/>
      <c r="C135" s="150" t="s">
        <v>182</v>
      </c>
      <c r="D135" s="150" t="s">
        <v>162</v>
      </c>
      <c r="E135" s="151" t="s">
        <v>469</v>
      </c>
      <c r="F135" s="152" t="s">
        <v>1694</v>
      </c>
      <c r="G135" s="153" t="s">
        <v>1674</v>
      </c>
      <c r="H135" s="154">
        <v>36</v>
      </c>
      <c r="I135" s="155"/>
      <c r="J135" s="156">
        <f t="shared" si="0"/>
        <v>0</v>
      </c>
      <c r="K135" s="152" t="s">
        <v>1</v>
      </c>
      <c r="L135" s="34"/>
      <c r="M135" s="157" t="s">
        <v>1</v>
      </c>
      <c r="N135" s="158" t="s">
        <v>39</v>
      </c>
      <c r="O135" s="59"/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167</v>
      </c>
      <c r="AT135" s="161" t="s">
        <v>162</v>
      </c>
      <c r="AU135" s="161" t="s">
        <v>86</v>
      </c>
      <c r="AY135" s="18" t="s">
        <v>159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8" t="s">
        <v>86</v>
      </c>
      <c r="BK135" s="162">
        <f t="shared" si="9"/>
        <v>0</v>
      </c>
      <c r="BL135" s="18" t="s">
        <v>167</v>
      </c>
      <c r="BM135" s="161" t="s">
        <v>229</v>
      </c>
    </row>
    <row r="136" spans="1:65" s="2" customFormat="1" ht="16.5" customHeight="1">
      <c r="A136" s="33"/>
      <c r="B136" s="149"/>
      <c r="C136" s="150" t="s">
        <v>234</v>
      </c>
      <c r="D136" s="150" t="s">
        <v>162</v>
      </c>
      <c r="E136" s="151" t="s">
        <v>726</v>
      </c>
      <c r="F136" s="152" t="s">
        <v>1695</v>
      </c>
      <c r="G136" s="153" t="s">
        <v>1575</v>
      </c>
      <c r="H136" s="154">
        <v>216</v>
      </c>
      <c r="I136" s="155"/>
      <c r="J136" s="156">
        <f t="shared" si="0"/>
        <v>0</v>
      </c>
      <c r="K136" s="152" t="s">
        <v>1</v>
      </c>
      <c r="L136" s="34"/>
      <c r="M136" s="157" t="s">
        <v>1</v>
      </c>
      <c r="N136" s="158" t="s">
        <v>39</v>
      </c>
      <c r="O136" s="59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167</v>
      </c>
      <c r="AT136" s="161" t="s">
        <v>162</v>
      </c>
      <c r="AU136" s="161" t="s">
        <v>86</v>
      </c>
      <c r="AY136" s="18" t="s">
        <v>159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8" t="s">
        <v>86</v>
      </c>
      <c r="BK136" s="162">
        <f t="shared" si="9"/>
        <v>0</v>
      </c>
      <c r="BL136" s="18" t="s">
        <v>167</v>
      </c>
      <c r="BM136" s="161" t="s">
        <v>232</v>
      </c>
    </row>
    <row r="137" spans="1:65" s="2" customFormat="1" ht="24.2" customHeight="1">
      <c r="A137" s="33"/>
      <c r="B137" s="149"/>
      <c r="C137" s="150" t="s">
        <v>192</v>
      </c>
      <c r="D137" s="150" t="s">
        <v>162</v>
      </c>
      <c r="E137" s="151" t="s">
        <v>474</v>
      </c>
      <c r="F137" s="152" t="s">
        <v>1696</v>
      </c>
      <c r="G137" s="153" t="s">
        <v>246</v>
      </c>
      <c r="H137" s="154">
        <v>1440</v>
      </c>
      <c r="I137" s="155"/>
      <c r="J137" s="156">
        <f t="shared" si="0"/>
        <v>0</v>
      </c>
      <c r="K137" s="152" t="s">
        <v>1</v>
      </c>
      <c r="L137" s="34"/>
      <c r="M137" s="157" t="s">
        <v>1</v>
      </c>
      <c r="N137" s="158" t="s">
        <v>39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167</v>
      </c>
      <c r="AT137" s="161" t="s">
        <v>162</v>
      </c>
      <c r="AU137" s="161" t="s">
        <v>86</v>
      </c>
      <c r="AY137" s="18" t="s">
        <v>159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8" t="s">
        <v>86</v>
      </c>
      <c r="BK137" s="162">
        <f t="shared" si="9"/>
        <v>0</v>
      </c>
      <c r="BL137" s="18" t="s">
        <v>167</v>
      </c>
      <c r="BM137" s="161" t="s">
        <v>237</v>
      </c>
    </row>
    <row r="138" spans="1:65" s="2" customFormat="1" ht="16.5" customHeight="1">
      <c r="A138" s="33"/>
      <c r="B138" s="149"/>
      <c r="C138" s="150" t="s">
        <v>243</v>
      </c>
      <c r="D138" s="150" t="s">
        <v>162</v>
      </c>
      <c r="E138" s="151" t="s">
        <v>736</v>
      </c>
      <c r="F138" s="152" t="s">
        <v>1697</v>
      </c>
      <c r="G138" s="153" t="s">
        <v>246</v>
      </c>
      <c r="H138" s="154">
        <v>1440</v>
      </c>
      <c r="I138" s="155"/>
      <c r="J138" s="156">
        <f t="shared" si="0"/>
        <v>0</v>
      </c>
      <c r="K138" s="152" t="s">
        <v>1</v>
      </c>
      <c r="L138" s="34"/>
      <c r="M138" s="157" t="s">
        <v>1</v>
      </c>
      <c r="N138" s="158" t="s">
        <v>39</v>
      </c>
      <c r="O138" s="59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167</v>
      </c>
      <c r="AT138" s="161" t="s">
        <v>162</v>
      </c>
      <c r="AU138" s="161" t="s">
        <v>86</v>
      </c>
      <c r="AY138" s="18" t="s">
        <v>159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8" t="s">
        <v>86</v>
      </c>
      <c r="BK138" s="162">
        <f t="shared" si="9"/>
        <v>0</v>
      </c>
      <c r="BL138" s="18" t="s">
        <v>167</v>
      </c>
      <c r="BM138" s="161" t="s">
        <v>242</v>
      </c>
    </row>
    <row r="139" spans="1:65" s="2" customFormat="1" ht="16.5" customHeight="1">
      <c r="A139" s="33"/>
      <c r="B139" s="149"/>
      <c r="C139" s="150" t="s">
        <v>201</v>
      </c>
      <c r="D139" s="150" t="s">
        <v>162</v>
      </c>
      <c r="E139" s="151" t="s">
        <v>744</v>
      </c>
      <c r="F139" s="152" t="s">
        <v>1698</v>
      </c>
      <c r="G139" s="153" t="s">
        <v>246</v>
      </c>
      <c r="H139" s="154">
        <v>1440</v>
      </c>
      <c r="I139" s="155"/>
      <c r="J139" s="156">
        <f t="shared" si="0"/>
        <v>0</v>
      </c>
      <c r="K139" s="152" t="s">
        <v>1</v>
      </c>
      <c r="L139" s="34"/>
      <c r="M139" s="157" t="s">
        <v>1</v>
      </c>
      <c r="N139" s="158" t="s">
        <v>39</v>
      </c>
      <c r="O139" s="59"/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167</v>
      </c>
      <c r="AT139" s="161" t="s">
        <v>162</v>
      </c>
      <c r="AU139" s="161" t="s">
        <v>86</v>
      </c>
      <c r="AY139" s="18" t="s">
        <v>159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8" t="s">
        <v>86</v>
      </c>
      <c r="BK139" s="162">
        <f t="shared" si="9"/>
        <v>0</v>
      </c>
      <c r="BL139" s="18" t="s">
        <v>167</v>
      </c>
      <c r="BM139" s="161" t="s">
        <v>247</v>
      </c>
    </row>
    <row r="140" spans="1:65" s="2" customFormat="1" ht="16.5" customHeight="1">
      <c r="A140" s="33"/>
      <c r="B140" s="149"/>
      <c r="C140" s="150" t="s">
        <v>8</v>
      </c>
      <c r="D140" s="150" t="s">
        <v>162</v>
      </c>
      <c r="E140" s="151" t="s">
        <v>749</v>
      </c>
      <c r="F140" s="152" t="s">
        <v>1699</v>
      </c>
      <c r="G140" s="153" t="s">
        <v>1700</v>
      </c>
      <c r="H140" s="154">
        <v>1</v>
      </c>
      <c r="I140" s="155"/>
      <c r="J140" s="156">
        <f t="shared" si="0"/>
        <v>0</v>
      </c>
      <c r="K140" s="152" t="s">
        <v>1</v>
      </c>
      <c r="L140" s="34"/>
      <c r="M140" s="157" t="s">
        <v>1</v>
      </c>
      <c r="N140" s="158" t="s">
        <v>39</v>
      </c>
      <c r="O140" s="59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167</v>
      </c>
      <c r="AT140" s="161" t="s">
        <v>162</v>
      </c>
      <c r="AU140" s="161" t="s">
        <v>86</v>
      </c>
      <c r="AY140" s="18" t="s">
        <v>159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8" t="s">
        <v>86</v>
      </c>
      <c r="BK140" s="162">
        <f t="shared" si="9"/>
        <v>0</v>
      </c>
      <c r="BL140" s="18" t="s">
        <v>167</v>
      </c>
      <c r="BM140" s="161" t="s">
        <v>256</v>
      </c>
    </row>
    <row r="141" spans="1:65" s="12" customFormat="1" ht="22.9" customHeight="1">
      <c r="B141" s="136"/>
      <c r="D141" s="137" t="s">
        <v>72</v>
      </c>
      <c r="E141" s="147" t="s">
        <v>677</v>
      </c>
      <c r="F141" s="147" t="s">
        <v>1701</v>
      </c>
      <c r="I141" s="139"/>
      <c r="J141" s="148">
        <f>BK141</f>
        <v>0</v>
      </c>
      <c r="L141" s="136"/>
      <c r="M141" s="141"/>
      <c r="N141" s="142"/>
      <c r="O141" s="142"/>
      <c r="P141" s="143">
        <f>SUM(P142:P163)</f>
        <v>0</v>
      </c>
      <c r="Q141" s="142"/>
      <c r="R141" s="143">
        <f>SUM(R142:R163)</f>
        <v>0</v>
      </c>
      <c r="S141" s="142"/>
      <c r="T141" s="144">
        <f>SUM(T142:T163)</f>
        <v>0</v>
      </c>
      <c r="AR141" s="137" t="s">
        <v>80</v>
      </c>
      <c r="AT141" s="145" t="s">
        <v>72</v>
      </c>
      <c r="AU141" s="145" t="s">
        <v>80</v>
      </c>
      <c r="AY141" s="137" t="s">
        <v>159</v>
      </c>
      <c r="BK141" s="146">
        <f>SUM(BK142:BK163)</f>
        <v>0</v>
      </c>
    </row>
    <row r="142" spans="1:65" s="2" customFormat="1" ht="33" customHeight="1">
      <c r="A142" s="33"/>
      <c r="B142" s="149"/>
      <c r="C142" s="150" t="s">
        <v>209</v>
      </c>
      <c r="D142" s="150" t="s">
        <v>162</v>
      </c>
      <c r="E142" s="151" t="s">
        <v>1160</v>
      </c>
      <c r="F142" s="152" t="s">
        <v>1702</v>
      </c>
      <c r="G142" s="153" t="s">
        <v>1575</v>
      </c>
      <c r="H142" s="154">
        <v>5</v>
      </c>
      <c r="I142" s="155"/>
      <c r="J142" s="156">
        <f t="shared" ref="J142:J163" si="10">ROUND(I142*H142,2)</f>
        <v>0</v>
      </c>
      <c r="K142" s="152" t="s">
        <v>1</v>
      </c>
      <c r="L142" s="34"/>
      <c r="M142" s="157" t="s">
        <v>1</v>
      </c>
      <c r="N142" s="158" t="s">
        <v>39</v>
      </c>
      <c r="O142" s="59"/>
      <c r="P142" s="159">
        <f t="shared" ref="P142:P163" si="11">O142*H142</f>
        <v>0</v>
      </c>
      <c r="Q142" s="159">
        <v>0</v>
      </c>
      <c r="R142" s="159">
        <f t="shared" ref="R142:R163" si="12">Q142*H142</f>
        <v>0</v>
      </c>
      <c r="S142" s="159">
        <v>0</v>
      </c>
      <c r="T142" s="160">
        <f t="shared" ref="T142:T163" si="1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167</v>
      </c>
      <c r="AT142" s="161" t="s">
        <v>162</v>
      </c>
      <c r="AU142" s="161" t="s">
        <v>86</v>
      </c>
      <c r="AY142" s="18" t="s">
        <v>159</v>
      </c>
      <c r="BE142" s="162">
        <f t="shared" ref="BE142:BE163" si="14">IF(N142="základní",J142,0)</f>
        <v>0</v>
      </c>
      <c r="BF142" s="162">
        <f t="shared" ref="BF142:BF163" si="15">IF(N142="snížená",J142,0)</f>
        <v>0</v>
      </c>
      <c r="BG142" s="162">
        <f t="shared" ref="BG142:BG163" si="16">IF(N142="zákl. přenesená",J142,0)</f>
        <v>0</v>
      </c>
      <c r="BH142" s="162">
        <f t="shared" ref="BH142:BH163" si="17">IF(N142="sníž. přenesená",J142,0)</f>
        <v>0</v>
      </c>
      <c r="BI142" s="162">
        <f t="shared" ref="BI142:BI163" si="18">IF(N142="nulová",J142,0)</f>
        <v>0</v>
      </c>
      <c r="BJ142" s="18" t="s">
        <v>86</v>
      </c>
      <c r="BK142" s="162">
        <f t="shared" ref="BK142:BK163" si="19">ROUND(I142*H142,2)</f>
        <v>0</v>
      </c>
      <c r="BL142" s="18" t="s">
        <v>167</v>
      </c>
      <c r="BM142" s="161" t="s">
        <v>267</v>
      </c>
    </row>
    <row r="143" spans="1:65" s="2" customFormat="1" ht="37.9" customHeight="1">
      <c r="A143" s="33"/>
      <c r="B143" s="149"/>
      <c r="C143" s="150" t="s">
        <v>268</v>
      </c>
      <c r="D143" s="150" t="s">
        <v>162</v>
      </c>
      <c r="E143" s="151" t="s">
        <v>680</v>
      </c>
      <c r="F143" s="152" t="s">
        <v>1703</v>
      </c>
      <c r="G143" s="153" t="s">
        <v>1575</v>
      </c>
      <c r="H143" s="154">
        <v>72</v>
      </c>
      <c r="I143" s="155"/>
      <c r="J143" s="156">
        <f t="shared" si="10"/>
        <v>0</v>
      </c>
      <c r="K143" s="152" t="s">
        <v>1</v>
      </c>
      <c r="L143" s="34"/>
      <c r="M143" s="157" t="s">
        <v>1</v>
      </c>
      <c r="N143" s="158" t="s">
        <v>39</v>
      </c>
      <c r="O143" s="59"/>
      <c r="P143" s="159">
        <f t="shared" si="11"/>
        <v>0</v>
      </c>
      <c r="Q143" s="159">
        <v>0</v>
      </c>
      <c r="R143" s="159">
        <f t="shared" si="12"/>
        <v>0</v>
      </c>
      <c r="S143" s="159">
        <v>0</v>
      </c>
      <c r="T143" s="160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167</v>
      </c>
      <c r="AT143" s="161" t="s">
        <v>162</v>
      </c>
      <c r="AU143" s="161" t="s">
        <v>86</v>
      </c>
      <c r="AY143" s="18" t="s">
        <v>159</v>
      </c>
      <c r="BE143" s="162">
        <f t="shared" si="14"/>
        <v>0</v>
      </c>
      <c r="BF143" s="162">
        <f t="shared" si="15"/>
        <v>0</v>
      </c>
      <c r="BG143" s="162">
        <f t="shared" si="16"/>
        <v>0</v>
      </c>
      <c r="BH143" s="162">
        <f t="shared" si="17"/>
        <v>0</v>
      </c>
      <c r="BI143" s="162">
        <f t="shared" si="18"/>
        <v>0</v>
      </c>
      <c r="BJ143" s="18" t="s">
        <v>86</v>
      </c>
      <c r="BK143" s="162">
        <f t="shared" si="19"/>
        <v>0</v>
      </c>
      <c r="BL143" s="18" t="s">
        <v>167</v>
      </c>
      <c r="BM143" s="161" t="s">
        <v>272</v>
      </c>
    </row>
    <row r="144" spans="1:65" s="2" customFormat="1" ht="16.5" customHeight="1">
      <c r="A144" s="33"/>
      <c r="B144" s="149"/>
      <c r="C144" s="150" t="s">
        <v>213</v>
      </c>
      <c r="D144" s="150" t="s">
        <v>162</v>
      </c>
      <c r="E144" s="151" t="s">
        <v>1167</v>
      </c>
      <c r="F144" s="152" t="s">
        <v>1704</v>
      </c>
      <c r="G144" s="153" t="s">
        <v>1575</v>
      </c>
      <c r="H144" s="154">
        <v>1</v>
      </c>
      <c r="I144" s="155"/>
      <c r="J144" s="156">
        <f t="shared" si="10"/>
        <v>0</v>
      </c>
      <c r="K144" s="152" t="s">
        <v>1</v>
      </c>
      <c r="L144" s="34"/>
      <c r="M144" s="157" t="s">
        <v>1</v>
      </c>
      <c r="N144" s="158" t="s">
        <v>39</v>
      </c>
      <c r="O144" s="59"/>
      <c r="P144" s="159">
        <f t="shared" si="11"/>
        <v>0</v>
      </c>
      <c r="Q144" s="159">
        <v>0</v>
      </c>
      <c r="R144" s="159">
        <f t="shared" si="12"/>
        <v>0</v>
      </c>
      <c r="S144" s="159">
        <v>0</v>
      </c>
      <c r="T144" s="160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167</v>
      </c>
      <c r="AT144" s="161" t="s">
        <v>162</v>
      </c>
      <c r="AU144" s="161" t="s">
        <v>86</v>
      </c>
      <c r="AY144" s="18" t="s">
        <v>159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8" t="s">
        <v>86</v>
      </c>
      <c r="BK144" s="162">
        <f t="shared" si="19"/>
        <v>0</v>
      </c>
      <c r="BL144" s="18" t="s">
        <v>167</v>
      </c>
      <c r="BM144" s="161" t="s">
        <v>276</v>
      </c>
    </row>
    <row r="145" spans="1:65" s="2" customFormat="1" ht="16.5" customHeight="1">
      <c r="A145" s="33"/>
      <c r="B145" s="149"/>
      <c r="C145" s="150" t="s">
        <v>277</v>
      </c>
      <c r="D145" s="150" t="s">
        <v>162</v>
      </c>
      <c r="E145" s="151" t="s">
        <v>684</v>
      </c>
      <c r="F145" s="152" t="s">
        <v>1705</v>
      </c>
      <c r="G145" s="153" t="s">
        <v>1575</v>
      </c>
      <c r="H145" s="154">
        <v>3</v>
      </c>
      <c r="I145" s="155"/>
      <c r="J145" s="156">
        <f t="shared" si="10"/>
        <v>0</v>
      </c>
      <c r="K145" s="152" t="s">
        <v>1</v>
      </c>
      <c r="L145" s="34"/>
      <c r="M145" s="157" t="s">
        <v>1</v>
      </c>
      <c r="N145" s="158" t="s">
        <v>39</v>
      </c>
      <c r="O145" s="59"/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167</v>
      </c>
      <c r="AT145" s="161" t="s">
        <v>162</v>
      </c>
      <c r="AU145" s="161" t="s">
        <v>86</v>
      </c>
      <c r="AY145" s="18" t="s">
        <v>159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8" t="s">
        <v>86</v>
      </c>
      <c r="BK145" s="162">
        <f t="shared" si="19"/>
        <v>0</v>
      </c>
      <c r="BL145" s="18" t="s">
        <v>167</v>
      </c>
      <c r="BM145" s="161" t="s">
        <v>280</v>
      </c>
    </row>
    <row r="146" spans="1:65" s="2" customFormat="1" ht="16.5" customHeight="1">
      <c r="A146" s="33"/>
      <c r="B146" s="149"/>
      <c r="C146" s="150" t="s">
        <v>229</v>
      </c>
      <c r="D146" s="150" t="s">
        <v>162</v>
      </c>
      <c r="E146" s="151" t="s">
        <v>1174</v>
      </c>
      <c r="F146" s="152" t="s">
        <v>1706</v>
      </c>
      <c r="G146" s="153" t="s">
        <v>1575</v>
      </c>
      <c r="H146" s="154">
        <v>1</v>
      </c>
      <c r="I146" s="155"/>
      <c r="J146" s="156">
        <f t="shared" si="10"/>
        <v>0</v>
      </c>
      <c r="K146" s="152" t="s">
        <v>1</v>
      </c>
      <c r="L146" s="34"/>
      <c r="M146" s="157" t="s">
        <v>1</v>
      </c>
      <c r="N146" s="158" t="s">
        <v>39</v>
      </c>
      <c r="O146" s="59"/>
      <c r="P146" s="159">
        <f t="shared" si="11"/>
        <v>0</v>
      </c>
      <c r="Q146" s="159">
        <v>0</v>
      </c>
      <c r="R146" s="159">
        <f t="shared" si="12"/>
        <v>0</v>
      </c>
      <c r="S146" s="159">
        <v>0</v>
      </c>
      <c r="T146" s="160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167</v>
      </c>
      <c r="AT146" s="161" t="s">
        <v>162</v>
      </c>
      <c r="AU146" s="161" t="s">
        <v>86</v>
      </c>
      <c r="AY146" s="18" t="s">
        <v>159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8" t="s">
        <v>86</v>
      </c>
      <c r="BK146" s="162">
        <f t="shared" si="19"/>
        <v>0</v>
      </c>
      <c r="BL146" s="18" t="s">
        <v>167</v>
      </c>
      <c r="BM146" s="161" t="s">
        <v>284</v>
      </c>
    </row>
    <row r="147" spans="1:65" s="2" customFormat="1" ht="24.2" customHeight="1">
      <c r="A147" s="33"/>
      <c r="B147" s="149"/>
      <c r="C147" s="150" t="s">
        <v>7</v>
      </c>
      <c r="D147" s="150" t="s">
        <v>162</v>
      </c>
      <c r="E147" s="151" t="s">
        <v>694</v>
      </c>
      <c r="F147" s="152" t="s">
        <v>1707</v>
      </c>
      <c r="G147" s="153" t="s">
        <v>1575</v>
      </c>
      <c r="H147" s="154">
        <v>5</v>
      </c>
      <c r="I147" s="155"/>
      <c r="J147" s="156">
        <f t="shared" si="10"/>
        <v>0</v>
      </c>
      <c r="K147" s="152" t="s">
        <v>1</v>
      </c>
      <c r="L147" s="34"/>
      <c r="M147" s="157" t="s">
        <v>1</v>
      </c>
      <c r="N147" s="158" t="s">
        <v>39</v>
      </c>
      <c r="O147" s="59"/>
      <c r="P147" s="159">
        <f t="shared" si="11"/>
        <v>0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167</v>
      </c>
      <c r="AT147" s="161" t="s">
        <v>162</v>
      </c>
      <c r="AU147" s="161" t="s">
        <v>86</v>
      </c>
      <c r="AY147" s="18" t="s">
        <v>159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8" t="s">
        <v>86</v>
      </c>
      <c r="BK147" s="162">
        <f t="shared" si="19"/>
        <v>0</v>
      </c>
      <c r="BL147" s="18" t="s">
        <v>167</v>
      </c>
      <c r="BM147" s="161" t="s">
        <v>287</v>
      </c>
    </row>
    <row r="148" spans="1:65" s="2" customFormat="1" ht="24.2" customHeight="1">
      <c r="A148" s="33"/>
      <c r="B148" s="149"/>
      <c r="C148" s="150" t="s">
        <v>232</v>
      </c>
      <c r="D148" s="150" t="s">
        <v>162</v>
      </c>
      <c r="E148" s="151" t="s">
        <v>1181</v>
      </c>
      <c r="F148" s="152" t="s">
        <v>1708</v>
      </c>
      <c r="G148" s="153" t="s">
        <v>1575</v>
      </c>
      <c r="H148" s="154">
        <v>1</v>
      </c>
      <c r="I148" s="155"/>
      <c r="J148" s="156">
        <f t="shared" si="10"/>
        <v>0</v>
      </c>
      <c r="K148" s="152" t="s">
        <v>1</v>
      </c>
      <c r="L148" s="34"/>
      <c r="M148" s="157" t="s">
        <v>1</v>
      </c>
      <c r="N148" s="158" t="s">
        <v>39</v>
      </c>
      <c r="O148" s="59"/>
      <c r="P148" s="159">
        <f t="shared" si="11"/>
        <v>0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167</v>
      </c>
      <c r="AT148" s="161" t="s">
        <v>162</v>
      </c>
      <c r="AU148" s="161" t="s">
        <v>86</v>
      </c>
      <c r="AY148" s="18" t="s">
        <v>159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8" t="s">
        <v>86</v>
      </c>
      <c r="BK148" s="162">
        <f t="shared" si="19"/>
        <v>0</v>
      </c>
      <c r="BL148" s="18" t="s">
        <v>167</v>
      </c>
      <c r="BM148" s="161" t="s">
        <v>291</v>
      </c>
    </row>
    <row r="149" spans="1:65" s="2" customFormat="1" ht="37.9" customHeight="1">
      <c r="A149" s="33"/>
      <c r="B149" s="149"/>
      <c r="C149" s="150" t="s">
        <v>294</v>
      </c>
      <c r="D149" s="150" t="s">
        <v>162</v>
      </c>
      <c r="E149" s="151" t="s">
        <v>699</v>
      </c>
      <c r="F149" s="152" t="s">
        <v>1709</v>
      </c>
      <c r="G149" s="153" t="s">
        <v>1575</v>
      </c>
      <c r="H149" s="154">
        <v>4</v>
      </c>
      <c r="I149" s="155"/>
      <c r="J149" s="156">
        <f t="shared" si="10"/>
        <v>0</v>
      </c>
      <c r="K149" s="152" t="s">
        <v>1</v>
      </c>
      <c r="L149" s="34"/>
      <c r="M149" s="157" t="s">
        <v>1</v>
      </c>
      <c r="N149" s="158" t="s">
        <v>39</v>
      </c>
      <c r="O149" s="59"/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167</v>
      </c>
      <c r="AT149" s="161" t="s">
        <v>162</v>
      </c>
      <c r="AU149" s="161" t="s">
        <v>86</v>
      </c>
      <c r="AY149" s="18" t="s">
        <v>159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8" t="s">
        <v>86</v>
      </c>
      <c r="BK149" s="162">
        <f t="shared" si="19"/>
        <v>0</v>
      </c>
      <c r="BL149" s="18" t="s">
        <v>167</v>
      </c>
      <c r="BM149" s="161" t="s">
        <v>297</v>
      </c>
    </row>
    <row r="150" spans="1:65" s="2" customFormat="1" ht="16.5" customHeight="1">
      <c r="A150" s="33"/>
      <c r="B150" s="149"/>
      <c r="C150" s="150" t="s">
        <v>237</v>
      </c>
      <c r="D150" s="150" t="s">
        <v>162</v>
      </c>
      <c r="E150" s="151" t="s">
        <v>1188</v>
      </c>
      <c r="F150" s="152" t="s">
        <v>1710</v>
      </c>
      <c r="G150" s="153" t="s">
        <v>246</v>
      </c>
      <c r="H150" s="154">
        <v>100</v>
      </c>
      <c r="I150" s="155"/>
      <c r="J150" s="156">
        <f t="shared" si="10"/>
        <v>0</v>
      </c>
      <c r="K150" s="152" t="s">
        <v>1</v>
      </c>
      <c r="L150" s="34"/>
      <c r="M150" s="157" t="s">
        <v>1</v>
      </c>
      <c r="N150" s="158" t="s">
        <v>39</v>
      </c>
      <c r="O150" s="59"/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167</v>
      </c>
      <c r="AT150" s="161" t="s">
        <v>162</v>
      </c>
      <c r="AU150" s="161" t="s">
        <v>86</v>
      </c>
      <c r="AY150" s="18" t="s">
        <v>159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8" t="s">
        <v>86</v>
      </c>
      <c r="BK150" s="162">
        <f t="shared" si="19"/>
        <v>0</v>
      </c>
      <c r="BL150" s="18" t="s">
        <v>167</v>
      </c>
      <c r="BM150" s="161" t="s">
        <v>300</v>
      </c>
    </row>
    <row r="151" spans="1:65" s="2" customFormat="1" ht="16.5" customHeight="1">
      <c r="A151" s="33"/>
      <c r="B151" s="149"/>
      <c r="C151" s="150" t="s">
        <v>302</v>
      </c>
      <c r="D151" s="150" t="s">
        <v>162</v>
      </c>
      <c r="E151" s="151" t="s">
        <v>705</v>
      </c>
      <c r="F151" s="152" t="s">
        <v>1711</v>
      </c>
      <c r="G151" s="153" t="s">
        <v>246</v>
      </c>
      <c r="H151" s="154">
        <v>2160</v>
      </c>
      <c r="I151" s="155"/>
      <c r="J151" s="156">
        <f t="shared" si="10"/>
        <v>0</v>
      </c>
      <c r="K151" s="152" t="s">
        <v>1</v>
      </c>
      <c r="L151" s="34"/>
      <c r="M151" s="157" t="s">
        <v>1</v>
      </c>
      <c r="N151" s="158" t="s">
        <v>39</v>
      </c>
      <c r="O151" s="59"/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1" t="s">
        <v>167</v>
      </c>
      <c r="AT151" s="161" t="s">
        <v>162</v>
      </c>
      <c r="AU151" s="161" t="s">
        <v>86</v>
      </c>
      <c r="AY151" s="18" t="s">
        <v>159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8" t="s">
        <v>86</v>
      </c>
      <c r="BK151" s="162">
        <f t="shared" si="19"/>
        <v>0</v>
      </c>
      <c r="BL151" s="18" t="s">
        <v>167</v>
      </c>
      <c r="BM151" s="161" t="s">
        <v>446</v>
      </c>
    </row>
    <row r="152" spans="1:65" s="2" customFormat="1" ht="16.5" customHeight="1">
      <c r="A152" s="33"/>
      <c r="B152" s="149"/>
      <c r="C152" s="150" t="s">
        <v>242</v>
      </c>
      <c r="D152" s="150" t="s">
        <v>162</v>
      </c>
      <c r="E152" s="151" t="s">
        <v>1195</v>
      </c>
      <c r="F152" s="152" t="s">
        <v>1712</v>
      </c>
      <c r="G152" s="153" t="s">
        <v>246</v>
      </c>
      <c r="H152" s="154">
        <v>2260</v>
      </c>
      <c r="I152" s="155"/>
      <c r="J152" s="156">
        <f t="shared" si="10"/>
        <v>0</v>
      </c>
      <c r="K152" s="152" t="s">
        <v>1</v>
      </c>
      <c r="L152" s="34"/>
      <c r="M152" s="157" t="s">
        <v>1</v>
      </c>
      <c r="N152" s="158" t="s">
        <v>39</v>
      </c>
      <c r="O152" s="59"/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1" t="s">
        <v>167</v>
      </c>
      <c r="AT152" s="161" t="s">
        <v>162</v>
      </c>
      <c r="AU152" s="161" t="s">
        <v>86</v>
      </c>
      <c r="AY152" s="18" t="s">
        <v>159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8" t="s">
        <v>86</v>
      </c>
      <c r="BK152" s="162">
        <f t="shared" si="19"/>
        <v>0</v>
      </c>
      <c r="BL152" s="18" t="s">
        <v>167</v>
      </c>
      <c r="BM152" s="161" t="s">
        <v>308</v>
      </c>
    </row>
    <row r="153" spans="1:65" s="2" customFormat="1" ht="16.5" customHeight="1">
      <c r="A153" s="33"/>
      <c r="B153" s="149"/>
      <c r="C153" s="150" t="s">
        <v>314</v>
      </c>
      <c r="D153" s="150" t="s">
        <v>162</v>
      </c>
      <c r="E153" s="151" t="s">
        <v>710</v>
      </c>
      <c r="F153" s="152" t="s">
        <v>1713</v>
      </c>
      <c r="G153" s="153" t="s">
        <v>1575</v>
      </c>
      <c r="H153" s="154">
        <v>250</v>
      </c>
      <c r="I153" s="155"/>
      <c r="J153" s="156">
        <f t="shared" si="10"/>
        <v>0</v>
      </c>
      <c r="K153" s="152" t="s">
        <v>1</v>
      </c>
      <c r="L153" s="34"/>
      <c r="M153" s="157" t="s">
        <v>1</v>
      </c>
      <c r="N153" s="158" t="s">
        <v>39</v>
      </c>
      <c r="O153" s="59"/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167</v>
      </c>
      <c r="AT153" s="161" t="s">
        <v>162</v>
      </c>
      <c r="AU153" s="161" t="s">
        <v>86</v>
      </c>
      <c r="AY153" s="18" t="s">
        <v>159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8" t="s">
        <v>86</v>
      </c>
      <c r="BK153" s="162">
        <f t="shared" si="19"/>
        <v>0</v>
      </c>
      <c r="BL153" s="18" t="s">
        <v>167</v>
      </c>
      <c r="BM153" s="161" t="s">
        <v>324</v>
      </c>
    </row>
    <row r="154" spans="1:65" s="2" customFormat="1" ht="16.5" customHeight="1">
      <c r="A154" s="33"/>
      <c r="B154" s="149"/>
      <c r="C154" s="150" t="s">
        <v>247</v>
      </c>
      <c r="D154" s="150" t="s">
        <v>162</v>
      </c>
      <c r="E154" s="151" t="s">
        <v>1202</v>
      </c>
      <c r="F154" s="152" t="s">
        <v>1714</v>
      </c>
      <c r="G154" s="153" t="s">
        <v>1575</v>
      </c>
      <c r="H154" s="154">
        <v>30</v>
      </c>
      <c r="I154" s="155"/>
      <c r="J154" s="156">
        <f t="shared" si="10"/>
        <v>0</v>
      </c>
      <c r="K154" s="152" t="s">
        <v>1</v>
      </c>
      <c r="L154" s="34"/>
      <c r="M154" s="157" t="s">
        <v>1</v>
      </c>
      <c r="N154" s="158" t="s">
        <v>39</v>
      </c>
      <c r="O154" s="59"/>
      <c r="P154" s="159">
        <f t="shared" si="11"/>
        <v>0</v>
      </c>
      <c r="Q154" s="159">
        <v>0</v>
      </c>
      <c r="R154" s="159">
        <f t="shared" si="12"/>
        <v>0</v>
      </c>
      <c r="S154" s="159">
        <v>0</v>
      </c>
      <c r="T154" s="160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167</v>
      </c>
      <c r="AT154" s="161" t="s">
        <v>162</v>
      </c>
      <c r="AU154" s="161" t="s">
        <v>86</v>
      </c>
      <c r="AY154" s="18" t="s">
        <v>159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8" t="s">
        <v>86</v>
      </c>
      <c r="BK154" s="162">
        <f t="shared" si="19"/>
        <v>0</v>
      </c>
      <c r="BL154" s="18" t="s">
        <v>167</v>
      </c>
      <c r="BM154" s="161" t="s">
        <v>331</v>
      </c>
    </row>
    <row r="155" spans="1:65" s="2" customFormat="1" ht="16.5" customHeight="1">
      <c r="A155" s="33"/>
      <c r="B155" s="149"/>
      <c r="C155" s="150" t="s">
        <v>328</v>
      </c>
      <c r="D155" s="150" t="s">
        <v>162</v>
      </c>
      <c r="E155" s="151" t="s">
        <v>714</v>
      </c>
      <c r="F155" s="152" t="s">
        <v>1715</v>
      </c>
      <c r="G155" s="153" t="s">
        <v>246</v>
      </c>
      <c r="H155" s="154">
        <v>1130</v>
      </c>
      <c r="I155" s="155"/>
      <c r="J155" s="156">
        <f t="shared" si="10"/>
        <v>0</v>
      </c>
      <c r="K155" s="152" t="s">
        <v>1</v>
      </c>
      <c r="L155" s="34"/>
      <c r="M155" s="157" t="s">
        <v>1</v>
      </c>
      <c r="N155" s="158" t="s">
        <v>39</v>
      </c>
      <c r="O155" s="59"/>
      <c r="P155" s="159">
        <f t="shared" si="11"/>
        <v>0</v>
      </c>
      <c r="Q155" s="159">
        <v>0</v>
      </c>
      <c r="R155" s="159">
        <f t="shared" si="12"/>
        <v>0</v>
      </c>
      <c r="S155" s="159">
        <v>0</v>
      </c>
      <c r="T155" s="160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1" t="s">
        <v>167</v>
      </c>
      <c r="AT155" s="161" t="s">
        <v>162</v>
      </c>
      <c r="AU155" s="161" t="s">
        <v>86</v>
      </c>
      <c r="AY155" s="18" t="s">
        <v>159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8" t="s">
        <v>86</v>
      </c>
      <c r="BK155" s="162">
        <f t="shared" si="19"/>
        <v>0</v>
      </c>
      <c r="BL155" s="18" t="s">
        <v>167</v>
      </c>
      <c r="BM155" s="161" t="s">
        <v>335</v>
      </c>
    </row>
    <row r="156" spans="1:65" s="2" customFormat="1" ht="24.2" customHeight="1">
      <c r="A156" s="33"/>
      <c r="B156" s="149"/>
      <c r="C156" s="150" t="s">
        <v>256</v>
      </c>
      <c r="D156" s="150" t="s">
        <v>162</v>
      </c>
      <c r="E156" s="151" t="s">
        <v>1209</v>
      </c>
      <c r="F156" s="152" t="s">
        <v>1696</v>
      </c>
      <c r="G156" s="153" t="s">
        <v>246</v>
      </c>
      <c r="H156" s="154">
        <v>1130</v>
      </c>
      <c r="I156" s="155"/>
      <c r="J156" s="156">
        <f t="shared" si="10"/>
        <v>0</v>
      </c>
      <c r="K156" s="152" t="s">
        <v>1</v>
      </c>
      <c r="L156" s="34"/>
      <c r="M156" s="157" t="s">
        <v>1</v>
      </c>
      <c r="N156" s="158" t="s">
        <v>39</v>
      </c>
      <c r="O156" s="59"/>
      <c r="P156" s="159">
        <f t="shared" si="11"/>
        <v>0</v>
      </c>
      <c r="Q156" s="159">
        <v>0</v>
      </c>
      <c r="R156" s="159">
        <f t="shared" si="12"/>
        <v>0</v>
      </c>
      <c r="S156" s="159">
        <v>0</v>
      </c>
      <c r="T156" s="160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167</v>
      </c>
      <c r="AT156" s="161" t="s">
        <v>162</v>
      </c>
      <c r="AU156" s="161" t="s">
        <v>86</v>
      </c>
      <c r="AY156" s="18" t="s">
        <v>159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8" t="s">
        <v>86</v>
      </c>
      <c r="BK156" s="162">
        <f t="shared" si="19"/>
        <v>0</v>
      </c>
      <c r="BL156" s="18" t="s">
        <v>167</v>
      </c>
      <c r="BM156" s="161" t="s">
        <v>340</v>
      </c>
    </row>
    <row r="157" spans="1:65" s="2" customFormat="1" ht="16.5" customHeight="1">
      <c r="A157" s="33"/>
      <c r="B157" s="149"/>
      <c r="C157" s="150" t="s">
        <v>337</v>
      </c>
      <c r="D157" s="150" t="s">
        <v>162</v>
      </c>
      <c r="E157" s="151" t="s">
        <v>1213</v>
      </c>
      <c r="F157" s="152" t="s">
        <v>1697</v>
      </c>
      <c r="G157" s="153" t="s">
        <v>246</v>
      </c>
      <c r="H157" s="154">
        <v>1130</v>
      </c>
      <c r="I157" s="155"/>
      <c r="J157" s="156">
        <f t="shared" si="10"/>
        <v>0</v>
      </c>
      <c r="K157" s="152" t="s">
        <v>1</v>
      </c>
      <c r="L157" s="34"/>
      <c r="M157" s="157" t="s">
        <v>1</v>
      </c>
      <c r="N157" s="158" t="s">
        <v>39</v>
      </c>
      <c r="O157" s="59"/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1" t="s">
        <v>167</v>
      </c>
      <c r="AT157" s="161" t="s">
        <v>162</v>
      </c>
      <c r="AU157" s="161" t="s">
        <v>86</v>
      </c>
      <c r="AY157" s="18" t="s">
        <v>159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8" t="s">
        <v>86</v>
      </c>
      <c r="BK157" s="162">
        <f t="shared" si="19"/>
        <v>0</v>
      </c>
      <c r="BL157" s="18" t="s">
        <v>167</v>
      </c>
      <c r="BM157" s="161" t="s">
        <v>344</v>
      </c>
    </row>
    <row r="158" spans="1:65" s="2" customFormat="1" ht="16.5" customHeight="1">
      <c r="A158" s="33"/>
      <c r="B158" s="149"/>
      <c r="C158" s="150" t="s">
        <v>267</v>
      </c>
      <c r="D158" s="150" t="s">
        <v>162</v>
      </c>
      <c r="E158" s="151" t="s">
        <v>1217</v>
      </c>
      <c r="F158" s="152" t="s">
        <v>1698</v>
      </c>
      <c r="G158" s="153" t="s">
        <v>246</v>
      </c>
      <c r="H158" s="154">
        <v>1130</v>
      </c>
      <c r="I158" s="155"/>
      <c r="J158" s="156">
        <f t="shared" si="10"/>
        <v>0</v>
      </c>
      <c r="K158" s="152" t="s">
        <v>1</v>
      </c>
      <c r="L158" s="34"/>
      <c r="M158" s="157" t="s">
        <v>1</v>
      </c>
      <c r="N158" s="158" t="s">
        <v>39</v>
      </c>
      <c r="O158" s="59"/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167</v>
      </c>
      <c r="AT158" s="161" t="s">
        <v>162</v>
      </c>
      <c r="AU158" s="161" t="s">
        <v>86</v>
      </c>
      <c r="AY158" s="18" t="s">
        <v>159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8" t="s">
        <v>86</v>
      </c>
      <c r="BK158" s="162">
        <f t="shared" si="19"/>
        <v>0</v>
      </c>
      <c r="BL158" s="18" t="s">
        <v>167</v>
      </c>
      <c r="BM158" s="161" t="s">
        <v>349</v>
      </c>
    </row>
    <row r="159" spans="1:65" s="2" customFormat="1" ht="24.2" customHeight="1">
      <c r="A159" s="33"/>
      <c r="B159" s="149"/>
      <c r="C159" s="150" t="s">
        <v>346</v>
      </c>
      <c r="D159" s="150" t="s">
        <v>162</v>
      </c>
      <c r="E159" s="151" t="s">
        <v>1221</v>
      </c>
      <c r="F159" s="152" t="s">
        <v>1716</v>
      </c>
      <c r="G159" s="153" t="s">
        <v>1575</v>
      </c>
      <c r="H159" s="154">
        <v>72</v>
      </c>
      <c r="I159" s="155"/>
      <c r="J159" s="156">
        <f t="shared" si="10"/>
        <v>0</v>
      </c>
      <c r="K159" s="152" t="s">
        <v>1</v>
      </c>
      <c r="L159" s="34"/>
      <c r="M159" s="157" t="s">
        <v>1</v>
      </c>
      <c r="N159" s="158" t="s">
        <v>39</v>
      </c>
      <c r="O159" s="59"/>
      <c r="P159" s="159">
        <f t="shared" si="11"/>
        <v>0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167</v>
      </c>
      <c r="AT159" s="161" t="s">
        <v>162</v>
      </c>
      <c r="AU159" s="161" t="s">
        <v>86</v>
      </c>
      <c r="AY159" s="18" t="s">
        <v>159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8" t="s">
        <v>86</v>
      </c>
      <c r="BK159" s="162">
        <f t="shared" si="19"/>
        <v>0</v>
      </c>
      <c r="BL159" s="18" t="s">
        <v>167</v>
      </c>
      <c r="BM159" s="161" t="s">
        <v>357</v>
      </c>
    </row>
    <row r="160" spans="1:65" s="2" customFormat="1" ht="16.5" customHeight="1">
      <c r="A160" s="33"/>
      <c r="B160" s="149"/>
      <c r="C160" s="150" t="s">
        <v>272</v>
      </c>
      <c r="D160" s="150" t="s">
        <v>162</v>
      </c>
      <c r="E160" s="151" t="s">
        <v>1225</v>
      </c>
      <c r="F160" s="152" t="s">
        <v>1717</v>
      </c>
      <c r="G160" s="153" t="s">
        <v>1674</v>
      </c>
      <c r="H160" s="154">
        <v>20</v>
      </c>
      <c r="I160" s="155"/>
      <c r="J160" s="156">
        <f t="shared" si="10"/>
        <v>0</v>
      </c>
      <c r="K160" s="152" t="s">
        <v>1</v>
      </c>
      <c r="L160" s="34"/>
      <c r="M160" s="157" t="s">
        <v>1</v>
      </c>
      <c r="N160" s="158" t="s">
        <v>39</v>
      </c>
      <c r="O160" s="59"/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167</v>
      </c>
      <c r="AT160" s="161" t="s">
        <v>162</v>
      </c>
      <c r="AU160" s="161" t="s">
        <v>86</v>
      </c>
      <c r="AY160" s="18" t="s">
        <v>159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8" t="s">
        <v>86</v>
      </c>
      <c r="BK160" s="162">
        <f t="shared" si="19"/>
        <v>0</v>
      </c>
      <c r="BL160" s="18" t="s">
        <v>167</v>
      </c>
      <c r="BM160" s="161" t="s">
        <v>362</v>
      </c>
    </row>
    <row r="161" spans="1:65" s="2" customFormat="1" ht="16.5" customHeight="1">
      <c r="A161" s="33"/>
      <c r="B161" s="149"/>
      <c r="C161" s="150" t="s">
        <v>359</v>
      </c>
      <c r="D161" s="150" t="s">
        <v>162</v>
      </c>
      <c r="E161" s="151" t="s">
        <v>1229</v>
      </c>
      <c r="F161" s="152" t="s">
        <v>1718</v>
      </c>
      <c r="G161" s="153" t="s">
        <v>1674</v>
      </c>
      <c r="H161" s="154">
        <v>20</v>
      </c>
      <c r="I161" s="155"/>
      <c r="J161" s="156">
        <f t="shared" si="10"/>
        <v>0</v>
      </c>
      <c r="K161" s="152" t="s">
        <v>1</v>
      </c>
      <c r="L161" s="34"/>
      <c r="M161" s="157" t="s">
        <v>1</v>
      </c>
      <c r="N161" s="158" t="s">
        <v>39</v>
      </c>
      <c r="O161" s="59"/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167</v>
      </c>
      <c r="AT161" s="161" t="s">
        <v>162</v>
      </c>
      <c r="AU161" s="161" t="s">
        <v>86</v>
      </c>
      <c r="AY161" s="18" t="s">
        <v>159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8" t="s">
        <v>86</v>
      </c>
      <c r="BK161" s="162">
        <f t="shared" si="19"/>
        <v>0</v>
      </c>
      <c r="BL161" s="18" t="s">
        <v>167</v>
      </c>
      <c r="BM161" s="161" t="s">
        <v>378</v>
      </c>
    </row>
    <row r="162" spans="1:65" s="2" customFormat="1" ht="24.2" customHeight="1">
      <c r="A162" s="33"/>
      <c r="B162" s="149"/>
      <c r="C162" s="150" t="s">
        <v>276</v>
      </c>
      <c r="D162" s="150" t="s">
        <v>162</v>
      </c>
      <c r="E162" s="151" t="s">
        <v>1233</v>
      </c>
      <c r="F162" s="152" t="s">
        <v>1719</v>
      </c>
      <c r="G162" s="153" t="s">
        <v>1674</v>
      </c>
      <c r="H162" s="154">
        <v>144</v>
      </c>
      <c r="I162" s="155"/>
      <c r="J162" s="156">
        <f t="shared" si="10"/>
        <v>0</v>
      </c>
      <c r="K162" s="152" t="s">
        <v>1</v>
      </c>
      <c r="L162" s="34"/>
      <c r="M162" s="157" t="s">
        <v>1</v>
      </c>
      <c r="N162" s="158" t="s">
        <v>39</v>
      </c>
      <c r="O162" s="59"/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167</v>
      </c>
      <c r="AT162" s="161" t="s">
        <v>162</v>
      </c>
      <c r="AU162" s="161" t="s">
        <v>86</v>
      </c>
      <c r="AY162" s="18" t="s">
        <v>159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8" t="s">
        <v>86</v>
      </c>
      <c r="BK162" s="162">
        <f t="shared" si="19"/>
        <v>0</v>
      </c>
      <c r="BL162" s="18" t="s">
        <v>167</v>
      </c>
      <c r="BM162" s="161" t="s">
        <v>554</v>
      </c>
    </row>
    <row r="163" spans="1:65" s="2" customFormat="1" ht="16.5" customHeight="1">
      <c r="A163" s="33"/>
      <c r="B163" s="149"/>
      <c r="C163" s="150" t="s">
        <v>380</v>
      </c>
      <c r="D163" s="150" t="s">
        <v>162</v>
      </c>
      <c r="E163" s="151" t="s">
        <v>1237</v>
      </c>
      <c r="F163" s="152" t="s">
        <v>1699</v>
      </c>
      <c r="G163" s="153" t="s">
        <v>1700</v>
      </c>
      <c r="H163" s="154">
        <v>1</v>
      </c>
      <c r="I163" s="155"/>
      <c r="J163" s="156">
        <f t="shared" si="10"/>
        <v>0</v>
      </c>
      <c r="K163" s="152" t="s">
        <v>1</v>
      </c>
      <c r="L163" s="34"/>
      <c r="M163" s="209" t="s">
        <v>1</v>
      </c>
      <c r="N163" s="210" t="s">
        <v>39</v>
      </c>
      <c r="O163" s="211"/>
      <c r="P163" s="212">
        <f t="shared" si="11"/>
        <v>0</v>
      </c>
      <c r="Q163" s="212">
        <v>0</v>
      </c>
      <c r="R163" s="212">
        <f t="shared" si="12"/>
        <v>0</v>
      </c>
      <c r="S163" s="212">
        <v>0</v>
      </c>
      <c r="T163" s="213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167</v>
      </c>
      <c r="AT163" s="161" t="s">
        <v>162</v>
      </c>
      <c r="AU163" s="161" t="s">
        <v>86</v>
      </c>
      <c r="AY163" s="18" t="s">
        <v>159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8" t="s">
        <v>86</v>
      </c>
      <c r="BK163" s="162">
        <f t="shared" si="19"/>
        <v>0</v>
      </c>
      <c r="BL163" s="18" t="s">
        <v>167</v>
      </c>
      <c r="BM163" s="161" t="s">
        <v>387</v>
      </c>
    </row>
    <row r="164" spans="1:65" s="2" customFormat="1" ht="6.95" customHeight="1">
      <c r="A164" s="33"/>
      <c r="B164" s="48"/>
      <c r="C164" s="49"/>
      <c r="D164" s="49"/>
      <c r="E164" s="49"/>
      <c r="F164" s="49"/>
      <c r="G164" s="49"/>
      <c r="H164" s="49"/>
      <c r="I164" s="49"/>
      <c r="J164" s="49"/>
      <c r="K164" s="49"/>
      <c r="L164" s="34"/>
      <c r="M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</row>
  </sheetData>
  <autoFilter ref="C122:K163" xr:uid="{00000000-0009-0000-0000-000004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4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99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120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1720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ROUND((SUM(BE123:BE143)),  2)</f>
        <v>0</v>
      </c>
      <c r="G35" s="33"/>
      <c r="H35" s="33"/>
      <c r="I35" s="106">
        <v>0.21</v>
      </c>
      <c r="J35" s="105">
        <f>ROUND(((SUM(BE123:BE143))*I35),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ROUND((SUM(BF123:BF143)),  2)</f>
        <v>0</v>
      </c>
      <c r="G36" s="33"/>
      <c r="H36" s="33"/>
      <c r="I36" s="106">
        <v>0.15</v>
      </c>
      <c r="J36" s="105">
        <f>ROUND(((SUM(BF123:BF143))*I36),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ROUND((SUM(BG123:BG143)),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ROUND((SUM(BH123:BH143)),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ROUND((SUM(BI123:BI143)),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120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101.5 - Bleskosvod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1721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899999999999999" customHeight="1">
      <c r="B100" s="122"/>
      <c r="D100" s="123" t="s">
        <v>1722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899999999999999" customHeight="1">
      <c r="B101" s="122"/>
      <c r="D101" s="123" t="s">
        <v>1723</v>
      </c>
      <c r="E101" s="124"/>
      <c r="F101" s="124"/>
      <c r="G101" s="124"/>
      <c r="H101" s="124"/>
      <c r="I101" s="124"/>
      <c r="J101" s="125">
        <f>J139</f>
        <v>0</v>
      </c>
      <c r="L101" s="122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6.95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6.95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4.95" customHeight="1">
      <c r="A108" s="33"/>
      <c r="B108" s="34"/>
      <c r="C108" s="22" t="s">
        <v>144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16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6.5" customHeight="1">
      <c r="A111" s="33"/>
      <c r="B111" s="34"/>
      <c r="C111" s="33"/>
      <c r="D111" s="33"/>
      <c r="E111" s="267" t="str">
        <f>E7</f>
        <v>BD Husova 546-550-revize-cú2021</v>
      </c>
      <c r="F111" s="268"/>
      <c r="G111" s="268"/>
      <c r="H111" s="268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119</v>
      </c>
      <c r="L112" s="21"/>
    </row>
    <row r="113" spans="1:65" s="2" customFormat="1" ht="16.5" customHeight="1">
      <c r="A113" s="33"/>
      <c r="B113" s="34"/>
      <c r="C113" s="33"/>
      <c r="D113" s="33"/>
      <c r="E113" s="267" t="s">
        <v>120</v>
      </c>
      <c r="F113" s="269"/>
      <c r="G113" s="269"/>
      <c r="H113" s="26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121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29" t="str">
        <f>E11</f>
        <v>101.5 - Bleskosvod</v>
      </c>
      <c r="F115" s="269"/>
      <c r="G115" s="269"/>
      <c r="H115" s="269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20</v>
      </c>
      <c r="D117" s="33"/>
      <c r="E117" s="33"/>
      <c r="F117" s="26" t="str">
        <f>F14</f>
        <v xml:space="preserve"> </v>
      </c>
      <c r="G117" s="33"/>
      <c r="H117" s="33"/>
      <c r="I117" s="28" t="s">
        <v>22</v>
      </c>
      <c r="J117" s="56" t="str">
        <f>IF(J14="","",J14)</f>
        <v>18. 5. 2020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24</v>
      </c>
      <c r="D119" s="33"/>
      <c r="E119" s="33"/>
      <c r="F119" s="26" t="str">
        <f>E17</f>
        <v xml:space="preserve"> </v>
      </c>
      <c r="G119" s="33"/>
      <c r="H119" s="33"/>
      <c r="I119" s="28" t="s">
        <v>29</v>
      </c>
      <c r="J119" s="31" t="str">
        <f>E23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IF(E20="","",E20)</f>
        <v>Vyplň údaj</v>
      </c>
      <c r="G120" s="33"/>
      <c r="H120" s="33"/>
      <c r="I120" s="28" t="s">
        <v>31</v>
      </c>
      <c r="J120" s="31" t="str">
        <f>E26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6"/>
      <c r="B122" s="127"/>
      <c r="C122" s="128" t="s">
        <v>145</v>
      </c>
      <c r="D122" s="129" t="s">
        <v>58</v>
      </c>
      <c r="E122" s="129" t="s">
        <v>54</v>
      </c>
      <c r="F122" s="129" t="s">
        <v>55</v>
      </c>
      <c r="G122" s="129" t="s">
        <v>146</v>
      </c>
      <c r="H122" s="129" t="s">
        <v>147</v>
      </c>
      <c r="I122" s="129" t="s">
        <v>148</v>
      </c>
      <c r="J122" s="129" t="s">
        <v>125</v>
      </c>
      <c r="K122" s="130" t="s">
        <v>149</v>
      </c>
      <c r="L122" s="131"/>
      <c r="M122" s="63" t="s">
        <v>1</v>
      </c>
      <c r="N122" s="64" t="s">
        <v>37</v>
      </c>
      <c r="O122" s="64" t="s">
        <v>150</v>
      </c>
      <c r="P122" s="64" t="s">
        <v>151</v>
      </c>
      <c r="Q122" s="64" t="s">
        <v>152</v>
      </c>
      <c r="R122" s="64" t="s">
        <v>153</v>
      </c>
      <c r="S122" s="64" t="s">
        <v>154</v>
      </c>
      <c r="T122" s="65" t="s">
        <v>155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33"/>
      <c r="B123" s="34"/>
      <c r="C123" s="70" t="s">
        <v>156</v>
      </c>
      <c r="D123" s="33"/>
      <c r="E123" s="33"/>
      <c r="F123" s="33"/>
      <c r="G123" s="33"/>
      <c r="H123" s="33"/>
      <c r="I123" s="33"/>
      <c r="J123" s="132">
        <f>BK123</f>
        <v>0</v>
      </c>
      <c r="K123" s="33"/>
      <c r="L123" s="34"/>
      <c r="M123" s="66"/>
      <c r="N123" s="57"/>
      <c r="O123" s="67"/>
      <c r="P123" s="133">
        <f>P124</f>
        <v>0</v>
      </c>
      <c r="Q123" s="67"/>
      <c r="R123" s="133">
        <f>R124</f>
        <v>0</v>
      </c>
      <c r="S123" s="67"/>
      <c r="T123" s="134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72</v>
      </c>
      <c r="AU123" s="18" t="s">
        <v>127</v>
      </c>
      <c r="BK123" s="135">
        <f>BK124</f>
        <v>0</v>
      </c>
    </row>
    <row r="124" spans="1:65" s="12" customFormat="1" ht="25.9" customHeight="1">
      <c r="B124" s="136"/>
      <c r="D124" s="137" t="s">
        <v>72</v>
      </c>
      <c r="E124" s="138" t="s">
        <v>1724</v>
      </c>
      <c r="F124" s="138" t="s">
        <v>98</v>
      </c>
      <c r="I124" s="139"/>
      <c r="J124" s="140">
        <f>BK124</f>
        <v>0</v>
      </c>
      <c r="L124" s="136"/>
      <c r="M124" s="141"/>
      <c r="N124" s="142"/>
      <c r="O124" s="142"/>
      <c r="P124" s="143">
        <f>P125+P139</f>
        <v>0</v>
      </c>
      <c r="Q124" s="142"/>
      <c r="R124" s="143">
        <f>R125+R139</f>
        <v>0</v>
      </c>
      <c r="S124" s="142"/>
      <c r="T124" s="144">
        <f>T125+T139</f>
        <v>0</v>
      </c>
      <c r="AR124" s="137" t="s">
        <v>80</v>
      </c>
      <c r="AT124" s="145" t="s">
        <v>72</v>
      </c>
      <c r="AU124" s="145" t="s">
        <v>73</v>
      </c>
      <c r="AY124" s="137" t="s">
        <v>159</v>
      </c>
      <c r="BK124" s="146">
        <f>BK125+BK139</f>
        <v>0</v>
      </c>
    </row>
    <row r="125" spans="1:65" s="12" customFormat="1" ht="22.9" customHeight="1">
      <c r="B125" s="136"/>
      <c r="D125" s="137" t="s">
        <v>72</v>
      </c>
      <c r="E125" s="147" t="s">
        <v>674</v>
      </c>
      <c r="F125" s="147" t="s">
        <v>1600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SUM(P126:P138)</f>
        <v>0</v>
      </c>
      <c r="Q125" s="142"/>
      <c r="R125" s="143">
        <f>SUM(R126:R138)</f>
        <v>0</v>
      </c>
      <c r="S125" s="142"/>
      <c r="T125" s="144">
        <f>SUM(T126:T138)</f>
        <v>0</v>
      </c>
      <c r="AR125" s="137" t="s">
        <v>80</v>
      </c>
      <c r="AT125" s="145" t="s">
        <v>72</v>
      </c>
      <c r="AU125" s="145" t="s">
        <v>80</v>
      </c>
      <c r="AY125" s="137" t="s">
        <v>159</v>
      </c>
      <c r="BK125" s="146">
        <f>SUM(BK126:BK138)</f>
        <v>0</v>
      </c>
    </row>
    <row r="126" spans="1:65" s="2" customFormat="1" ht="16.5" customHeight="1">
      <c r="A126" s="33"/>
      <c r="B126" s="149"/>
      <c r="C126" s="150" t="s">
        <v>80</v>
      </c>
      <c r="D126" s="150" t="s">
        <v>162</v>
      </c>
      <c r="E126" s="151" t="s">
        <v>77</v>
      </c>
      <c r="F126" s="152" t="s">
        <v>1725</v>
      </c>
      <c r="G126" s="153" t="s">
        <v>246</v>
      </c>
      <c r="H126" s="154">
        <v>520</v>
      </c>
      <c r="I126" s="155"/>
      <c r="J126" s="156">
        <f t="shared" ref="J126:J138" si="0">ROUND(I126*H126,2)</f>
        <v>0</v>
      </c>
      <c r="K126" s="152" t="s">
        <v>1</v>
      </c>
      <c r="L126" s="34"/>
      <c r="M126" s="157" t="s">
        <v>1</v>
      </c>
      <c r="N126" s="158" t="s">
        <v>39</v>
      </c>
      <c r="O126" s="59"/>
      <c r="P126" s="159">
        <f t="shared" ref="P126:P138" si="1">O126*H126</f>
        <v>0</v>
      </c>
      <c r="Q126" s="159">
        <v>0</v>
      </c>
      <c r="R126" s="159">
        <f t="shared" ref="R126:R138" si="2">Q126*H126</f>
        <v>0</v>
      </c>
      <c r="S126" s="159">
        <v>0</v>
      </c>
      <c r="T126" s="160">
        <f t="shared" ref="T126:T138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1" t="s">
        <v>167</v>
      </c>
      <c r="AT126" s="161" t="s">
        <v>162</v>
      </c>
      <c r="AU126" s="161" t="s">
        <v>86</v>
      </c>
      <c r="AY126" s="18" t="s">
        <v>159</v>
      </c>
      <c r="BE126" s="162">
        <f t="shared" ref="BE126:BE138" si="4">IF(N126="základní",J126,0)</f>
        <v>0</v>
      </c>
      <c r="BF126" s="162">
        <f t="shared" ref="BF126:BF138" si="5">IF(N126="snížená",J126,0)</f>
        <v>0</v>
      </c>
      <c r="BG126" s="162">
        <f t="shared" ref="BG126:BG138" si="6">IF(N126="zákl. přenesená",J126,0)</f>
        <v>0</v>
      </c>
      <c r="BH126" s="162">
        <f t="shared" ref="BH126:BH138" si="7">IF(N126="sníž. přenesená",J126,0)</f>
        <v>0</v>
      </c>
      <c r="BI126" s="162">
        <f t="shared" ref="BI126:BI138" si="8">IF(N126="nulová",J126,0)</f>
        <v>0</v>
      </c>
      <c r="BJ126" s="18" t="s">
        <v>86</v>
      </c>
      <c r="BK126" s="162">
        <f t="shared" ref="BK126:BK138" si="9">ROUND(I126*H126,2)</f>
        <v>0</v>
      </c>
      <c r="BL126" s="18" t="s">
        <v>167</v>
      </c>
      <c r="BM126" s="161" t="s">
        <v>86</v>
      </c>
    </row>
    <row r="127" spans="1:65" s="2" customFormat="1" ht="16.5" customHeight="1">
      <c r="A127" s="33"/>
      <c r="B127" s="149"/>
      <c r="C127" s="150" t="s">
        <v>86</v>
      </c>
      <c r="D127" s="150" t="s">
        <v>162</v>
      </c>
      <c r="E127" s="151" t="s">
        <v>103</v>
      </c>
      <c r="F127" s="152" t="s">
        <v>1726</v>
      </c>
      <c r="G127" s="153" t="s">
        <v>1575</v>
      </c>
      <c r="H127" s="154">
        <v>180</v>
      </c>
      <c r="I127" s="155"/>
      <c r="J127" s="156">
        <f t="shared" si="0"/>
        <v>0</v>
      </c>
      <c r="K127" s="152" t="s">
        <v>1</v>
      </c>
      <c r="L127" s="34"/>
      <c r="M127" s="157" t="s">
        <v>1</v>
      </c>
      <c r="N127" s="158" t="s">
        <v>39</v>
      </c>
      <c r="O127" s="59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1" t="s">
        <v>167</v>
      </c>
      <c r="AT127" s="161" t="s">
        <v>162</v>
      </c>
      <c r="AU127" s="161" t="s">
        <v>86</v>
      </c>
      <c r="AY127" s="18" t="s">
        <v>159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8" t="s">
        <v>86</v>
      </c>
      <c r="BK127" s="162">
        <f t="shared" si="9"/>
        <v>0</v>
      </c>
      <c r="BL127" s="18" t="s">
        <v>167</v>
      </c>
      <c r="BM127" s="161" t="s">
        <v>167</v>
      </c>
    </row>
    <row r="128" spans="1:65" s="2" customFormat="1" ht="16.5" customHeight="1">
      <c r="A128" s="33"/>
      <c r="B128" s="149"/>
      <c r="C128" s="150" t="s">
        <v>160</v>
      </c>
      <c r="D128" s="150" t="s">
        <v>162</v>
      </c>
      <c r="E128" s="151" t="s">
        <v>686</v>
      </c>
      <c r="F128" s="152" t="s">
        <v>1727</v>
      </c>
      <c r="G128" s="153" t="s">
        <v>1575</v>
      </c>
      <c r="H128" s="154">
        <v>140</v>
      </c>
      <c r="I128" s="155"/>
      <c r="J128" s="156">
        <f t="shared" si="0"/>
        <v>0</v>
      </c>
      <c r="K128" s="152" t="s">
        <v>1</v>
      </c>
      <c r="L128" s="34"/>
      <c r="M128" s="157" t="s">
        <v>1</v>
      </c>
      <c r="N128" s="158" t="s">
        <v>39</v>
      </c>
      <c r="O128" s="59"/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167</v>
      </c>
      <c r="AT128" s="161" t="s">
        <v>162</v>
      </c>
      <c r="AU128" s="161" t="s">
        <v>86</v>
      </c>
      <c r="AY128" s="18" t="s">
        <v>159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8" t="s">
        <v>86</v>
      </c>
      <c r="BK128" s="162">
        <f t="shared" si="9"/>
        <v>0</v>
      </c>
      <c r="BL128" s="18" t="s">
        <v>167</v>
      </c>
      <c r="BM128" s="161" t="s">
        <v>174</v>
      </c>
    </row>
    <row r="129" spans="1:65" s="2" customFormat="1" ht="16.5" customHeight="1">
      <c r="A129" s="33"/>
      <c r="B129" s="149"/>
      <c r="C129" s="150" t="s">
        <v>167</v>
      </c>
      <c r="D129" s="150" t="s">
        <v>162</v>
      </c>
      <c r="E129" s="151" t="s">
        <v>691</v>
      </c>
      <c r="F129" s="152" t="s">
        <v>1728</v>
      </c>
      <c r="G129" s="153" t="s">
        <v>1575</v>
      </c>
      <c r="H129" s="154">
        <v>180</v>
      </c>
      <c r="I129" s="155"/>
      <c r="J129" s="156">
        <f t="shared" si="0"/>
        <v>0</v>
      </c>
      <c r="K129" s="152" t="s">
        <v>1</v>
      </c>
      <c r="L129" s="34"/>
      <c r="M129" s="157" t="s">
        <v>1</v>
      </c>
      <c r="N129" s="158" t="s">
        <v>39</v>
      </c>
      <c r="O129" s="59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167</v>
      </c>
      <c r="AT129" s="161" t="s">
        <v>162</v>
      </c>
      <c r="AU129" s="161" t="s">
        <v>86</v>
      </c>
      <c r="AY129" s="18" t="s">
        <v>159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8" t="s">
        <v>86</v>
      </c>
      <c r="BK129" s="162">
        <f t="shared" si="9"/>
        <v>0</v>
      </c>
      <c r="BL129" s="18" t="s">
        <v>167</v>
      </c>
      <c r="BM129" s="161" t="s">
        <v>178</v>
      </c>
    </row>
    <row r="130" spans="1:65" s="2" customFormat="1" ht="16.5" customHeight="1">
      <c r="A130" s="33"/>
      <c r="B130" s="149"/>
      <c r="C130" s="150" t="s">
        <v>189</v>
      </c>
      <c r="D130" s="150" t="s">
        <v>162</v>
      </c>
      <c r="E130" s="151" t="s">
        <v>696</v>
      </c>
      <c r="F130" s="152" t="s">
        <v>1729</v>
      </c>
      <c r="G130" s="153" t="s">
        <v>1575</v>
      </c>
      <c r="H130" s="154">
        <v>1</v>
      </c>
      <c r="I130" s="155"/>
      <c r="J130" s="156">
        <f t="shared" si="0"/>
        <v>0</v>
      </c>
      <c r="K130" s="152" t="s">
        <v>1</v>
      </c>
      <c r="L130" s="34"/>
      <c r="M130" s="157" t="s">
        <v>1</v>
      </c>
      <c r="N130" s="158" t="s">
        <v>39</v>
      </c>
      <c r="O130" s="59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1" t="s">
        <v>167</v>
      </c>
      <c r="AT130" s="161" t="s">
        <v>162</v>
      </c>
      <c r="AU130" s="161" t="s">
        <v>86</v>
      </c>
      <c r="AY130" s="18" t="s">
        <v>159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8" t="s">
        <v>86</v>
      </c>
      <c r="BK130" s="162">
        <f t="shared" si="9"/>
        <v>0</v>
      </c>
      <c r="BL130" s="18" t="s">
        <v>167</v>
      </c>
      <c r="BM130" s="161" t="s">
        <v>182</v>
      </c>
    </row>
    <row r="131" spans="1:65" s="2" customFormat="1" ht="24.2" customHeight="1">
      <c r="A131" s="33"/>
      <c r="B131" s="149"/>
      <c r="C131" s="150" t="s">
        <v>174</v>
      </c>
      <c r="D131" s="150" t="s">
        <v>162</v>
      </c>
      <c r="E131" s="151" t="s">
        <v>702</v>
      </c>
      <c r="F131" s="152" t="s">
        <v>1730</v>
      </c>
      <c r="G131" s="153" t="s">
        <v>1575</v>
      </c>
      <c r="H131" s="154">
        <v>5</v>
      </c>
      <c r="I131" s="155"/>
      <c r="J131" s="156">
        <f t="shared" si="0"/>
        <v>0</v>
      </c>
      <c r="K131" s="152" t="s">
        <v>1</v>
      </c>
      <c r="L131" s="34"/>
      <c r="M131" s="157" t="s">
        <v>1</v>
      </c>
      <c r="N131" s="158" t="s">
        <v>39</v>
      </c>
      <c r="O131" s="59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167</v>
      </c>
      <c r="AT131" s="161" t="s">
        <v>162</v>
      </c>
      <c r="AU131" s="161" t="s">
        <v>86</v>
      </c>
      <c r="AY131" s="18" t="s">
        <v>159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8" t="s">
        <v>86</v>
      </c>
      <c r="BK131" s="162">
        <f t="shared" si="9"/>
        <v>0</v>
      </c>
      <c r="BL131" s="18" t="s">
        <v>167</v>
      </c>
      <c r="BM131" s="161" t="s">
        <v>192</v>
      </c>
    </row>
    <row r="132" spans="1:65" s="2" customFormat="1" ht="16.5" customHeight="1">
      <c r="A132" s="33"/>
      <c r="B132" s="149"/>
      <c r="C132" s="150" t="s">
        <v>206</v>
      </c>
      <c r="D132" s="150" t="s">
        <v>162</v>
      </c>
      <c r="E132" s="151" t="s">
        <v>707</v>
      </c>
      <c r="F132" s="152" t="s">
        <v>1731</v>
      </c>
      <c r="G132" s="153" t="s">
        <v>1575</v>
      </c>
      <c r="H132" s="154">
        <v>9</v>
      </c>
      <c r="I132" s="155"/>
      <c r="J132" s="156">
        <f t="shared" si="0"/>
        <v>0</v>
      </c>
      <c r="K132" s="152" t="s">
        <v>1</v>
      </c>
      <c r="L132" s="34"/>
      <c r="M132" s="157" t="s">
        <v>1</v>
      </c>
      <c r="N132" s="158" t="s">
        <v>39</v>
      </c>
      <c r="O132" s="59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167</v>
      </c>
      <c r="AT132" s="161" t="s">
        <v>162</v>
      </c>
      <c r="AU132" s="161" t="s">
        <v>86</v>
      </c>
      <c r="AY132" s="18" t="s">
        <v>159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8" t="s">
        <v>86</v>
      </c>
      <c r="BK132" s="162">
        <f t="shared" si="9"/>
        <v>0</v>
      </c>
      <c r="BL132" s="18" t="s">
        <v>167</v>
      </c>
      <c r="BM132" s="161" t="s">
        <v>201</v>
      </c>
    </row>
    <row r="133" spans="1:65" s="2" customFormat="1" ht="16.5" customHeight="1">
      <c r="A133" s="33"/>
      <c r="B133" s="149"/>
      <c r="C133" s="150" t="s">
        <v>178</v>
      </c>
      <c r="D133" s="150" t="s">
        <v>162</v>
      </c>
      <c r="E133" s="151" t="s">
        <v>711</v>
      </c>
      <c r="F133" s="152" t="s">
        <v>1732</v>
      </c>
      <c r="G133" s="153" t="s">
        <v>1575</v>
      </c>
      <c r="H133" s="154">
        <v>50</v>
      </c>
      <c r="I133" s="155"/>
      <c r="J133" s="156">
        <f t="shared" si="0"/>
        <v>0</v>
      </c>
      <c r="K133" s="152" t="s">
        <v>1</v>
      </c>
      <c r="L133" s="34"/>
      <c r="M133" s="157" t="s">
        <v>1</v>
      </c>
      <c r="N133" s="158" t="s">
        <v>39</v>
      </c>
      <c r="O133" s="59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167</v>
      </c>
      <c r="AT133" s="161" t="s">
        <v>162</v>
      </c>
      <c r="AU133" s="161" t="s">
        <v>86</v>
      </c>
      <c r="AY133" s="18" t="s">
        <v>159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8" t="s">
        <v>86</v>
      </c>
      <c r="BK133" s="162">
        <f t="shared" si="9"/>
        <v>0</v>
      </c>
      <c r="BL133" s="18" t="s">
        <v>167</v>
      </c>
      <c r="BM133" s="161" t="s">
        <v>209</v>
      </c>
    </row>
    <row r="134" spans="1:65" s="2" customFormat="1" ht="16.5" customHeight="1">
      <c r="A134" s="33"/>
      <c r="B134" s="149"/>
      <c r="C134" s="150" t="s">
        <v>226</v>
      </c>
      <c r="D134" s="150" t="s">
        <v>162</v>
      </c>
      <c r="E134" s="151" t="s">
        <v>718</v>
      </c>
      <c r="F134" s="152" t="s">
        <v>1733</v>
      </c>
      <c r="G134" s="153" t="s">
        <v>1575</v>
      </c>
      <c r="H134" s="154">
        <v>15</v>
      </c>
      <c r="I134" s="155"/>
      <c r="J134" s="156">
        <f t="shared" si="0"/>
        <v>0</v>
      </c>
      <c r="K134" s="152" t="s">
        <v>1</v>
      </c>
      <c r="L134" s="34"/>
      <c r="M134" s="157" t="s">
        <v>1</v>
      </c>
      <c r="N134" s="158" t="s">
        <v>39</v>
      </c>
      <c r="O134" s="59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167</v>
      </c>
      <c r="AT134" s="161" t="s">
        <v>162</v>
      </c>
      <c r="AU134" s="161" t="s">
        <v>86</v>
      </c>
      <c r="AY134" s="18" t="s">
        <v>159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8" t="s">
        <v>86</v>
      </c>
      <c r="BK134" s="162">
        <f t="shared" si="9"/>
        <v>0</v>
      </c>
      <c r="BL134" s="18" t="s">
        <v>167</v>
      </c>
      <c r="BM134" s="161" t="s">
        <v>213</v>
      </c>
    </row>
    <row r="135" spans="1:65" s="2" customFormat="1" ht="16.5" customHeight="1">
      <c r="A135" s="33"/>
      <c r="B135" s="149"/>
      <c r="C135" s="150" t="s">
        <v>182</v>
      </c>
      <c r="D135" s="150" t="s">
        <v>162</v>
      </c>
      <c r="E135" s="151" t="s">
        <v>469</v>
      </c>
      <c r="F135" s="152" t="s">
        <v>1734</v>
      </c>
      <c r="G135" s="153" t="s">
        <v>1575</v>
      </c>
      <c r="H135" s="154">
        <v>9</v>
      </c>
      <c r="I135" s="155"/>
      <c r="J135" s="156">
        <f t="shared" si="0"/>
        <v>0</v>
      </c>
      <c r="K135" s="152" t="s">
        <v>1</v>
      </c>
      <c r="L135" s="34"/>
      <c r="M135" s="157" t="s">
        <v>1</v>
      </c>
      <c r="N135" s="158" t="s">
        <v>39</v>
      </c>
      <c r="O135" s="59"/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167</v>
      </c>
      <c r="AT135" s="161" t="s">
        <v>162</v>
      </c>
      <c r="AU135" s="161" t="s">
        <v>86</v>
      </c>
      <c r="AY135" s="18" t="s">
        <v>159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8" t="s">
        <v>86</v>
      </c>
      <c r="BK135" s="162">
        <f t="shared" si="9"/>
        <v>0</v>
      </c>
      <c r="BL135" s="18" t="s">
        <v>167</v>
      </c>
      <c r="BM135" s="161" t="s">
        <v>229</v>
      </c>
    </row>
    <row r="136" spans="1:65" s="2" customFormat="1" ht="16.5" customHeight="1">
      <c r="A136" s="33"/>
      <c r="B136" s="149"/>
      <c r="C136" s="150" t="s">
        <v>234</v>
      </c>
      <c r="D136" s="150" t="s">
        <v>162</v>
      </c>
      <c r="E136" s="151" t="s">
        <v>726</v>
      </c>
      <c r="F136" s="152" t="s">
        <v>1735</v>
      </c>
      <c r="G136" s="153" t="s">
        <v>1575</v>
      </c>
      <c r="H136" s="154">
        <v>9</v>
      </c>
      <c r="I136" s="155"/>
      <c r="J136" s="156">
        <f t="shared" si="0"/>
        <v>0</v>
      </c>
      <c r="K136" s="152" t="s">
        <v>1</v>
      </c>
      <c r="L136" s="34"/>
      <c r="M136" s="157" t="s">
        <v>1</v>
      </c>
      <c r="N136" s="158" t="s">
        <v>39</v>
      </c>
      <c r="O136" s="59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167</v>
      </c>
      <c r="AT136" s="161" t="s">
        <v>162</v>
      </c>
      <c r="AU136" s="161" t="s">
        <v>86</v>
      </c>
      <c r="AY136" s="18" t="s">
        <v>159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8" t="s">
        <v>86</v>
      </c>
      <c r="BK136" s="162">
        <f t="shared" si="9"/>
        <v>0</v>
      </c>
      <c r="BL136" s="18" t="s">
        <v>167</v>
      </c>
      <c r="BM136" s="161" t="s">
        <v>232</v>
      </c>
    </row>
    <row r="137" spans="1:65" s="2" customFormat="1" ht="16.5" customHeight="1">
      <c r="A137" s="33"/>
      <c r="B137" s="149"/>
      <c r="C137" s="150" t="s">
        <v>192</v>
      </c>
      <c r="D137" s="150" t="s">
        <v>162</v>
      </c>
      <c r="E137" s="151" t="s">
        <v>474</v>
      </c>
      <c r="F137" s="152" t="s">
        <v>1736</v>
      </c>
      <c r="G137" s="153" t="s">
        <v>1575</v>
      </c>
      <c r="H137" s="154">
        <v>18</v>
      </c>
      <c r="I137" s="155"/>
      <c r="J137" s="156">
        <f t="shared" si="0"/>
        <v>0</v>
      </c>
      <c r="K137" s="152" t="s">
        <v>1</v>
      </c>
      <c r="L137" s="34"/>
      <c r="M137" s="157" t="s">
        <v>1</v>
      </c>
      <c r="N137" s="158" t="s">
        <v>39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167</v>
      </c>
      <c r="AT137" s="161" t="s">
        <v>162</v>
      </c>
      <c r="AU137" s="161" t="s">
        <v>86</v>
      </c>
      <c r="AY137" s="18" t="s">
        <v>159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8" t="s">
        <v>86</v>
      </c>
      <c r="BK137" s="162">
        <f t="shared" si="9"/>
        <v>0</v>
      </c>
      <c r="BL137" s="18" t="s">
        <v>167</v>
      </c>
      <c r="BM137" s="161" t="s">
        <v>237</v>
      </c>
    </row>
    <row r="138" spans="1:65" s="2" customFormat="1" ht="16.5" customHeight="1">
      <c r="A138" s="33"/>
      <c r="B138" s="149"/>
      <c r="C138" s="150" t="s">
        <v>243</v>
      </c>
      <c r="D138" s="150" t="s">
        <v>162</v>
      </c>
      <c r="E138" s="151" t="s">
        <v>736</v>
      </c>
      <c r="F138" s="152" t="s">
        <v>1737</v>
      </c>
      <c r="G138" s="153" t="s">
        <v>1575</v>
      </c>
      <c r="H138" s="154">
        <v>9</v>
      </c>
      <c r="I138" s="155"/>
      <c r="J138" s="156">
        <f t="shared" si="0"/>
        <v>0</v>
      </c>
      <c r="K138" s="152" t="s">
        <v>1</v>
      </c>
      <c r="L138" s="34"/>
      <c r="M138" s="157" t="s">
        <v>1</v>
      </c>
      <c r="N138" s="158" t="s">
        <v>39</v>
      </c>
      <c r="O138" s="59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167</v>
      </c>
      <c r="AT138" s="161" t="s">
        <v>162</v>
      </c>
      <c r="AU138" s="161" t="s">
        <v>86</v>
      </c>
      <c r="AY138" s="18" t="s">
        <v>159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8" t="s">
        <v>86</v>
      </c>
      <c r="BK138" s="162">
        <f t="shared" si="9"/>
        <v>0</v>
      </c>
      <c r="BL138" s="18" t="s">
        <v>167</v>
      </c>
      <c r="BM138" s="161" t="s">
        <v>242</v>
      </c>
    </row>
    <row r="139" spans="1:65" s="12" customFormat="1" ht="22.9" customHeight="1">
      <c r="B139" s="136"/>
      <c r="D139" s="137" t="s">
        <v>72</v>
      </c>
      <c r="E139" s="147" t="s">
        <v>677</v>
      </c>
      <c r="F139" s="147" t="s">
        <v>1664</v>
      </c>
      <c r="I139" s="139"/>
      <c r="J139" s="148">
        <f>BK139</f>
        <v>0</v>
      </c>
      <c r="L139" s="136"/>
      <c r="M139" s="141"/>
      <c r="N139" s="142"/>
      <c r="O139" s="142"/>
      <c r="P139" s="143">
        <f>SUM(P140:P143)</f>
        <v>0</v>
      </c>
      <c r="Q139" s="142"/>
      <c r="R139" s="143">
        <f>SUM(R140:R143)</f>
        <v>0</v>
      </c>
      <c r="S139" s="142"/>
      <c r="T139" s="144">
        <f>SUM(T140:T143)</f>
        <v>0</v>
      </c>
      <c r="AR139" s="137" t="s">
        <v>80</v>
      </c>
      <c r="AT139" s="145" t="s">
        <v>72</v>
      </c>
      <c r="AU139" s="145" t="s">
        <v>80</v>
      </c>
      <c r="AY139" s="137" t="s">
        <v>159</v>
      </c>
      <c r="BK139" s="146">
        <f>SUM(BK140:BK143)</f>
        <v>0</v>
      </c>
    </row>
    <row r="140" spans="1:65" s="2" customFormat="1" ht="21.75" customHeight="1">
      <c r="A140" s="33"/>
      <c r="B140" s="149"/>
      <c r="C140" s="150" t="s">
        <v>201</v>
      </c>
      <c r="D140" s="150" t="s">
        <v>162</v>
      </c>
      <c r="E140" s="151" t="s">
        <v>1160</v>
      </c>
      <c r="F140" s="152" t="s">
        <v>1738</v>
      </c>
      <c r="G140" s="153" t="s">
        <v>1575</v>
      </c>
      <c r="H140" s="154">
        <v>1</v>
      </c>
      <c r="I140" s="155"/>
      <c r="J140" s="156">
        <f>ROUND(I140*H140,2)</f>
        <v>0</v>
      </c>
      <c r="K140" s="152" t="s">
        <v>1</v>
      </c>
      <c r="L140" s="34"/>
      <c r="M140" s="157" t="s">
        <v>1</v>
      </c>
      <c r="N140" s="158" t="s">
        <v>39</v>
      </c>
      <c r="O140" s="59"/>
      <c r="P140" s="159">
        <f>O140*H140</f>
        <v>0</v>
      </c>
      <c r="Q140" s="159">
        <v>0</v>
      </c>
      <c r="R140" s="159">
        <f>Q140*H140</f>
        <v>0</v>
      </c>
      <c r="S140" s="159">
        <v>0</v>
      </c>
      <c r="T140" s="160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167</v>
      </c>
      <c r="AT140" s="161" t="s">
        <v>162</v>
      </c>
      <c r="AU140" s="161" t="s">
        <v>86</v>
      </c>
      <c r="AY140" s="18" t="s">
        <v>159</v>
      </c>
      <c r="BE140" s="162">
        <f>IF(N140="základní",J140,0)</f>
        <v>0</v>
      </c>
      <c r="BF140" s="162">
        <f>IF(N140="snížená",J140,0)</f>
        <v>0</v>
      </c>
      <c r="BG140" s="162">
        <f>IF(N140="zákl. přenesená",J140,0)</f>
        <v>0</v>
      </c>
      <c r="BH140" s="162">
        <f>IF(N140="sníž. přenesená",J140,0)</f>
        <v>0</v>
      </c>
      <c r="BI140" s="162">
        <f>IF(N140="nulová",J140,0)</f>
        <v>0</v>
      </c>
      <c r="BJ140" s="18" t="s">
        <v>86</v>
      </c>
      <c r="BK140" s="162">
        <f>ROUND(I140*H140,2)</f>
        <v>0</v>
      </c>
      <c r="BL140" s="18" t="s">
        <v>167</v>
      </c>
      <c r="BM140" s="161" t="s">
        <v>247</v>
      </c>
    </row>
    <row r="141" spans="1:65" s="2" customFormat="1" ht="21.75" customHeight="1">
      <c r="A141" s="33"/>
      <c r="B141" s="149"/>
      <c r="C141" s="150" t="s">
        <v>8</v>
      </c>
      <c r="D141" s="150" t="s">
        <v>162</v>
      </c>
      <c r="E141" s="151" t="s">
        <v>680</v>
      </c>
      <c r="F141" s="152" t="s">
        <v>1739</v>
      </c>
      <c r="G141" s="153" t="s">
        <v>1575</v>
      </c>
      <c r="H141" s="154">
        <v>1</v>
      </c>
      <c r="I141" s="155"/>
      <c r="J141" s="156">
        <f>ROUND(I141*H141,2)</f>
        <v>0</v>
      </c>
      <c r="K141" s="152" t="s">
        <v>1</v>
      </c>
      <c r="L141" s="34"/>
      <c r="M141" s="157" t="s">
        <v>1</v>
      </c>
      <c r="N141" s="158" t="s">
        <v>39</v>
      </c>
      <c r="O141" s="59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167</v>
      </c>
      <c r="AT141" s="161" t="s">
        <v>162</v>
      </c>
      <c r="AU141" s="161" t="s">
        <v>86</v>
      </c>
      <c r="AY141" s="18" t="s">
        <v>159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8" t="s">
        <v>86</v>
      </c>
      <c r="BK141" s="162">
        <f>ROUND(I141*H141,2)</f>
        <v>0</v>
      </c>
      <c r="BL141" s="18" t="s">
        <v>167</v>
      </c>
      <c r="BM141" s="161" t="s">
        <v>256</v>
      </c>
    </row>
    <row r="142" spans="1:65" s="2" customFormat="1" ht="16.5" customHeight="1">
      <c r="A142" s="33"/>
      <c r="B142" s="149"/>
      <c r="C142" s="150" t="s">
        <v>209</v>
      </c>
      <c r="D142" s="150" t="s">
        <v>162</v>
      </c>
      <c r="E142" s="151" t="s">
        <v>1167</v>
      </c>
      <c r="F142" s="152" t="s">
        <v>1740</v>
      </c>
      <c r="G142" s="153" t="s">
        <v>1575</v>
      </c>
      <c r="H142" s="154">
        <v>1</v>
      </c>
      <c r="I142" s="155"/>
      <c r="J142" s="156">
        <f>ROUND(I142*H142,2)</f>
        <v>0</v>
      </c>
      <c r="K142" s="152" t="s">
        <v>1</v>
      </c>
      <c r="L142" s="34"/>
      <c r="M142" s="157" t="s">
        <v>1</v>
      </c>
      <c r="N142" s="158" t="s">
        <v>39</v>
      </c>
      <c r="O142" s="59"/>
      <c r="P142" s="159">
        <f>O142*H142</f>
        <v>0</v>
      </c>
      <c r="Q142" s="159">
        <v>0</v>
      </c>
      <c r="R142" s="159">
        <f>Q142*H142</f>
        <v>0</v>
      </c>
      <c r="S142" s="159">
        <v>0</v>
      </c>
      <c r="T142" s="160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167</v>
      </c>
      <c r="AT142" s="161" t="s">
        <v>162</v>
      </c>
      <c r="AU142" s="161" t="s">
        <v>86</v>
      </c>
      <c r="AY142" s="18" t="s">
        <v>159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8" t="s">
        <v>86</v>
      </c>
      <c r="BK142" s="162">
        <f>ROUND(I142*H142,2)</f>
        <v>0</v>
      </c>
      <c r="BL142" s="18" t="s">
        <v>167</v>
      </c>
      <c r="BM142" s="161" t="s">
        <v>267</v>
      </c>
    </row>
    <row r="143" spans="1:65" s="2" customFormat="1" ht="16.5" customHeight="1">
      <c r="A143" s="33"/>
      <c r="B143" s="149"/>
      <c r="C143" s="150" t="s">
        <v>268</v>
      </c>
      <c r="D143" s="150" t="s">
        <v>162</v>
      </c>
      <c r="E143" s="151" t="s">
        <v>684</v>
      </c>
      <c r="F143" s="152" t="s">
        <v>1741</v>
      </c>
      <c r="G143" s="153" t="s">
        <v>1575</v>
      </c>
      <c r="H143" s="154">
        <v>1</v>
      </c>
      <c r="I143" s="155"/>
      <c r="J143" s="156">
        <f>ROUND(I143*H143,2)</f>
        <v>0</v>
      </c>
      <c r="K143" s="152" t="s">
        <v>1</v>
      </c>
      <c r="L143" s="34"/>
      <c r="M143" s="209" t="s">
        <v>1</v>
      </c>
      <c r="N143" s="210" t="s">
        <v>39</v>
      </c>
      <c r="O143" s="211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167</v>
      </c>
      <c r="AT143" s="161" t="s">
        <v>162</v>
      </c>
      <c r="AU143" s="161" t="s">
        <v>86</v>
      </c>
      <c r="AY143" s="18" t="s">
        <v>159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86</v>
      </c>
      <c r="BK143" s="162">
        <f>ROUND(I143*H143,2)</f>
        <v>0</v>
      </c>
      <c r="BL143" s="18" t="s">
        <v>167</v>
      </c>
      <c r="BM143" s="161" t="s">
        <v>272</v>
      </c>
    </row>
    <row r="144" spans="1:65" s="2" customFormat="1" ht="6.95" customHeight="1">
      <c r="A144" s="33"/>
      <c r="B144" s="48"/>
      <c r="C144" s="49"/>
      <c r="D144" s="49"/>
      <c r="E144" s="49"/>
      <c r="F144" s="49"/>
      <c r="G144" s="49"/>
      <c r="H144" s="49"/>
      <c r="I144" s="49"/>
      <c r="J144" s="49"/>
      <c r="K144" s="49"/>
      <c r="L144" s="34"/>
      <c r="M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</sheetData>
  <autoFilter ref="C122:K143" xr:uid="{00000000-0009-0000-0000-000005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5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102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120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1742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ROUND((SUM(BE124:BE149)),  2)</f>
        <v>0</v>
      </c>
      <c r="G35" s="33"/>
      <c r="H35" s="33"/>
      <c r="I35" s="106">
        <v>0.21</v>
      </c>
      <c r="J35" s="105">
        <f>ROUND(((SUM(BE124:BE149))*I35),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ROUND((SUM(BF124:BF149)),  2)</f>
        <v>0</v>
      </c>
      <c r="G36" s="33"/>
      <c r="H36" s="33"/>
      <c r="I36" s="106">
        <v>0.15</v>
      </c>
      <c r="J36" s="105">
        <f>ROUND(((SUM(BF124:BF149))*I36),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ROUND((SUM(BG124:BG149)),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ROUND((SUM(BH124:BH149)),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ROUND((SUM(BI124:BI149)),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120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101.9 - Vedlejší rozpočtové náklady - uznatelné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1743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10" customFormat="1" ht="19.899999999999999" customHeight="1">
      <c r="B100" s="122"/>
      <c r="D100" s="123" t="s">
        <v>1744</v>
      </c>
      <c r="E100" s="124"/>
      <c r="F100" s="124"/>
      <c r="G100" s="124"/>
      <c r="H100" s="124"/>
      <c r="I100" s="124"/>
      <c r="J100" s="125">
        <f>J126</f>
        <v>0</v>
      </c>
      <c r="L100" s="122"/>
    </row>
    <row r="101" spans="1:47" s="10" customFormat="1" ht="19.899999999999999" customHeight="1">
      <c r="B101" s="122"/>
      <c r="D101" s="123" t="s">
        <v>1745</v>
      </c>
      <c r="E101" s="124"/>
      <c r="F101" s="124"/>
      <c r="G101" s="124"/>
      <c r="H101" s="124"/>
      <c r="I101" s="124"/>
      <c r="J101" s="125">
        <f>J131</f>
        <v>0</v>
      </c>
      <c r="L101" s="122"/>
    </row>
    <row r="102" spans="1:47" s="10" customFormat="1" ht="19.899999999999999" customHeight="1">
      <c r="B102" s="122"/>
      <c r="D102" s="123" t="s">
        <v>1746</v>
      </c>
      <c r="E102" s="124"/>
      <c r="F102" s="124"/>
      <c r="G102" s="124"/>
      <c r="H102" s="124"/>
      <c r="I102" s="124"/>
      <c r="J102" s="125">
        <f>J135</f>
        <v>0</v>
      </c>
      <c r="L102" s="122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6.95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6.95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4.95" customHeight="1">
      <c r="A109" s="33"/>
      <c r="B109" s="34"/>
      <c r="C109" s="22" t="s">
        <v>144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6.5" customHeight="1">
      <c r="A112" s="33"/>
      <c r="B112" s="34"/>
      <c r="C112" s="33"/>
      <c r="D112" s="33"/>
      <c r="E112" s="267" t="str">
        <f>E7</f>
        <v>BD Husova 546-550-revize-cú2021</v>
      </c>
      <c r="F112" s="268"/>
      <c r="G112" s="268"/>
      <c r="H112" s="268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119</v>
      </c>
      <c r="L113" s="21"/>
    </row>
    <row r="114" spans="1:65" s="2" customFormat="1" ht="16.5" customHeight="1">
      <c r="A114" s="33"/>
      <c r="B114" s="34"/>
      <c r="C114" s="33"/>
      <c r="D114" s="33"/>
      <c r="E114" s="267" t="s">
        <v>120</v>
      </c>
      <c r="F114" s="269"/>
      <c r="G114" s="269"/>
      <c r="H114" s="269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121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29" t="str">
        <f>E11</f>
        <v>101.9 - Vedlejší rozpočtové náklady - uznatelné</v>
      </c>
      <c r="F116" s="269"/>
      <c r="G116" s="269"/>
      <c r="H116" s="269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3"/>
      <c r="E118" s="33"/>
      <c r="F118" s="26" t="str">
        <f>F14</f>
        <v xml:space="preserve"> </v>
      </c>
      <c r="G118" s="33"/>
      <c r="H118" s="33"/>
      <c r="I118" s="28" t="s">
        <v>22</v>
      </c>
      <c r="J118" s="56" t="str">
        <f>IF(J14="","",J14)</f>
        <v>18. 5. 2020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24</v>
      </c>
      <c r="D120" s="33"/>
      <c r="E120" s="33"/>
      <c r="F120" s="26" t="str">
        <f>E17</f>
        <v xml:space="preserve"> </v>
      </c>
      <c r="G120" s="33"/>
      <c r="H120" s="33"/>
      <c r="I120" s="28" t="s">
        <v>29</v>
      </c>
      <c r="J120" s="31" t="str">
        <f>E23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27</v>
      </c>
      <c r="D121" s="33"/>
      <c r="E121" s="33"/>
      <c r="F121" s="26" t="str">
        <f>IF(E20="","",E20)</f>
        <v>Vyplň údaj</v>
      </c>
      <c r="G121" s="33"/>
      <c r="H121" s="33"/>
      <c r="I121" s="28" t="s">
        <v>31</v>
      </c>
      <c r="J121" s="31" t="str">
        <f>E26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6"/>
      <c r="B123" s="127"/>
      <c r="C123" s="128" t="s">
        <v>145</v>
      </c>
      <c r="D123" s="129" t="s">
        <v>58</v>
      </c>
      <c r="E123" s="129" t="s">
        <v>54</v>
      </c>
      <c r="F123" s="129" t="s">
        <v>55</v>
      </c>
      <c r="G123" s="129" t="s">
        <v>146</v>
      </c>
      <c r="H123" s="129" t="s">
        <v>147</v>
      </c>
      <c r="I123" s="129" t="s">
        <v>148</v>
      </c>
      <c r="J123" s="129" t="s">
        <v>125</v>
      </c>
      <c r="K123" s="130" t="s">
        <v>149</v>
      </c>
      <c r="L123" s="131"/>
      <c r="M123" s="63" t="s">
        <v>1</v>
      </c>
      <c r="N123" s="64" t="s">
        <v>37</v>
      </c>
      <c r="O123" s="64" t="s">
        <v>150</v>
      </c>
      <c r="P123" s="64" t="s">
        <v>151</v>
      </c>
      <c r="Q123" s="64" t="s">
        <v>152</v>
      </c>
      <c r="R123" s="64" t="s">
        <v>153</v>
      </c>
      <c r="S123" s="64" t="s">
        <v>154</v>
      </c>
      <c r="T123" s="65" t="s">
        <v>155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9" customHeight="1">
      <c r="A124" s="33"/>
      <c r="B124" s="34"/>
      <c r="C124" s="70" t="s">
        <v>156</v>
      </c>
      <c r="D124" s="33"/>
      <c r="E124" s="33"/>
      <c r="F124" s="33"/>
      <c r="G124" s="33"/>
      <c r="H124" s="33"/>
      <c r="I124" s="33"/>
      <c r="J124" s="132">
        <f>BK124</f>
        <v>0</v>
      </c>
      <c r="K124" s="33"/>
      <c r="L124" s="34"/>
      <c r="M124" s="66"/>
      <c r="N124" s="57"/>
      <c r="O124" s="67"/>
      <c r="P124" s="133">
        <f>P125</f>
        <v>0</v>
      </c>
      <c r="Q124" s="67"/>
      <c r="R124" s="133">
        <f>R125</f>
        <v>0</v>
      </c>
      <c r="S124" s="67"/>
      <c r="T124" s="134">
        <f>T125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72</v>
      </c>
      <c r="AU124" s="18" t="s">
        <v>127</v>
      </c>
      <c r="BK124" s="135">
        <f>BK125</f>
        <v>0</v>
      </c>
    </row>
    <row r="125" spans="1:65" s="12" customFormat="1" ht="25.9" customHeight="1">
      <c r="B125" s="136"/>
      <c r="D125" s="137" t="s">
        <v>72</v>
      </c>
      <c r="E125" s="138" t="s">
        <v>1747</v>
      </c>
      <c r="F125" s="138" t="s">
        <v>1748</v>
      </c>
      <c r="I125" s="139"/>
      <c r="J125" s="140">
        <f>BK125</f>
        <v>0</v>
      </c>
      <c r="L125" s="136"/>
      <c r="M125" s="141"/>
      <c r="N125" s="142"/>
      <c r="O125" s="142"/>
      <c r="P125" s="143">
        <f>P126+P131+P135</f>
        <v>0</v>
      </c>
      <c r="Q125" s="142"/>
      <c r="R125" s="143">
        <f>R126+R131+R135</f>
        <v>0</v>
      </c>
      <c r="S125" s="142"/>
      <c r="T125" s="144">
        <f>T126+T131+T135</f>
        <v>0</v>
      </c>
      <c r="AR125" s="137" t="s">
        <v>189</v>
      </c>
      <c r="AT125" s="145" t="s">
        <v>72</v>
      </c>
      <c r="AU125" s="145" t="s">
        <v>73</v>
      </c>
      <c r="AY125" s="137" t="s">
        <v>159</v>
      </c>
      <c r="BK125" s="146">
        <f>BK126+BK131+BK135</f>
        <v>0</v>
      </c>
    </row>
    <row r="126" spans="1:65" s="12" customFormat="1" ht="22.9" customHeight="1">
      <c r="B126" s="136"/>
      <c r="D126" s="137" t="s">
        <v>72</v>
      </c>
      <c r="E126" s="147" t="s">
        <v>1749</v>
      </c>
      <c r="F126" s="147" t="s">
        <v>1750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SUM(P127:P130)</f>
        <v>0</v>
      </c>
      <c r="Q126" s="142"/>
      <c r="R126" s="143">
        <f>SUM(R127:R130)</f>
        <v>0</v>
      </c>
      <c r="S126" s="142"/>
      <c r="T126" s="144">
        <f>SUM(T127:T130)</f>
        <v>0</v>
      </c>
      <c r="AR126" s="137" t="s">
        <v>189</v>
      </c>
      <c r="AT126" s="145" t="s">
        <v>72</v>
      </c>
      <c r="AU126" s="145" t="s">
        <v>80</v>
      </c>
      <c r="AY126" s="137" t="s">
        <v>159</v>
      </c>
      <c r="BK126" s="146">
        <f>SUM(BK127:BK130)</f>
        <v>0</v>
      </c>
    </row>
    <row r="127" spans="1:65" s="2" customFormat="1" ht="16.5" customHeight="1">
      <c r="A127" s="33"/>
      <c r="B127" s="149"/>
      <c r="C127" s="150" t="s">
        <v>80</v>
      </c>
      <c r="D127" s="150" t="s">
        <v>162</v>
      </c>
      <c r="E127" s="151" t="s">
        <v>1751</v>
      </c>
      <c r="F127" s="152" t="s">
        <v>1752</v>
      </c>
      <c r="G127" s="153" t="s">
        <v>1700</v>
      </c>
      <c r="H127" s="154">
        <v>1</v>
      </c>
      <c r="I127" s="155"/>
      <c r="J127" s="156">
        <f>ROUND(I127*H127,2)</f>
        <v>0</v>
      </c>
      <c r="K127" s="152" t="s">
        <v>1</v>
      </c>
      <c r="L127" s="34"/>
      <c r="M127" s="157" t="s">
        <v>1</v>
      </c>
      <c r="N127" s="158" t="s">
        <v>38</v>
      </c>
      <c r="O127" s="59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1" t="s">
        <v>167</v>
      </c>
      <c r="AT127" s="161" t="s">
        <v>162</v>
      </c>
      <c r="AU127" s="161" t="s">
        <v>86</v>
      </c>
      <c r="AY127" s="18" t="s">
        <v>159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8" t="s">
        <v>80</v>
      </c>
      <c r="BK127" s="162">
        <f>ROUND(I127*H127,2)</f>
        <v>0</v>
      </c>
      <c r="BL127" s="18" t="s">
        <v>167</v>
      </c>
      <c r="BM127" s="161" t="s">
        <v>1753</v>
      </c>
    </row>
    <row r="128" spans="1:65" s="2" customFormat="1" ht="16.5" customHeight="1">
      <c r="A128" s="33"/>
      <c r="B128" s="149"/>
      <c r="C128" s="150" t="s">
        <v>86</v>
      </c>
      <c r="D128" s="150" t="s">
        <v>162</v>
      </c>
      <c r="E128" s="151" t="s">
        <v>1754</v>
      </c>
      <c r="F128" s="152" t="s">
        <v>1755</v>
      </c>
      <c r="G128" s="153" t="s">
        <v>1700</v>
      </c>
      <c r="H128" s="154">
        <v>1</v>
      </c>
      <c r="I128" s="155"/>
      <c r="J128" s="156">
        <f>ROUND(I128*H128,2)</f>
        <v>0</v>
      </c>
      <c r="K128" s="152" t="s">
        <v>1</v>
      </c>
      <c r="L128" s="34"/>
      <c r="M128" s="157" t="s">
        <v>1</v>
      </c>
      <c r="N128" s="158" t="s">
        <v>38</v>
      </c>
      <c r="O128" s="59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167</v>
      </c>
      <c r="AT128" s="161" t="s">
        <v>162</v>
      </c>
      <c r="AU128" s="161" t="s">
        <v>86</v>
      </c>
      <c r="AY128" s="18" t="s">
        <v>159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8" t="s">
        <v>80</v>
      </c>
      <c r="BK128" s="162">
        <f>ROUND(I128*H128,2)</f>
        <v>0</v>
      </c>
      <c r="BL128" s="18" t="s">
        <v>167</v>
      </c>
      <c r="BM128" s="161" t="s">
        <v>1756</v>
      </c>
    </row>
    <row r="129" spans="1:65" s="2" customFormat="1" ht="16.5" customHeight="1">
      <c r="A129" s="33"/>
      <c r="B129" s="149"/>
      <c r="C129" s="150" t="s">
        <v>160</v>
      </c>
      <c r="D129" s="150" t="s">
        <v>162</v>
      </c>
      <c r="E129" s="151" t="s">
        <v>1757</v>
      </c>
      <c r="F129" s="152" t="s">
        <v>1758</v>
      </c>
      <c r="G129" s="153" t="s">
        <v>1700</v>
      </c>
      <c r="H129" s="154">
        <v>1</v>
      </c>
      <c r="I129" s="155"/>
      <c r="J129" s="156">
        <f>ROUND(I129*H129,2)</f>
        <v>0</v>
      </c>
      <c r="K129" s="152" t="s">
        <v>1</v>
      </c>
      <c r="L129" s="34"/>
      <c r="M129" s="157" t="s">
        <v>1</v>
      </c>
      <c r="N129" s="158" t="s">
        <v>38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167</v>
      </c>
      <c r="AT129" s="161" t="s">
        <v>162</v>
      </c>
      <c r="AU129" s="161" t="s">
        <v>86</v>
      </c>
      <c r="AY129" s="18" t="s">
        <v>159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80</v>
      </c>
      <c r="BK129" s="162">
        <f>ROUND(I129*H129,2)</f>
        <v>0</v>
      </c>
      <c r="BL129" s="18" t="s">
        <v>167</v>
      </c>
      <c r="BM129" s="161" t="s">
        <v>1759</v>
      </c>
    </row>
    <row r="130" spans="1:65" s="2" customFormat="1" ht="16.5" customHeight="1">
      <c r="A130" s="33"/>
      <c r="B130" s="149"/>
      <c r="C130" s="150" t="s">
        <v>167</v>
      </c>
      <c r="D130" s="150" t="s">
        <v>162</v>
      </c>
      <c r="E130" s="151" t="s">
        <v>1760</v>
      </c>
      <c r="F130" s="152" t="s">
        <v>1761</v>
      </c>
      <c r="G130" s="153" t="s">
        <v>1700</v>
      </c>
      <c r="H130" s="154">
        <v>1</v>
      </c>
      <c r="I130" s="155"/>
      <c r="J130" s="156">
        <f>ROUND(I130*H130,2)</f>
        <v>0</v>
      </c>
      <c r="K130" s="152" t="s">
        <v>1</v>
      </c>
      <c r="L130" s="34"/>
      <c r="M130" s="157" t="s">
        <v>1</v>
      </c>
      <c r="N130" s="158" t="s">
        <v>38</v>
      </c>
      <c r="O130" s="59"/>
      <c r="P130" s="159">
        <f>O130*H130</f>
        <v>0</v>
      </c>
      <c r="Q130" s="159">
        <v>0</v>
      </c>
      <c r="R130" s="159">
        <f>Q130*H130</f>
        <v>0</v>
      </c>
      <c r="S130" s="159">
        <v>0</v>
      </c>
      <c r="T130" s="160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1" t="s">
        <v>167</v>
      </c>
      <c r="AT130" s="161" t="s">
        <v>162</v>
      </c>
      <c r="AU130" s="161" t="s">
        <v>86</v>
      </c>
      <c r="AY130" s="18" t="s">
        <v>159</v>
      </c>
      <c r="BE130" s="162">
        <f>IF(N130="základní",J130,0)</f>
        <v>0</v>
      </c>
      <c r="BF130" s="162">
        <f>IF(N130="snížená",J130,0)</f>
        <v>0</v>
      </c>
      <c r="BG130" s="162">
        <f>IF(N130="zákl. přenesená",J130,0)</f>
        <v>0</v>
      </c>
      <c r="BH130" s="162">
        <f>IF(N130="sníž. přenesená",J130,0)</f>
        <v>0</v>
      </c>
      <c r="BI130" s="162">
        <f>IF(N130="nulová",J130,0)</f>
        <v>0</v>
      </c>
      <c r="BJ130" s="18" t="s">
        <v>80</v>
      </c>
      <c r="BK130" s="162">
        <f>ROUND(I130*H130,2)</f>
        <v>0</v>
      </c>
      <c r="BL130" s="18" t="s">
        <v>167</v>
      </c>
      <c r="BM130" s="161" t="s">
        <v>1762</v>
      </c>
    </row>
    <row r="131" spans="1:65" s="12" customFormat="1" ht="22.9" customHeight="1">
      <c r="B131" s="136"/>
      <c r="D131" s="137" t="s">
        <v>72</v>
      </c>
      <c r="E131" s="147" t="s">
        <v>1763</v>
      </c>
      <c r="F131" s="147" t="s">
        <v>1764</v>
      </c>
      <c r="I131" s="139"/>
      <c r="J131" s="148">
        <f>BK131</f>
        <v>0</v>
      </c>
      <c r="L131" s="136"/>
      <c r="M131" s="141"/>
      <c r="N131" s="142"/>
      <c r="O131" s="142"/>
      <c r="P131" s="143">
        <f>SUM(P132:P134)</f>
        <v>0</v>
      </c>
      <c r="Q131" s="142"/>
      <c r="R131" s="143">
        <f>SUM(R132:R134)</f>
        <v>0</v>
      </c>
      <c r="S131" s="142"/>
      <c r="T131" s="144">
        <f>SUM(T132:T134)</f>
        <v>0</v>
      </c>
      <c r="AR131" s="137" t="s">
        <v>189</v>
      </c>
      <c r="AT131" s="145" t="s">
        <v>72</v>
      </c>
      <c r="AU131" s="145" t="s">
        <v>80</v>
      </c>
      <c r="AY131" s="137" t="s">
        <v>159</v>
      </c>
      <c r="BK131" s="146">
        <f>SUM(BK132:BK134)</f>
        <v>0</v>
      </c>
    </row>
    <row r="132" spans="1:65" s="2" customFormat="1" ht="16.5" customHeight="1">
      <c r="A132" s="33"/>
      <c r="B132" s="149"/>
      <c r="C132" s="150" t="s">
        <v>189</v>
      </c>
      <c r="D132" s="150" t="s">
        <v>162</v>
      </c>
      <c r="E132" s="151" t="s">
        <v>1765</v>
      </c>
      <c r="F132" s="152" t="s">
        <v>1766</v>
      </c>
      <c r="G132" s="153" t="s">
        <v>1700</v>
      </c>
      <c r="H132" s="154">
        <v>1</v>
      </c>
      <c r="I132" s="155"/>
      <c r="J132" s="156">
        <f>ROUND(I132*H132,2)</f>
        <v>0</v>
      </c>
      <c r="K132" s="152" t="s">
        <v>1</v>
      </c>
      <c r="L132" s="34"/>
      <c r="M132" s="157" t="s">
        <v>1</v>
      </c>
      <c r="N132" s="158" t="s">
        <v>38</v>
      </c>
      <c r="O132" s="59"/>
      <c r="P132" s="159">
        <f>O132*H132</f>
        <v>0</v>
      </c>
      <c r="Q132" s="159">
        <v>0</v>
      </c>
      <c r="R132" s="159">
        <f>Q132*H132</f>
        <v>0</v>
      </c>
      <c r="S132" s="159">
        <v>0</v>
      </c>
      <c r="T132" s="160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167</v>
      </c>
      <c r="AT132" s="161" t="s">
        <v>162</v>
      </c>
      <c r="AU132" s="161" t="s">
        <v>86</v>
      </c>
      <c r="AY132" s="18" t="s">
        <v>159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8" t="s">
        <v>80</v>
      </c>
      <c r="BK132" s="162">
        <f>ROUND(I132*H132,2)</f>
        <v>0</v>
      </c>
      <c r="BL132" s="18" t="s">
        <v>167</v>
      </c>
      <c r="BM132" s="161" t="s">
        <v>1767</v>
      </c>
    </row>
    <row r="133" spans="1:65" s="2" customFormat="1" ht="16.5" customHeight="1">
      <c r="A133" s="33"/>
      <c r="B133" s="149"/>
      <c r="C133" s="150" t="s">
        <v>174</v>
      </c>
      <c r="D133" s="150" t="s">
        <v>162</v>
      </c>
      <c r="E133" s="151" t="s">
        <v>1768</v>
      </c>
      <c r="F133" s="152" t="s">
        <v>1769</v>
      </c>
      <c r="G133" s="153" t="s">
        <v>1700</v>
      </c>
      <c r="H133" s="154">
        <v>1</v>
      </c>
      <c r="I133" s="155"/>
      <c r="J133" s="156">
        <f>ROUND(I133*H133,2)</f>
        <v>0</v>
      </c>
      <c r="K133" s="152" t="s">
        <v>1</v>
      </c>
      <c r="L133" s="34"/>
      <c r="M133" s="157" t="s">
        <v>1</v>
      </c>
      <c r="N133" s="158" t="s">
        <v>38</v>
      </c>
      <c r="O133" s="59"/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167</v>
      </c>
      <c r="AT133" s="161" t="s">
        <v>162</v>
      </c>
      <c r="AU133" s="161" t="s">
        <v>86</v>
      </c>
      <c r="AY133" s="18" t="s">
        <v>159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8" t="s">
        <v>80</v>
      </c>
      <c r="BK133" s="162">
        <f>ROUND(I133*H133,2)</f>
        <v>0</v>
      </c>
      <c r="BL133" s="18" t="s">
        <v>167</v>
      </c>
      <c r="BM133" s="161" t="s">
        <v>1770</v>
      </c>
    </row>
    <row r="134" spans="1:65" s="2" customFormat="1" ht="16.5" customHeight="1">
      <c r="A134" s="33"/>
      <c r="B134" s="149"/>
      <c r="C134" s="150" t="s">
        <v>206</v>
      </c>
      <c r="D134" s="150" t="s">
        <v>162</v>
      </c>
      <c r="E134" s="151" t="s">
        <v>1771</v>
      </c>
      <c r="F134" s="152" t="s">
        <v>1772</v>
      </c>
      <c r="G134" s="153" t="s">
        <v>1700</v>
      </c>
      <c r="H134" s="154">
        <v>1</v>
      </c>
      <c r="I134" s="155"/>
      <c r="J134" s="156">
        <f>ROUND(I134*H134,2)</f>
        <v>0</v>
      </c>
      <c r="K134" s="152" t="s">
        <v>1</v>
      </c>
      <c r="L134" s="34"/>
      <c r="M134" s="157" t="s">
        <v>1</v>
      </c>
      <c r="N134" s="158" t="s">
        <v>38</v>
      </c>
      <c r="O134" s="59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167</v>
      </c>
      <c r="AT134" s="161" t="s">
        <v>162</v>
      </c>
      <c r="AU134" s="161" t="s">
        <v>86</v>
      </c>
      <c r="AY134" s="18" t="s">
        <v>159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8" t="s">
        <v>80</v>
      </c>
      <c r="BK134" s="162">
        <f>ROUND(I134*H134,2)</f>
        <v>0</v>
      </c>
      <c r="BL134" s="18" t="s">
        <v>167</v>
      </c>
      <c r="BM134" s="161" t="s">
        <v>1773</v>
      </c>
    </row>
    <row r="135" spans="1:65" s="12" customFormat="1" ht="22.9" customHeight="1">
      <c r="B135" s="136"/>
      <c r="D135" s="137" t="s">
        <v>72</v>
      </c>
      <c r="E135" s="147" t="s">
        <v>1774</v>
      </c>
      <c r="F135" s="147" t="s">
        <v>1775</v>
      </c>
      <c r="I135" s="139"/>
      <c r="J135" s="148">
        <f>BK135</f>
        <v>0</v>
      </c>
      <c r="L135" s="136"/>
      <c r="M135" s="141"/>
      <c r="N135" s="142"/>
      <c r="O135" s="142"/>
      <c r="P135" s="143">
        <f>SUM(P136:P149)</f>
        <v>0</v>
      </c>
      <c r="Q135" s="142"/>
      <c r="R135" s="143">
        <f>SUM(R136:R149)</f>
        <v>0</v>
      </c>
      <c r="S135" s="142"/>
      <c r="T135" s="144">
        <f>SUM(T136:T149)</f>
        <v>0</v>
      </c>
      <c r="AR135" s="137" t="s">
        <v>189</v>
      </c>
      <c r="AT135" s="145" t="s">
        <v>72</v>
      </c>
      <c r="AU135" s="145" t="s">
        <v>80</v>
      </c>
      <c r="AY135" s="137" t="s">
        <v>159</v>
      </c>
      <c r="BK135" s="146">
        <f>SUM(BK136:BK149)</f>
        <v>0</v>
      </c>
    </row>
    <row r="136" spans="1:65" s="2" customFormat="1" ht="24.2" customHeight="1">
      <c r="A136" s="33"/>
      <c r="B136" s="149"/>
      <c r="C136" s="150" t="s">
        <v>178</v>
      </c>
      <c r="D136" s="150" t="s">
        <v>162</v>
      </c>
      <c r="E136" s="151" t="s">
        <v>1776</v>
      </c>
      <c r="F136" s="152" t="s">
        <v>1777</v>
      </c>
      <c r="G136" s="153" t="s">
        <v>1700</v>
      </c>
      <c r="H136" s="154">
        <v>1</v>
      </c>
      <c r="I136" s="155"/>
      <c r="J136" s="156">
        <f t="shared" ref="J136:J149" si="0">ROUND(I136*H136,2)</f>
        <v>0</v>
      </c>
      <c r="K136" s="152" t="s">
        <v>1</v>
      </c>
      <c r="L136" s="34"/>
      <c r="M136" s="157" t="s">
        <v>1</v>
      </c>
      <c r="N136" s="158" t="s">
        <v>38</v>
      </c>
      <c r="O136" s="59"/>
      <c r="P136" s="159">
        <f t="shared" ref="P136:P149" si="1">O136*H136</f>
        <v>0</v>
      </c>
      <c r="Q136" s="159">
        <v>0</v>
      </c>
      <c r="R136" s="159">
        <f t="shared" ref="R136:R149" si="2">Q136*H136</f>
        <v>0</v>
      </c>
      <c r="S136" s="159">
        <v>0</v>
      </c>
      <c r="T136" s="160">
        <f t="shared" ref="T136:T149" si="3"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167</v>
      </c>
      <c r="AT136" s="161" t="s">
        <v>162</v>
      </c>
      <c r="AU136" s="161" t="s">
        <v>86</v>
      </c>
      <c r="AY136" s="18" t="s">
        <v>159</v>
      </c>
      <c r="BE136" s="162">
        <f t="shared" ref="BE136:BE149" si="4">IF(N136="základní",J136,0)</f>
        <v>0</v>
      </c>
      <c r="BF136" s="162">
        <f t="shared" ref="BF136:BF149" si="5">IF(N136="snížená",J136,0)</f>
        <v>0</v>
      </c>
      <c r="BG136" s="162">
        <f t="shared" ref="BG136:BG149" si="6">IF(N136="zákl. přenesená",J136,0)</f>
        <v>0</v>
      </c>
      <c r="BH136" s="162">
        <f t="shared" ref="BH136:BH149" si="7">IF(N136="sníž. přenesená",J136,0)</f>
        <v>0</v>
      </c>
      <c r="BI136" s="162">
        <f t="shared" ref="BI136:BI149" si="8">IF(N136="nulová",J136,0)</f>
        <v>0</v>
      </c>
      <c r="BJ136" s="18" t="s">
        <v>80</v>
      </c>
      <c r="BK136" s="162">
        <f t="shared" ref="BK136:BK149" si="9">ROUND(I136*H136,2)</f>
        <v>0</v>
      </c>
      <c r="BL136" s="18" t="s">
        <v>167</v>
      </c>
      <c r="BM136" s="161" t="s">
        <v>1778</v>
      </c>
    </row>
    <row r="137" spans="1:65" s="2" customFormat="1" ht="16.5" customHeight="1">
      <c r="A137" s="33"/>
      <c r="B137" s="149"/>
      <c r="C137" s="150" t="s">
        <v>226</v>
      </c>
      <c r="D137" s="150" t="s">
        <v>162</v>
      </c>
      <c r="E137" s="151" t="s">
        <v>1779</v>
      </c>
      <c r="F137" s="152" t="s">
        <v>1780</v>
      </c>
      <c r="G137" s="153" t="s">
        <v>1700</v>
      </c>
      <c r="H137" s="154">
        <v>1</v>
      </c>
      <c r="I137" s="155"/>
      <c r="J137" s="156">
        <f t="shared" si="0"/>
        <v>0</v>
      </c>
      <c r="K137" s="152" t="s">
        <v>1</v>
      </c>
      <c r="L137" s="34"/>
      <c r="M137" s="157" t="s">
        <v>1</v>
      </c>
      <c r="N137" s="158" t="s">
        <v>38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167</v>
      </c>
      <c r="AT137" s="161" t="s">
        <v>162</v>
      </c>
      <c r="AU137" s="161" t="s">
        <v>86</v>
      </c>
      <c r="AY137" s="18" t="s">
        <v>159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8" t="s">
        <v>80</v>
      </c>
      <c r="BK137" s="162">
        <f t="shared" si="9"/>
        <v>0</v>
      </c>
      <c r="BL137" s="18" t="s">
        <v>167</v>
      </c>
      <c r="BM137" s="161" t="s">
        <v>1781</v>
      </c>
    </row>
    <row r="138" spans="1:65" s="2" customFormat="1" ht="16.5" customHeight="1">
      <c r="A138" s="33"/>
      <c r="B138" s="149"/>
      <c r="C138" s="150" t="s">
        <v>182</v>
      </c>
      <c r="D138" s="150" t="s">
        <v>162</v>
      </c>
      <c r="E138" s="151" t="s">
        <v>1782</v>
      </c>
      <c r="F138" s="152" t="s">
        <v>1783</v>
      </c>
      <c r="G138" s="153" t="s">
        <v>1700</v>
      </c>
      <c r="H138" s="154">
        <v>1</v>
      </c>
      <c r="I138" s="155"/>
      <c r="J138" s="156">
        <f t="shared" si="0"/>
        <v>0</v>
      </c>
      <c r="K138" s="152" t="s">
        <v>1</v>
      </c>
      <c r="L138" s="34"/>
      <c r="M138" s="157" t="s">
        <v>1</v>
      </c>
      <c r="N138" s="158" t="s">
        <v>38</v>
      </c>
      <c r="O138" s="59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167</v>
      </c>
      <c r="AT138" s="161" t="s">
        <v>162</v>
      </c>
      <c r="AU138" s="161" t="s">
        <v>86</v>
      </c>
      <c r="AY138" s="18" t="s">
        <v>159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8" t="s">
        <v>80</v>
      </c>
      <c r="BK138" s="162">
        <f t="shared" si="9"/>
        <v>0</v>
      </c>
      <c r="BL138" s="18" t="s">
        <v>167</v>
      </c>
      <c r="BM138" s="161" t="s">
        <v>1784</v>
      </c>
    </row>
    <row r="139" spans="1:65" s="2" customFormat="1" ht="16.5" customHeight="1">
      <c r="A139" s="33"/>
      <c r="B139" s="149"/>
      <c r="C139" s="150" t="s">
        <v>234</v>
      </c>
      <c r="D139" s="150" t="s">
        <v>162</v>
      </c>
      <c r="E139" s="151" t="s">
        <v>1785</v>
      </c>
      <c r="F139" s="152" t="s">
        <v>1786</v>
      </c>
      <c r="G139" s="153" t="s">
        <v>1700</v>
      </c>
      <c r="H139" s="154">
        <v>1</v>
      </c>
      <c r="I139" s="155"/>
      <c r="J139" s="156">
        <f t="shared" si="0"/>
        <v>0</v>
      </c>
      <c r="K139" s="152" t="s">
        <v>1</v>
      </c>
      <c r="L139" s="34"/>
      <c r="M139" s="157" t="s">
        <v>1</v>
      </c>
      <c r="N139" s="158" t="s">
        <v>38</v>
      </c>
      <c r="O139" s="59"/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167</v>
      </c>
      <c r="AT139" s="161" t="s">
        <v>162</v>
      </c>
      <c r="AU139" s="161" t="s">
        <v>86</v>
      </c>
      <c r="AY139" s="18" t="s">
        <v>159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8" t="s">
        <v>80</v>
      </c>
      <c r="BK139" s="162">
        <f t="shared" si="9"/>
        <v>0</v>
      </c>
      <c r="BL139" s="18" t="s">
        <v>167</v>
      </c>
      <c r="BM139" s="161" t="s">
        <v>1787</v>
      </c>
    </row>
    <row r="140" spans="1:65" s="2" customFormat="1" ht="16.5" customHeight="1">
      <c r="A140" s="33"/>
      <c r="B140" s="149"/>
      <c r="C140" s="150" t="s">
        <v>192</v>
      </c>
      <c r="D140" s="150" t="s">
        <v>162</v>
      </c>
      <c r="E140" s="151" t="s">
        <v>1788</v>
      </c>
      <c r="F140" s="152" t="s">
        <v>1789</v>
      </c>
      <c r="G140" s="153" t="s">
        <v>1700</v>
      </c>
      <c r="H140" s="154">
        <v>1</v>
      </c>
      <c r="I140" s="155"/>
      <c r="J140" s="156">
        <f t="shared" si="0"/>
        <v>0</v>
      </c>
      <c r="K140" s="152" t="s">
        <v>1</v>
      </c>
      <c r="L140" s="34"/>
      <c r="M140" s="157" t="s">
        <v>1</v>
      </c>
      <c r="N140" s="158" t="s">
        <v>38</v>
      </c>
      <c r="O140" s="59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167</v>
      </c>
      <c r="AT140" s="161" t="s">
        <v>162</v>
      </c>
      <c r="AU140" s="161" t="s">
        <v>86</v>
      </c>
      <c r="AY140" s="18" t="s">
        <v>159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8" t="s">
        <v>80</v>
      </c>
      <c r="BK140" s="162">
        <f t="shared" si="9"/>
        <v>0</v>
      </c>
      <c r="BL140" s="18" t="s">
        <v>167</v>
      </c>
      <c r="BM140" s="161" t="s">
        <v>1790</v>
      </c>
    </row>
    <row r="141" spans="1:65" s="2" customFormat="1" ht="16.5" customHeight="1">
      <c r="A141" s="33"/>
      <c r="B141" s="149"/>
      <c r="C141" s="150" t="s">
        <v>243</v>
      </c>
      <c r="D141" s="150" t="s">
        <v>162</v>
      </c>
      <c r="E141" s="151" t="s">
        <v>1791</v>
      </c>
      <c r="F141" s="152" t="s">
        <v>1792</v>
      </c>
      <c r="G141" s="153" t="s">
        <v>1700</v>
      </c>
      <c r="H141" s="154">
        <v>1</v>
      </c>
      <c r="I141" s="155"/>
      <c r="J141" s="156">
        <f t="shared" si="0"/>
        <v>0</v>
      </c>
      <c r="K141" s="152" t="s">
        <v>1</v>
      </c>
      <c r="L141" s="34"/>
      <c r="M141" s="157" t="s">
        <v>1</v>
      </c>
      <c r="N141" s="158" t="s">
        <v>38</v>
      </c>
      <c r="O141" s="59"/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167</v>
      </c>
      <c r="AT141" s="161" t="s">
        <v>162</v>
      </c>
      <c r="AU141" s="161" t="s">
        <v>86</v>
      </c>
      <c r="AY141" s="18" t="s">
        <v>159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8" t="s">
        <v>80</v>
      </c>
      <c r="BK141" s="162">
        <f t="shared" si="9"/>
        <v>0</v>
      </c>
      <c r="BL141" s="18" t="s">
        <v>167</v>
      </c>
      <c r="BM141" s="161" t="s">
        <v>1793</v>
      </c>
    </row>
    <row r="142" spans="1:65" s="2" customFormat="1" ht="24.2" customHeight="1">
      <c r="A142" s="33"/>
      <c r="B142" s="149"/>
      <c r="C142" s="150" t="s">
        <v>201</v>
      </c>
      <c r="D142" s="150" t="s">
        <v>162</v>
      </c>
      <c r="E142" s="151" t="s">
        <v>1794</v>
      </c>
      <c r="F142" s="152" t="s">
        <v>1795</v>
      </c>
      <c r="G142" s="153" t="s">
        <v>1700</v>
      </c>
      <c r="H142" s="154">
        <v>1</v>
      </c>
      <c r="I142" s="155"/>
      <c r="J142" s="156">
        <f t="shared" si="0"/>
        <v>0</v>
      </c>
      <c r="K142" s="152" t="s">
        <v>1</v>
      </c>
      <c r="L142" s="34"/>
      <c r="M142" s="157" t="s">
        <v>1</v>
      </c>
      <c r="N142" s="158" t="s">
        <v>38</v>
      </c>
      <c r="O142" s="59"/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167</v>
      </c>
      <c r="AT142" s="161" t="s">
        <v>162</v>
      </c>
      <c r="AU142" s="161" t="s">
        <v>86</v>
      </c>
      <c r="AY142" s="18" t="s">
        <v>159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8" t="s">
        <v>80</v>
      </c>
      <c r="BK142" s="162">
        <f t="shared" si="9"/>
        <v>0</v>
      </c>
      <c r="BL142" s="18" t="s">
        <v>167</v>
      </c>
      <c r="BM142" s="161" t="s">
        <v>1796</v>
      </c>
    </row>
    <row r="143" spans="1:65" s="2" customFormat="1" ht="33" customHeight="1">
      <c r="A143" s="33"/>
      <c r="B143" s="149"/>
      <c r="C143" s="150" t="s">
        <v>8</v>
      </c>
      <c r="D143" s="150" t="s">
        <v>162</v>
      </c>
      <c r="E143" s="151" t="s">
        <v>469</v>
      </c>
      <c r="F143" s="152" t="s">
        <v>1797</v>
      </c>
      <c r="G143" s="153" t="s">
        <v>1700</v>
      </c>
      <c r="H143" s="154">
        <v>1</v>
      </c>
      <c r="I143" s="155"/>
      <c r="J143" s="156">
        <f t="shared" si="0"/>
        <v>0</v>
      </c>
      <c r="K143" s="152" t="s">
        <v>1</v>
      </c>
      <c r="L143" s="34"/>
      <c r="M143" s="157" t="s">
        <v>1</v>
      </c>
      <c r="N143" s="158" t="s">
        <v>38</v>
      </c>
      <c r="O143" s="59"/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167</v>
      </c>
      <c r="AT143" s="161" t="s">
        <v>162</v>
      </c>
      <c r="AU143" s="161" t="s">
        <v>86</v>
      </c>
      <c r="AY143" s="18" t="s">
        <v>159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8" t="s">
        <v>80</v>
      </c>
      <c r="BK143" s="162">
        <f t="shared" si="9"/>
        <v>0</v>
      </c>
      <c r="BL143" s="18" t="s">
        <v>167</v>
      </c>
      <c r="BM143" s="161" t="s">
        <v>1798</v>
      </c>
    </row>
    <row r="144" spans="1:65" s="2" customFormat="1" ht="16.5" customHeight="1">
      <c r="A144" s="33"/>
      <c r="B144" s="149"/>
      <c r="C144" s="150" t="s">
        <v>209</v>
      </c>
      <c r="D144" s="150" t="s">
        <v>162</v>
      </c>
      <c r="E144" s="151" t="s">
        <v>726</v>
      </c>
      <c r="F144" s="152" t="s">
        <v>1799</v>
      </c>
      <c r="G144" s="153" t="s">
        <v>1700</v>
      </c>
      <c r="H144" s="154">
        <v>1</v>
      </c>
      <c r="I144" s="155"/>
      <c r="J144" s="156">
        <f t="shared" si="0"/>
        <v>0</v>
      </c>
      <c r="K144" s="152" t="s">
        <v>1</v>
      </c>
      <c r="L144" s="34"/>
      <c r="M144" s="157" t="s">
        <v>1</v>
      </c>
      <c r="N144" s="158" t="s">
        <v>38</v>
      </c>
      <c r="O144" s="59"/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167</v>
      </c>
      <c r="AT144" s="161" t="s">
        <v>162</v>
      </c>
      <c r="AU144" s="161" t="s">
        <v>86</v>
      </c>
      <c r="AY144" s="18" t="s">
        <v>159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8" t="s">
        <v>80</v>
      </c>
      <c r="BK144" s="162">
        <f t="shared" si="9"/>
        <v>0</v>
      </c>
      <c r="BL144" s="18" t="s">
        <v>167</v>
      </c>
      <c r="BM144" s="161" t="s">
        <v>1800</v>
      </c>
    </row>
    <row r="145" spans="1:65" s="2" customFormat="1" ht="37.9" customHeight="1">
      <c r="A145" s="33"/>
      <c r="B145" s="149"/>
      <c r="C145" s="150" t="s">
        <v>268</v>
      </c>
      <c r="D145" s="150" t="s">
        <v>162</v>
      </c>
      <c r="E145" s="151" t="s">
        <v>736</v>
      </c>
      <c r="F145" s="152" t="s">
        <v>1801</v>
      </c>
      <c r="G145" s="153" t="s">
        <v>1700</v>
      </c>
      <c r="H145" s="154">
        <v>1</v>
      </c>
      <c r="I145" s="155"/>
      <c r="J145" s="156">
        <f t="shared" si="0"/>
        <v>0</v>
      </c>
      <c r="K145" s="152" t="s">
        <v>1</v>
      </c>
      <c r="L145" s="34"/>
      <c r="M145" s="157" t="s">
        <v>1</v>
      </c>
      <c r="N145" s="158" t="s">
        <v>38</v>
      </c>
      <c r="O145" s="59"/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167</v>
      </c>
      <c r="AT145" s="161" t="s">
        <v>162</v>
      </c>
      <c r="AU145" s="161" t="s">
        <v>86</v>
      </c>
      <c r="AY145" s="18" t="s">
        <v>159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8" t="s">
        <v>80</v>
      </c>
      <c r="BK145" s="162">
        <f t="shared" si="9"/>
        <v>0</v>
      </c>
      <c r="BL145" s="18" t="s">
        <v>167</v>
      </c>
      <c r="BM145" s="161" t="s">
        <v>1802</v>
      </c>
    </row>
    <row r="146" spans="1:65" s="2" customFormat="1" ht="55.5" customHeight="1">
      <c r="A146" s="33"/>
      <c r="B146" s="149"/>
      <c r="C146" s="150" t="s">
        <v>213</v>
      </c>
      <c r="D146" s="150" t="s">
        <v>162</v>
      </c>
      <c r="E146" s="151" t="s">
        <v>798</v>
      </c>
      <c r="F146" s="152" t="s">
        <v>1803</v>
      </c>
      <c r="G146" s="153" t="s">
        <v>1700</v>
      </c>
      <c r="H146" s="154">
        <v>1</v>
      </c>
      <c r="I146" s="155"/>
      <c r="J146" s="156">
        <f t="shared" si="0"/>
        <v>0</v>
      </c>
      <c r="K146" s="152" t="s">
        <v>1</v>
      </c>
      <c r="L146" s="34"/>
      <c r="M146" s="157" t="s">
        <v>1</v>
      </c>
      <c r="N146" s="158" t="s">
        <v>38</v>
      </c>
      <c r="O146" s="59"/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167</v>
      </c>
      <c r="AT146" s="161" t="s">
        <v>162</v>
      </c>
      <c r="AU146" s="161" t="s">
        <v>86</v>
      </c>
      <c r="AY146" s="18" t="s">
        <v>159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8" t="s">
        <v>80</v>
      </c>
      <c r="BK146" s="162">
        <f t="shared" si="9"/>
        <v>0</v>
      </c>
      <c r="BL146" s="18" t="s">
        <v>167</v>
      </c>
      <c r="BM146" s="161" t="s">
        <v>1804</v>
      </c>
    </row>
    <row r="147" spans="1:65" s="2" customFormat="1" ht="24.2" customHeight="1">
      <c r="A147" s="33"/>
      <c r="B147" s="149"/>
      <c r="C147" s="150" t="s">
        <v>277</v>
      </c>
      <c r="D147" s="150" t="s">
        <v>162</v>
      </c>
      <c r="E147" s="151" t="s">
        <v>810</v>
      </c>
      <c r="F147" s="152" t="s">
        <v>1805</v>
      </c>
      <c r="G147" s="153" t="s">
        <v>1700</v>
      </c>
      <c r="H147" s="154">
        <v>1</v>
      </c>
      <c r="I147" s="155"/>
      <c r="J147" s="156">
        <f t="shared" si="0"/>
        <v>0</v>
      </c>
      <c r="K147" s="152" t="s">
        <v>1</v>
      </c>
      <c r="L147" s="34"/>
      <c r="M147" s="157" t="s">
        <v>1</v>
      </c>
      <c r="N147" s="158" t="s">
        <v>38</v>
      </c>
      <c r="O147" s="59"/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167</v>
      </c>
      <c r="AT147" s="161" t="s">
        <v>162</v>
      </c>
      <c r="AU147" s="161" t="s">
        <v>86</v>
      </c>
      <c r="AY147" s="18" t="s">
        <v>159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8" t="s">
        <v>80</v>
      </c>
      <c r="BK147" s="162">
        <f t="shared" si="9"/>
        <v>0</v>
      </c>
      <c r="BL147" s="18" t="s">
        <v>167</v>
      </c>
      <c r="BM147" s="161" t="s">
        <v>1806</v>
      </c>
    </row>
    <row r="148" spans="1:65" s="2" customFormat="1" ht="76.349999999999994" customHeight="1">
      <c r="A148" s="33"/>
      <c r="B148" s="149"/>
      <c r="C148" s="150" t="s">
        <v>229</v>
      </c>
      <c r="D148" s="150" t="s">
        <v>162</v>
      </c>
      <c r="E148" s="151" t="s">
        <v>510</v>
      </c>
      <c r="F148" s="152" t="s">
        <v>1807</v>
      </c>
      <c r="G148" s="153" t="s">
        <v>1700</v>
      </c>
      <c r="H148" s="154">
        <v>1</v>
      </c>
      <c r="I148" s="155"/>
      <c r="J148" s="156">
        <f t="shared" si="0"/>
        <v>0</v>
      </c>
      <c r="K148" s="152" t="s">
        <v>1</v>
      </c>
      <c r="L148" s="34"/>
      <c r="M148" s="157" t="s">
        <v>1</v>
      </c>
      <c r="N148" s="158" t="s">
        <v>38</v>
      </c>
      <c r="O148" s="59"/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167</v>
      </c>
      <c r="AT148" s="161" t="s">
        <v>162</v>
      </c>
      <c r="AU148" s="161" t="s">
        <v>86</v>
      </c>
      <c r="AY148" s="18" t="s">
        <v>159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8" t="s">
        <v>80</v>
      </c>
      <c r="BK148" s="162">
        <f t="shared" si="9"/>
        <v>0</v>
      </c>
      <c r="BL148" s="18" t="s">
        <v>167</v>
      </c>
      <c r="BM148" s="161" t="s">
        <v>1808</v>
      </c>
    </row>
    <row r="149" spans="1:65" s="2" customFormat="1" ht="24.2" customHeight="1">
      <c r="A149" s="33"/>
      <c r="B149" s="149"/>
      <c r="C149" s="150" t="s">
        <v>7</v>
      </c>
      <c r="D149" s="150" t="s">
        <v>162</v>
      </c>
      <c r="E149" s="151" t="s">
        <v>524</v>
      </c>
      <c r="F149" s="152" t="s">
        <v>1809</v>
      </c>
      <c r="G149" s="153" t="s">
        <v>1700</v>
      </c>
      <c r="H149" s="154">
        <v>1</v>
      </c>
      <c r="I149" s="155"/>
      <c r="J149" s="156">
        <f t="shared" si="0"/>
        <v>0</v>
      </c>
      <c r="K149" s="152" t="s">
        <v>1</v>
      </c>
      <c r="L149" s="34"/>
      <c r="M149" s="209" t="s">
        <v>1</v>
      </c>
      <c r="N149" s="210" t="s">
        <v>38</v>
      </c>
      <c r="O149" s="211"/>
      <c r="P149" s="212">
        <f t="shared" si="1"/>
        <v>0</v>
      </c>
      <c r="Q149" s="212">
        <v>0</v>
      </c>
      <c r="R149" s="212">
        <f t="shared" si="2"/>
        <v>0</v>
      </c>
      <c r="S149" s="212">
        <v>0</v>
      </c>
      <c r="T149" s="21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167</v>
      </c>
      <c r="AT149" s="161" t="s">
        <v>162</v>
      </c>
      <c r="AU149" s="161" t="s">
        <v>86</v>
      </c>
      <c r="AY149" s="18" t="s">
        <v>159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8" t="s">
        <v>80</v>
      </c>
      <c r="BK149" s="162">
        <f t="shared" si="9"/>
        <v>0</v>
      </c>
      <c r="BL149" s="18" t="s">
        <v>167</v>
      </c>
      <c r="BM149" s="161" t="s">
        <v>1810</v>
      </c>
    </row>
    <row r="150" spans="1:65" s="2" customFormat="1" ht="6.95" customHeight="1">
      <c r="A150" s="33"/>
      <c r="B150" s="48"/>
      <c r="C150" s="49"/>
      <c r="D150" s="49"/>
      <c r="E150" s="49"/>
      <c r="F150" s="49"/>
      <c r="G150" s="49"/>
      <c r="H150" s="49"/>
      <c r="I150" s="49"/>
      <c r="J150" s="49"/>
      <c r="K150" s="49"/>
      <c r="L150" s="34"/>
      <c r="M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</sheetData>
  <autoFilter ref="C123:K149" xr:uid="{00000000-0009-0000-0000-000006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473"/>
  <sheetViews>
    <sheetView showGridLines="0" tabSelected="1" workbookViewId="0">
      <selection activeCell="I143" sqref="I14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108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1811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1812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ROUND(J140,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ROUND((SUM(BE140:BE472)),  2)</f>
        <v>0</v>
      </c>
      <c r="G35" s="33"/>
      <c r="H35" s="33"/>
      <c r="I35" s="106">
        <v>0.21</v>
      </c>
      <c r="J35" s="105">
        <f>ROUND(((SUM(BE140:BE472))*I35),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ROUND((SUM(BF140:BF472)),  2)</f>
        <v>0</v>
      </c>
      <c r="G36" s="33"/>
      <c r="H36" s="33"/>
      <c r="I36" s="106">
        <v>0.15</v>
      </c>
      <c r="J36" s="105">
        <f>ROUND(((SUM(BF140:BF472))*I36),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ROUND((SUM(BG140:BG472)),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ROUND((SUM(BH140:BH472)),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ROUND((SUM(BI140:BI472)),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1811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102.1 - Stavební část - neuznatelné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J140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128</v>
      </c>
      <c r="E99" s="120"/>
      <c r="F99" s="120"/>
      <c r="G99" s="120"/>
      <c r="H99" s="120"/>
      <c r="I99" s="120"/>
      <c r="J99" s="121">
        <f>J141</f>
        <v>0</v>
      </c>
      <c r="L99" s="118"/>
    </row>
    <row r="100" spans="1:47" s="10" customFormat="1" ht="19.899999999999999" customHeight="1">
      <c r="B100" s="122"/>
      <c r="D100" s="123" t="s">
        <v>1813</v>
      </c>
      <c r="E100" s="124"/>
      <c r="F100" s="124"/>
      <c r="G100" s="124"/>
      <c r="H100" s="124"/>
      <c r="I100" s="124"/>
      <c r="J100" s="125">
        <f>J142</f>
        <v>0</v>
      </c>
      <c r="L100" s="122"/>
    </row>
    <row r="101" spans="1:47" s="10" customFormat="1" ht="19.899999999999999" customHeight="1">
      <c r="B101" s="122"/>
      <c r="D101" s="123" t="s">
        <v>1814</v>
      </c>
      <c r="E101" s="124"/>
      <c r="F101" s="124"/>
      <c r="G101" s="124"/>
      <c r="H101" s="124"/>
      <c r="I101" s="124"/>
      <c r="J101" s="125">
        <f>J163</f>
        <v>0</v>
      </c>
      <c r="L101" s="122"/>
    </row>
    <row r="102" spans="1:47" s="10" customFormat="1" ht="19.899999999999999" customHeight="1">
      <c r="B102" s="122"/>
      <c r="D102" s="123" t="s">
        <v>1815</v>
      </c>
      <c r="E102" s="124"/>
      <c r="F102" s="124"/>
      <c r="G102" s="124"/>
      <c r="H102" s="124"/>
      <c r="I102" s="124"/>
      <c r="J102" s="125">
        <f>J167</f>
        <v>0</v>
      </c>
      <c r="L102" s="122"/>
    </row>
    <row r="103" spans="1:47" s="10" customFormat="1" ht="19.899999999999999" customHeight="1">
      <c r="B103" s="122"/>
      <c r="D103" s="123" t="s">
        <v>130</v>
      </c>
      <c r="E103" s="124"/>
      <c r="F103" s="124"/>
      <c r="G103" s="124"/>
      <c r="H103" s="124"/>
      <c r="I103" s="124"/>
      <c r="J103" s="125">
        <f>J188</f>
        <v>0</v>
      </c>
      <c r="L103" s="122"/>
    </row>
    <row r="104" spans="1:47" s="10" customFormat="1" ht="19.899999999999999" customHeight="1">
      <c r="B104" s="122"/>
      <c r="D104" s="123" t="s">
        <v>131</v>
      </c>
      <c r="E104" s="124"/>
      <c r="F104" s="124"/>
      <c r="G104" s="124"/>
      <c r="H104" s="124"/>
      <c r="I104" s="124"/>
      <c r="J104" s="125">
        <f>J200</f>
        <v>0</v>
      </c>
      <c r="L104" s="122"/>
    </row>
    <row r="105" spans="1:47" s="10" customFormat="1" ht="19.899999999999999" customHeight="1">
      <c r="B105" s="122"/>
      <c r="D105" s="123" t="s">
        <v>132</v>
      </c>
      <c r="E105" s="124"/>
      <c r="F105" s="124"/>
      <c r="G105" s="124"/>
      <c r="H105" s="124"/>
      <c r="I105" s="124"/>
      <c r="J105" s="125">
        <f>J230</f>
        <v>0</v>
      </c>
      <c r="L105" s="122"/>
    </row>
    <row r="106" spans="1:47" s="10" customFormat="1" ht="19.899999999999999" customHeight="1">
      <c r="B106" s="122"/>
      <c r="D106" s="123" t="s">
        <v>133</v>
      </c>
      <c r="E106" s="124"/>
      <c r="F106" s="124"/>
      <c r="G106" s="124"/>
      <c r="H106" s="124"/>
      <c r="I106" s="124"/>
      <c r="J106" s="125">
        <f>J236</f>
        <v>0</v>
      </c>
      <c r="L106" s="122"/>
    </row>
    <row r="107" spans="1:47" s="9" customFormat="1" ht="24.95" customHeight="1">
      <c r="B107" s="118"/>
      <c r="D107" s="119" t="s">
        <v>134</v>
      </c>
      <c r="E107" s="120"/>
      <c r="F107" s="120"/>
      <c r="G107" s="120"/>
      <c r="H107" s="120"/>
      <c r="I107" s="120"/>
      <c r="J107" s="121">
        <f>J238</f>
        <v>0</v>
      </c>
      <c r="L107" s="118"/>
    </row>
    <row r="108" spans="1:47" s="10" customFormat="1" ht="19.899999999999999" customHeight="1">
      <c r="B108" s="122"/>
      <c r="D108" s="123" t="s">
        <v>135</v>
      </c>
      <c r="E108" s="124"/>
      <c r="F108" s="124"/>
      <c r="G108" s="124"/>
      <c r="H108" s="124"/>
      <c r="I108" s="124"/>
      <c r="J108" s="125">
        <f>J239</f>
        <v>0</v>
      </c>
      <c r="L108" s="122"/>
    </row>
    <row r="109" spans="1:47" s="10" customFormat="1" ht="19.899999999999999" customHeight="1">
      <c r="B109" s="122"/>
      <c r="D109" s="123" t="s">
        <v>137</v>
      </c>
      <c r="E109" s="124"/>
      <c r="F109" s="124"/>
      <c r="G109" s="124"/>
      <c r="H109" s="124"/>
      <c r="I109" s="124"/>
      <c r="J109" s="125">
        <f>J272</f>
        <v>0</v>
      </c>
      <c r="L109" s="122"/>
    </row>
    <row r="110" spans="1:47" s="10" customFormat="1" ht="19.899999999999999" customHeight="1">
      <c r="B110" s="122"/>
      <c r="D110" s="123" t="s">
        <v>1816</v>
      </c>
      <c r="E110" s="124"/>
      <c r="F110" s="124"/>
      <c r="G110" s="124"/>
      <c r="H110" s="124"/>
      <c r="I110" s="124"/>
      <c r="J110" s="125">
        <f>J280</f>
        <v>0</v>
      </c>
      <c r="L110" s="122"/>
    </row>
    <row r="111" spans="1:47" s="10" customFormat="1" ht="19.899999999999999" customHeight="1">
      <c r="B111" s="122"/>
      <c r="D111" s="123" t="s">
        <v>141</v>
      </c>
      <c r="E111" s="124"/>
      <c r="F111" s="124"/>
      <c r="G111" s="124"/>
      <c r="H111" s="124"/>
      <c r="I111" s="124"/>
      <c r="J111" s="125">
        <f>J288</f>
        <v>0</v>
      </c>
      <c r="L111" s="122"/>
    </row>
    <row r="112" spans="1:47" s="10" customFormat="1" ht="19.899999999999999" customHeight="1">
      <c r="B112" s="122"/>
      <c r="D112" s="123" t="s">
        <v>1277</v>
      </c>
      <c r="E112" s="124"/>
      <c r="F112" s="124"/>
      <c r="G112" s="124"/>
      <c r="H112" s="124"/>
      <c r="I112" s="124"/>
      <c r="J112" s="125">
        <f>J290</f>
        <v>0</v>
      </c>
      <c r="L112" s="122"/>
    </row>
    <row r="113" spans="1:31" s="10" customFormat="1" ht="19.899999999999999" customHeight="1">
      <c r="B113" s="122"/>
      <c r="D113" s="123" t="s">
        <v>142</v>
      </c>
      <c r="E113" s="124"/>
      <c r="F113" s="124"/>
      <c r="G113" s="124"/>
      <c r="H113" s="124"/>
      <c r="I113" s="124"/>
      <c r="J113" s="125">
        <f>J361</f>
        <v>0</v>
      </c>
      <c r="L113" s="122"/>
    </row>
    <row r="114" spans="1:31" s="10" customFormat="1" ht="19.899999999999999" customHeight="1">
      <c r="B114" s="122"/>
      <c r="D114" s="123" t="s">
        <v>1817</v>
      </c>
      <c r="E114" s="124"/>
      <c r="F114" s="124"/>
      <c r="G114" s="124"/>
      <c r="H114" s="124"/>
      <c r="I114" s="124"/>
      <c r="J114" s="125">
        <f>J373</f>
        <v>0</v>
      </c>
      <c r="L114" s="122"/>
    </row>
    <row r="115" spans="1:31" s="10" customFormat="1" ht="19.899999999999999" customHeight="1">
      <c r="B115" s="122"/>
      <c r="D115" s="123" t="s">
        <v>1818</v>
      </c>
      <c r="E115" s="124"/>
      <c r="F115" s="124"/>
      <c r="G115" s="124"/>
      <c r="H115" s="124"/>
      <c r="I115" s="124"/>
      <c r="J115" s="125">
        <f>J382</f>
        <v>0</v>
      </c>
      <c r="L115" s="122"/>
    </row>
    <row r="116" spans="1:31" s="10" customFormat="1" ht="19.899999999999999" customHeight="1">
      <c r="B116" s="122"/>
      <c r="D116" s="123" t="s">
        <v>1819</v>
      </c>
      <c r="E116" s="124"/>
      <c r="F116" s="124"/>
      <c r="G116" s="124"/>
      <c r="H116" s="124"/>
      <c r="I116" s="124"/>
      <c r="J116" s="125">
        <f>J387</f>
        <v>0</v>
      </c>
      <c r="L116" s="122"/>
    </row>
    <row r="117" spans="1:31" s="10" customFormat="1" ht="19.899999999999999" customHeight="1">
      <c r="B117" s="122"/>
      <c r="D117" s="123" t="s">
        <v>1820</v>
      </c>
      <c r="E117" s="124"/>
      <c r="F117" s="124"/>
      <c r="G117" s="124"/>
      <c r="H117" s="124"/>
      <c r="I117" s="124"/>
      <c r="J117" s="125">
        <f>J394</f>
        <v>0</v>
      </c>
      <c r="L117" s="122"/>
    </row>
    <row r="118" spans="1:31" s="10" customFormat="1" ht="19.899999999999999" customHeight="1">
      <c r="B118" s="122"/>
      <c r="D118" s="123" t="s">
        <v>1821</v>
      </c>
      <c r="E118" s="124"/>
      <c r="F118" s="124"/>
      <c r="G118" s="124"/>
      <c r="H118" s="124"/>
      <c r="I118" s="124"/>
      <c r="J118" s="125">
        <f>J419</f>
        <v>0</v>
      </c>
      <c r="L118" s="122"/>
    </row>
    <row r="119" spans="1:31" s="2" customFormat="1" ht="21.7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5" customHeight="1">
      <c r="A120" s="33"/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4" spans="1:31" s="2" customFormat="1" ht="6.95" customHeight="1">
      <c r="A124" s="33"/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24.95" customHeight="1">
      <c r="A125" s="33"/>
      <c r="B125" s="34"/>
      <c r="C125" s="22" t="s">
        <v>144</v>
      </c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16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67" t="str">
        <f>E7</f>
        <v>BD Husova 546-550-revize-cú2021</v>
      </c>
      <c r="F128" s="268"/>
      <c r="G128" s="268"/>
      <c r="H128" s="268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" customFormat="1" ht="12" customHeight="1">
      <c r="B129" s="21"/>
      <c r="C129" s="28" t="s">
        <v>119</v>
      </c>
      <c r="L129" s="21"/>
    </row>
    <row r="130" spans="1:65" s="2" customFormat="1" ht="16.5" customHeight="1">
      <c r="A130" s="33"/>
      <c r="B130" s="34"/>
      <c r="C130" s="33"/>
      <c r="D130" s="33"/>
      <c r="E130" s="267" t="s">
        <v>1811</v>
      </c>
      <c r="F130" s="269"/>
      <c r="G130" s="269"/>
      <c r="H130" s="269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8" t="s">
        <v>121</v>
      </c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6.5" customHeight="1">
      <c r="A132" s="33"/>
      <c r="B132" s="34"/>
      <c r="C132" s="33"/>
      <c r="D132" s="33"/>
      <c r="E132" s="229" t="str">
        <f>E11</f>
        <v>102.1 - Stavební část - neuznatelné</v>
      </c>
      <c r="F132" s="269"/>
      <c r="G132" s="269"/>
      <c r="H132" s="269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6.95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2" customHeight="1">
      <c r="A134" s="33"/>
      <c r="B134" s="34"/>
      <c r="C134" s="28" t="s">
        <v>20</v>
      </c>
      <c r="D134" s="33"/>
      <c r="E134" s="33"/>
      <c r="F134" s="26" t="str">
        <f>F14</f>
        <v xml:space="preserve"> </v>
      </c>
      <c r="G134" s="33"/>
      <c r="H134" s="33"/>
      <c r="I134" s="28" t="s">
        <v>22</v>
      </c>
      <c r="J134" s="56" t="str">
        <f>IF(J14="","",J14)</f>
        <v>18. 5. 2020</v>
      </c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6.95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5.2" customHeight="1">
      <c r="A136" s="33"/>
      <c r="B136" s="34"/>
      <c r="C136" s="28" t="s">
        <v>24</v>
      </c>
      <c r="D136" s="33"/>
      <c r="E136" s="33"/>
      <c r="F136" s="26" t="str">
        <f>E17</f>
        <v xml:space="preserve"> </v>
      </c>
      <c r="G136" s="33"/>
      <c r="H136" s="33"/>
      <c r="I136" s="28" t="s">
        <v>29</v>
      </c>
      <c r="J136" s="31" t="str">
        <f>E23</f>
        <v xml:space="preserve"> </v>
      </c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5.2" customHeight="1">
      <c r="A137" s="33"/>
      <c r="B137" s="34"/>
      <c r="C137" s="28" t="s">
        <v>27</v>
      </c>
      <c r="D137" s="33"/>
      <c r="E137" s="33"/>
      <c r="F137" s="26" t="str">
        <f>IF(E20="","",E20)</f>
        <v>Vyplň údaj</v>
      </c>
      <c r="G137" s="33"/>
      <c r="H137" s="33"/>
      <c r="I137" s="28" t="s">
        <v>31</v>
      </c>
      <c r="J137" s="31" t="str">
        <f>E26</f>
        <v xml:space="preserve"> 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0.35" customHeight="1">
      <c r="A138" s="33"/>
      <c r="B138" s="34"/>
      <c r="C138" s="33"/>
      <c r="D138" s="33"/>
      <c r="E138" s="33"/>
      <c r="F138" s="33"/>
      <c r="G138" s="33"/>
      <c r="H138" s="33"/>
      <c r="I138" s="33"/>
      <c r="J138" s="33"/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11" customFormat="1" ht="29.25" customHeight="1">
      <c r="A139" s="126"/>
      <c r="B139" s="127"/>
      <c r="C139" s="128" t="s">
        <v>145</v>
      </c>
      <c r="D139" s="129" t="s">
        <v>58</v>
      </c>
      <c r="E139" s="129" t="s">
        <v>54</v>
      </c>
      <c r="F139" s="129" t="s">
        <v>55</v>
      </c>
      <c r="G139" s="129" t="s">
        <v>146</v>
      </c>
      <c r="H139" s="129" t="s">
        <v>147</v>
      </c>
      <c r="I139" s="129" t="s">
        <v>148</v>
      </c>
      <c r="J139" s="129" t="s">
        <v>125</v>
      </c>
      <c r="K139" s="130" t="s">
        <v>149</v>
      </c>
      <c r="L139" s="131"/>
      <c r="M139" s="63" t="s">
        <v>1</v>
      </c>
      <c r="N139" s="64" t="s">
        <v>37</v>
      </c>
      <c r="O139" s="64" t="s">
        <v>150</v>
      </c>
      <c r="P139" s="64" t="s">
        <v>151</v>
      </c>
      <c r="Q139" s="64" t="s">
        <v>152</v>
      </c>
      <c r="R139" s="64" t="s">
        <v>153</v>
      </c>
      <c r="S139" s="64" t="s">
        <v>154</v>
      </c>
      <c r="T139" s="65" t="s">
        <v>155</v>
      </c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</row>
    <row r="140" spans="1:65" s="2" customFormat="1" ht="22.9" customHeight="1">
      <c r="A140" s="33"/>
      <c r="B140" s="34"/>
      <c r="C140" s="70" t="s">
        <v>156</v>
      </c>
      <c r="D140" s="33"/>
      <c r="E140" s="33"/>
      <c r="F140" s="33"/>
      <c r="G140" s="33"/>
      <c r="H140" s="33"/>
      <c r="I140" s="33"/>
      <c r="J140" s="132">
        <f>BK140</f>
        <v>0</v>
      </c>
      <c r="K140" s="33"/>
      <c r="L140" s="34"/>
      <c r="M140" s="66"/>
      <c r="N140" s="57"/>
      <c r="O140" s="67"/>
      <c r="P140" s="133">
        <f>P141+P238</f>
        <v>0</v>
      </c>
      <c r="Q140" s="67"/>
      <c r="R140" s="133">
        <f>R141+R238</f>
        <v>146.26421276000002</v>
      </c>
      <c r="S140" s="67"/>
      <c r="T140" s="134">
        <f>T141+T238</f>
        <v>164.48414523999998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72</v>
      </c>
      <c r="AU140" s="18" t="s">
        <v>127</v>
      </c>
      <c r="BK140" s="135">
        <f>BK141+BK238</f>
        <v>0</v>
      </c>
    </row>
    <row r="141" spans="1:65" s="12" customFormat="1" ht="25.9" customHeight="1">
      <c r="B141" s="136"/>
      <c r="D141" s="137" t="s">
        <v>72</v>
      </c>
      <c r="E141" s="138" t="s">
        <v>157</v>
      </c>
      <c r="F141" s="138" t="s">
        <v>158</v>
      </c>
      <c r="I141" s="139"/>
      <c r="J141" s="140">
        <f>BK141</f>
        <v>0</v>
      </c>
      <c r="L141" s="136"/>
      <c r="M141" s="141"/>
      <c r="N141" s="142"/>
      <c r="O141" s="142"/>
      <c r="P141" s="143">
        <f>P142+P163+P167+P188+P200+P230+P236</f>
        <v>0</v>
      </c>
      <c r="Q141" s="142"/>
      <c r="R141" s="143">
        <f>R142+R163+R167+R188+R200+R230+R236</f>
        <v>134.09057738000001</v>
      </c>
      <c r="S141" s="142"/>
      <c r="T141" s="144">
        <f>T142+T163+T167+T188+T200+T230+T236</f>
        <v>160.84031499999998</v>
      </c>
      <c r="AR141" s="137" t="s">
        <v>80</v>
      </c>
      <c r="AT141" s="145" t="s">
        <v>72</v>
      </c>
      <c r="AU141" s="145" t="s">
        <v>73</v>
      </c>
      <c r="AY141" s="137" t="s">
        <v>159</v>
      </c>
      <c r="BK141" s="146">
        <f>BK142+BK163+BK167+BK188+BK200+BK230+BK236</f>
        <v>0</v>
      </c>
    </row>
    <row r="142" spans="1:65" s="12" customFormat="1" ht="22.9" customHeight="1">
      <c r="B142" s="136"/>
      <c r="D142" s="137" t="s">
        <v>72</v>
      </c>
      <c r="E142" s="147" t="s">
        <v>80</v>
      </c>
      <c r="F142" s="147" t="s">
        <v>1822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SUM(P143:P162)</f>
        <v>0</v>
      </c>
      <c r="Q142" s="142"/>
      <c r="R142" s="143">
        <f>SUM(R143:R162)</f>
        <v>0</v>
      </c>
      <c r="S142" s="142"/>
      <c r="T142" s="144">
        <f>SUM(T143:T162)</f>
        <v>83.466994999999997</v>
      </c>
      <c r="AR142" s="137" t="s">
        <v>80</v>
      </c>
      <c r="AT142" s="145" t="s">
        <v>72</v>
      </c>
      <c r="AU142" s="145" t="s">
        <v>80</v>
      </c>
      <c r="AY142" s="137" t="s">
        <v>159</v>
      </c>
      <c r="BK142" s="146">
        <f>SUM(BK143:BK162)</f>
        <v>0</v>
      </c>
    </row>
    <row r="143" spans="1:65" s="2" customFormat="1" ht="76.349999999999994" customHeight="1">
      <c r="A143" s="33"/>
      <c r="B143" s="149"/>
      <c r="C143" s="150" t="s">
        <v>80</v>
      </c>
      <c r="D143" s="150" t="s">
        <v>162</v>
      </c>
      <c r="E143" s="151" t="s">
        <v>1823</v>
      </c>
      <c r="F143" s="152" t="s">
        <v>1824</v>
      </c>
      <c r="G143" s="153" t="s">
        <v>165</v>
      </c>
      <c r="H143" s="154">
        <v>115.60299999999999</v>
      </c>
      <c r="I143" s="271"/>
      <c r="J143" s="156">
        <f>ROUND(I143*H143,2)</f>
        <v>0</v>
      </c>
      <c r="K143" s="152" t="s">
        <v>166</v>
      </c>
      <c r="L143" s="34"/>
      <c r="M143" s="157" t="s">
        <v>1</v>
      </c>
      <c r="N143" s="158" t="s">
        <v>39</v>
      </c>
      <c r="O143" s="59"/>
      <c r="P143" s="159">
        <f>O143*H143</f>
        <v>0</v>
      </c>
      <c r="Q143" s="159">
        <v>0</v>
      </c>
      <c r="R143" s="159">
        <f>Q143*H143</f>
        <v>0</v>
      </c>
      <c r="S143" s="159">
        <v>0.255</v>
      </c>
      <c r="T143" s="160">
        <f>S143*H143</f>
        <v>29.478764999999999</v>
      </c>
      <c r="U143" s="33"/>
      <c r="V143" s="33" t="s">
        <v>2354</v>
      </c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167</v>
      </c>
      <c r="AT143" s="161" t="s">
        <v>162</v>
      </c>
      <c r="AU143" s="161" t="s">
        <v>86</v>
      </c>
      <c r="AY143" s="18" t="s">
        <v>159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86</v>
      </c>
      <c r="BK143" s="162">
        <f>ROUND(I143*H143,2)</f>
        <v>0</v>
      </c>
      <c r="BL143" s="18" t="s">
        <v>167</v>
      </c>
      <c r="BM143" s="161" t="s">
        <v>86</v>
      </c>
    </row>
    <row r="144" spans="1:65" s="13" customFormat="1" ht="11.25">
      <c r="B144" s="163"/>
      <c r="D144" s="164" t="s">
        <v>168</v>
      </c>
      <c r="E144" s="165" t="s">
        <v>1</v>
      </c>
      <c r="F144" s="166" t="s">
        <v>1825</v>
      </c>
      <c r="H144" s="167">
        <v>115.60299999999999</v>
      </c>
      <c r="I144" s="168"/>
      <c r="L144" s="163"/>
      <c r="M144" s="169"/>
      <c r="N144" s="170"/>
      <c r="O144" s="170"/>
      <c r="P144" s="170"/>
      <c r="Q144" s="170"/>
      <c r="R144" s="170"/>
      <c r="S144" s="170"/>
      <c r="T144" s="171"/>
      <c r="AT144" s="165" t="s">
        <v>168</v>
      </c>
      <c r="AU144" s="165" t="s">
        <v>86</v>
      </c>
      <c r="AV144" s="13" t="s">
        <v>86</v>
      </c>
      <c r="AW144" s="13" t="s">
        <v>30</v>
      </c>
      <c r="AX144" s="13" t="s">
        <v>73</v>
      </c>
      <c r="AY144" s="165" t="s">
        <v>159</v>
      </c>
    </row>
    <row r="145" spans="1:65" s="14" customFormat="1" ht="11.25">
      <c r="B145" s="172"/>
      <c r="D145" s="164" t="s">
        <v>168</v>
      </c>
      <c r="E145" s="173" t="s">
        <v>1</v>
      </c>
      <c r="F145" s="174" t="s">
        <v>170</v>
      </c>
      <c r="H145" s="175">
        <v>115.60299999999999</v>
      </c>
      <c r="I145" s="176"/>
      <c r="L145" s="172"/>
      <c r="M145" s="177"/>
      <c r="N145" s="178"/>
      <c r="O145" s="178"/>
      <c r="P145" s="178"/>
      <c r="Q145" s="178"/>
      <c r="R145" s="178"/>
      <c r="S145" s="178"/>
      <c r="T145" s="179"/>
      <c r="AT145" s="173" t="s">
        <v>168</v>
      </c>
      <c r="AU145" s="173" t="s">
        <v>86</v>
      </c>
      <c r="AV145" s="14" t="s">
        <v>167</v>
      </c>
      <c r="AW145" s="14" t="s">
        <v>30</v>
      </c>
      <c r="AX145" s="14" t="s">
        <v>80</v>
      </c>
      <c r="AY145" s="173" t="s">
        <v>159</v>
      </c>
    </row>
    <row r="146" spans="1:65" s="2" customFormat="1" ht="33" customHeight="1">
      <c r="A146" s="33"/>
      <c r="B146" s="149"/>
      <c r="C146" s="150" t="s">
        <v>86</v>
      </c>
      <c r="D146" s="150" t="s">
        <v>162</v>
      </c>
      <c r="E146" s="151" t="s">
        <v>1826</v>
      </c>
      <c r="F146" s="152" t="s">
        <v>1827</v>
      </c>
      <c r="G146" s="153" t="s">
        <v>165</v>
      </c>
      <c r="H146" s="154">
        <v>39.783999999999999</v>
      </c>
      <c r="I146" s="271"/>
      <c r="J146" s="33"/>
      <c r="K146" s="152" t="s">
        <v>1</v>
      </c>
      <c r="L146" s="34"/>
      <c r="M146" s="157" t="s">
        <v>1</v>
      </c>
      <c r="N146" s="158" t="s">
        <v>39</v>
      </c>
      <c r="O146" s="59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167</v>
      </c>
      <c r="AT146" s="161" t="s">
        <v>162</v>
      </c>
      <c r="AU146" s="161" t="s">
        <v>86</v>
      </c>
      <c r="AY146" s="18" t="s">
        <v>159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8" t="s">
        <v>86</v>
      </c>
      <c r="BK146" s="162">
        <f>ROUND(I146*H146,2)</f>
        <v>0</v>
      </c>
      <c r="BL146" s="18" t="s">
        <v>167</v>
      </c>
      <c r="BM146" s="161" t="s">
        <v>167</v>
      </c>
    </row>
    <row r="147" spans="1:65" s="13" customFormat="1" ht="11.25">
      <c r="B147" s="163"/>
      <c r="D147" s="164" t="s">
        <v>168</v>
      </c>
      <c r="E147" s="165" t="s">
        <v>1</v>
      </c>
      <c r="F147" s="166" t="s">
        <v>1828</v>
      </c>
      <c r="H147" s="167">
        <v>39.783999999999999</v>
      </c>
      <c r="I147" s="168"/>
      <c r="L147" s="163"/>
      <c r="M147" s="169"/>
      <c r="N147" s="170"/>
      <c r="O147" s="170"/>
      <c r="P147" s="170"/>
      <c r="Q147" s="170"/>
      <c r="R147" s="170"/>
      <c r="S147" s="170"/>
      <c r="T147" s="171"/>
      <c r="AT147" s="165" t="s">
        <v>168</v>
      </c>
      <c r="AU147" s="165" t="s">
        <v>86</v>
      </c>
      <c r="AV147" s="13" t="s">
        <v>86</v>
      </c>
      <c r="AW147" s="13" t="s">
        <v>30</v>
      </c>
      <c r="AX147" s="13" t="s">
        <v>73</v>
      </c>
      <c r="AY147" s="165" t="s">
        <v>159</v>
      </c>
    </row>
    <row r="148" spans="1:65" s="14" customFormat="1" ht="11.25">
      <c r="B148" s="172"/>
      <c r="D148" s="164" t="s">
        <v>168</v>
      </c>
      <c r="E148" s="173" t="s">
        <v>1</v>
      </c>
      <c r="F148" s="174" t="s">
        <v>170</v>
      </c>
      <c r="H148" s="175">
        <v>39.783999999999999</v>
      </c>
      <c r="I148" s="176"/>
      <c r="L148" s="172"/>
      <c r="M148" s="177"/>
      <c r="N148" s="178"/>
      <c r="O148" s="178"/>
      <c r="P148" s="178"/>
      <c r="Q148" s="178"/>
      <c r="R148" s="178"/>
      <c r="S148" s="178"/>
      <c r="T148" s="179"/>
      <c r="AT148" s="173" t="s">
        <v>168</v>
      </c>
      <c r="AU148" s="173" t="s">
        <v>86</v>
      </c>
      <c r="AV148" s="14" t="s">
        <v>167</v>
      </c>
      <c r="AW148" s="14" t="s">
        <v>30</v>
      </c>
      <c r="AX148" s="14" t="s">
        <v>80</v>
      </c>
      <c r="AY148" s="173" t="s">
        <v>159</v>
      </c>
    </row>
    <row r="149" spans="1:65" s="2" customFormat="1" ht="66.75" customHeight="1">
      <c r="A149" s="33"/>
      <c r="B149" s="149"/>
      <c r="C149" s="150" t="s">
        <v>160</v>
      </c>
      <c r="D149" s="150" t="s">
        <v>162</v>
      </c>
      <c r="E149" s="151" t="s">
        <v>1829</v>
      </c>
      <c r="F149" s="152" t="s">
        <v>1830</v>
      </c>
      <c r="G149" s="153" t="s">
        <v>165</v>
      </c>
      <c r="H149" s="154">
        <v>155.387</v>
      </c>
      <c r="I149" s="271"/>
      <c r="J149" s="156">
        <f>ROUND(I149*H149,2)</f>
        <v>0</v>
      </c>
      <c r="K149" s="152" t="s">
        <v>166</v>
      </c>
      <c r="L149" s="34"/>
      <c r="M149" s="157" t="s">
        <v>1</v>
      </c>
      <c r="N149" s="158" t="s">
        <v>39</v>
      </c>
      <c r="O149" s="59"/>
      <c r="P149" s="159">
        <f>O149*H149</f>
        <v>0</v>
      </c>
      <c r="Q149" s="159">
        <v>0</v>
      </c>
      <c r="R149" s="159">
        <f>Q149*H149</f>
        <v>0</v>
      </c>
      <c r="S149" s="159">
        <v>0.28999999999999998</v>
      </c>
      <c r="T149" s="160">
        <f>S149*H149</f>
        <v>45.06223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167</v>
      </c>
      <c r="AT149" s="161" t="s">
        <v>162</v>
      </c>
      <c r="AU149" s="161" t="s">
        <v>86</v>
      </c>
      <c r="AY149" s="18" t="s">
        <v>159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8" t="s">
        <v>86</v>
      </c>
      <c r="BK149" s="162">
        <f>ROUND(I149*H149,2)</f>
        <v>0</v>
      </c>
      <c r="BL149" s="18" t="s">
        <v>167</v>
      </c>
      <c r="BM149" s="161" t="s">
        <v>174</v>
      </c>
    </row>
    <row r="150" spans="1:65" s="13" customFormat="1" ht="11.25">
      <c r="B150" s="163"/>
      <c r="D150" s="164" t="s">
        <v>168</v>
      </c>
      <c r="E150" s="165" t="s">
        <v>1</v>
      </c>
      <c r="F150" s="166" t="s">
        <v>1831</v>
      </c>
      <c r="H150" s="167">
        <v>155.387</v>
      </c>
      <c r="I150" s="168"/>
      <c r="L150" s="163"/>
      <c r="M150" s="169"/>
      <c r="N150" s="170"/>
      <c r="O150" s="170"/>
      <c r="P150" s="170"/>
      <c r="Q150" s="170"/>
      <c r="R150" s="170"/>
      <c r="S150" s="170"/>
      <c r="T150" s="171"/>
      <c r="AT150" s="165" t="s">
        <v>168</v>
      </c>
      <c r="AU150" s="165" t="s">
        <v>86</v>
      </c>
      <c r="AV150" s="13" t="s">
        <v>86</v>
      </c>
      <c r="AW150" s="13" t="s">
        <v>30</v>
      </c>
      <c r="AX150" s="13" t="s">
        <v>73</v>
      </c>
      <c r="AY150" s="165" t="s">
        <v>159</v>
      </c>
    </row>
    <row r="151" spans="1:65" s="14" customFormat="1" ht="11.25">
      <c r="B151" s="172"/>
      <c r="D151" s="164" t="s">
        <v>168</v>
      </c>
      <c r="E151" s="173" t="s">
        <v>1</v>
      </c>
      <c r="F151" s="174" t="s">
        <v>170</v>
      </c>
      <c r="H151" s="175">
        <v>155.387</v>
      </c>
      <c r="I151" s="176"/>
      <c r="L151" s="172"/>
      <c r="M151" s="177"/>
      <c r="N151" s="178"/>
      <c r="O151" s="178"/>
      <c r="P151" s="178"/>
      <c r="Q151" s="178"/>
      <c r="R151" s="178"/>
      <c r="S151" s="178"/>
      <c r="T151" s="179"/>
      <c r="AT151" s="173" t="s">
        <v>168</v>
      </c>
      <c r="AU151" s="173" t="s">
        <v>86</v>
      </c>
      <c r="AV151" s="14" t="s">
        <v>167</v>
      </c>
      <c r="AW151" s="14" t="s">
        <v>30</v>
      </c>
      <c r="AX151" s="14" t="s">
        <v>80</v>
      </c>
      <c r="AY151" s="173" t="s">
        <v>159</v>
      </c>
    </row>
    <row r="152" spans="1:65" s="2" customFormat="1" ht="44.25" customHeight="1">
      <c r="A152" s="33"/>
      <c r="B152" s="149"/>
      <c r="C152" s="150" t="s">
        <v>167</v>
      </c>
      <c r="D152" s="150" t="s">
        <v>162</v>
      </c>
      <c r="E152" s="151" t="s">
        <v>1832</v>
      </c>
      <c r="F152" s="152" t="s">
        <v>1833</v>
      </c>
      <c r="G152" s="153" t="s">
        <v>246</v>
      </c>
      <c r="H152" s="154">
        <v>223.15</v>
      </c>
      <c r="I152" s="271"/>
      <c r="J152" s="156">
        <f>ROUND(I152*H152,2)</f>
        <v>0</v>
      </c>
      <c r="K152" s="152" t="s">
        <v>166</v>
      </c>
      <c r="L152" s="34"/>
      <c r="M152" s="157" t="s">
        <v>1</v>
      </c>
      <c r="N152" s="158" t="s">
        <v>39</v>
      </c>
      <c r="O152" s="59"/>
      <c r="P152" s="159">
        <f>O152*H152</f>
        <v>0</v>
      </c>
      <c r="Q152" s="159">
        <v>0</v>
      </c>
      <c r="R152" s="159">
        <f>Q152*H152</f>
        <v>0</v>
      </c>
      <c r="S152" s="159">
        <v>0.04</v>
      </c>
      <c r="T152" s="160">
        <f>S152*H152</f>
        <v>8.9260000000000002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1" t="s">
        <v>167</v>
      </c>
      <c r="AT152" s="161" t="s">
        <v>162</v>
      </c>
      <c r="AU152" s="161" t="s">
        <v>86</v>
      </c>
      <c r="AY152" s="18" t="s">
        <v>159</v>
      </c>
      <c r="BE152" s="162">
        <f>IF(N152="základní",J152,0)</f>
        <v>0</v>
      </c>
      <c r="BF152" s="162">
        <f>IF(N152="snížená",J152,0)</f>
        <v>0</v>
      </c>
      <c r="BG152" s="162">
        <f>IF(N152="zákl. přenesená",J152,0)</f>
        <v>0</v>
      </c>
      <c r="BH152" s="162">
        <f>IF(N152="sníž. přenesená",J152,0)</f>
        <v>0</v>
      </c>
      <c r="BI152" s="162">
        <f>IF(N152="nulová",J152,0)</f>
        <v>0</v>
      </c>
      <c r="BJ152" s="18" t="s">
        <v>86</v>
      </c>
      <c r="BK152" s="162">
        <f>ROUND(I152*H152,2)</f>
        <v>0</v>
      </c>
      <c r="BL152" s="18" t="s">
        <v>167</v>
      </c>
      <c r="BM152" s="161" t="s">
        <v>178</v>
      </c>
    </row>
    <row r="153" spans="1:65" s="2" customFormat="1" ht="49.15" customHeight="1">
      <c r="A153" s="33"/>
      <c r="B153" s="149"/>
      <c r="C153" s="150" t="s">
        <v>189</v>
      </c>
      <c r="D153" s="150" t="s">
        <v>162</v>
      </c>
      <c r="E153" s="151" t="s">
        <v>1834</v>
      </c>
      <c r="F153" s="152" t="s">
        <v>1835</v>
      </c>
      <c r="G153" s="153" t="s">
        <v>505</v>
      </c>
      <c r="H153" s="154">
        <v>277.92</v>
      </c>
      <c r="I153" s="271"/>
      <c r="J153" s="156">
        <f>ROUND(I153*H153,2)</f>
        <v>0</v>
      </c>
      <c r="K153" s="152" t="s">
        <v>166</v>
      </c>
      <c r="L153" s="34"/>
      <c r="M153" s="157" t="s">
        <v>1</v>
      </c>
      <c r="N153" s="158" t="s">
        <v>39</v>
      </c>
      <c r="O153" s="59"/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167</v>
      </c>
      <c r="AT153" s="161" t="s">
        <v>162</v>
      </c>
      <c r="AU153" s="161" t="s">
        <v>86</v>
      </c>
      <c r="AY153" s="18" t="s">
        <v>159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8" t="s">
        <v>86</v>
      </c>
      <c r="BK153" s="162">
        <f>ROUND(I153*H153,2)</f>
        <v>0</v>
      </c>
      <c r="BL153" s="18" t="s">
        <v>167</v>
      </c>
      <c r="BM153" s="161" t="s">
        <v>1836</v>
      </c>
    </row>
    <row r="154" spans="1:65" s="13" customFormat="1" ht="11.25">
      <c r="B154" s="163"/>
      <c r="D154" s="164" t="s">
        <v>168</v>
      </c>
      <c r="E154" s="165" t="s">
        <v>1</v>
      </c>
      <c r="F154" s="166" t="s">
        <v>1837</v>
      </c>
      <c r="H154" s="167">
        <v>277.92</v>
      </c>
      <c r="I154" s="168"/>
      <c r="L154" s="163"/>
      <c r="M154" s="169"/>
      <c r="N154" s="170"/>
      <c r="O154" s="170"/>
      <c r="P154" s="170"/>
      <c r="Q154" s="170"/>
      <c r="R154" s="170"/>
      <c r="S154" s="170"/>
      <c r="T154" s="171"/>
      <c r="AT154" s="165" t="s">
        <v>168</v>
      </c>
      <c r="AU154" s="165" t="s">
        <v>86</v>
      </c>
      <c r="AV154" s="13" t="s">
        <v>86</v>
      </c>
      <c r="AW154" s="13" t="s">
        <v>30</v>
      </c>
      <c r="AX154" s="13" t="s">
        <v>73</v>
      </c>
      <c r="AY154" s="165" t="s">
        <v>159</v>
      </c>
    </row>
    <row r="155" spans="1:65" s="14" customFormat="1" ht="11.25">
      <c r="B155" s="172"/>
      <c r="D155" s="164" t="s">
        <v>168</v>
      </c>
      <c r="E155" s="173" t="s">
        <v>1</v>
      </c>
      <c r="F155" s="174" t="s">
        <v>170</v>
      </c>
      <c r="H155" s="175">
        <v>277.92</v>
      </c>
      <c r="I155" s="176"/>
      <c r="L155" s="172"/>
      <c r="M155" s="177"/>
      <c r="N155" s="178"/>
      <c r="O155" s="178"/>
      <c r="P155" s="178"/>
      <c r="Q155" s="178"/>
      <c r="R155" s="178"/>
      <c r="S155" s="178"/>
      <c r="T155" s="179"/>
      <c r="AT155" s="173" t="s">
        <v>168</v>
      </c>
      <c r="AU155" s="173" t="s">
        <v>86</v>
      </c>
      <c r="AV155" s="14" t="s">
        <v>167</v>
      </c>
      <c r="AW155" s="14" t="s">
        <v>30</v>
      </c>
      <c r="AX155" s="14" t="s">
        <v>80</v>
      </c>
      <c r="AY155" s="173" t="s">
        <v>159</v>
      </c>
    </row>
    <row r="156" spans="1:65" s="2" customFormat="1" ht="44.25" customHeight="1">
      <c r="A156" s="33"/>
      <c r="B156" s="149"/>
      <c r="C156" s="150" t="s">
        <v>174</v>
      </c>
      <c r="D156" s="150" t="s">
        <v>162</v>
      </c>
      <c r="E156" s="151" t="s">
        <v>1838</v>
      </c>
      <c r="F156" s="152" t="s">
        <v>1839</v>
      </c>
      <c r="G156" s="153" t="s">
        <v>505</v>
      </c>
      <c r="H156" s="154">
        <v>277.92</v>
      </c>
      <c r="I156" s="271"/>
      <c r="J156" s="156">
        <f>ROUND(I156*H156,2)</f>
        <v>0</v>
      </c>
      <c r="K156" s="152" t="s">
        <v>166</v>
      </c>
      <c r="L156" s="34"/>
      <c r="M156" s="157" t="s">
        <v>1</v>
      </c>
      <c r="N156" s="158" t="s">
        <v>39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167</v>
      </c>
      <c r="AT156" s="161" t="s">
        <v>162</v>
      </c>
      <c r="AU156" s="161" t="s">
        <v>86</v>
      </c>
      <c r="AY156" s="18" t="s">
        <v>159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86</v>
      </c>
      <c r="BK156" s="162">
        <f>ROUND(I156*H156,2)</f>
        <v>0</v>
      </c>
      <c r="BL156" s="18" t="s">
        <v>167</v>
      </c>
      <c r="BM156" s="161" t="s">
        <v>192</v>
      </c>
    </row>
    <row r="157" spans="1:65" s="13" customFormat="1" ht="11.25">
      <c r="B157" s="163"/>
      <c r="D157" s="164" t="s">
        <v>168</v>
      </c>
      <c r="E157" s="165" t="s">
        <v>1</v>
      </c>
      <c r="F157" s="166" t="s">
        <v>1837</v>
      </c>
      <c r="H157" s="167">
        <v>277.92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168</v>
      </c>
      <c r="AU157" s="165" t="s">
        <v>86</v>
      </c>
      <c r="AV157" s="13" t="s">
        <v>86</v>
      </c>
      <c r="AW157" s="13" t="s">
        <v>30</v>
      </c>
      <c r="AX157" s="13" t="s">
        <v>73</v>
      </c>
      <c r="AY157" s="165" t="s">
        <v>159</v>
      </c>
    </row>
    <row r="158" spans="1:65" s="14" customFormat="1" ht="11.25">
      <c r="B158" s="172"/>
      <c r="D158" s="164" t="s">
        <v>168</v>
      </c>
      <c r="E158" s="173" t="s">
        <v>1</v>
      </c>
      <c r="F158" s="174" t="s">
        <v>170</v>
      </c>
      <c r="H158" s="175">
        <v>277.92</v>
      </c>
      <c r="I158" s="176"/>
      <c r="L158" s="172"/>
      <c r="M158" s="177"/>
      <c r="N158" s="178"/>
      <c r="O158" s="178"/>
      <c r="P158" s="178"/>
      <c r="Q158" s="178"/>
      <c r="R158" s="178"/>
      <c r="S158" s="178"/>
      <c r="T158" s="179"/>
      <c r="AT158" s="173" t="s">
        <v>168</v>
      </c>
      <c r="AU158" s="173" t="s">
        <v>86</v>
      </c>
      <c r="AV158" s="14" t="s">
        <v>167</v>
      </c>
      <c r="AW158" s="14" t="s">
        <v>30</v>
      </c>
      <c r="AX158" s="14" t="s">
        <v>80</v>
      </c>
      <c r="AY158" s="173" t="s">
        <v>159</v>
      </c>
    </row>
    <row r="159" spans="1:65" s="2" customFormat="1" ht="16.5" customHeight="1">
      <c r="A159" s="33"/>
      <c r="B159" s="149"/>
      <c r="C159" s="150" t="s">
        <v>206</v>
      </c>
      <c r="D159" s="150" t="s">
        <v>162</v>
      </c>
      <c r="E159" s="151" t="s">
        <v>1840</v>
      </c>
      <c r="F159" s="152" t="s">
        <v>1841</v>
      </c>
      <c r="G159" s="153" t="s">
        <v>645</v>
      </c>
      <c r="H159" s="154">
        <v>1</v>
      </c>
      <c r="I159" s="271"/>
      <c r="J159" s="156">
        <f>ROUND(I159*H159,2)</f>
        <v>0</v>
      </c>
      <c r="K159" s="152" t="s">
        <v>1</v>
      </c>
      <c r="L159" s="34"/>
      <c r="M159" s="157" t="s">
        <v>1</v>
      </c>
      <c r="N159" s="158" t="s">
        <v>39</v>
      </c>
      <c r="O159" s="59"/>
      <c r="P159" s="159">
        <f>O159*H159</f>
        <v>0</v>
      </c>
      <c r="Q159" s="159">
        <v>0</v>
      </c>
      <c r="R159" s="159">
        <f>Q159*H159</f>
        <v>0</v>
      </c>
      <c r="S159" s="159">
        <v>0</v>
      </c>
      <c r="T159" s="160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167</v>
      </c>
      <c r="AT159" s="161" t="s">
        <v>162</v>
      </c>
      <c r="AU159" s="161" t="s">
        <v>86</v>
      </c>
      <c r="AY159" s="18" t="s">
        <v>159</v>
      </c>
      <c r="BE159" s="162">
        <f>IF(N159="základní",J159,0)</f>
        <v>0</v>
      </c>
      <c r="BF159" s="162">
        <f>IF(N159="snížená",J159,0)</f>
        <v>0</v>
      </c>
      <c r="BG159" s="162">
        <f>IF(N159="zákl. přenesená",J159,0)</f>
        <v>0</v>
      </c>
      <c r="BH159" s="162">
        <f>IF(N159="sníž. přenesená",J159,0)</f>
        <v>0</v>
      </c>
      <c r="BI159" s="162">
        <f>IF(N159="nulová",J159,0)</f>
        <v>0</v>
      </c>
      <c r="BJ159" s="18" t="s">
        <v>86</v>
      </c>
      <c r="BK159" s="162">
        <f>ROUND(I159*H159,2)</f>
        <v>0</v>
      </c>
      <c r="BL159" s="18" t="s">
        <v>167</v>
      </c>
      <c r="BM159" s="161" t="s">
        <v>201</v>
      </c>
    </row>
    <row r="160" spans="1:65" s="2" customFormat="1" ht="33" customHeight="1">
      <c r="A160" s="33"/>
      <c r="B160" s="149"/>
      <c r="C160" s="150" t="s">
        <v>178</v>
      </c>
      <c r="D160" s="150" t="s">
        <v>162</v>
      </c>
      <c r="E160" s="151" t="s">
        <v>1842</v>
      </c>
      <c r="F160" s="152" t="s">
        <v>1843</v>
      </c>
      <c r="G160" s="153" t="s">
        <v>165</v>
      </c>
      <c r="H160" s="154">
        <v>155.387</v>
      </c>
      <c r="I160" s="271"/>
      <c r="J160" s="156">
        <f>ROUND(I160*H160,2)</f>
        <v>0</v>
      </c>
      <c r="K160" s="152" t="s">
        <v>166</v>
      </c>
      <c r="L160" s="34"/>
      <c r="M160" s="157" t="s">
        <v>1</v>
      </c>
      <c r="N160" s="158" t="s">
        <v>39</v>
      </c>
      <c r="O160" s="59"/>
      <c r="P160" s="159">
        <f>O160*H160</f>
        <v>0</v>
      </c>
      <c r="Q160" s="159">
        <v>0</v>
      </c>
      <c r="R160" s="159">
        <f>Q160*H160</f>
        <v>0</v>
      </c>
      <c r="S160" s="159">
        <v>0</v>
      </c>
      <c r="T160" s="160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167</v>
      </c>
      <c r="AT160" s="161" t="s">
        <v>162</v>
      </c>
      <c r="AU160" s="161" t="s">
        <v>86</v>
      </c>
      <c r="AY160" s="18" t="s">
        <v>159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8" t="s">
        <v>86</v>
      </c>
      <c r="BK160" s="162">
        <f>ROUND(I160*H160,2)</f>
        <v>0</v>
      </c>
      <c r="BL160" s="18" t="s">
        <v>167</v>
      </c>
      <c r="BM160" s="161" t="s">
        <v>1844</v>
      </c>
    </row>
    <row r="161" spans="1:65" s="13" customFormat="1" ht="11.25">
      <c r="B161" s="163"/>
      <c r="D161" s="164" t="s">
        <v>168</v>
      </c>
      <c r="E161" s="165" t="s">
        <v>1</v>
      </c>
      <c r="F161" s="166" t="s">
        <v>1831</v>
      </c>
      <c r="H161" s="167">
        <v>155.387</v>
      </c>
      <c r="I161" s="168"/>
      <c r="L161" s="163"/>
      <c r="M161" s="169"/>
      <c r="N161" s="170"/>
      <c r="O161" s="170"/>
      <c r="P161" s="170"/>
      <c r="Q161" s="170"/>
      <c r="R161" s="170"/>
      <c r="S161" s="170"/>
      <c r="T161" s="171"/>
      <c r="AT161" s="165" t="s">
        <v>168</v>
      </c>
      <c r="AU161" s="165" t="s">
        <v>86</v>
      </c>
      <c r="AV161" s="13" t="s">
        <v>86</v>
      </c>
      <c r="AW161" s="13" t="s">
        <v>30</v>
      </c>
      <c r="AX161" s="13" t="s">
        <v>73</v>
      </c>
      <c r="AY161" s="165" t="s">
        <v>159</v>
      </c>
    </row>
    <row r="162" spans="1:65" s="14" customFormat="1" ht="11.25">
      <c r="B162" s="172"/>
      <c r="D162" s="164" t="s">
        <v>168</v>
      </c>
      <c r="E162" s="173" t="s">
        <v>1</v>
      </c>
      <c r="F162" s="174" t="s">
        <v>170</v>
      </c>
      <c r="H162" s="175">
        <v>155.387</v>
      </c>
      <c r="I162" s="176"/>
      <c r="L162" s="172"/>
      <c r="M162" s="177"/>
      <c r="N162" s="178"/>
      <c r="O162" s="178"/>
      <c r="P162" s="178"/>
      <c r="Q162" s="178"/>
      <c r="R162" s="178"/>
      <c r="S162" s="178"/>
      <c r="T162" s="179"/>
      <c r="AT162" s="173" t="s">
        <v>168</v>
      </c>
      <c r="AU162" s="173" t="s">
        <v>86</v>
      </c>
      <c r="AV162" s="14" t="s">
        <v>167</v>
      </c>
      <c r="AW162" s="14" t="s">
        <v>30</v>
      </c>
      <c r="AX162" s="14" t="s">
        <v>80</v>
      </c>
      <c r="AY162" s="173" t="s">
        <v>159</v>
      </c>
    </row>
    <row r="163" spans="1:65" s="12" customFormat="1" ht="22.9" customHeight="1">
      <c r="B163" s="136"/>
      <c r="D163" s="137" t="s">
        <v>72</v>
      </c>
      <c r="E163" s="147" t="s">
        <v>1079</v>
      </c>
      <c r="F163" s="147" t="s">
        <v>1845</v>
      </c>
      <c r="I163" s="139"/>
      <c r="J163" s="148">
        <f>BK163</f>
        <v>0</v>
      </c>
      <c r="L163" s="136"/>
      <c r="M163" s="141"/>
      <c r="N163" s="142"/>
      <c r="O163" s="142"/>
      <c r="P163" s="143">
        <f>SUM(P164:P166)</f>
        <v>0</v>
      </c>
      <c r="Q163" s="142"/>
      <c r="R163" s="143">
        <f>SUM(R164:R166)</f>
        <v>0</v>
      </c>
      <c r="S163" s="142"/>
      <c r="T163" s="144">
        <f>SUM(T164:T166)</f>
        <v>0</v>
      </c>
      <c r="AR163" s="137" t="s">
        <v>80</v>
      </c>
      <c r="AT163" s="145" t="s">
        <v>72</v>
      </c>
      <c r="AU163" s="145" t="s">
        <v>80</v>
      </c>
      <c r="AY163" s="137" t="s">
        <v>159</v>
      </c>
      <c r="BK163" s="146">
        <f>SUM(BK164:BK166)</f>
        <v>0</v>
      </c>
    </row>
    <row r="164" spans="1:65" s="2" customFormat="1" ht="24.2" customHeight="1">
      <c r="A164" s="33"/>
      <c r="B164" s="149"/>
      <c r="C164" s="150" t="s">
        <v>226</v>
      </c>
      <c r="D164" s="150" t="s">
        <v>162</v>
      </c>
      <c r="E164" s="151" t="s">
        <v>1846</v>
      </c>
      <c r="F164" s="152" t="s">
        <v>1847</v>
      </c>
      <c r="G164" s="153" t="s">
        <v>165</v>
      </c>
      <c r="H164" s="154">
        <v>300</v>
      </c>
      <c r="I164" s="271"/>
      <c r="J164" s="156">
        <f>ROUND(I164*H164,2)</f>
        <v>0</v>
      </c>
      <c r="K164" s="152" t="s">
        <v>1</v>
      </c>
      <c r="L164" s="34"/>
      <c r="M164" s="157" t="s">
        <v>1</v>
      </c>
      <c r="N164" s="158" t="s">
        <v>39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167</v>
      </c>
      <c r="AT164" s="161" t="s">
        <v>162</v>
      </c>
      <c r="AU164" s="161" t="s">
        <v>86</v>
      </c>
      <c r="AY164" s="18" t="s">
        <v>159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86</v>
      </c>
      <c r="BK164" s="162">
        <f>ROUND(I164*H164,2)</f>
        <v>0</v>
      </c>
      <c r="BL164" s="18" t="s">
        <v>167</v>
      </c>
      <c r="BM164" s="161" t="s">
        <v>213</v>
      </c>
    </row>
    <row r="165" spans="1:65" s="13" customFormat="1" ht="11.25">
      <c r="B165" s="163"/>
      <c r="D165" s="164" t="s">
        <v>168</v>
      </c>
      <c r="E165" s="165" t="s">
        <v>1</v>
      </c>
      <c r="F165" s="166" t="s">
        <v>1848</v>
      </c>
      <c r="H165" s="167">
        <v>300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168</v>
      </c>
      <c r="AU165" s="165" t="s">
        <v>86</v>
      </c>
      <c r="AV165" s="13" t="s">
        <v>86</v>
      </c>
      <c r="AW165" s="13" t="s">
        <v>30</v>
      </c>
      <c r="AX165" s="13" t="s">
        <v>73</v>
      </c>
      <c r="AY165" s="165" t="s">
        <v>159</v>
      </c>
    </row>
    <row r="166" spans="1:65" s="14" customFormat="1" ht="11.25">
      <c r="B166" s="172"/>
      <c r="D166" s="164" t="s">
        <v>168</v>
      </c>
      <c r="E166" s="173" t="s">
        <v>1</v>
      </c>
      <c r="F166" s="174" t="s">
        <v>170</v>
      </c>
      <c r="H166" s="175">
        <v>300</v>
      </c>
      <c r="I166" s="176"/>
      <c r="L166" s="172"/>
      <c r="M166" s="177"/>
      <c r="N166" s="178"/>
      <c r="O166" s="178"/>
      <c r="P166" s="178"/>
      <c r="Q166" s="178"/>
      <c r="R166" s="178"/>
      <c r="S166" s="178"/>
      <c r="T166" s="179"/>
      <c r="AT166" s="173" t="s">
        <v>168</v>
      </c>
      <c r="AU166" s="173" t="s">
        <v>86</v>
      </c>
      <c r="AV166" s="14" t="s">
        <v>167</v>
      </c>
      <c r="AW166" s="14" t="s">
        <v>30</v>
      </c>
      <c r="AX166" s="14" t="s">
        <v>80</v>
      </c>
      <c r="AY166" s="173" t="s">
        <v>159</v>
      </c>
    </row>
    <row r="167" spans="1:65" s="12" customFormat="1" ht="22.9" customHeight="1">
      <c r="B167" s="136"/>
      <c r="D167" s="137" t="s">
        <v>72</v>
      </c>
      <c r="E167" s="147" t="s">
        <v>189</v>
      </c>
      <c r="F167" s="147" t="s">
        <v>1849</v>
      </c>
      <c r="I167" s="139"/>
      <c r="J167" s="148">
        <f>BK167</f>
        <v>0</v>
      </c>
      <c r="L167" s="136"/>
      <c r="M167" s="141"/>
      <c r="N167" s="142"/>
      <c r="O167" s="142"/>
      <c r="P167" s="143">
        <f>SUM(P168:P187)</f>
        <v>0</v>
      </c>
      <c r="Q167" s="142"/>
      <c r="R167" s="143">
        <f>SUM(R168:R187)</f>
        <v>83.878349</v>
      </c>
      <c r="S167" s="142"/>
      <c r="T167" s="144">
        <f>SUM(T168:T187)</f>
        <v>0</v>
      </c>
      <c r="AR167" s="137" t="s">
        <v>80</v>
      </c>
      <c r="AT167" s="145" t="s">
        <v>72</v>
      </c>
      <c r="AU167" s="145" t="s">
        <v>80</v>
      </c>
      <c r="AY167" s="137" t="s">
        <v>159</v>
      </c>
      <c r="BK167" s="146">
        <f>SUM(BK168:BK187)</f>
        <v>0</v>
      </c>
    </row>
    <row r="168" spans="1:65" s="2" customFormat="1" ht="37.9" customHeight="1">
      <c r="A168" s="33"/>
      <c r="B168" s="149"/>
      <c r="C168" s="150" t="s">
        <v>182</v>
      </c>
      <c r="D168" s="150" t="s">
        <v>162</v>
      </c>
      <c r="E168" s="151" t="s">
        <v>1850</v>
      </c>
      <c r="F168" s="152" t="s">
        <v>1851</v>
      </c>
      <c r="G168" s="153" t="s">
        <v>165</v>
      </c>
      <c r="H168" s="154">
        <v>155.387</v>
      </c>
      <c r="I168" s="271"/>
      <c r="J168" s="156">
        <f>ROUND(I168*H168,2)</f>
        <v>0</v>
      </c>
      <c r="K168" s="152" t="s">
        <v>166</v>
      </c>
      <c r="L168" s="34"/>
      <c r="M168" s="157" t="s">
        <v>1</v>
      </c>
      <c r="N168" s="158" t="s">
        <v>39</v>
      </c>
      <c r="O168" s="59"/>
      <c r="P168" s="159">
        <f>O168*H168</f>
        <v>0</v>
      </c>
      <c r="Q168" s="159">
        <v>0.34499999999999997</v>
      </c>
      <c r="R168" s="159">
        <f>Q168*H168</f>
        <v>53.608514999999997</v>
      </c>
      <c r="S168" s="159">
        <v>0</v>
      </c>
      <c r="T168" s="160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167</v>
      </c>
      <c r="AT168" s="161" t="s">
        <v>162</v>
      </c>
      <c r="AU168" s="161" t="s">
        <v>86</v>
      </c>
      <c r="AY168" s="18" t="s">
        <v>159</v>
      </c>
      <c r="BE168" s="162">
        <f>IF(N168="základní",J168,0)</f>
        <v>0</v>
      </c>
      <c r="BF168" s="162">
        <f>IF(N168="snížená",J168,0)</f>
        <v>0</v>
      </c>
      <c r="BG168" s="162">
        <f>IF(N168="zákl. přenesená",J168,0)</f>
        <v>0</v>
      </c>
      <c r="BH168" s="162">
        <f>IF(N168="sníž. přenesená",J168,0)</f>
        <v>0</v>
      </c>
      <c r="BI168" s="162">
        <f>IF(N168="nulová",J168,0)</f>
        <v>0</v>
      </c>
      <c r="BJ168" s="18" t="s">
        <v>86</v>
      </c>
      <c r="BK168" s="162">
        <f>ROUND(I168*H168,2)</f>
        <v>0</v>
      </c>
      <c r="BL168" s="18" t="s">
        <v>167</v>
      </c>
      <c r="BM168" s="161" t="s">
        <v>229</v>
      </c>
    </row>
    <row r="169" spans="1:65" s="13" customFormat="1" ht="11.25">
      <c r="B169" s="163"/>
      <c r="D169" s="164" t="s">
        <v>168</v>
      </c>
      <c r="E169" s="165" t="s">
        <v>1</v>
      </c>
      <c r="F169" s="166" t="s">
        <v>1852</v>
      </c>
      <c r="H169" s="167">
        <v>39.783999999999999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168</v>
      </c>
      <c r="AU169" s="165" t="s">
        <v>86</v>
      </c>
      <c r="AV169" s="13" t="s">
        <v>86</v>
      </c>
      <c r="AW169" s="13" t="s">
        <v>30</v>
      </c>
      <c r="AX169" s="13" t="s">
        <v>73</v>
      </c>
      <c r="AY169" s="165" t="s">
        <v>159</v>
      </c>
    </row>
    <row r="170" spans="1:65" s="13" customFormat="1" ht="11.25">
      <c r="B170" s="163"/>
      <c r="D170" s="164" t="s">
        <v>168</v>
      </c>
      <c r="E170" s="165" t="s">
        <v>1</v>
      </c>
      <c r="F170" s="166" t="s">
        <v>1853</v>
      </c>
      <c r="H170" s="167">
        <v>115.60299999999999</v>
      </c>
      <c r="I170" s="168"/>
      <c r="L170" s="163"/>
      <c r="M170" s="169"/>
      <c r="N170" s="170"/>
      <c r="O170" s="170"/>
      <c r="P170" s="170"/>
      <c r="Q170" s="170"/>
      <c r="R170" s="170"/>
      <c r="S170" s="170"/>
      <c r="T170" s="171"/>
      <c r="AT170" s="165" t="s">
        <v>168</v>
      </c>
      <c r="AU170" s="165" t="s">
        <v>86</v>
      </c>
      <c r="AV170" s="13" t="s">
        <v>86</v>
      </c>
      <c r="AW170" s="13" t="s">
        <v>30</v>
      </c>
      <c r="AX170" s="13" t="s">
        <v>73</v>
      </c>
      <c r="AY170" s="165" t="s">
        <v>159</v>
      </c>
    </row>
    <row r="171" spans="1:65" s="14" customFormat="1" ht="11.25">
      <c r="B171" s="172"/>
      <c r="D171" s="164" t="s">
        <v>168</v>
      </c>
      <c r="E171" s="173" t="s">
        <v>1</v>
      </c>
      <c r="F171" s="174" t="s">
        <v>170</v>
      </c>
      <c r="H171" s="175">
        <v>155.387</v>
      </c>
      <c r="I171" s="176"/>
      <c r="L171" s="172"/>
      <c r="M171" s="177"/>
      <c r="N171" s="178"/>
      <c r="O171" s="178"/>
      <c r="P171" s="178"/>
      <c r="Q171" s="178"/>
      <c r="R171" s="178"/>
      <c r="S171" s="178"/>
      <c r="T171" s="179"/>
      <c r="AT171" s="173" t="s">
        <v>168</v>
      </c>
      <c r="AU171" s="173" t="s">
        <v>86</v>
      </c>
      <c r="AV171" s="14" t="s">
        <v>167</v>
      </c>
      <c r="AW171" s="14" t="s">
        <v>30</v>
      </c>
      <c r="AX171" s="14" t="s">
        <v>80</v>
      </c>
      <c r="AY171" s="173" t="s">
        <v>159</v>
      </c>
    </row>
    <row r="172" spans="1:65" s="2" customFormat="1" ht="66.75" customHeight="1">
      <c r="A172" s="33"/>
      <c r="B172" s="149"/>
      <c r="C172" s="150" t="s">
        <v>234</v>
      </c>
      <c r="D172" s="150" t="s">
        <v>162</v>
      </c>
      <c r="E172" s="151" t="s">
        <v>1854</v>
      </c>
      <c r="F172" s="152" t="s">
        <v>1855</v>
      </c>
      <c r="G172" s="153" t="s">
        <v>165</v>
      </c>
      <c r="H172" s="154">
        <v>23.2</v>
      </c>
      <c r="I172" s="271"/>
      <c r="J172" s="156">
        <f>ROUND(I172*H172,2)</f>
        <v>0</v>
      </c>
      <c r="K172" s="152" t="s">
        <v>166</v>
      </c>
      <c r="L172" s="34"/>
      <c r="M172" s="157" t="s">
        <v>1</v>
      </c>
      <c r="N172" s="158" t="s">
        <v>39</v>
      </c>
      <c r="O172" s="59"/>
      <c r="P172" s="159">
        <f>O172*H172</f>
        <v>0</v>
      </c>
      <c r="Q172" s="159">
        <v>0.10100000000000001</v>
      </c>
      <c r="R172" s="159">
        <f>Q172*H172</f>
        <v>2.3431999999999999</v>
      </c>
      <c r="S172" s="159">
        <v>0</v>
      </c>
      <c r="T172" s="160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167</v>
      </c>
      <c r="AT172" s="161" t="s">
        <v>162</v>
      </c>
      <c r="AU172" s="161" t="s">
        <v>86</v>
      </c>
      <c r="AY172" s="18" t="s">
        <v>159</v>
      </c>
      <c r="BE172" s="162">
        <f>IF(N172="základní",J172,0)</f>
        <v>0</v>
      </c>
      <c r="BF172" s="162">
        <f>IF(N172="snížená",J172,0)</f>
        <v>0</v>
      </c>
      <c r="BG172" s="162">
        <f>IF(N172="zákl. přenesená",J172,0)</f>
        <v>0</v>
      </c>
      <c r="BH172" s="162">
        <f>IF(N172="sníž. přenesená",J172,0)</f>
        <v>0</v>
      </c>
      <c r="BI172" s="162">
        <f>IF(N172="nulová",J172,0)</f>
        <v>0</v>
      </c>
      <c r="BJ172" s="18" t="s">
        <v>86</v>
      </c>
      <c r="BK172" s="162">
        <f>ROUND(I172*H172,2)</f>
        <v>0</v>
      </c>
      <c r="BL172" s="18" t="s">
        <v>167</v>
      </c>
      <c r="BM172" s="161" t="s">
        <v>232</v>
      </c>
    </row>
    <row r="173" spans="1:65" s="13" customFormat="1" ht="11.25">
      <c r="B173" s="163"/>
      <c r="D173" s="164" t="s">
        <v>168</v>
      </c>
      <c r="E173" s="165" t="s">
        <v>1</v>
      </c>
      <c r="F173" s="166" t="s">
        <v>1856</v>
      </c>
      <c r="H173" s="167">
        <v>23.2</v>
      </c>
      <c r="I173" s="168"/>
      <c r="L173" s="163"/>
      <c r="M173" s="169"/>
      <c r="N173" s="170"/>
      <c r="O173" s="170"/>
      <c r="P173" s="170"/>
      <c r="Q173" s="170"/>
      <c r="R173" s="170"/>
      <c r="S173" s="170"/>
      <c r="T173" s="171"/>
      <c r="AT173" s="165" t="s">
        <v>168</v>
      </c>
      <c r="AU173" s="165" t="s">
        <v>86</v>
      </c>
      <c r="AV173" s="13" t="s">
        <v>86</v>
      </c>
      <c r="AW173" s="13" t="s">
        <v>30</v>
      </c>
      <c r="AX173" s="13" t="s">
        <v>73</v>
      </c>
      <c r="AY173" s="165" t="s">
        <v>159</v>
      </c>
    </row>
    <row r="174" spans="1:65" s="14" customFormat="1" ht="11.25">
      <c r="B174" s="172"/>
      <c r="D174" s="164" t="s">
        <v>168</v>
      </c>
      <c r="E174" s="173" t="s">
        <v>1</v>
      </c>
      <c r="F174" s="174" t="s">
        <v>170</v>
      </c>
      <c r="H174" s="175">
        <v>23.2</v>
      </c>
      <c r="I174" s="176"/>
      <c r="L174" s="172"/>
      <c r="M174" s="177"/>
      <c r="N174" s="178"/>
      <c r="O174" s="178"/>
      <c r="P174" s="178"/>
      <c r="Q174" s="178"/>
      <c r="R174" s="178"/>
      <c r="S174" s="178"/>
      <c r="T174" s="179"/>
      <c r="AT174" s="173" t="s">
        <v>168</v>
      </c>
      <c r="AU174" s="173" t="s">
        <v>86</v>
      </c>
      <c r="AV174" s="14" t="s">
        <v>167</v>
      </c>
      <c r="AW174" s="14" t="s">
        <v>30</v>
      </c>
      <c r="AX174" s="14" t="s">
        <v>80</v>
      </c>
      <c r="AY174" s="173" t="s">
        <v>159</v>
      </c>
    </row>
    <row r="175" spans="1:65" s="2" customFormat="1" ht="16.5" customHeight="1">
      <c r="A175" s="33"/>
      <c r="B175" s="149"/>
      <c r="C175" s="195" t="s">
        <v>192</v>
      </c>
      <c r="D175" s="195" t="s">
        <v>269</v>
      </c>
      <c r="E175" s="196" t="s">
        <v>1857</v>
      </c>
      <c r="F175" s="197" t="s">
        <v>1858</v>
      </c>
      <c r="G175" s="198" t="s">
        <v>165</v>
      </c>
      <c r="H175" s="199">
        <v>23.664000000000001</v>
      </c>
      <c r="I175" s="272"/>
      <c r="J175" s="201">
        <f>ROUND(I175*H175,2)</f>
        <v>0</v>
      </c>
      <c r="K175" s="197" t="s">
        <v>1</v>
      </c>
      <c r="L175" s="202"/>
      <c r="M175" s="203" t="s">
        <v>1</v>
      </c>
      <c r="N175" s="204" t="s">
        <v>39</v>
      </c>
      <c r="O175" s="59"/>
      <c r="P175" s="159">
        <f>O175*H175</f>
        <v>0</v>
      </c>
      <c r="Q175" s="159">
        <v>0</v>
      </c>
      <c r="R175" s="159">
        <f>Q175*H175</f>
        <v>0</v>
      </c>
      <c r="S175" s="159">
        <v>0</v>
      </c>
      <c r="T175" s="160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1" t="s">
        <v>178</v>
      </c>
      <c r="AT175" s="161" t="s">
        <v>269</v>
      </c>
      <c r="AU175" s="161" t="s">
        <v>86</v>
      </c>
      <c r="AY175" s="18" t="s">
        <v>159</v>
      </c>
      <c r="BE175" s="162">
        <f>IF(N175="základní",J175,0)</f>
        <v>0</v>
      </c>
      <c r="BF175" s="162">
        <f>IF(N175="snížená",J175,0)</f>
        <v>0</v>
      </c>
      <c r="BG175" s="162">
        <f>IF(N175="zákl. přenesená",J175,0)</f>
        <v>0</v>
      </c>
      <c r="BH175" s="162">
        <f>IF(N175="sníž. přenesená",J175,0)</f>
        <v>0</v>
      </c>
      <c r="BI175" s="162">
        <f>IF(N175="nulová",J175,0)</f>
        <v>0</v>
      </c>
      <c r="BJ175" s="18" t="s">
        <v>86</v>
      </c>
      <c r="BK175" s="162">
        <f>ROUND(I175*H175,2)</f>
        <v>0</v>
      </c>
      <c r="BL175" s="18" t="s">
        <v>167</v>
      </c>
      <c r="BM175" s="161" t="s">
        <v>237</v>
      </c>
    </row>
    <row r="176" spans="1:65" s="13" customFormat="1" ht="11.25">
      <c r="B176" s="163"/>
      <c r="D176" s="164" t="s">
        <v>168</v>
      </c>
      <c r="E176" s="165" t="s">
        <v>1</v>
      </c>
      <c r="F176" s="166" t="s">
        <v>1859</v>
      </c>
      <c r="H176" s="167">
        <v>23.664000000000001</v>
      </c>
      <c r="I176" s="168"/>
      <c r="L176" s="163"/>
      <c r="M176" s="169"/>
      <c r="N176" s="170"/>
      <c r="O176" s="170"/>
      <c r="P176" s="170"/>
      <c r="Q176" s="170"/>
      <c r="R176" s="170"/>
      <c r="S176" s="170"/>
      <c r="T176" s="171"/>
      <c r="AT176" s="165" t="s">
        <v>168</v>
      </c>
      <c r="AU176" s="165" t="s">
        <v>86</v>
      </c>
      <c r="AV176" s="13" t="s">
        <v>86</v>
      </c>
      <c r="AW176" s="13" t="s">
        <v>30</v>
      </c>
      <c r="AX176" s="13" t="s">
        <v>73</v>
      </c>
      <c r="AY176" s="165" t="s">
        <v>159</v>
      </c>
    </row>
    <row r="177" spans="1:65" s="14" customFormat="1" ht="11.25">
      <c r="B177" s="172"/>
      <c r="D177" s="164" t="s">
        <v>168</v>
      </c>
      <c r="E177" s="173" t="s">
        <v>1</v>
      </c>
      <c r="F177" s="174" t="s">
        <v>170</v>
      </c>
      <c r="H177" s="175">
        <v>23.664000000000001</v>
      </c>
      <c r="I177" s="176"/>
      <c r="L177" s="172"/>
      <c r="M177" s="177"/>
      <c r="N177" s="178"/>
      <c r="O177" s="178"/>
      <c r="P177" s="178"/>
      <c r="Q177" s="178"/>
      <c r="R177" s="178"/>
      <c r="S177" s="178"/>
      <c r="T177" s="179"/>
      <c r="AT177" s="173" t="s">
        <v>168</v>
      </c>
      <c r="AU177" s="173" t="s">
        <v>86</v>
      </c>
      <c r="AV177" s="14" t="s">
        <v>167</v>
      </c>
      <c r="AW177" s="14" t="s">
        <v>30</v>
      </c>
      <c r="AX177" s="14" t="s">
        <v>80</v>
      </c>
      <c r="AY177" s="173" t="s">
        <v>159</v>
      </c>
    </row>
    <row r="178" spans="1:65" s="2" customFormat="1" ht="76.349999999999994" customHeight="1">
      <c r="A178" s="33"/>
      <c r="B178" s="149"/>
      <c r="C178" s="150" t="s">
        <v>243</v>
      </c>
      <c r="D178" s="150" t="s">
        <v>162</v>
      </c>
      <c r="E178" s="151" t="s">
        <v>1860</v>
      </c>
      <c r="F178" s="152" t="s">
        <v>1861</v>
      </c>
      <c r="G178" s="153" t="s">
        <v>165</v>
      </c>
      <c r="H178" s="154">
        <v>150.41399999999999</v>
      </c>
      <c r="I178" s="271"/>
      <c r="J178" s="156">
        <f>ROUND(I178*H178,2)</f>
        <v>0</v>
      </c>
      <c r="K178" s="152" t="s">
        <v>166</v>
      </c>
      <c r="L178" s="34"/>
      <c r="M178" s="157" t="s">
        <v>1</v>
      </c>
      <c r="N178" s="158" t="s">
        <v>39</v>
      </c>
      <c r="O178" s="59"/>
      <c r="P178" s="159">
        <f>O178*H178</f>
        <v>0</v>
      </c>
      <c r="Q178" s="159">
        <v>0.10100000000000001</v>
      </c>
      <c r="R178" s="159">
        <f>Q178*H178</f>
        <v>15.191813999999999</v>
      </c>
      <c r="S178" s="159">
        <v>0</v>
      </c>
      <c r="T178" s="160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1" t="s">
        <v>167</v>
      </c>
      <c r="AT178" s="161" t="s">
        <v>162</v>
      </c>
      <c r="AU178" s="161" t="s">
        <v>86</v>
      </c>
      <c r="AY178" s="18" t="s">
        <v>159</v>
      </c>
      <c r="BE178" s="162">
        <f>IF(N178="základní",J178,0)</f>
        <v>0</v>
      </c>
      <c r="BF178" s="162">
        <f>IF(N178="snížená",J178,0)</f>
        <v>0</v>
      </c>
      <c r="BG178" s="162">
        <f>IF(N178="zákl. přenesená",J178,0)</f>
        <v>0</v>
      </c>
      <c r="BH178" s="162">
        <f>IF(N178="sníž. přenesená",J178,0)</f>
        <v>0</v>
      </c>
      <c r="BI178" s="162">
        <f>IF(N178="nulová",J178,0)</f>
        <v>0</v>
      </c>
      <c r="BJ178" s="18" t="s">
        <v>86</v>
      </c>
      <c r="BK178" s="162">
        <f>ROUND(I178*H178,2)</f>
        <v>0</v>
      </c>
      <c r="BL178" s="18" t="s">
        <v>167</v>
      </c>
      <c r="BM178" s="161" t="s">
        <v>242</v>
      </c>
    </row>
    <row r="179" spans="1:65" s="13" customFormat="1" ht="11.25">
      <c r="B179" s="163"/>
      <c r="D179" s="164" t="s">
        <v>168</v>
      </c>
      <c r="E179" s="165" t="s">
        <v>1</v>
      </c>
      <c r="F179" s="166" t="s">
        <v>1862</v>
      </c>
      <c r="H179" s="167">
        <v>34.811</v>
      </c>
      <c r="I179" s="168"/>
      <c r="L179" s="163"/>
      <c r="M179" s="169"/>
      <c r="N179" s="170"/>
      <c r="O179" s="170"/>
      <c r="P179" s="170"/>
      <c r="Q179" s="170"/>
      <c r="R179" s="170"/>
      <c r="S179" s="170"/>
      <c r="T179" s="171"/>
      <c r="AT179" s="165" t="s">
        <v>168</v>
      </c>
      <c r="AU179" s="165" t="s">
        <v>86</v>
      </c>
      <c r="AV179" s="13" t="s">
        <v>86</v>
      </c>
      <c r="AW179" s="13" t="s">
        <v>30</v>
      </c>
      <c r="AX179" s="13" t="s">
        <v>73</v>
      </c>
      <c r="AY179" s="165" t="s">
        <v>159</v>
      </c>
    </row>
    <row r="180" spans="1:65" s="13" customFormat="1" ht="11.25">
      <c r="B180" s="163"/>
      <c r="D180" s="164" t="s">
        <v>168</v>
      </c>
      <c r="E180" s="165" t="s">
        <v>1</v>
      </c>
      <c r="F180" s="166" t="s">
        <v>1853</v>
      </c>
      <c r="H180" s="167">
        <v>115.60299999999999</v>
      </c>
      <c r="I180" s="168"/>
      <c r="L180" s="163"/>
      <c r="M180" s="169"/>
      <c r="N180" s="170"/>
      <c r="O180" s="170"/>
      <c r="P180" s="170"/>
      <c r="Q180" s="170"/>
      <c r="R180" s="170"/>
      <c r="S180" s="170"/>
      <c r="T180" s="171"/>
      <c r="AT180" s="165" t="s">
        <v>168</v>
      </c>
      <c r="AU180" s="165" t="s">
        <v>86</v>
      </c>
      <c r="AV180" s="13" t="s">
        <v>86</v>
      </c>
      <c r="AW180" s="13" t="s">
        <v>30</v>
      </c>
      <c r="AX180" s="13" t="s">
        <v>73</v>
      </c>
      <c r="AY180" s="165" t="s">
        <v>159</v>
      </c>
    </row>
    <row r="181" spans="1:65" s="14" customFormat="1" ht="11.25">
      <c r="B181" s="172"/>
      <c r="D181" s="164" t="s">
        <v>168</v>
      </c>
      <c r="E181" s="173" t="s">
        <v>1</v>
      </c>
      <c r="F181" s="174" t="s">
        <v>170</v>
      </c>
      <c r="H181" s="175">
        <v>150.41399999999999</v>
      </c>
      <c r="I181" s="176"/>
      <c r="L181" s="172"/>
      <c r="M181" s="177"/>
      <c r="N181" s="178"/>
      <c r="O181" s="178"/>
      <c r="P181" s="178"/>
      <c r="Q181" s="178"/>
      <c r="R181" s="178"/>
      <c r="S181" s="178"/>
      <c r="T181" s="179"/>
      <c r="AT181" s="173" t="s">
        <v>168</v>
      </c>
      <c r="AU181" s="173" t="s">
        <v>86</v>
      </c>
      <c r="AV181" s="14" t="s">
        <v>167</v>
      </c>
      <c r="AW181" s="14" t="s">
        <v>30</v>
      </c>
      <c r="AX181" s="14" t="s">
        <v>80</v>
      </c>
      <c r="AY181" s="173" t="s">
        <v>159</v>
      </c>
    </row>
    <row r="182" spans="1:65" s="2" customFormat="1" ht="16.5" customHeight="1">
      <c r="A182" s="33"/>
      <c r="B182" s="149"/>
      <c r="C182" s="195" t="s">
        <v>201</v>
      </c>
      <c r="D182" s="195" t="s">
        <v>269</v>
      </c>
      <c r="E182" s="196" t="s">
        <v>1863</v>
      </c>
      <c r="F182" s="197" t="s">
        <v>1864</v>
      </c>
      <c r="G182" s="198" t="s">
        <v>165</v>
      </c>
      <c r="H182" s="199">
        <v>117.91500000000001</v>
      </c>
      <c r="I182" s="272"/>
      <c r="J182" s="201">
        <f>ROUND(I182*H182,2)</f>
        <v>0</v>
      </c>
      <c r="K182" s="197" t="s">
        <v>166</v>
      </c>
      <c r="L182" s="202"/>
      <c r="M182" s="203" t="s">
        <v>1</v>
      </c>
      <c r="N182" s="204" t="s">
        <v>39</v>
      </c>
      <c r="O182" s="59"/>
      <c r="P182" s="159">
        <f>O182*H182</f>
        <v>0</v>
      </c>
      <c r="Q182" s="159">
        <v>0.108</v>
      </c>
      <c r="R182" s="159">
        <f>Q182*H182</f>
        <v>12.734820000000001</v>
      </c>
      <c r="S182" s="159">
        <v>0</v>
      </c>
      <c r="T182" s="160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178</v>
      </c>
      <c r="AT182" s="161" t="s">
        <v>269</v>
      </c>
      <c r="AU182" s="161" t="s">
        <v>86</v>
      </c>
      <c r="AY182" s="18" t="s">
        <v>159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8" t="s">
        <v>86</v>
      </c>
      <c r="BK182" s="162">
        <f>ROUND(I182*H182,2)</f>
        <v>0</v>
      </c>
      <c r="BL182" s="18" t="s">
        <v>167</v>
      </c>
      <c r="BM182" s="161" t="s">
        <v>247</v>
      </c>
    </row>
    <row r="183" spans="1:65" s="13" customFormat="1" ht="11.25">
      <c r="B183" s="163"/>
      <c r="D183" s="164" t="s">
        <v>168</v>
      </c>
      <c r="E183" s="165" t="s">
        <v>1</v>
      </c>
      <c r="F183" s="166" t="s">
        <v>1865</v>
      </c>
      <c r="H183" s="167">
        <v>117.91500000000001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168</v>
      </c>
      <c r="AU183" s="165" t="s">
        <v>86</v>
      </c>
      <c r="AV183" s="13" t="s">
        <v>86</v>
      </c>
      <c r="AW183" s="13" t="s">
        <v>30</v>
      </c>
      <c r="AX183" s="13" t="s">
        <v>73</v>
      </c>
      <c r="AY183" s="165" t="s">
        <v>159</v>
      </c>
    </row>
    <row r="184" spans="1:65" s="14" customFormat="1" ht="11.25">
      <c r="B184" s="172"/>
      <c r="D184" s="164" t="s">
        <v>168</v>
      </c>
      <c r="E184" s="173" t="s">
        <v>1</v>
      </c>
      <c r="F184" s="174" t="s">
        <v>170</v>
      </c>
      <c r="H184" s="175">
        <v>117.91500000000001</v>
      </c>
      <c r="I184" s="176"/>
      <c r="L184" s="172"/>
      <c r="M184" s="177"/>
      <c r="N184" s="178"/>
      <c r="O184" s="178"/>
      <c r="P184" s="178"/>
      <c r="Q184" s="178"/>
      <c r="R184" s="178"/>
      <c r="S184" s="178"/>
      <c r="T184" s="179"/>
      <c r="AT184" s="173" t="s">
        <v>168</v>
      </c>
      <c r="AU184" s="173" t="s">
        <v>86</v>
      </c>
      <c r="AV184" s="14" t="s">
        <v>167</v>
      </c>
      <c r="AW184" s="14" t="s">
        <v>30</v>
      </c>
      <c r="AX184" s="14" t="s">
        <v>80</v>
      </c>
      <c r="AY184" s="173" t="s">
        <v>159</v>
      </c>
    </row>
    <row r="185" spans="1:65" s="2" customFormat="1" ht="24.2" customHeight="1">
      <c r="A185" s="33"/>
      <c r="B185" s="149"/>
      <c r="C185" s="195" t="s">
        <v>8</v>
      </c>
      <c r="D185" s="195" t="s">
        <v>269</v>
      </c>
      <c r="E185" s="196" t="s">
        <v>1866</v>
      </c>
      <c r="F185" s="197" t="s">
        <v>1867</v>
      </c>
      <c r="G185" s="198" t="s">
        <v>165</v>
      </c>
      <c r="H185" s="199">
        <v>39.783999999999999</v>
      </c>
      <c r="I185" s="272"/>
      <c r="J185" s="201">
        <f>ROUND(I185*H185,2)</f>
        <v>0</v>
      </c>
      <c r="K185" s="197" t="s">
        <v>1</v>
      </c>
      <c r="L185" s="202"/>
      <c r="M185" s="203" t="s">
        <v>1</v>
      </c>
      <c r="N185" s="204" t="s">
        <v>39</v>
      </c>
      <c r="O185" s="59"/>
      <c r="P185" s="159">
        <f>O185*H185</f>
        <v>0</v>
      </c>
      <c r="Q185" s="159">
        <v>0</v>
      </c>
      <c r="R185" s="159">
        <f>Q185*H185</f>
        <v>0</v>
      </c>
      <c r="S185" s="159">
        <v>0</v>
      </c>
      <c r="T185" s="160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1" t="s">
        <v>178</v>
      </c>
      <c r="AT185" s="161" t="s">
        <v>269</v>
      </c>
      <c r="AU185" s="161" t="s">
        <v>86</v>
      </c>
      <c r="AY185" s="18" t="s">
        <v>159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8" t="s">
        <v>86</v>
      </c>
      <c r="BK185" s="162">
        <f>ROUND(I185*H185,2)</f>
        <v>0</v>
      </c>
      <c r="BL185" s="18" t="s">
        <v>167</v>
      </c>
      <c r="BM185" s="161" t="s">
        <v>256</v>
      </c>
    </row>
    <row r="186" spans="1:65" s="13" customFormat="1" ht="11.25">
      <c r="B186" s="163"/>
      <c r="D186" s="164" t="s">
        <v>168</v>
      </c>
      <c r="E186" s="165" t="s">
        <v>1</v>
      </c>
      <c r="F186" s="166" t="s">
        <v>1868</v>
      </c>
      <c r="H186" s="167">
        <v>39.783999999999999</v>
      </c>
      <c r="I186" s="168"/>
      <c r="L186" s="163"/>
      <c r="M186" s="169"/>
      <c r="N186" s="170"/>
      <c r="O186" s="170"/>
      <c r="P186" s="170"/>
      <c r="Q186" s="170"/>
      <c r="R186" s="170"/>
      <c r="S186" s="170"/>
      <c r="T186" s="171"/>
      <c r="AT186" s="165" t="s">
        <v>168</v>
      </c>
      <c r="AU186" s="165" t="s">
        <v>86</v>
      </c>
      <c r="AV186" s="13" t="s">
        <v>86</v>
      </c>
      <c r="AW186" s="13" t="s">
        <v>30</v>
      </c>
      <c r="AX186" s="13" t="s">
        <v>73</v>
      </c>
      <c r="AY186" s="165" t="s">
        <v>159</v>
      </c>
    </row>
    <row r="187" spans="1:65" s="14" customFormat="1" ht="11.25">
      <c r="B187" s="172"/>
      <c r="D187" s="164" t="s">
        <v>168</v>
      </c>
      <c r="E187" s="173" t="s">
        <v>1</v>
      </c>
      <c r="F187" s="174" t="s">
        <v>170</v>
      </c>
      <c r="H187" s="175">
        <v>39.783999999999999</v>
      </c>
      <c r="I187" s="176"/>
      <c r="L187" s="172"/>
      <c r="M187" s="177"/>
      <c r="N187" s="178"/>
      <c r="O187" s="178"/>
      <c r="P187" s="178"/>
      <c r="Q187" s="178"/>
      <c r="R187" s="178"/>
      <c r="S187" s="178"/>
      <c r="T187" s="179"/>
      <c r="AT187" s="173" t="s">
        <v>168</v>
      </c>
      <c r="AU187" s="173" t="s">
        <v>86</v>
      </c>
      <c r="AV187" s="14" t="s">
        <v>167</v>
      </c>
      <c r="AW187" s="14" t="s">
        <v>30</v>
      </c>
      <c r="AX187" s="14" t="s">
        <v>80</v>
      </c>
      <c r="AY187" s="173" t="s">
        <v>159</v>
      </c>
    </row>
    <row r="188" spans="1:65" s="12" customFormat="1" ht="22.9" customHeight="1">
      <c r="B188" s="136"/>
      <c r="D188" s="137" t="s">
        <v>72</v>
      </c>
      <c r="E188" s="147" t="s">
        <v>174</v>
      </c>
      <c r="F188" s="147" t="s">
        <v>175</v>
      </c>
      <c r="I188" s="139"/>
      <c r="J188" s="148">
        <f>BK188</f>
        <v>0</v>
      </c>
      <c r="L188" s="136"/>
      <c r="M188" s="141"/>
      <c r="N188" s="142"/>
      <c r="O188" s="142"/>
      <c r="P188" s="143">
        <f>SUM(P189:P199)</f>
        <v>0</v>
      </c>
      <c r="Q188" s="142"/>
      <c r="R188" s="143">
        <f>SUM(R189:R199)</f>
        <v>0</v>
      </c>
      <c r="S188" s="142"/>
      <c r="T188" s="144">
        <f>SUM(T189:T199)</f>
        <v>0</v>
      </c>
      <c r="AR188" s="137" t="s">
        <v>80</v>
      </c>
      <c r="AT188" s="145" t="s">
        <v>72</v>
      </c>
      <c r="AU188" s="145" t="s">
        <v>80</v>
      </c>
      <c r="AY188" s="137" t="s">
        <v>159</v>
      </c>
      <c r="BK188" s="146">
        <f>SUM(BK189:BK199)</f>
        <v>0</v>
      </c>
    </row>
    <row r="189" spans="1:65" s="2" customFormat="1" ht="16.5" customHeight="1">
      <c r="A189" s="33"/>
      <c r="B189" s="149"/>
      <c r="C189" s="150" t="s">
        <v>209</v>
      </c>
      <c r="D189" s="150" t="s">
        <v>162</v>
      </c>
      <c r="E189" s="151" t="s">
        <v>1869</v>
      </c>
      <c r="F189" s="152" t="s">
        <v>1870</v>
      </c>
      <c r="G189" s="153" t="s">
        <v>165</v>
      </c>
      <c r="H189" s="154">
        <v>21.88</v>
      </c>
      <c r="I189" s="271"/>
      <c r="J189" s="156">
        <f>ROUND(I189*H189,2)</f>
        <v>0</v>
      </c>
      <c r="K189" s="152" t="s">
        <v>1</v>
      </c>
      <c r="L189" s="34"/>
      <c r="M189" s="157" t="s">
        <v>1</v>
      </c>
      <c r="N189" s="158" t="s">
        <v>39</v>
      </c>
      <c r="O189" s="59"/>
      <c r="P189" s="159">
        <f>O189*H189</f>
        <v>0</v>
      </c>
      <c r="Q189" s="159">
        <v>0</v>
      </c>
      <c r="R189" s="159">
        <f>Q189*H189</f>
        <v>0</v>
      </c>
      <c r="S189" s="159">
        <v>0</v>
      </c>
      <c r="T189" s="160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1" t="s">
        <v>167</v>
      </c>
      <c r="AT189" s="161" t="s">
        <v>162</v>
      </c>
      <c r="AU189" s="161" t="s">
        <v>86</v>
      </c>
      <c r="AY189" s="18" t="s">
        <v>159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8" t="s">
        <v>86</v>
      </c>
      <c r="BK189" s="162">
        <f>ROUND(I189*H189,2)</f>
        <v>0</v>
      </c>
      <c r="BL189" s="18" t="s">
        <v>167</v>
      </c>
      <c r="BM189" s="161" t="s">
        <v>1871</v>
      </c>
    </row>
    <row r="190" spans="1:65" s="15" customFormat="1" ht="11.25">
      <c r="B190" s="180"/>
      <c r="D190" s="164" t="s">
        <v>168</v>
      </c>
      <c r="E190" s="181" t="s">
        <v>1</v>
      </c>
      <c r="F190" s="182" t="s">
        <v>312</v>
      </c>
      <c r="H190" s="181" t="s">
        <v>1</v>
      </c>
      <c r="I190" s="183"/>
      <c r="L190" s="180"/>
      <c r="M190" s="184"/>
      <c r="N190" s="185"/>
      <c r="O190" s="185"/>
      <c r="P190" s="185"/>
      <c r="Q190" s="185"/>
      <c r="R190" s="185"/>
      <c r="S190" s="185"/>
      <c r="T190" s="186"/>
      <c r="AT190" s="181" t="s">
        <v>168</v>
      </c>
      <c r="AU190" s="181" t="s">
        <v>86</v>
      </c>
      <c r="AV190" s="15" t="s">
        <v>80</v>
      </c>
      <c r="AW190" s="15" t="s">
        <v>30</v>
      </c>
      <c r="AX190" s="15" t="s">
        <v>73</v>
      </c>
      <c r="AY190" s="181" t="s">
        <v>159</v>
      </c>
    </row>
    <row r="191" spans="1:65" s="13" customFormat="1" ht="11.25">
      <c r="B191" s="163"/>
      <c r="D191" s="164" t="s">
        <v>168</v>
      </c>
      <c r="E191" s="165" t="s">
        <v>1</v>
      </c>
      <c r="F191" s="166" t="s">
        <v>313</v>
      </c>
      <c r="H191" s="167">
        <v>10.48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168</v>
      </c>
      <c r="AU191" s="165" t="s">
        <v>86</v>
      </c>
      <c r="AV191" s="13" t="s">
        <v>86</v>
      </c>
      <c r="AW191" s="13" t="s">
        <v>30</v>
      </c>
      <c r="AX191" s="13" t="s">
        <v>73</v>
      </c>
      <c r="AY191" s="165" t="s">
        <v>159</v>
      </c>
    </row>
    <row r="192" spans="1:65" s="13" customFormat="1" ht="11.25">
      <c r="B192" s="163"/>
      <c r="D192" s="164" t="s">
        <v>168</v>
      </c>
      <c r="E192" s="165" t="s">
        <v>1</v>
      </c>
      <c r="F192" s="166" t="s">
        <v>1872</v>
      </c>
      <c r="H192" s="167">
        <v>11.4</v>
      </c>
      <c r="I192" s="168"/>
      <c r="L192" s="163"/>
      <c r="M192" s="169"/>
      <c r="N192" s="170"/>
      <c r="O192" s="170"/>
      <c r="P192" s="170"/>
      <c r="Q192" s="170"/>
      <c r="R192" s="170"/>
      <c r="S192" s="170"/>
      <c r="T192" s="171"/>
      <c r="AT192" s="165" t="s">
        <v>168</v>
      </c>
      <c r="AU192" s="165" t="s">
        <v>86</v>
      </c>
      <c r="AV192" s="13" t="s">
        <v>86</v>
      </c>
      <c r="AW192" s="13" t="s">
        <v>30</v>
      </c>
      <c r="AX192" s="13" t="s">
        <v>73</v>
      </c>
      <c r="AY192" s="165" t="s">
        <v>159</v>
      </c>
    </row>
    <row r="193" spans="1:65" s="14" customFormat="1" ht="11.25">
      <c r="B193" s="172"/>
      <c r="D193" s="164" t="s">
        <v>168</v>
      </c>
      <c r="E193" s="173" t="s">
        <v>1</v>
      </c>
      <c r="F193" s="174" t="s">
        <v>170</v>
      </c>
      <c r="H193" s="175">
        <v>21.88</v>
      </c>
      <c r="I193" s="176"/>
      <c r="L193" s="172"/>
      <c r="M193" s="177"/>
      <c r="N193" s="178"/>
      <c r="O193" s="178"/>
      <c r="P193" s="178"/>
      <c r="Q193" s="178"/>
      <c r="R193" s="178"/>
      <c r="S193" s="178"/>
      <c r="T193" s="179"/>
      <c r="AT193" s="173" t="s">
        <v>168</v>
      </c>
      <c r="AU193" s="173" t="s">
        <v>86</v>
      </c>
      <c r="AV193" s="14" t="s">
        <v>167</v>
      </c>
      <c r="AW193" s="14" t="s">
        <v>30</v>
      </c>
      <c r="AX193" s="14" t="s">
        <v>80</v>
      </c>
      <c r="AY193" s="173" t="s">
        <v>159</v>
      </c>
    </row>
    <row r="194" spans="1:65" s="2" customFormat="1" ht="16.5" customHeight="1">
      <c r="A194" s="33"/>
      <c r="B194" s="149"/>
      <c r="C194" s="150" t="s">
        <v>268</v>
      </c>
      <c r="D194" s="150" t="s">
        <v>162</v>
      </c>
      <c r="E194" s="151" t="s">
        <v>1873</v>
      </c>
      <c r="F194" s="152" t="s">
        <v>1874</v>
      </c>
      <c r="G194" s="153" t="s">
        <v>165</v>
      </c>
      <c r="H194" s="154">
        <v>29</v>
      </c>
      <c r="I194" s="271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39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167</v>
      </c>
      <c r="AT194" s="161" t="s">
        <v>162</v>
      </c>
      <c r="AU194" s="161" t="s">
        <v>86</v>
      </c>
      <c r="AY194" s="18" t="s">
        <v>159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86</v>
      </c>
      <c r="BK194" s="162">
        <f>ROUND(I194*H194,2)</f>
        <v>0</v>
      </c>
      <c r="BL194" s="18" t="s">
        <v>167</v>
      </c>
      <c r="BM194" s="161" t="s">
        <v>1875</v>
      </c>
    </row>
    <row r="195" spans="1:65" s="13" customFormat="1" ht="11.25">
      <c r="B195" s="163"/>
      <c r="D195" s="164" t="s">
        <v>168</v>
      </c>
      <c r="E195" s="165" t="s">
        <v>1</v>
      </c>
      <c r="F195" s="166" t="s">
        <v>759</v>
      </c>
      <c r="H195" s="167">
        <v>29</v>
      </c>
      <c r="I195" s="168"/>
      <c r="L195" s="163"/>
      <c r="M195" s="169"/>
      <c r="N195" s="170"/>
      <c r="O195" s="170"/>
      <c r="P195" s="170"/>
      <c r="Q195" s="170"/>
      <c r="R195" s="170"/>
      <c r="S195" s="170"/>
      <c r="T195" s="171"/>
      <c r="AT195" s="165" t="s">
        <v>168</v>
      </c>
      <c r="AU195" s="165" t="s">
        <v>86</v>
      </c>
      <c r="AV195" s="13" t="s">
        <v>86</v>
      </c>
      <c r="AW195" s="13" t="s">
        <v>30</v>
      </c>
      <c r="AX195" s="13" t="s">
        <v>73</v>
      </c>
      <c r="AY195" s="165" t="s">
        <v>159</v>
      </c>
    </row>
    <row r="196" spans="1:65" s="14" customFormat="1" ht="11.25">
      <c r="B196" s="172"/>
      <c r="D196" s="164" t="s">
        <v>168</v>
      </c>
      <c r="E196" s="173" t="s">
        <v>1</v>
      </c>
      <c r="F196" s="174" t="s">
        <v>170</v>
      </c>
      <c r="H196" s="175">
        <v>29</v>
      </c>
      <c r="I196" s="176"/>
      <c r="L196" s="172"/>
      <c r="M196" s="177"/>
      <c r="N196" s="178"/>
      <c r="O196" s="178"/>
      <c r="P196" s="178"/>
      <c r="Q196" s="178"/>
      <c r="R196" s="178"/>
      <c r="S196" s="178"/>
      <c r="T196" s="179"/>
      <c r="AT196" s="173" t="s">
        <v>168</v>
      </c>
      <c r="AU196" s="173" t="s">
        <v>86</v>
      </c>
      <c r="AV196" s="14" t="s">
        <v>167</v>
      </c>
      <c r="AW196" s="14" t="s">
        <v>30</v>
      </c>
      <c r="AX196" s="14" t="s">
        <v>80</v>
      </c>
      <c r="AY196" s="173" t="s">
        <v>159</v>
      </c>
    </row>
    <row r="197" spans="1:65" s="2" customFormat="1" ht="16.5" customHeight="1">
      <c r="A197" s="33"/>
      <c r="B197" s="149"/>
      <c r="C197" s="150" t="s">
        <v>213</v>
      </c>
      <c r="D197" s="150" t="s">
        <v>162</v>
      </c>
      <c r="E197" s="151" t="s">
        <v>1876</v>
      </c>
      <c r="F197" s="152" t="s">
        <v>1877</v>
      </c>
      <c r="G197" s="153" t="s">
        <v>246</v>
      </c>
      <c r="H197" s="154">
        <v>30</v>
      </c>
      <c r="I197" s="271"/>
      <c r="J197" s="156">
        <f>ROUND(I197*H197,2)</f>
        <v>0</v>
      </c>
      <c r="K197" s="152" t="s">
        <v>1</v>
      </c>
      <c r="L197" s="34"/>
      <c r="M197" s="157" t="s">
        <v>1</v>
      </c>
      <c r="N197" s="158" t="s">
        <v>39</v>
      </c>
      <c r="O197" s="59"/>
      <c r="P197" s="159">
        <f>O197*H197</f>
        <v>0</v>
      </c>
      <c r="Q197" s="159">
        <v>0</v>
      </c>
      <c r="R197" s="159">
        <f>Q197*H197</f>
        <v>0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167</v>
      </c>
      <c r="AT197" s="161" t="s">
        <v>162</v>
      </c>
      <c r="AU197" s="161" t="s">
        <v>86</v>
      </c>
      <c r="AY197" s="18" t="s">
        <v>159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86</v>
      </c>
      <c r="BK197" s="162">
        <f>ROUND(I197*H197,2)</f>
        <v>0</v>
      </c>
      <c r="BL197" s="18" t="s">
        <v>167</v>
      </c>
      <c r="BM197" s="161" t="s">
        <v>1878</v>
      </c>
    </row>
    <row r="198" spans="1:65" s="2" customFormat="1" ht="16.5" customHeight="1">
      <c r="A198" s="33"/>
      <c r="B198" s="149"/>
      <c r="C198" s="150" t="s">
        <v>277</v>
      </c>
      <c r="D198" s="150" t="s">
        <v>162</v>
      </c>
      <c r="E198" s="151" t="s">
        <v>1879</v>
      </c>
      <c r="F198" s="152" t="s">
        <v>1880</v>
      </c>
      <c r="G198" s="153" t="s">
        <v>165</v>
      </c>
      <c r="H198" s="154">
        <v>14.625</v>
      </c>
      <c r="I198" s="271"/>
      <c r="J198" s="156">
        <f>ROUND(I198*H198,2)</f>
        <v>0</v>
      </c>
      <c r="K198" s="152" t="s">
        <v>1</v>
      </c>
      <c r="L198" s="34"/>
      <c r="M198" s="157" t="s">
        <v>1</v>
      </c>
      <c r="N198" s="158" t="s">
        <v>39</v>
      </c>
      <c r="O198" s="59"/>
      <c r="P198" s="159">
        <f>O198*H198</f>
        <v>0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167</v>
      </c>
      <c r="AT198" s="161" t="s">
        <v>162</v>
      </c>
      <c r="AU198" s="161" t="s">
        <v>86</v>
      </c>
      <c r="AY198" s="18" t="s">
        <v>159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86</v>
      </c>
      <c r="BK198" s="162">
        <f>ROUND(I198*H198,2)</f>
        <v>0</v>
      </c>
      <c r="BL198" s="18" t="s">
        <v>167</v>
      </c>
      <c r="BM198" s="161" t="s">
        <v>1881</v>
      </c>
    </row>
    <row r="199" spans="1:65" s="13" customFormat="1" ht="11.25">
      <c r="B199" s="163"/>
      <c r="D199" s="164" t="s">
        <v>168</v>
      </c>
      <c r="E199" s="165" t="s">
        <v>1</v>
      </c>
      <c r="F199" s="166" t="s">
        <v>1882</v>
      </c>
      <c r="H199" s="167">
        <v>14.625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168</v>
      </c>
      <c r="AU199" s="165" t="s">
        <v>86</v>
      </c>
      <c r="AV199" s="13" t="s">
        <v>86</v>
      </c>
      <c r="AW199" s="13" t="s">
        <v>30</v>
      </c>
      <c r="AX199" s="13" t="s">
        <v>80</v>
      </c>
      <c r="AY199" s="165" t="s">
        <v>159</v>
      </c>
    </row>
    <row r="200" spans="1:65" s="12" customFormat="1" ht="22.9" customHeight="1">
      <c r="B200" s="136"/>
      <c r="D200" s="137" t="s">
        <v>72</v>
      </c>
      <c r="E200" s="147" t="s">
        <v>226</v>
      </c>
      <c r="F200" s="147" t="s">
        <v>520</v>
      </c>
      <c r="I200" s="139"/>
      <c r="J200" s="148">
        <f>BK200</f>
        <v>0</v>
      </c>
      <c r="L200" s="136"/>
      <c r="M200" s="141"/>
      <c r="N200" s="142"/>
      <c r="O200" s="142"/>
      <c r="P200" s="143">
        <f>SUM(P201:P229)</f>
        <v>0</v>
      </c>
      <c r="Q200" s="142"/>
      <c r="R200" s="143">
        <f>SUM(R201:R229)</f>
        <v>50.212228379999999</v>
      </c>
      <c r="S200" s="142"/>
      <c r="T200" s="144">
        <f>SUM(T201:T229)</f>
        <v>77.373319999999993</v>
      </c>
      <c r="AR200" s="137" t="s">
        <v>80</v>
      </c>
      <c r="AT200" s="145" t="s">
        <v>72</v>
      </c>
      <c r="AU200" s="145" t="s">
        <v>80</v>
      </c>
      <c r="AY200" s="137" t="s">
        <v>159</v>
      </c>
      <c r="BK200" s="146">
        <f>SUM(BK201:BK229)</f>
        <v>0</v>
      </c>
    </row>
    <row r="201" spans="1:65" s="2" customFormat="1" ht="16.5" customHeight="1">
      <c r="A201" s="33"/>
      <c r="B201" s="149"/>
      <c r="C201" s="150" t="s">
        <v>229</v>
      </c>
      <c r="D201" s="150" t="s">
        <v>162</v>
      </c>
      <c r="E201" s="151" t="s">
        <v>1883</v>
      </c>
      <c r="F201" s="152" t="s">
        <v>1884</v>
      </c>
      <c r="G201" s="153" t="s">
        <v>621</v>
      </c>
      <c r="H201" s="154">
        <v>2</v>
      </c>
      <c r="I201" s="273"/>
      <c r="J201" s="156">
        <f>ROUND(I201*H201,2)</f>
        <v>0</v>
      </c>
      <c r="K201" s="152" t="s">
        <v>1</v>
      </c>
      <c r="L201" s="34"/>
      <c r="M201" s="157" t="s">
        <v>1</v>
      </c>
      <c r="N201" s="158" t="s">
        <v>39</v>
      </c>
      <c r="O201" s="59"/>
      <c r="P201" s="159">
        <f>O201*H201</f>
        <v>0</v>
      </c>
      <c r="Q201" s="159">
        <v>0</v>
      </c>
      <c r="R201" s="159">
        <f>Q201*H201</f>
        <v>0</v>
      </c>
      <c r="S201" s="159">
        <v>0</v>
      </c>
      <c r="T201" s="160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1" t="s">
        <v>167</v>
      </c>
      <c r="AT201" s="161" t="s">
        <v>162</v>
      </c>
      <c r="AU201" s="161" t="s">
        <v>86</v>
      </c>
      <c r="AY201" s="18" t="s">
        <v>159</v>
      </c>
      <c r="BE201" s="162">
        <f>IF(N201="základní",J201,0)</f>
        <v>0</v>
      </c>
      <c r="BF201" s="162">
        <f>IF(N201="snížená",J201,0)</f>
        <v>0</v>
      </c>
      <c r="BG201" s="162">
        <f>IF(N201="zákl. přenesená",J201,0)</f>
        <v>0</v>
      </c>
      <c r="BH201" s="162">
        <f>IF(N201="sníž. přenesená",J201,0)</f>
        <v>0</v>
      </c>
      <c r="BI201" s="162">
        <f>IF(N201="nulová",J201,0)</f>
        <v>0</v>
      </c>
      <c r="BJ201" s="18" t="s">
        <v>86</v>
      </c>
      <c r="BK201" s="162">
        <f>ROUND(I201*H201,2)</f>
        <v>0</v>
      </c>
      <c r="BL201" s="18" t="s">
        <v>167</v>
      </c>
      <c r="BM201" s="161" t="s">
        <v>267</v>
      </c>
    </row>
    <row r="202" spans="1:65" s="2" customFormat="1" ht="16.5" customHeight="1">
      <c r="A202" s="33"/>
      <c r="B202" s="149"/>
      <c r="C202" s="150" t="s">
        <v>7</v>
      </c>
      <c r="D202" s="150" t="s">
        <v>162</v>
      </c>
      <c r="E202" s="151" t="s">
        <v>1885</v>
      </c>
      <c r="F202" s="152" t="s">
        <v>1886</v>
      </c>
      <c r="G202" s="153" t="s">
        <v>621</v>
      </c>
      <c r="H202" s="154">
        <v>2</v>
      </c>
      <c r="I202" s="273"/>
      <c r="J202" s="156">
        <f>ROUND(I202*H202,2)</f>
        <v>0</v>
      </c>
      <c r="K202" s="152" t="s">
        <v>1</v>
      </c>
      <c r="L202" s="34"/>
      <c r="M202" s="157" t="s">
        <v>1</v>
      </c>
      <c r="N202" s="158" t="s">
        <v>39</v>
      </c>
      <c r="O202" s="59"/>
      <c r="P202" s="159">
        <f>O202*H202</f>
        <v>0</v>
      </c>
      <c r="Q202" s="159">
        <v>0</v>
      </c>
      <c r="R202" s="159">
        <f>Q202*H202</f>
        <v>0</v>
      </c>
      <c r="S202" s="159">
        <v>0</v>
      </c>
      <c r="T202" s="160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1" t="s">
        <v>167</v>
      </c>
      <c r="AT202" s="161" t="s">
        <v>162</v>
      </c>
      <c r="AU202" s="161" t="s">
        <v>86</v>
      </c>
      <c r="AY202" s="18" t="s">
        <v>159</v>
      </c>
      <c r="BE202" s="162">
        <f>IF(N202="základní",J202,0)</f>
        <v>0</v>
      </c>
      <c r="BF202" s="162">
        <f>IF(N202="snížená",J202,0)</f>
        <v>0</v>
      </c>
      <c r="BG202" s="162">
        <f>IF(N202="zákl. přenesená",J202,0)</f>
        <v>0</v>
      </c>
      <c r="BH202" s="162">
        <f>IF(N202="sníž. přenesená",J202,0)</f>
        <v>0</v>
      </c>
      <c r="BI202" s="162">
        <f>IF(N202="nulová",J202,0)</f>
        <v>0</v>
      </c>
      <c r="BJ202" s="18" t="s">
        <v>86</v>
      </c>
      <c r="BK202" s="162">
        <f>ROUND(I202*H202,2)</f>
        <v>0</v>
      </c>
      <c r="BL202" s="18" t="s">
        <v>167</v>
      </c>
      <c r="BM202" s="161" t="s">
        <v>272</v>
      </c>
    </row>
    <row r="203" spans="1:65" s="2" customFormat="1" ht="44.25" customHeight="1">
      <c r="A203" s="33"/>
      <c r="B203" s="149"/>
      <c r="C203" s="150" t="s">
        <v>232</v>
      </c>
      <c r="D203" s="150" t="s">
        <v>162</v>
      </c>
      <c r="E203" s="151" t="s">
        <v>1887</v>
      </c>
      <c r="F203" s="152" t="s">
        <v>1888</v>
      </c>
      <c r="G203" s="153" t="s">
        <v>246</v>
      </c>
      <c r="H203" s="154">
        <v>223.15</v>
      </c>
      <c r="I203" s="271"/>
      <c r="J203" s="156">
        <f>ROUND(I203*H203,2)</f>
        <v>0</v>
      </c>
      <c r="K203" s="152" t="s">
        <v>166</v>
      </c>
      <c r="L203" s="34"/>
      <c r="M203" s="157" t="s">
        <v>1</v>
      </c>
      <c r="N203" s="158" t="s">
        <v>39</v>
      </c>
      <c r="O203" s="59"/>
      <c r="P203" s="159">
        <f>O203*H203</f>
        <v>0</v>
      </c>
      <c r="Q203" s="159">
        <v>0.10095</v>
      </c>
      <c r="R203" s="159">
        <f>Q203*H203</f>
        <v>22.526992499999999</v>
      </c>
      <c r="S203" s="159">
        <v>0</v>
      </c>
      <c r="T203" s="160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1" t="s">
        <v>167</v>
      </c>
      <c r="AT203" s="161" t="s">
        <v>162</v>
      </c>
      <c r="AU203" s="161" t="s">
        <v>86</v>
      </c>
      <c r="AY203" s="18" t="s">
        <v>159</v>
      </c>
      <c r="BE203" s="162">
        <f>IF(N203="základní",J203,0)</f>
        <v>0</v>
      </c>
      <c r="BF203" s="162">
        <f>IF(N203="snížená",J203,0)</f>
        <v>0</v>
      </c>
      <c r="BG203" s="162">
        <f>IF(N203="zákl. přenesená",J203,0)</f>
        <v>0</v>
      </c>
      <c r="BH203" s="162">
        <f>IF(N203="sníž. přenesená",J203,0)</f>
        <v>0</v>
      </c>
      <c r="BI203" s="162">
        <f>IF(N203="nulová",J203,0)</f>
        <v>0</v>
      </c>
      <c r="BJ203" s="18" t="s">
        <v>86</v>
      </c>
      <c r="BK203" s="162">
        <f>ROUND(I203*H203,2)</f>
        <v>0</v>
      </c>
      <c r="BL203" s="18" t="s">
        <v>167</v>
      </c>
      <c r="BM203" s="161" t="s">
        <v>276</v>
      </c>
    </row>
    <row r="204" spans="1:65" s="13" customFormat="1" ht="22.5">
      <c r="B204" s="163"/>
      <c r="D204" s="164" t="s">
        <v>168</v>
      </c>
      <c r="E204" s="165" t="s">
        <v>1</v>
      </c>
      <c r="F204" s="166" t="s">
        <v>1889</v>
      </c>
      <c r="H204" s="167">
        <v>223.15</v>
      </c>
      <c r="I204" s="168"/>
      <c r="L204" s="163"/>
      <c r="M204" s="169"/>
      <c r="N204" s="170"/>
      <c r="O204" s="170"/>
      <c r="P204" s="170"/>
      <c r="Q204" s="170"/>
      <c r="R204" s="170"/>
      <c r="S204" s="170"/>
      <c r="T204" s="171"/>
      <c r="AT204" s="165" t="s">
        <v>168</v>
      </c>
      <c r="AU204" s="165" t="s">
        <v>86</v>
      </c>
      <c r="AV204" s="13" t="s">
        <v>86</v>
      </c>
      <c r="AW204" s="13" t="s">
        <v>30</v>
      </c>
      <c r="AX204" s="13" t="s">
        <v>73</v>
      </c>
      <c r="AY204" s="165" t="s">
        <v>159</v>
      </c>
    </row>
    <row r="205" spans="1:65" s="14" customFormat="1" ht="11.25">
      <c r="B205" s="172"/>
      <c r="D205" s="164" t="s">
        <v>168</v>
      </c>
      <c r="E205" s="173" t="s">
        <v>1</v>
      </c>
      <c r="F205" s="174" t="s">
        <v>170</v>
      </c>
      <c r="H205" s="175">
        <v>223.15</v>
      </c>
      <c r="I205" s="176"/>
      <c r="L205" s="172"/>
      <c r="M205" s="177"/>
      <c r="N205" s="178"/>
      <c r="O205" s="178"/>
      <c r="P205" s="178"/>
      <c r="Q205" s="178"/>
      <c r="R205" s="178"/>
      <c r="S205" s="178"/>
      <c r="T205" s="179"/>
      <c r="AT205" s="173" t="s">
        <v>168</v>
      </c>
      <c r="AU205" s="173" t="s">
        <v>86</v>
      </c>
      <c r="AV205" s="14" t="s">
        <v>167</v>
      </c>
      <c r="AW205" s="14" t="s">
        <v>30</v>
      </c>
      <c r="AX205" s="14" t="s">
        <v>80</v>
      </c>
      <c r="AY205" s="173" t="s">
        <v>159</v>
      </c>
    </row>
    <row r="206" spans="1:65" s="2" customFormat="1" ht="16.5" customHeight="1">
      <c r="A206" s="33"/>
      <c r="B206" s="149"/>
      <c r="C206" s="195" t="s">
        <v>294</v>
      </c>
      <c r="D206" s="195" t="s">
        <v>269</v>
      </c>
      <c r="E206" s="196" t="s">
        <v>1890</v>
      </c>
      <c r="F206" s="197" t="s">
        <v>1891</v>
      </c>
      <c r="G206" s="198" t="s">
        <v>246</v>
      </c>
      <c r="H206" s="199">
        <v>225.38200000000001</v>
      </c>
      <c r="I206" s="272"/>
      <c r="J206" s="201">
        <f>ROUND(I206*H206,2)</f>
        <v>0</v>
      </c>
      <c r="K206" s="197" t="s">
        <v>166</v>
      </c>
      <c r="L206" s="202"/>
      <c r="M206" s="203" t="s">
        <v>1</v>
      </c>
      <c r="N206" s="204" t="s">
        <v>39</v>
      </c>
      <c r="O206" s="59"/>
      <c r="P206" s="159">
        <f>O206*H206</f>
        <v>0</v>
      </c>
      <c r="Q206" s="159">
        <v>2.1999999999999999E-2</v>
      </c>
      <c r="R206" s="159">
        <f>Q206*H206</f>
        <v>4.9584039999999998</v>
      </c>
      <c r="S206" s="159">
        <v>0</v>
      </c>
      <c r="T206" s="160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1" t="s">
        <v>178</v>
      </c>
      <c r="AT206" s="161" t="s">
        <v>269</v>
      </c>
      <c r="AU206" s="161" t="s">
        <v>86</v>
      </c>
      <c r="AY206" s="18" t="s">
        <v>159</v>
      </c>
      <c r="BE206" s="162">
        <f>IF(N206="základní",J206,0)</f>
        <v>0</v>
      </c>
      <c r="BF206" s="162">
        <f>IF(N206="snížená",J206,0)</f>
        <v>0</v>
      </c>
      <c r="BG206" s="162">
        <f>IF(N206="zákl. přenesená",J206,0)</f>
        <v>0</v>
      </c>
      <c r="BH206" s="162">
        <f>IF(N206="sníž. přenesená",J206,0)</f>
        <v>0</v>
      </c>
      <c r="BI206" s="162">
        <f>IF(N206="nulová",J206,0)</f>
        <v>0</v>
      </c>
      <c r="BJ206" s="18" t="s">
        <v>86</v>
      </c>
      <c r="BK206" s="162">
        <f>ROUND(I206*H206,2)</f>
        <v>0</v>
      </c>
      <c r="BL206" s="18" t="s">
        <v>167</v>
      </c>
      <c r="BM206" s="161" t="s">
        <v>280</v>
      </c>
    </row>
    <row r="207" spans="1:65" s="13" customFormat="1" ht="11.25">
      <c r="B207" s="163"/>
      <c r="D207" s="164" t="s">
        <v>168</v>
      </c>
      <c r="E207" s="165" t="s">
        <v>1</v>
      </c>
      <c r="F207" s="166" t="s">
        <v>1892</v>
      </c>
      <c r="H207" s="167">
        <v>225.38200000000001</v>
      </c>
      <c r="I207" s="168"/>
      <c r="L207" s="163"/>
      <c r="M207" s="169"/>
      <c r="N207" s="170"/>
      <c r="O207" s="170"/>
      <c r="P207" s="170"/>
      <c r="Q207" s="170"/>
      <c r="R207" s="170"/>
      <c r="S207" s="170"/>
      <c r="T207" s="171"/>
      <c r="AT207" s="165" t="s">
        <v>168</v>
      </c>
      <c r="AU207" s="165" t="s">
        <v>86</v>
      </c>
      <c r="AV207" s="13" t="s">
        <v>86</v>
      </c>
      <c r="AW207" s="13" t="s">
        <v>30</v>
      </c>
      <c r="AX207" s="13" t="s">
        <v>73</v>
      </c>
      <c r="AY207" s="165" t="s">
        <v>159</v>
      </c>
    </row>
    <row r="208" spans="1:65" s="14" customFormat="1" ht="11.25">
      <c r="B208" s="172"/>
      <c r="D208" s="164" t="s">
        <v>168</v>
      </c>
      <c r="E208" s="173" t="s">
        <v>1</v>
      </c>
      <c r="F208" s="174" t="s">
        <v>170</v>
      </c>
      <c r="H208" s="175">
        <v>225.38200000000001</v>
      </c>
      <c r="I208" s="176"/>
      <c r="L208" s="172"/>
      <c r="M208" s="177"/>
      <c r="N208" s="178"/>
      <c r="O208" s="178"/>
      <c r="P208" s="178"/>
      <c r="Q208" s="178"/>
      <c r="R208" s="178"/>
      <c r="S208" s="178"/>
      <c r="T208" s="179"/>
      <c r="AT208" s="173" t="s">
        <v>168</v>
      </c>
      <c r="AU208" s="173" t="s">
        <v>86</v>
      </c>
      <c r="AV208" s="14" t="s">
        <v>167</v>
      </c>
      <c r="AW208" s="14" t="s">
        <v>30</v>
      </c>
      <c r="AX208" s="14" t="s">
        <v>80</v>
      </c>
      <c r="AY208" s="173" t="s">
        <v>159</v>
      </c>
    </row>
    <row r="209" spans="1:65" s="2" customFormat="1" ht="24.2" customHeight="1">
      <c r="A209" s="33"/>
      <c r="B209" s="149"/>
      <c r="C209" s="150" t="s">
        <v>237</v>
      </c>
      <c r="D209" s="150" t="s">
        <v>162</v>
      </c>
      <c r="E209" s="151" t="s">
        <v>1893</v>
      </c>
      <c r="F209" s="152" t="s">
        <v>1894</v>
      </c>
      <c r="G209" s="153" t="s">
        <v>505</v>
      </c>
      <c r="H209" s="154">
        <v>10.042</v>
      </c>
      <c r="I209" s="271"/>
      <c r="J209" s="156">
        <f>ROUND(I209*H209,2)</f>
        <v>0</v>
      </c>
      <c r="K209" s="152" t="s">
        <v>166</v>
      </c>
      <c r="L209" s="34"/>
      <c r="M209" s="157" t="s">
        <v>1</v>
      </c>
      <c r="N209" s="158" t="s">
        <v>39</v>
      </c>
      <c r="O209" s="59"/>
      <c r="P209" s="159">
        <f>O209*H209</f>
        <v>0</v>
      </c>
      <c r="Q209" s="159">
        <v>2.2563399999999998</v>
      </c>
      <c r="R209" s="159">
        <f>Q209*H209</f>
        <v>22.658166279999996</v>
      </c>
      <c r="S209" s="159">
        <v>0</v>
      </c>
      <c r="T209" s="160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1" t="s">
        <v>167</v>
      </c>
      <c r="AT209" s="161" t="s">
        <v>162</v>
      </c>
      <c r="AU209" s="161" t="s">
        <v>86</v>
      </c>
      <c r="AY209" s="18" t="s">
        <v>159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8" t="s">
        <v>86</v>
      </c>
      <c r="BK209" s="162">
        <f>ROUND(I209*H209,2)</f>
        <v>0</v>
      </c>
      <c r="BL209" s="18" t="s">
        <v>167</v>
      </c>
      <c r="BM209" s="161" t="s">
        <v>284</v>
      </c>
    </row>
    <row r="210" spans="1:65" s="13" customFormat="1" ht="11.25">
      <c r="B210" s="163"/>
      <c r="D210" s="164" t="s">
        <v>168</v>
      </c>
      <c r="E210" s="165" t="s">
        <v>1</v>
      </c>
      <c r="F210" s="166" t="s">
        <v>1895</v>
      </c>
      <c r="H210" s="167">
        <v>10.042</v>
      </c>
      <c r="I210" s="168"/>
      <c r="L210" s="163"/>
      <c r="M210" s="169"/>
      <c r="N210" s="170"/>
      <c r="O210" s="170"/>
      <c r="P210" s="170"/>
      <c r="Q210" s="170"/>
      <c r="R210" s="170"/>
      <c r="S210" s="170"/>
      <c r="T210" s="171"/>
      <c r="AT210" s="165" t="s">
        <v>168</v>
      </c>
      <c r="AU210" s="165" t="s">
        <v>86</v>
      </c>
      <c r="AV210" s="13" t="s">
        <v>86</v>
      </c>
      <c r="AW210" s="13" t="s">
        <v>30</v>
      </c>
      <c r="AX210" s="13" t="s">
        <v>73</v>
      </c>
      <c r="AY210" s="165" t="s">
        <v>159</v>
      </c>
    </row>
    <row r="211" spans="1:65" s="14" customFormat="1" ht="11.25">
      <c r="B211" s="172"/>
      <c r="D211" s="164" t="s">
        <v>168</v>
      </c>
      <c r="E211" s="173" t="s">
        <v>1</v>
      </c>
      <c r="F211" s="174" t="s">
        <v>170</v>
      </c>
      <c r="H211" s="175">
        <v>10.042</v>
      </c>
      <c r="I211" s="176"/>
      <c r="L211" s="172"/>
      <c r="M211" s="177"/>
      <c r="N211" s="178"/>
      <c r="O211" s="178"/>
      <c r="P211" s="178"/>
      <c r="Q211" s="178"/>
      <c r="R211" s="178"/>
      <c r="S211" s="178"/>
      <c r="T211" s="179"/>
      <c r="AT211" s="173" t="s">
        <v>168</v>
      </c>
      <c r="AU211" s="173" t="s">
        <v>86</v>
      </c>
      <c r="AV211" s="14" t="s">
        <v>167</v>
      </c>
      <c r="AW211" s="14" t="s">
        <v>30</v>
      </c>
      <c r="AX211" s="14" t="s">
        <v>80</v>
      </c>
      <c r="AY211" s="173" t="s">
        <v>159</v>
      </c>
    </row>
    <row r="212" spans="1:65" s="2" customFormat="1" ht="37.9" customHeight="1">
      <c r="A212" s="33"/>
      <c r="B212" s="149"/>
      <c r="C212" s="150" t="s">
        <v>302</v>
      </c>
      <c r="D212" s="150" t="s">
        <v>162</v>
      </c>
      <c r="E212" s="151" t="s">
        <v>1896</v>
      </c>
      <c r="F212" s="152" t="s">
        <v>1897</v>
      </c>
      <c r="G212" s="153" t="s">
        <v>165</v>
      </c>
      <c r="H212" s="154">
        <v>1716.64</v>
      </c>
      <c r="I212" s="271"/>
      <c r="J212" s="156">
        <f>ROUND(I212*H212,2)</f>
        <v>0</v>
      </c>
      <c r="K212" s="152" t="s">
        <v>166</v>
      </c>
      <c r="L212" s="34"/>
      <c r="M212" s="157" t="s">
        <v>1</v>
      </c>
      <c r="N212" s="158" t="s">
        <v>39</v>
      </c>
      <c r="O212" s="59"/>
      <c r="P212" s="159">
        <f>O212*H212</f>
        <v>0</v>
      </c>
      <c r="Q212" s="159">
        <v>4.0000000000000003E-5</v>
      </c>
      <c r="R212" s="159">
        <f>Q212*H212</f>
        <v>6.8665600000000007E-2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167</v>
      </c>
      <c r="AT212" s="161" t="s">
        <v>162</v>
      </c>
      <c r="AU212" s="161" t="s">
        <v>86</v>
      </c>
      <c r="AY212" s="18" t="s">
        <v>159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86</v>
      </c>
      <c r="BK212" s="162">
        <f>ROUND(I212*H212,2)</f>
        <v>0</v>
      </c>
      <c r="BL212" s="18" t="s">
        <v>167</v>
      </c>
      <c r="BM212" s="161" t="s">
        <v>287</v>
      </c>
    </row>
    <row r="213" spans="1:65" s="13" customFormat="1" ht="11.25">
      <c r="B213" s="163"/>
      <c r="D213" s="164" t="s">
        <v>168</v>
      </c>
      <c r="E213" s="165" t="s">
        <v>1</v>
      </c>
      <c r="F213" s="166" t="s">
        <v>1898</v>
      </c>
      <c r="H213" s="167">
        <v>1169.6099999999999</v>
      </c>
      <c r="I213" s="168"/>
      <c r="L213" s="163"/>
      <c r="M213" s="169"/>
      <c r="N213" s="170"/>
      <c r="O213" s="170"/>
      <c r="P213" s="170"/>
      <c r="Q213" s="170"/>
      <c r="R213" s="170"/>
      <c r="S213" s="170"/>
      <c r="T213" s="171"/>
      <c r="AT213" s="165" t="s">
        <v>168</v>
      </c>
      <c r="AU213" s="165" t="s">
        <v>86</v>
      </c>
      <c r="AV213" s="13" t="s">
        <v>86</v>
      </c>
      <c r="AW213" s="13" t="s">
        <v>30</v>
      </c>
      <c r="AX213" s="13" t="s">
        <v>73</v>
      </c>
      <c r="AY213" s="165" t="s">
        <v>159</v>
      </c>
    </row>
    <row r="214" spans="1:65" s="15" customFormat="1" ht="11.25">
      <c r="B214" s="180"/>
      <c r="D214" s="164" t="s">
        <v>168</v>
      </c>
      <c r="E214" s="181" t="s">
        <v>1</v>
      </c>
      <c r="F214" s="182" t="s">
        <v>183</v>
      </c>
      <c r="H214" s="181" t="s">
        <v>1</v>
      </c>
      <c r="I214" s="183"/>
      <c r="L214" s="180"/>
      <c r="M214" s="184"/>
      <c r="N214" s="185"/>
      <c r="O214" s="185"/>
      <c r="P214" s="185"/>
      <c r="Q214" s="185"/>
      <c r="R214" s="185"/>
      <c r="S214" s="185"/>
      <c r="T214" s="186"/>
      <c r="AT214" s="181" t="s">
        <v>168</v>
      </c>
      <c r="AU214" s="181" t="s">
        <v>86</v>
      </c>
      <c r="AV214" s="15" t="s">
        <v>80</v>
      </c>
      <c r="AW214" s="15" t="s">
        <v>30</v>
      </c>
      <c r="AX214" s="15" t="s">
        <v>73</v>
      </c>
      <c r="AY214" s="181" t="s">
        <v>159</v>
      </c>
    </row>
    <row r="215" spans="1:65" s="13" customFormat="1" ht="11.25">
      <c r="B215" s="163"/>
      <c r="D215" s="164" t="s">
        <v>168</v>
      </c>
      <c r="E215" s="165" t="s">
        <v>1</v>
      </c>
      <c r="F215" s="166" t="s">
        <v>184</v>
      </c>
      <c r="H215" s="167">
        <v>53.55</v>
      </c>
      <c r="I215" s="168"/>
      <c r="L215" s="163"/>
      <c r="M215" s="169"/>
      <c r="N215" s="170"/>
      <c r="O215" s="170"/>
      <c r="P215" s="170"/>
      <c r="Q215" s="170"/>
      <c r="R215" s="170"/>
      <c r="S215" s="170"/>
      <c r="T215" s="171"/>
      <c r="AT215" s="165" t="s">
        <v>168</v>
      </c>
      <c r="AU215" s="165" t="s">
        <v>86</v>
      </c>
      <c r="AV215" s="13" t="s">
        <v>86</v>
      </c>
      <c r="AW215" s="13" t="s">
        <v>30</v>
      </c>
      <c r="AX215" s="13" t="s">
        <v>73</v>
      </c>
      <c r="AY215" s="165" t="s">
        <v>159</v>
      </c>
    </row>
    <row r="216" spans="1:65" s="13" customFormat="1" ht="11.25">
      <c r="B216" s="163"/>
      <c r="D216" s="164" t="s">
        <v>168</v>
      </c>
      <c r="E216" s="165" t="s">
        <v>1</v>
      </c>
      <c r="F216" s="166" t="s">
        <v>1899</v>
      </c>
      <c r="H216" s="167">
        <v>137.88</v>
      </c>
      <c r="I216" s="168"/>
      <c r="L216" s="163"/>
      <c r="M216" s="169"/>
      <c r="N216" s="170"/>
      <c r="O216" s="170"/>
      <c r="P216" s="170"/>
      <c r="Q216" s="170"/>
      <c r="R216" s="170"/>
      <c r="S216" s="170"/>
      <c r="T216" s="171"/>
      <c r="AT216" s="165" t="s">
        <v>168</v>
      </c>
      <c r="AU216" s="165" t="s">
        <v>86</v>
      </c>
      <c r="AV216" s="13" t="s">
        <v>86</v>
      </c>
      <c r="AW216" s="13" t="s">
        <v>30</v>
      </c>
      <c r="AX216" s="13" t="s">
        <v>73</v>
      </c>
      <c r="AY216" s="165" t="s">
        <v>159</v>
      </c>
    </row>
    <row r="217" spans="1:65" s="13" customFormat="1" ht="11.25">
      <c r="B217" s="163"/>
      <c r="D217" s="164" t="s">
        <v>168</v>
      </c>
      <c r="E217" s="165" t="s">
        <v>1</v>
      </c>
      <c r="F217" s="166" t="s">
        <v>186</v>
      </c>
      <c r="H217" s="167">
        <v>137.88</v>
      </c>
      <c r="I217" s="168"/>
      <c r="L217" s="163"/>
      <c r="M217" s="169"/>
      <c r="N217" s="170"/>
      <c r="O217" s="170"/>
      <c r="P217" s="170"/>
      <c r="Q217" s="170"/>
      <c r="R217" s="170"/>
      <c r="S217" s="170"/>
      <c r="T217" s="171"/>
      <c r="AT217" s="165" t="s">
        <v>168</v>
      </c>
      <c r="AU217" s="165" t="s">
        <v>86</v>
      </c>
      <c r="AV217" s="13" t="s">
        <v>86</v>
      </c>
      <c r="AW217" s="13" t="s">
        <v>30</v>
      </c>
      <c r="AX217" s="13" t="s">
        <v>73</v>
      </c>
      <c r="AY217" s="165" t="s">
        <v>159</v>
      </c>
    </row>
    <row r="218" spans="1:65" s="13" customFormat="1" ht="11.25">
      <c r="B218" s="163"/>
      <c r="D218" s="164" t="s">
        <v>168</v>
      </c>
      <c r="E218" s="165" t="s">
        <v>1</v>
      </c>
      <c r="F218" s="166" t="s">
        <v>187</v>
      </c>
      <c r="H218" s="167">
        <v>137.88</v>
      </c>
      <c r="I218" s="168"/>
      <c r="L218" s="163"/>
      <c r="M218" s="169"/>
      <c r="N218" s="170"/>
      <c r="O218" s="170"/>
      <c r="P218" s="170"/>
      <c r="Q218" s="170"/>
      <c r="R218" s="170"/>
      <c r="S218" s="170"/>
      <c r="T218" s="171"/>
      <c r="AT218" s="165" t="s">
        <v>168</v>
      </c>
      <c r="AU218" s="165" t="s">
        <v>86</v>
      </c>
      <c r="AV218" s="13" t="s">
        <v>86</v>
      </c>
      <c r="AW218" s="13" t="s">
        <v>30</v>
      </c>
      <c r="AX218" s="13" t="s">
        <v>73</v>
      </c>
      <c r="AY218" s="165" t="s">
        <v>159</v>
      </c>
    </row>
    <row r="219" spans="1:65" s="13" customFormat="1" ht="22.5">
      <c r="B219" s="163"/>
      <c r="D219" s="164" t="s">
        <v>168</v>
      </c>
      <c r="E219" s="165" t="s">
        <v>1</v>
      </c>
      <c r="F219" s="166" t="s">
        <v>188</v>
      </c>
      <c r="H219" s="167">
        <v>79.84</v>
      </c>
      <c r="I219" s="168"/>
      <c r="L219" s="163"/>
      <c r="M219" s="169"/>
      <c r="N219" s="170"/>
      <c r="O219" s="170"/>
      <c r="P219" s="170"/>
      <c r="Q219" s="170"/>
      <c r="R219" s="170"/>
      <c r="S219" s="170"/>
      <c r="T219" s="171"/>
      <c r="AT219" s="165" t="s">
        <v>168</v>
      </c>
      <c r="AU219" s="165" t="s">
        <v>86</v>
      </c>
      <c r="AV219" s="13" t="s">
        <v>86</v>
      </c>
      <c r="AW219" s="13" t="s">
        <v>30</v>
      </c>
      <c r="AX219" s="13" t="s">
        <v>73</v>
      </c>
      <c r="AY219" s="165" t="s">
        <v>159</v>
      </c>
    </row>
    <row r="220" spans="1:65" s="14" customFormat="1" ht="11.25">
      <c r="B220" s="172"/>
      <c r="D220" s="164" t="s">
        <v>168</v>
      </c>
      <c r="E220" s="173" t="s">
        <v>1</v>
      </c>
      <c r="F220" s="174" t="s">
        <v>170</v>
      </c>
      <c r="H220" s="175">
        <v>1716.64</v>
      </c>
      <c r="I220" s="176"/>
      <c r="L220" s="172"/>
      <c r="M220" s="177"/>
      <c r="N220" s="178"/>
      <c r="O220" s="178"/>
      <c r="P220" s="178"/>
      <c r="Q220" s="178"/>
      <c r="R220" s="178"/>
      <c r="S220" s="178"/>
      <c r="T220" s="179"/>
      <c r="AT220" s="173" t="s">
        <v>168</v>
      </c>
      <c r="AU220" s="173" t="s">
        <v>86</v>
      </c>
      <c r="AV220" s="14" t="s">
        <v>167</v>
      </c>
      <c r="AW220" s="14" t="s">
        <v>30</v>
      </c>
      <c r="AX220" s="14" t="s">
        <v>80</v>
      </c>
      <c r="AY220" s="173" t="s">
        <v>159</v>
      </c>
    </row>
    <row r="221" spans="1:65" s="2" customFormat="1" ht="49.15" customHeight="1">
      <c r="A221" s="33"/>
      <c r="B221" s="149"/>
      <c r="C221" s="150" t="s">
        <v>242</v>
      </c>
      <c r="D221" s="150" t="s">
        <v>162</v>
      </c>
      <c r="E221" s="151" t="s">
        <v>1900</v>
      </c>
      <c r="F221" s="152" t="s">
        <v>1901</v>
      </c>
      <c r="G221" s="153" t="s">
        <v>621</v>
      </c>
      <c r="H221" s="154">
        <v>1</v>
      </c>
      <c r="I221" s="271"/>
      <c r="J221" s="156">
        <f>ROUND(I221*H221,2)</f>
        <v>0</v>
      </c>
      <c r="K221" s="152" t="s">
        <v>1</v>
      </c>
      <c r="L221" s="34"/>
      <c r="M221" s="157" t="s">
        <v>1</v>
      </c>
      <c r="N221" s="158" t="s">
        <v>39</v>
      </c>
      <c r="O221" s="59"/>
      <c r="P221" s="159">
        <f>O221*H221</f>
        <v>0</v>
      </c>
      <c r="Q221" s="159">
        <v>0</v>
      </c>
      <c r="R221" s="159">
        <f>Q221*H221</f>
        <v>0</v>
      </c>
      <c r="S221" s="159">
        <v>0</v>
      </c>
      <c r="T221" s="160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1" t="s">
        <v>167</v>
      </c>
      <c r="AT221" s="161" t="s">
        <v>162</v>
      </c>
      <c r="AU221" s="161" t="s">
        <v>86</v>
      </c>
      <c r="AY221" s="18" t="s">
        <v>159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8" t="s">
        <v>86</v>
      </c>
      <c r="BK221" s="162">
        <f>ROUND(I221*H221,2)</f>
        <v>0</v>
      </c>
      <c r="BL221" s="18" t="s">
        <v>167</v>
      </c>
      <c r="BM221" s="161" t="s">
        <v>291</v>
      </c>
    </row>
    <row r="222" spans="1:65" s="2" customFormat="1" ht="16.5" customHeight="1">
      <c r="A222" s="33"/>
      <c r="B222" s="149"/>
      <c r="C222" s="150" t="s">
        <v>314</v>
      </c>
      <c r="D222" s="150" t="s">
        <v>162</v>
      </c>
      <c r="E222" s="151" t="s">
        <v>1902</v>
      </c>
      <c r="F222" s="152" t="s">
        <v>1903</v>
      </c>
      <c r="G222" s="153" t="s">
        <v>645</v>
      </c>
      <c r="H222" s="154">
        <v>1</v>
      </c>
      <c r="I222" s="271"/>
      <c r="J222" s="156">
        <f>ROUND(I222*H222,2)</f>
        <v>0</v>
      </c>
      <c r="K222" s="152" t="s">
        <v>1</v>
      </c>
      <c r="L222" s="34"/>
      <c r="M222" s="157" t="s">
        <v>1</v>
      </c>
      <c r="N222" s="158" t="s">
        <v>39</v>
      </c>
      <c r="O222" s="59"/>
      <c r="P222" s="159">
        <f>O222*H222</f>
        <v>0</v>
      </c>
      <c r="Q222" s="159">
        <v>0</v>
      </c>
      <c r="R222" s="159">
        <f>Q222*H222</f>
        <v>0</v>
      </c>
      <c r="S222" s="159">
        <v>0</v>
      </c>
      <c r="T222" s="160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1" t="s">
        <v>167</v>
      </c>
      <c r="AT222" s="161" t="s">
        <v>162</v>
      </c>
      <c r="AU222" s="161" t="s">
        <v>86</v>
      </c>
      <c r="AY222" s="18" t="s">
        <v>159</v>
      </c>
      <c r="BE222" s="162">
        <f>IF(N222="základní",J222,0)</f>
        <v>0</v>
      </c>
      <c r="BF222" s="162">
        <f>IF(N222="snížená",J222,0)</f>
        <v>0</v>
      </c>
      <c r="BG222" s="162">
        <f>IF(N222="zákl. přenesená",J222,0)</f>
        <v>0</v>
      </c>
      <c r="BH222" s="162">
        <f>IF(N222="sníž. přenesená",J222,0)</f>
        <v>0</v>
      </c>
      <c r="BI222" s="162">
        <f>IF(N222="nulová",J222,0)</f>
        <v>0</v>
      </c>
      <c r="BJ222" s="18" t="s">
        <v>86</v>
      </c>
      <c r="BK222" s="162">
        <f>ROUND(I222*H222,2)</f>
        <v>0</v>
      </c>
      <c r="BL222" s="18" t="s">
        <v>167</v>
      </c>
      <c r="BM222" s="161" t="s">
        <v>297</v>
      </c>
    </row>
    <row r="223" spans="1:65" s="2" customFormat="1" ht="44.25" customHeight="1">
      <c r="A223" s="33"/>
      <c r="B223" s="149"/>
      <c r="C223" s="150" t="s">
        <v>247</v>
      </c>
      <c r="D223" s="150" t="s">
        <v>162</v>
      </c>
      <c r="E223" s="151" t="s">
        <v>563</v>
      </c>
      <c r="F223" s="152" t="s">
        <v>564</v>
      </c>
      <c r="G223" s="153" t="s">
        <v>165</v>
      </c>
      <c r="H223" s="154">
        <v>266.17</v>
      </c>
      <c r="I223" s="271"/>
      <c r="J223" s="156">
        <f>ROUND(I223*H223,2)</f>
        <v>0</v>
      </c>
      <c r="K223" s="152" t="s">
        <v>166</v>
      </c>
      <c r="L223" s="34"/>
      <c r="M223" s="157" t="s">
        <v>1</v>
      </c>
      <c r="N223" s="158" t="s">
        <v>39</v>
      </c>
      <c r="O223" s="59"/>
      <c r="P223" s="159">
        <f>O223*H223</f>
        <v>0</v>
      </c>
      <c r="Q223" s="159">
        <v>0</v>
      </c>
      <c r="R223" s="159">
        <f>Q223*H223</f>
        <v>0</v>
      </c>
      <c r="S223" s="159">
        <v>0.26100000000000001</v>
      </c>
      <c r="T223" s="160">
        <f>S223*H223</f>
        <v>69.470370000000003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167</v>
      </c>
      <c r="AT223" s="161" t="s">
        <v>162</v>
      </c>
      <c r="AU223" s="161" t="s">
        <v>86</v>
      </c>
      <c r="AY223" s="18" t="s">
        <v>159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86</v>
      </c>
      <c r="BK223" s="162">
        <f>ROUND(I223*H223,2)</f>
        <v>0</v>
      </c>
      <c r="BL223" s="18" t="s">
        <v>167</v>
      </c>
      <c r="BM223" s="161" t="s">
        <v>300</v>
      </c>
    </row>
    <row r="224" spans="1:65" s="13" customFormat="1" ht="11.25">
      <c r="B224" s="163"/>
      <c r="D224" s="164" t="s">
        <v>168</v>
      </c>
      <c r="E224" s="165" t="s">
        <v>1</v>
      </c>
      <c r="F224" s="166" t="s">
        <v>566</v>
      </c>
      <c r="H224" s="167">
        <v>266.17</v>
      </c>
      <c r="I224" s="168"/>
      <c r="L224" s="163"/>
      <c r="M224" s="169"/>
      <c r="N224" s="170"/>
      <c r="O224" s="170"/>
      <c r="P224" s="170"/>
      <c r="Q224" s="170"/>
      <c r="R224" s="170"/>
      <c r="S224" s="170"/>
      <c r="T224" s="171"/>
      <c r="AT224" s="165" t="s">
        <v>168</v>
      </c>
      <c r="AU224" s="165" t="s">
        <v>86</v>
      </c>
      <c r="AV224" s="13" t="s">
        <v>86</v>
      </c>
      <c r="AW224" s="13" t="s">
        <v>30</v>
      </c>
      <c r="AX224" s="13" t="s">
        <v>73</v>
      </c>
      <c r="AY224" s="165" t="s">
        <v>159</v>
      </c>
    </row>
    <row r="225" spans="1:65" s="14" customFormat="1" ht="11.25">
      <c r="B225" s="172"/>
      <c r="D225" s="164" t="s">
        <v>168</v>
      </c>
      <c r="E225" s="173" t="s">
        <v>1</v>
      </c>
      <c r="F225" s="174" t="s">
        <v>170</v>
      </c>
      <c r="H225" s="175">
        <v>266.17</v>
      </c>
      <c r="I225" s="176"/>
      <c r="L225" s="172"/>
      <c r="M225" s="177"/>
      <c r="N225" s="178"/>
      <c r="O225" s="178"/>
      <c r="P225" s="178"/>
      <c r="Q225" s="178"/>
      <c r="R225" s="178"/>
      <c r="S225" s="178"/>
      <c r="T225" s="179"/>
      <c r="AT225" s="173" t="s">
        <v>168</v>
      </c>
      <c r="AU225" s="173" t="s">
        <v>86</v>
      </c>
      <c r="AV225" s="14" t="s">
        <v>167</v>
      </c>
      <c r="AW225" s="14" t="s">
        <v>30</v>
      </c>
      <c r="AX225" s="14" t="s">
        <v>80</v>
      </c>
      <c r="AY225" s="173" t="s">
        <v>159</v>
      </c>
    </row>
    <row r="226" spans="1:65" s="2" customFormat="1" ht="21.75" customHeight="1">
      <c r="A226" s="33"/>
      <c r="B226" s="149"/>
      <c r="C226" s="150" t="s">
        <v>328</v>
      </c>
      <c r="D226" s="150" t="s">
        <v>162</v>
      </c>
      <c r="E226" s="151" t="s">
        <v>1904</v>
      </c>
      <c r="F226" s="152" t="s">
        <v>1905</v>
      </c>
      <c r="G226" s="153" t="s">
        <v>246</v>
      </c>
      <c r="H226" s="154">
        <v>100</v>
      </c>
      <c r="I226" s="271"/>
      <c r="J226" s="156">
        <f>ROUND(I226*H226,2)</f>
        <v>0</v>
      </c>
      <c r="K226" s="152" t="s">
        <v>166</v>
      </c>
      <c r="L226" s="34"/>
      <c r="M226" s="157" t="s">
        <v>1</v>
      </c>
      <c r="N226" s="158" t="s">
        <v>39</v>
      </c>
      <c r="O226" s="59"/>
      <c r="P226" s="159">
        <f>O226*H226</f>
        <v>0</v>
      </c>
      <c r="Q226" s="159">
        <v>0</v>
      </c>
      <c r="R226" s="159">
        <f>Q226*H226</f>
        <v>0</v>
      </c>
      <c r="S226" s="159">
        <v>1.6E-2</v>
      </c>
      <c r="T226" s="160">
        <f>S226*H226</f>
        <v>1.6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1" t="s">
        <v>167</v>
      </c>
      <c r="AT226" s="161" t="s">
        <v>162</v>
      </c>
      <c r="AU226" s="161" t="s">
        <v>86</v>
      </c>
      <c r="AY226" s="18" t="s">
        <v>159</v>
      </c>
      <c r="BE226" s="162">
        <f>IF(N226="základní",J226,0)</f>
        <v>0</v>
      </c>
      <c r="BF226" s="162">
        <f>IF(N226="snížená",J226,0)</f>
        <v>0</v>
      </c>
      <c r="BG226" s="162">
        <f>IF(N226="zákl. přenesená",J226,0)</f>
        <v>0</v>
      </c>
      <c r="BH226" s="162">
        <f>IF(N226="sníž. přenesená",J226,0)</f>
        <v>0</v>
      </c>
      <c r="BI226" s="162">
        <f>IF(N226="nulová",J226,0)</f>
        <v>0</v>
      </c>
      <c r="BJ226" s="18" t="s">
        <v>86</v>
      </c>
      <c r="BK226" s="162">
        <f>ROUND(I226*H226,2)</f>
        <v>0</v>
      </c>
      <c r="BL226" s="18" t="s">
        <v>167</v>
      </c>
      <c r="BM226" s="161" t="s">
        <v>446</v>
      </c>
    </row>
    <row r="227" spans="1:65" s="2" customFormat="1" ht="24.2" customHeight="1">
      <c r="A227" s="33"/>
      <c r="B227" s="149"/>
      <c r="C227" s="150" t="s">
        <v>256</v>
      </c>
      <c r="D227" s="150" t="s">
        <v>162</v>
      </c>
      <c r="E227" s="151" t="s">
        <v>1906</v>
      </c>
      <c r="F227" s="152" t="s">
        <v>1907</v>
      </c>
      <c r="G227" s="153" t="s">
        <v>246</v>
      </c>
      <c r="H227" s="154">
        <v>170.35</v>
      </c>
      <c r="I227" s="271"/>
      <c r="J227" s="156">
        <f>ROUND(I227*H227,2)</f>
        <v>0</v>
      </c>
      <c r="K227" s="152" t="s">
        <v>166</v>
      </c>
      <c r="L227" s="34"/>
      <c r="M227" s="157" t="s">
        <v>1</v>
      </c>
      <c r="N227" s="158" t="s">
        <v>39</v>
      </c>
      <c r="O227" s="59"/>
      <c r="P227" s="159">
        <f>O227*H227</f>
        <v>0</v>
      </c>
      <c r="Q227" s="159">
        <v>0</v>
      </c>
      <c r="R227" s="159">
        <f>Q227*H227</f>
        <v>0</v>
      </c>
      <c r="S227" s="159">
        <v>3.6999999999999998E-2</v>
      </c>
      <c r="T227" s="160">
        <f>S227*H227</f>
        <v>6.3029499999999992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1" t="s">
        <v>167</v>
      </c>
      <c r="AT227" s="161" t="s">
        <v>162</v>
      </c>
      <c r="AU227" s="161" t="s">
        <v>86</v>
      </c>
      <c r="AY227" s="18" t="s">
        <v>159</v>
      </c>
      <c r="BE227" s="162">
        <f>IF(N227="základní",J227,0)</f>
        <v>0</v>
      </c>
      <c r="BF227" s="162">
        <f>IF(N227="snížená",J227,0)</f>
        <v>0</v>
      </c>
      <c r="BG227" s="162">
        <f>IF(N227="zákl. přenesená",J227,0)</f>
        <v>0</v>
      </c>
      <c r="BH227" s="162">
        <f>IF(N227="sníž. přenesená",J227,0)</f>
        <v>0</v>
      </c>
      <c r="BI227" s="162">
        <f>IF(N227="nulová",J227,0)</f>
        <v>0</v>
      </c>
      <c r="BJ227" s="18" t="s">
        <v>86</v>
      </c>
      <c r="BK227" s="162">
        <f>ROUND(I227*H227,2)</f>
        <v>0</v>
      </c>
      <c r="BL227" s="18" t="s">
        <v>167</v>
      </c>
      <c r="BM227" s="161" t="s">
        <v>308</v>
      </c>
    </row>
    <row r="228" spans="1:65" s="13" customFormat="1" ht="22.5">
      <c r="B228" s="163"/>
      <c r="D228" s="164" t="s">
        <v>168</v>
      </c>
      <c r="E228" s="165" t="s">
        <v>1</v>
      </c>
      <c r="F228" s="166" t="s">
        <v>1908</v>
      </c>
      <c r="H228" s="167">
        <v>170.35</v>
      </c>
      <c r="I228" s="168"/>
      <c r="L228" s="163"/>
      <c r="M228" s="169"/>
      <c r="N228" s="170"/>
      <c r="O228" s="170"/>
      <c r="P228" s="170"/>
      <c r="Q228" s="170"/>
      <c r="R228" s="170"/>
      <c r="S228" s="170"/>
      <c r="T228" s="171"/>
      <c r="AT228" s="165" t="s">
        <v>168</v>
      </c>
      <c r="AU228" s="165" t="s">
        <v>86</v>
      </c>
      <c r="AV228" s="13" t="s">
        <v>86</v>
      </c>
      <c r="AW228" s="13" t="s">
        <v>30</v>
      </c>
      <c r="AX228" s="13" t="s">
        <v>73</v>
      </c>
      <c r="AY228" s="165" t="s">
        <v>159</v>
      </c>
    </row>
    <row r="229" spans="1:65" s="14" customFormat="1" ht="11.25">
      <c r="B229" s="172"/>
      <c r="D229" s="164" t="s">
        <v>168</v>
      </c>
      <c r="E229" s="173" t="s">
        <v>1</v>
      </c>
      <c r="F229" s="174" t="s">
        <v>170</v>
      </c>
      <c r="H229" s="175">
        <v>170.35</v>
      </c>
      <c r="I229" s="176"/>
      <c r="L229" s="172"/>
      <c r="M229" s="177"/>
      <c r="N229" s="178"/>
      <c r="O229" s="178"/>
      <c r="P229" s="178"/>
      <c r="Q229" s="178"/>
      <c r="R229" s="178"/>
      <c r="S229" s="178"/>
      <c r="T229" s="179"/>
      <c r="AT229" s="173" t="s">
        <v>168</v>
      </c>
      <c r="AU229" s="173" t="s">
        <v>86</v>
      </c>
      <c r="AV229" s="14" t="s">
        <v>167</v>
      </c>
      <c r="AW229" s="14" t="s">
        <v>30</v>
      </c>
      <c r="AX229" s="14" t="s">
        <v>80</v>
      </c>
      <c r="AY229" s="173" t="s">
        <v>159</v>
      </c>
    </row>
    <row r="230" spans="1:65" s="12" customFormat="1" ht="22.9" customHeight="1">
      <c r="B230" s="136"/>
      <c r="D230" s="137" t="s">
        <v>72</v>
      </c>
      <c r="E230" s="147" t="s">
        <v>716</v>
      </c>
      <c r="F230" s="147" t="s">
        <v>717</v>
      </c>
      <c r="I230" s="139"/>
      <c r="J230" s="148">
        <f>BK230</f>
        <v>0</v>
      </c>
      <c r="L230" s="136"/>
      <c r="M230" s="141"/>
      <c r="N230" s="142"/>
      <c r="O230" s="142"/>
      <c r="P230" s="143">
        <f>SUM(P231:P235)</f>
        <v>0</v>
      </c>
      <c r="Q230" s="142"/>
      <c r="R230" s="143">
        <f>SUM(R231:R235)</f>
        <v>0</v>
      </c>
      <c r="S230" s="142"/>
      <c r="T230" s="144">
        <f>SUM(T231:T235)</f>
        <v>0</v>
      </c>
      <c r="AR230" s="137" t="s">
        <v>80</v>
      </c>
      <c r="AT230" s="145" t="s">
        <v>72</v>
      </c>
      <c r="AU230" s="145" t="s">
        <v>80</v>
      </c>
      <c r="AY230" s="137" t="s">
        <v>159</v>
      </c>
      <c r="BK230" s="146">
        <f>SUM(BK231:BK235)</f>
        <v>0</v>
      </c>
    </row>
    <row r="231" spans="1:65" s="2" customFormat="1" ht="44.25" customHeight="1">
      <c r="A231" s="33"/>
      <c r="B231" s="149"/>
      <c r="C231" s="150" t="s">
        <v>337</v>
      </c>
      <c r="D231" s="150" t="s">
        <v>162</v>
      </c>
      <c r="E231" s="151" t="s">
        <v>719</v>
      </c>
      <c r="F231" s="152" t="s">
        <v>720</v>
      </c>
      <c r="G231" s="153" t="s">
        <v>721</v>
      </c>
      <c r="H231" s="154">
        <v>164.48400000000001</v>
      </c>
      <c r="I231" s="271"/>
      <c r="J231" s="156">
        <f>ROUND(I231*H231,2)</f>
        <v>0</v>
      </c>
      <c r="K231" s="152" t="s">
        <v>166</v>
      </c>
      <c r="L231" s="34"/>
      <c r="M231" s="157" t="s">
        <v>1</v>
      </c>
      <c r="N231" s="158" t="s">
        <v>39</v>
      </c>
      <c r="O231" s="59"/>
      <c r="P231" s="159">
        <f>O231*H231</f>
        <v>0</v>
      </c>
      <c r="Q231" s="159">
        <v>0</v>
      </c>
      <c r="R231" s="159">
        <f>Q231*H231</f>
        <v>0</v>
      </c>
      <c r="S231" s="159">
        <v>0</v>
      </c>
      <c r="T231" s="160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1" t="s">
        <v>167</v>
      </c>
      <c r="AT231" s="161" t="s">
        <v>162</v>
      </c>
      <c r="AU231" s="161" t="s">
        <v>86</v>
      </c>
      <c r="AY231" s="18" t="s">
        <v>159</v>
      </c>
      <c r="BE231" s="162">
        <f>IF(N231="základní",J231,0)</f>
        <v>0</v>
      </c>
      <c r="BF231" s="162">
        <f>IF(N231="snížená",J231,0)</f>
        <v>0</v>
      </c>
      <c r="BG231" s="162">
        <f>IF(N231="zákl. přenesená",J231,0)</f>
        <v>0</v>
      </c>
      <c r="BH231" s="162">
        <f>IF(N231="sníž. přenesená",J231,0)</f>
        <v>0</v>
      </c>
      <c r="BI231" s="162">
        <f>IF(N231="nulová",J231,0)</f>
        <v>0</v>
      </c>
      <c r="BJ231" s="18" t="s">
        <v>86</v>
      </c>
      <c r="BK231" s="162">
        <f>ROUND(I231*H231,2)</f>
        <v>0</v>
      </c>
      <c r="BL231" s="18" t="s">
        <v>167</v>
      </c>
      <c r="BM231" s="161" t="s">
        <v>1909</v>
      </c>
    </row>
    <row r="232" spans="1:65" s="2" customFormat="1" ht="33" customHeight="1">
      <c r="A232" s="33"/>
      <c r="B232" s="149"/>
      <c r="C232" s="150" t="s">
        <v>267</v>
      </c>
      <c r="D232" s="150" t="s">
        <v>162</v>
      </c>
      <c r="E232" s="151" t="s">
        <v>723</v>
      </c>
      <c r="F232" s="152" t="s">
        <v>724</v>
      </c>
      <c r="G232" s="153" t="s">
        <v>721</v>
      </c>
      <c r="H232" s="154">
        <v>164.48400000000001</v>
      </c>
      <c r="I232" s="271"/>
      <c r="J232" s="156">
        <f>ROUND(I232*H232,2)</f>
        <v>0</v>
      </c>
      <c r="K232" s="152" t="s">
        <v>166</v>
      </c>
      <c r="L232" s="34"/>
      <c r="M232" s="157" t="s">
        <v>1</v>
      </c>
      <c r="N232" s="158" t="s">
        <v>39</v>
      </c>
      <c r="O232" s="59"/>
      <c r="P232" s="159">
        <f>O232*H232</f>
        <v>0</v>
      </c>
      <c r="Q232" s="159">
        <v>0</v>
      </c>
      <c r="R232" s="159">
        <f>Q232*H232</f>
        <v>0</v>
      </c>
      <c r="S232" s="159">
        <v>0</v>
      </c>
      <c r="T232" s="160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1" t="s">
        <v>167</v>
      </c>
      <c r="AT232" s="161" t="s">
        <v>162</v>
      </c>
      <c r="AU232" s="161" t="s">
        <v>86</v>
      </c>
      <c r="AY232" s="18" t="s">
        <v>159</v>
      </c>
      <c r="BE232" s="162">
        <f>IF(N232="základní",J232,0)</f>
        <v>0</v>
      </c>
      <c r="BF232" s="162">
        <f>IF(N232="snížená",J232,0)</f>
        <v>0</v>
      </c>
      <c r="BG232" s="162">
        <f>IF(N232="zákl. přenesená",J232,0)</f>
        <v>0</v>
      </c>
      <c r="BH232" s="162">
        <f>IF(N232="sníž. přenesená",J232,0)</f>
        <v>0</v>
      </c>
      <c r="BI232" s="162">
        <f>IF(N232="nulová",J232,0)</f>
        <v>0</v>
      </c>
      <c r="BJ232" s="18" t="s">
        <v>86</v>
      </c>
      <c r="BK232" s="162">
        <f>ROUND(I232*H232,2)</f>
        <v>0</v>
      </c>
      <c r="BL232" s="18" t="s">
        <v>167</v>
      </c>
      <c r="BM232" s="161" t="s">
        <v>1910</v>
      </c>
    </row>
    <row r="233" spans="1:65" s="2" customFormat="1" ht="44.25" customHeight="1">
      <c r="A233" s="33"/>
      <c r="B233" s="149"/>
      <c r="C233" s="150" t="s">
        <v>346</v>
      </c>
      <c r="D233" s="150" t="s">
        <v>162</v>
      </c>
      <c r="E233" s="151" t="s">
        <v>727</v>
      </c>
      <c r="F233" s="152" t="s">
        <v>728</v>
      </c>
      <c r="G233" s="153" t="s">
        <v>721</v>
      </c>
      <c r="H233" s="154">
        <v>1480.356</v>
      </c>
      <c r="I233" s="271"/>
      <c r="J233" s="156">
        <f>ROUND(I233*H233,2)</f>
        <v>0</v>
      </c>
      <c r="K233" s="152" t="s">
        <v>166</v>
      </c>
      <c r="L233" s="34"/>
      <c r="M233" s="157" t="s">
        <v>1</v>
      </c>
      <c r="N233" s="158" t="s">
        <v>39</v>
      </c>
      <c r="O233" s="59"/>
      <c r="P233" s="159">
        <f>O233*H233</f>
        <v>0</v>
      </c>
      <c r="Q233" s="159">
        <v>0</v>
      </c>
      <c r="R233" s="159">
        <f>Q233*H233</f>
        <v>0</v>
      </c>
      <c r="S233" s="159">
        <v>0</v>
      </c>
      <c r="T233" s="160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1" t="s">
        <v>167</v>
      </c>
      <c r="AT233" s="161" t="s">
        <v>162</v>
      </c>
      <c r="AU233" s="161" t="s">
        <v>86</v>
      </c>
      <c r="AY233" s="18" t="s">
        <v>159</v>
      </c>
      <c r="BE233" s="162">
        <f>IF(N233="základní",J233,0)</f>
        <v>0</v>
      </c>
      <c r="BF233" s="162">
        <f>IF(N233="snížená",J233,0)</f>
        <v>0</v>
      </c>
      <c r="BG233" s="162">
        <f>IF(N233="zákl. přenesená",J233,0)</f>
        <v>0</v>
      </c>
      <c r="BH233" s="162">
        <f>IF(N233="sníž. přenesená",J233,0)</f>
        <v>0</v>
      </c>
      <c r="BI233" s="162">
        <f>IF(N233="nulová",J233,0)</f>
        <v>0</v>
      </c>
      <c r="BJ233" s="18" t="s">
        <v>86</v>
      </c>
      <c r="BK233" s="162">
        <f>ROUND(I233*H233,2)</f>
        <v>0</v>
      </c>
      <c r="BL233" s="18" t="s">
        <v>167</v>
      </c>
      <c r="BM233" s="161" t="s">
        <v>1911</v>
      </c>
    </row>
    <row r="234" spans="1:65" s="13" customFormat="1" ht="11.25">
      <c r="B234" s="163"/>
      <c r="D234" s="164" t="s">
        <v>168</v>
      </c>
      <c r="F234" s="166" t="s">
        <v>1912</v>
      </c>
      <c r="H234" s="167">
        <v>1480.356</v>
      </c>
      <c r="I234" s="168"/>
      <c r="L234" s="163"/>
      <c r="M234" s="169"/>
      <c r="N234" s="170"/>
      <c r="O234" s="170"/>
      <c r="P234" s="170"/>
      <c r="Q234" s="170"/>
      <c r="R234" s="170"/>
      <c r="S234" s="170"/>
      <c r="T234" s="171"/>
      <c r="AT234" s="165" t="s">
        <v>168</v>
      </c>
      <c r="AU234" s="165" t="s">
        <v>86</v>
      </c>
      <c r="AV234" s="13" t="s">
        <v>86</v>
      </c>
      <c r="AW234" s="13" t="s">
        <v>3</v>
      </c>
      <c r="AX234" s="13" t="s">
        <v>80</v>
      </c>
      <c r="AY234" s="165" t="s">
        <v>159</v>
      </c>
    </row>
    <row r="235" spans="1:65" s="2" customFormat="1" ht="44.25" customHeight="1">
      <c r="A235" s="33"/>
      <c r="B235" s="149"/>
      <c r="C235" s="150" t="s">
        <v>272</v>
      </c>
      <c r="D235" s="150" t="s">
        <v>162</v>
      </c>
      <c r="E235" s="151" t="s">
        <v>731</v>
      </c>
      <c r="F235" s="152" t="s">
        <v>732</v>
      </c>
      <c r="G235" s="153" t="s">
        <v>721</v>
      </c>
      <c r="H235" s="154">
        <v>164.48400000000001</v>
      </c>
      <c r="I235" s="271"/>
      <c r="J235" s="156">
        <f>ROUND(I235*H235,2)</f>
        <v>0</v>
      </c>
      <c r="K235" s="152" t="s">
        <v>166</v>
      </c>
      <c r="L235" s="34"/>
      <c r="M235" s="157" t="s">
        <v>1</v>
      </c>
      <c r="N235" s="158" t="s">
        <v>39</v>
      </c>
      <c r="O235" s="59"/>
      <c r="P235" s="159">
        <f>O235*H235</f>
        <v>0</v>
      </c>
      <c r="Q235" s="159">
        <v>0</v>
      </c>
      <c r="R235" s="159">
        <f>Q235*H235</f>
        <v>0</v>
      </c>
      <c r="S235" s="159">
        <v>0</v>
      </c>
      <c r="T235" s="160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1" t="s">
        <v>167</v>
      </c>
      <c r="AT235" s="161" t="s">
        <v>162</v>
      </c>
      <c r="AU235" s="161" t="s">
        <v>86</v>
      </c>
      <c r="AY235" s="18" t="s">
        <v>159</v>
      </c>
      <c r="BE235" s="162">
        <f>IF(N235="základní",J235,0)</f>
        <v>0</v>
      </c>
      <c r="BF235" s="162">
        <f>IF(N235="snížená",J235,0)</f>
        <v>0</v>
      </c>
      <c r="BG235" s="162">
        <f>IF(N235="zákl. přenesená",J235,0)</f>
        <v>0</v>
      </c>
      <c r="BH235" s="162">
        <f>IF(N235="sníž. přenesená",J235,0)</f>
        <v>0</v>
      </c>
      <c r="BI235" s="162">
        <f>IF(N235="nulová",J235,0)</f>
        <v>0</v>
      </c>
      <c r="BJ235" s="18" t="s">
        <v>86</v>
      </c>
      <c r="BK235" s="162">
        <f>ROUND(I235*H235,2)</f>
        <v>0</v>
      </c>
      <c r="BL235" s="18" t="s">
        <v>167</v>
      </c>
      <c r="BM235" s="161" t="s">
        <v>1913</v>
      </c>
    </row>
    <row r="236" spans="1:65" s="12" customFormat="1" ht="22.9" customHeight="1">
      <c r="B236" s="136"/>
      <c r="D236" s="137" t="s">
        <v>72</v>
      </c>
      <c r="E236" s="147" t="s">
        <v>734</v>
      </c>
      <c r="F236" s="147" t="s">
        <v>735</v>
      </c>
      <c r="I236" s="139"/>
      <c r="J236" s="148">
        <f>BK236</f>
        <v>0</v>
      </c>
      <c r="L236" s="136"/>
      <c r="M236" s="141"/>
      <c r="N236" s="142"/>
      <c r="O236" s="142"/>
      <c r="P236" s="143">
        <f>P237</f>
        <v>0</v>
      </c>
      <c r="Q236" s="142"/>
      <c r="R236" s="143">
        <f>R237</f>
        <v>0</v>
      </c>
      <c r="S236" s="142"/>
      <c r="T236" s="144">
        <f>T237</f>
        <v>0</v>
      </c>
      <c r="AR236" s="137" t="s">
        <v>80</v>
      </c>
      <c r="AT236" s="145" t="s">
        <v>72</v>
      </c>
      <c r="AU236" s="145" t="s">
        <v>80</v>
      </c>
      <c r="AY236" s="137" t="s">
        <v>159</v>
      </c>
      <c r="BK236" s="146">
        <f>BK237</f>
        <v>0</v>
      </c>
    </row>
    <row r="237" spans="1:65" s="2" customFormat="1" ht="55.5" customHeight="1">
      <c r="A237" s="33"/>
      <c r="B237" s="149"/>
      <c r="C237" s="150" t="s">
        <v>359</v>
      </c>
      <c r="D237" s="150" t="s">
        <v>162</v>
      </c>
      <c r="E237" s="151" t="s">
        <v>737</v>
      </c>
      <c r="F237" s="152" t="s">
        <v>738</v>
      </c>
      <c r="G237" s="153" t="s">
        <v>721</v>
      </c>
      <c r="H237" s="154">
        <v>134.09100000000001</v>
      </c>
      <c r="I237" s="271"/>
      <c r="J237" s="156">
        <f>ROUND(I237*H237,2)</f>
        <v>0</v>
      </c>
      <c r="K237" s="152" t="s">
        <v>166</v>
      </c>
      <c r="L237" s="34"/>
      <c r="M237" s="157" t="s">
        <v>1</v>
      </c>
      <c r="N237" s="158" t="s">
        <v>39</v>
      </c>
      <c r="O237" s="59"/>
      <c r="P237" s="159">
        <f>O237*H237</f>
        <v>0</v>
      </c>
      <c r="Q237" s="159">
        <v>0</v>
      </c>
      <c r="R237" s="159">
        <f>Q237*H237</f>
        <v>0</v>
      </c>
      <c r="S237" s="159">
        <v>0</v>
      </c>
      <c r="T237" s="160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1" t="s">
        <v>167</v>
      </c>
      <c r="AT237" s="161" t="s">
        <v>162</v>
      </c>
      <c r="AU237" s="161" t="s">
        <v>86</v>
      </c>
      <c r="AY237" s="18" t="s">
        <v>159</v>
      </c>
      <c r="BE237" s="162">
        <f>IF(N237="základní",J237,0)</f>
        <v>0</v>
      </c>
      <c r="BF237" s="162">
        <f>IF(N237="snížená",J237,0)</f>
        <v>0</v>
      </c>
      <c r="BG237" s="162">
        <f>IF(N237="zákl. přenesená",J237,0)</f>
        <v>0</v>
      </c>
      <c r="BH237" s="162">
        <f>IF(N237="sníž. přenesená",J237,0)</f>
        <v>0</v>
      </c>
      <c r="BI237" s="162">
        <f>IF(N237="nulová",J237,0)</f>
        <v>0</v>
      </c>
      <c r="BJ237" s="18" t="s">
        <v>86</v>
      </c>
      <c r="BK237" s="162">
        <f>ROUND(I237*H237,2)</f>
        <v>0</v>
      </c>
      <c r="BL237" s="18" t="s">
        <v>167</v>
      </c>
      <c r="BM237" s="161" t="s">
        <v>1914</v>
      </c>
    </row>
    <row r="238" spans="1:65" s="12" customFormat="1" ht="25.9" customHeight="1">
      <c r="B238" s="136"/>
      <c r="D238" s="137" t="s">
        <v>72</v>
      </c>
      <c r="E238" s="138" t="s">
        <v>740</v>
      </c>
      <c r="F238" s="138" t="s">
        <v>741</v>
      </c>
      <c r="I238" s="139"/>
      <c r="J238" s="140">
        <f>BK238</f>
        <v>0</v>
      </c>
      <c r="L238" s="136"/>
      <c r="M238" s="141"/>
      <c r="N238" s="142"/>
      <c r="O238" s="142"/>
      <c r="P238" s="143">
        <f>P239+P272+P280+P288+P290+P361+P373+P382+P387+P394+P419</f>
        <v>0</v>
      </c>
      <c r="Q238" s="142"/>
      <c r="R238" s="143">
        <f>R239+R272+R280+R288+R290+R361+R373+R382+R387+R394+R419</f>
        <v>12.17363538</v>
      </c>
      <c r="S238" s="142"/>
      <c r="T238" s="144">
        <f>T239+T272+T280+T288+T290+T361+T373+T382+T387+T394+T419</f>
        <v>3.6438302399999998</v>
      </c>
      <c r="AR238" s="137" t="s">
        <v>86</v>
      </c>
      <c r="AT238" s="145" t="s">
        <v>72</v>
      </c>
      <c r="AU238" s="145" t="s">
        <v>73</v>
      </c>
      <c r="AY238" s="137" t="s">
        <v>159</v>
      </c>
      <c r="BK238" s="146">
        <f>BK239+BK272+BK280+BK288+BK290+BK361+BK373+BK382+BK387+BK394+BK419</f>
        <v>0</v>
      </c>
    </row>
    <row r="239" spans="1:65" s="12" customFormat="1" ht="22.9" customHeight="1">
      <c r="B239" s="136"/>
      <c r="D239" s="137" t="s">
        <v>72</v>
      </c>
      <c r="E239" s="147" t="s">
        <v>742</v>
      </c>
      <c r="F239" s="147" t="s">
        <v>743</v>
      </c>
      <c r="I239" s="139"/>
      <c r="J239" s="148">
        <f>BK239</f>
        <v>0</v>
      </c>
      <c r="L239" s="136"/>
      <c r="M239" s="141"/>
      <c r="N239" s="142"/>
      <c r="O239" s="142"/>
      <c r="P239" s="143">
        <f>SUM(P240:P271)</f>
        <v>0</v>
      </c>
      <c r="Q239" s="142"/>
      <c r="R239" s="143">
        <f>SUM(R240:R271)</f>
        <v>3.5251897999999993</v>
      </c>
      <c r="S239" s="142"/>
      <c r="T239" s="144">
        <f>SUM(T240:T271)</f>
        <v>1.197765</v>
      </c>
      <c r="AR239" s="137" t="s">
        <v>86</v>
      </c>
      <c r="AT239" s="145" t="s">
        <v>72</v>
      </c>
      <c r="AU239" s="145" t="s">
        <v>80</v>
      </c>
      <c r="AY239" s="137" t="s">
        <v>159</v>
      </c>
      <c r="BK239" s="146">
        <f>SUM(BK240:BK271)</f>
        <v>0</v>
      </c>
    </row>
    <row r="240" spans="1:65" s="2" customFormat="1" ht="33" customHeight="1">
      <c r="A240" s="33"/>
      <c r="B240" s="149"/>
      <c r="C240" s="150" t="s">
        <v>276</v>
      </c>
      <c r="D240" s="150" t="s">
        <v>162</v>
      </c>
      <c r="E240" s="151" t="s">
        <v>1915</v>
      </c>
      <c r="F240" s="152" t="s">
        <v>1916</v>
      </c>
      <c r="G240" s="153" t="s">
        <v>165</v>
      </c>
      <c r="H240" s="154">
        <v>266.17</v>
      </c>
      <c r="I240" s="271"/>
      <c r="J240" s="156">
        <f>ROUND(I240*H240,2)</f>
        <v>0</v>
      </c>
      <c r="K240" s="152" t="s">
        <v>166</v>
      </c>
      <c r="L240" s="34"/>
      <c r="M240" s="157" t="s">
        <v>1</v>
      </c>
      <c r="N240" s="158" t="s">
        <v>39</v>
      </c>
      <c r="O240" s="59"/>
      <c r="P240" s="159">
        <f>O240*H240</f>
        <v>0</v>
      </c>
      <c r="Q240" s="159">
        <v>0</v>
      </c>
      <c r="R240" s="159">
        <f>Q240*H240</f>
        <v>0</v>
      </c>
      <c r="S240" s="159">
        <v>0</v>
      </c>
      <c r="T240" s="160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1" t="s">
        <v>209</v>
      </c>
      <c r="AT240" s="161" t="s">
        <v>162</v>
      </c>
      <c r="AU240" s="161" t="s">
        <v>86</v>
      </c>
      <c r="AY240" s="18" t="s">
        <v>159</v>
      </c>
      <c r="BE240" s="162">
        <f>IF(N240="základní",J240,0)</f>
        <v>0</v>
      </c>
      <c r="BF240" s="162">
        <f>IF(N240="snížená",J240,0)</f>
        <v>0</v>
      </c>
      <c r="BG240" s="162">
        <f>IF(N240="zákl. přenesená",J240,0)</f>
        <v>0</v>
      </c>
      <c r="BH240" s="162">
        <f>IF(N240="sníž. přenesená",J240,0)</f>
        <v>0</v>
      </c>
      <c r="BI240" s="162">
        <f>IF(N240="nulová",J240,0)</f>
        <v>0</v>
      </c>
      <c r="BJ240" s="18" t="s">
        <v>86</v>
      </c>
      <c r="BK240" s="162">
        <f>ROUND(I240*H240,2)</f>
        <v>0</v>
      </c>
      <c r="BL240" s="18" t="s">
        <v>209</v>
      </c>
      <c r="BM240" s="161" t="s">
        <v>349</v>
      </c>
    </row>
    <row r="241" spans="1:65" s="13" customFormat="1" ht="11.25">
      <c r="B241" s="163"/>
      <c r="D241" s="164" t="s">
        <v>168</v>
      </c>
      <c r="E241" s="165" t="s">
        <v>1</v>
      </c>
      <c r="F241" s="166" t="s">
        <v>450</v>
      </c>
      <c r="H241" s="167">
        <v>266.17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168</v>
      </c>
      <c r="AU241" s="165" t="s">
        <v>86</v>
      </c>
      <c r="AV241" s="13" t="s">
        <v>86</v>
      </c>
      <c r="AW241" s="13" t="s">
        <v>30</v>
      </c>
      <c r="AX241" s="13" t="s">
        <v>73</v>
      </c>
      <c r="AY241" s="165" t="s">
        <v>159</v>
      </c>
    </row>
    <row r="242" spans="1:65" s="14" customFormat="1" ht="11.25">
      <c r="B242" s="172"/>
      <c r="D242" s="164" t="s">
        <v>168</v>
      </c>
      <c r="E242" s="173" t="s">
        <v>1</v>
      </c>
      <c r="F242" s="174" t="s">
        <v>170</v>
      </c>
      <c r="H242" s="175">
        <v>266.17</v>
      </c>
      <c r="I242" s="176"/>
      <c r="L242" s="172"/>
      <c r="M242" s="177"/>
      <c r="N242" s="178"/>
      <c r="O242" s="178"/>
      <c r="P242" s="178"/>
      <c r="Q242" s="178"/>
      <c r="R242" s="178"/>
      <c r="S242" s="178"/>
      <c r="T242" s="179"/>
      <c r="AT242" s="173" t="s">
        <v>168</v>
      </c>
      <c r="AU242" s="173" t="s">
        <v>86</v>
      </c>
      <c r="AV242" s="14" t="s">
        <v>167</v>
      </c>
      <c r="AW242" s="14" t="s">
        <v>30</v>
      </c>
      <c r="AX242" s="14" t="s">
        <v>80</v>
      </c>
      <c r="AY242" s="173" t="s">
        <v>159</v>
      </c>
    </row>
    <row r="243" spans="1:65" s="2" customFormat="1" ht="16.5" customHeight="1">
      <c r="A243" s="33"/>
      <c r="B243" s="149"/>
      <c r="C243" s="195" t="s">
        <v>380</v>
      </c>
      <c r="D243" s="195" t="s">
        <v>269</v>
      </c>
      <c r="E243" s="196" t="s">
        <v>1917</v>
      </c>
      <c r="F243" s="197" t="s">
        <v>1918</v>
      </c>
      <c r="G243" s="198" t="s">
        <v>721</v>
      </c>
      <c r="H243" s="199">
        <v>5.2999999999999999E-2</v>
      </c>
      <c r="I243" s="271"/>
      <c r="J243" s="201">
        <f>ROUND(I243*H243,2)</f>
        <v>0</v>
      </c>
      <c r="K243" s="197" t="s">
        <v>166</v>
      </c>
      <c r="L243" s="202"/>
      <c r="M243" s="203" t="s">
        <v>1</v>
      </c>
      <c r="N243" s="204" t="s">
        <v>39</v>
      </c>
      <c r="O243" s="59"/>
      <c r="P243" s="159">
        <f>O243*H243</f>
        <v>0</v>
      </c>
      <c r="Q243" s="159">
        <v>1</v>
      </c>
      <c r="R243" s="159">
        <f>Q243*H243</f>
        <v>5.2999999999999999E-2</v>
      </c>
      <c r="S243" s="159">
        <v>0</v>
      </c>
      <c r="T243" s="160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1" t="s">
        <v>267</v>
      </c>
      <c r="AT243" s="161" t="s">
        <v>269</v>
      </c>
      <c r="AU243" s="161" t="s">
        <v>86</v>
      </c>
      <c r="AY243" s="18" t="s">
        <v>159</v>
      </c>
      <c r="BE243" s="162">
        <f>IF(N243="základní",J243,0)</f>
        <v>0</v>
      </c>
      <c r="BF243" s="162">
        <f>IF(N243="snížená",J243,0)</f>
        <v>0</v>
      </c>
      <c r="BG243" s="162">
        <f>IF(N243="zákl. přenesená",J243,0)</f>
        <v>0</v>
      </c>
      <c r="BH243" s="162">
        <f>IF(N243="sníž. přenesená",J243,0)</f>
        <v>0</v>
      </c>
      <c r="BI243" s="162">
        <f>IF(N243="nulová",J243,0)</f>
        <v>0</v>
      </c>
      <c r="BJ243" s="18" t="s">
        <v>86</v>
      </c>
      <c r="BK243" s="162">
        <f>ROUND(I243*H243,2)</f>
        <v>0</v>
      </c>
      <c r="BL243" s="18" t="s">
        <v>209</v>
      </c>
      <c r="BM243" s="161" t="s">
        <v>357</v>
      </c>
    </row>
    <row r="244" spans="1:65" s="2" customFormat="1" ht="19.5">
      <c r="A244" s="33"/>
      <c r="B244" s="34"/>
      <c r="C244" s="33"/>
      <c r="D244" s="164" t="s">
        <v>864</v>
      </c>
      <c r="E244" s="33"/>
      <c r="F244" s="205" t="s">
        <v>1919</v>
      </c>
      <c r="G244" s="33"/>
      <c r="H244" s="33"/>
      <c r="I244" s="206"/>
      <c r="J244" s="33"/>
      <c r="K244" s="33"/>
      <c r="L244" s="34"/>
      <c r="M244" s="207"/>
      <c r="N244" s="208"/>
      <c r="O244" s="59"/>
      <c r="P244" s="59"/>
      <c r="Q244" s="59"/>
      <c r="R244" s="59"/>
      <c r="S244" s="59"/>
      <c r="T244" s="60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8" t="s">
        <v>864</v>
      </c>
      <c r="AU244" s="18" t="s">
        <v>86</v>
      </c>
    </row>
    <row r="245" spans="1:65" s="13" customFormat="1" ht="11.25">
      <c r="B245" s="163"/>
      <c r="D245" s="164" t="s">
        <v>168</v>
      </c>
      <c r="E245" s="165" t="s">
        <v>1</v>
      </c>
      <c r="F245" s="166" t="s">
        <v>1920</v>
      </c>
      <c r="H245" s="167">
        <v>5.2999999999999999E-2</v>
      </c>
      <c r="I245" s="168"/>
      <c r="L245" s="163"/>
      <c r="M245" s="169"/>
      <c r="N245" s="170"/>
      <c r="O245" s="170"/>
      <c r="P245" s="170"/>
      <c r="Q245" s="170"/>
      <c r="R245" s="170"/>
      <c r="S245" s="170"/>
      <c r="T245" s="171"/>
      <c r="AT245" s="165" t="s">
        <v>168</v>
      </c>
      <c r="AU245" s="165" t="s">
        <v>86</v>
      </c>
      <c r="AV245" s="13" t="s">
        <v>86</v>
      </c>
      <c r="AW245" s="13" t="s">
        <v>30</v>
      </c>
      <c r="AX245" s="13" t="s">
        <v>73</v>
      </c>
      <c r="AY245" s="165" t="s">
        <v>159</v>
      </c>
    </row>
    <row r="246" spans="1:65" s="14" customFormat="1" ht="11.25">
      <c r="B246" s="172"/>
      <c r="D246" s="164" t="s">
        <v>168</v>
      </c>
      <c r="E246" s="173" t="s">
        <v>1</v>
      </c>
      <c r="F246" s="174" t="s">
        <v>170</v>
      </c>
      <c r="H246" s="175">
        <v>5.2999999999999999E-2</v>
      </c>
      <c r="I246" s="176"/>
      <c r="L246" s="172"/>
      <c r="M246" s="177"/>
      <c r="N246" s="178"/>
      <c r="O246" s="178"/>
      <c r="P246" s="178"/>
      <c r="Q246" s="178"/>
      <c r="R246" s="178"/>
      <c r="S246" s="178"/>
      <c r="T246" s="179"/>
      <c r="AT246" s="173" t="s">
        <v>168</v>
      </c>
      <c r="AU246" s="173" t="s">
        <v>86</v>
      </c>
      <c r="AV246" s="14" t="s">
        <v>167</v>
      </c>
      <c r="AW246" s="14" t="s">
        <v>30</v>
      </c>
      <c r="AX246" s="14" t="s">
        <v>80</v>
      </c>
      <c r="AY246" s="173" t="s">
        <v>159</v>
      </c>
    </row>
    <row r="247" spans="1:65" s="2" customFormat="1" ht="37.9" customHeight="1">
      <c r="A247" s="33"/>
      <c r="B247" s="149"/>
      <c r="C247" s="150" t="s">
        <v>280</v>
      </c>
      <c r="D247" s="150" t="s">
        <v>162</v>
      </c>
      <c r="E247" s="151" t="s">
        <v>1921</v>
      </c>
      <c r="F247" s="152" t="s">
        <v>1922</v>
      </c>
      <c r="G247" s="153" t="s">
        <v>165</v>
      </c>
      <c r="H247" s="154">
        <v>532.34</v>
      </c>
      <c r="I247" s="271"/>
      <c r="J247" s="156">
        <f>ROUND(I247*H247,2)</f>
        <v>0</v>
      </c>
      <c r="K247" s="152" t="s">
        <v>166</v>
      </c>
      <c r="L247" s="34"/>
      <c r="M247" s="157" t="s">
        <v>1</v>
      </c>
      <c r="N247" s="158" t="s">
        <v>39</v>
      </c>
      <c r="O247" s="59"/>
      <c r="P247" s="159">
        <f>O247*H247</f>
        <v>0</v>
      </c>
      <c r="Q247" s="159">
        <v>3.5000000000000001E-3</v>
      </c>
      <c r="R247" s="159">
        <f>Q247*H247</f>
        <v>1.8631900000000001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209</v>
      </c>
      <c r="AT247" s="161" t="s">
        <v>162</v>
      </c>
      <c r="AU247" s="161" t="s">
        <v>86</v>
      </c>
      <c r="AY247" s="18" t="s">
        <v>159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86</v>
      </c>
      <c r="BK247" s="162">
        <f>ROUND(I247*H247,2)</f>
        <v>0</v>
      </c>
      <c r="BL247" s="18" t="s">
        <v>209</v>
      </c>
      <c r="BM247" s="161" t="s">
        <v>362</v>
      </c>
    </row>
    <row r="248" spans="1:65" s="13" customFormat="1" ht="11.25">
      <c r="B248" s="163"/>
      <c r="D248" s="164" t="s">
        <v>168</v>
      </c>
      <c r="E248" s="165" t="s">
        <v>1</v>
      </c>
      <c r="F248" s="166" t="s">
        <v>1923</v>
      </c>
      <c r="H248" s="167">
        <v>532.34</v>
      </c>
      <c r="I248" s="168"/>
      <c r="L248" s="163"/>
      <c r="M248" s="169"/>
      <c r="N248" s="170"/>
      <c r="O248" s="170"/>
      <c r="P248" s="170"/>
      <c r="Q248" s="170"/>
      <c r="R248" s="170"/>
      <c r="S248" s="170"/>
      <c r="T248" s="171"/>
      <c r="AT248" s="165" t="s">
        <v>168</v>
      </c>
      <c r="AU248" s="165" t="s">
        <v>86</v>
      </c>
      <c r="AV248" s="13" t="s">
        <v>86</v>
      </c>
      <c r="AW248" s="13" t="s">
        <v>30</v>
      </c>
      <c r="AX248" s="13" t="s">
        <v>73</v>
      </c>
      <c r="AY248" s="165" t="s">
        <v>159</v>
      </c>
    </row>
    <row r="249" spans="1:65" s="14" customFormat="1" ht="11.25">
      <c r="B249" s="172"/>
      <c r="D249" s="164" t="s">
        <v>168</v>
      </c>
      <c r="E249" s="173" t="s">
        <v>1</v>
      </c>
      <c r="F249" s="174" t="s">
        <v>170</v>
      </c>
      <c r="H249" s="175">
        <v>532.34</v>
      </c>
      <c r="I249" s="176"/>
      <c r="L249" s="172"/>
      <c r="M249" s="177"/>
      <c r="N249" s="178"/>
      <c r="O249" s="178"/>
      <c r="P249" s="178"/>
      <c r="Q249" s="178"/>
      <c r="R249" s="178"/>
      <c r="S249" s="178"/>
      <c r="T249" s="179"/>
      <c r="AT249" s="173" t="s">
        <v>168</v>
      </c>
      <c r="AU249" s="173" t="s">
        <v>86</v>
      </c>
      <c r="AV249" s="14" t="s">
        <v>167</v>
      </c>
      <c r="AW249" s="14" t="s">
        <v>30</v>
      </c>
      <c r="AX249" s="14" t="s">
        <v>80</v>
      </c>
      <c r="AY249" s="173" t="s">
        <v>159</v>
      </c>
    </row>
    <row r="250" spans="1:65" s="2" customFormat="1" ht="24.2" customHeight="1">
      <c r="A250" s="33"/>
      <c r="B250" s="149"/>
      <c r="C250" s="150" t="s">
        <v>390</v>
      </c>
      <c r="D250" s="150" t="s">
        <v>162</v>
      </c>
      <c r="E250" s="151" t="s">
        <v>1924</v>
      </c>
      <c r="F250" s="152" t="s">
        <v>1925</v>
      </c>
      <c r="G250" s="153" t="s">
        <v>165</v>
      </c>
      <c r="H250" s="154">
        <v>266.17</v>
      </c>
      <c r="I250" s="271"/>
      <c r="J250" s="156">
        <f>ROUND(I250*H250,2)</f>
        <v>0</v>
      </c>
      <c r="K250" s="152" t="s">
        <v>166</v>
      </c>
      <c r="L250" s="34"/>
      <c r="M250" s="157" t="s">
        <v>1</v>
      </c>
      <c r="N250" s="158" t="s">
        <v>39</v>
      </c>
      <c r="O250" s="59"/>
      <c r="P250" s="159">
        <f>O250*H250</f>
        <v>0</v>
      </c>
      <c r="Q250" s="159">
        <v>0</v>
      </c>
      <c r="R250" s="159">
        <f>Q250*H250</f>
        <v>0</v>
      </c>
      <c r="S250" s="159">
        <v>4.4999999999999997E-3</v>
      </c>
      <c r="T250" s="160">
        <f>S250*H250</f>
        <v>1.197765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1" t="s">
        <v>209</v>
      </c>
      <c r="AT250" s="161" t="s">
        <v>162</v>
      </c>
      <c r="AU250" s="161" t="s">
        <v>86</v>
      </c>
      <c r="AY250" s="18" t="s">
        <v>159</v>
      </c>
      <c r="BE250" s="162">
        <f>IF(N250="základní",J250,0)</f>
        <v>0</v>
      </c>
      <c r="BF250" s="162">
        <f>IF(N250="snížená",J250,0)</f>
        <v>0</v>
      </c>
      <c r="BG250" s="162">
        <f>IF(N250="zákl. přenesená",J250,0)</f>
        <v>0</v>
      </c>
      <c r="BH250" s="162">
        <f>IF(N250="sníž. přenesená",J250,0)</f>
        <v>0</v>
      </c>
      <c r="BI250" s="162">
        <f>IF(N250="nulová",J250,0)</f>
        <v>0</v>
      </c>
      <c r="BJ250" s="18" t="s">
        <v>86</v>
      </c>
      <c r="BK250" s="162">
        <f>ROUND(I250*H250,2)</f>
        <v>0</v>
      </c>
      <c r="BL250" s="18" t="s">
        <v>209</v>
      </c>
      <c r="BM250" s="161" t="s">
        <v>378</v>
      </c>
    </row>
    <row r="251" spans="1:65" s="13" customFormat="1" ht="11.25">
      <c r="B251" s="163"/>
      <c r="D251" s="164" t="s">
        <v>168</v>
      </c>
      <c r="E251" s="165" t="s">
        <v>1</v>
      </c>
      <c r="F251" s="166" t="s">
        <v>450</v>
      </c>
      <c r="H251" s="167">
        <v>266.17</v>
      </c>
      <c r="I251" s="168"/>
      <c r="L251" s="163"/>
      <c r="M251" s="169"/>
      <c r="N251" s="170"/>
      <c r="O251" s="170"/>
      <c r="P251" s="170"/>
      <c r="Q251" s="170"/>
      <c r="R251" s="170"/>
      <c r="S251" s="170"/>
      <c r="T251" s="171"/>
      <c r="AT251" s="165" t="s">
        <v>168</v>
      </c>
      <c r="AU251" s="165" t="s">
        <v>86</v>
      </c>
      <c r="AV251" s="13" t="s">
        <v>86</v>
      </c>
      <c r="AW251" s="13" t="s">
        <v>30</v>
      </c>
      <c r="AX251" s="13" t="s">
        <v>73</v>
      </c>
      <c r="AY251" s="165" t="s">
        <v>159</v>
      </c>
    </row>
    <row r="252" spans="1:65" s="14" customFormat="1" ht="11.25">
      <c r="B252" s="172"/>
      <c r="D252" s="164" t="s">
        <v>168</v>
      </c>
      <c r="E252" s="173" t="s">
        <v>1</v>
      </c>
      <c r="F252" s="174" t="s">
        <v>170</v>
      </c>
      <c r="H252" s="175">
        <v>266.17</v>
      </c>
      <c r="I252" s="176"/>
      <c r="L252" s="172"/>
      <c r="M252" s="177"/>
      <c r="N252" s="178"/>
      <c r="O252" s="178"/>
      <c r="P252" s="178"/>
      <c r="Q252" s="178"/>
      <c r="R252" s="178"/>
      <c r="S252" s="178"/>
      <c r="T252" s="179"/>
      <c r="AT252" s="173" t="s">
        <v>168</v>
      </c>
      <c r="AU252" s="173" t="s">
        <v>86</v>
      </c>
      <c r="AV252" s="14" t="s">
        <v>167</v>
      </c>
      <c r="AW252" s="14" t="s">
        <v>30</v>
      </c>
      <c r="AX252" s="14" t="s">
        <v>80</v>
      </c>
      <c r="AY252" s="173" t="s">
        <v>159</v>
      </c>
    </row>
    <row r="253" spans="1:65" s="2" customFormat="1" ht="24.2" customHeight="1">
      <c r="A253" s="33"/>
      <c r="B253" s="149"/>
      <c r="C253" s="150" t="s">
        <v>284</v>
      </c>
      <c r="D253" s="150" t="s">
        <v>162</v>
      </c>
      <c r="E253" s="151" t="s">
        <v>1926</v>
      </c>
      <c r="F253" s="152" t="s">
        <v>1927</v>
      </c>
      <c r="G253" s="153" t="s">
        <v>165</v>
      </c>
      <c r="H253" s="154">
        <v>266.17</v>
      </c>
      <c r="I253" s="271"/>
      <c r="J253" s="156">
        <f>ROUND(I253*H253,2)</f>
        <v>0</v>
      </c>
      <c r="K253" s="152" t="s">
        <v>166</v>
      </c>
      <c r="L253" s="34"/>
      <c r="M253" s="157" t="s">
        <v>1</v>
      </c>
      <c r="N253" s="158" t="s">
        <v>39</v>
      </c>
      <c r="O253" s="59"/>
      <c r="P253" s="159">
        <f>O253*H253</f>
        <v>0</v>
      </c>
      <c r="Q253" s="159">
        <v>4.0000000000000002E-4</v>
      </c>
      <c r="R253" s="159">
        <f>Q253*H253</f>
        <v>0.10646800000000001</v>
      </c>
      <c r="S253" s="159">
        <v>0</v>
      </c>
      <c r="T253" s="160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1" t="s">
        <v>209</v>
      </c>
      <c r="AT253" s="161" t="s">
        <v>162</v>
      </c>
      <c r="AU253" s="161" t="s">
        <v>86</v>
      </c>
      <c r="AY253" s="18" t="s">
        <v>159</v>
      </c>
      <c r="BE253" s="162">
        <f>IF(N253="základní",J253,0)</f>
        <v>0</v>
      </c>
      <c r="BF253" s="162">
        <f>IF(N253="snížená",J253,0)</f>
        <v>0</v>
      </c>
      <c r="BG253" s="162">
        <f>IF(N253="zákl. přenesená",J253,0)</f>
        <v>0</v>
      </c>
      <c r="BH253" s="162">
        <f>IF(N253="sníž. přenesená",J253,0)</f>
        <v>0</v>
      </c>
      <c r="BI253" s="162">
        <f>IF(N253="nulová",J253,0)</f>
        <v>0</v>
      </c>
      <c r="BJ253" s="18" t="s">
        <v>86</v>
      </c>
      <c r="BK253" s="162">
        <f>ROUND(I253*H253,2)</f>
        <v>0</v>
      </c>
      <c r="BL253" s="18" t="s">
        <v>209</v>
      </c>
      <c r="BM253" s="161" t="s">
        <v>554</v>
      </c>
    </row>
    <row r="254" spans="1:65" s="13" customFormat="1" ht="11.25">
      <c r="B254" s="163"/>
      <c r="D254" s="164" t="s">
        <v>168</v>
      </c>
      <c r="E254" s="165" t="s">
        <v>1</v>
      </c>
      <c r="F254" s="166" t="s">
        <v>450</v>
      </c>
      <c r="H254" s="167">
        <v>266.17</v>
      </c>
      <c r="I254" s="168"/>
      <c r="L254" s="163"/>
      <c r="M254" s="169"/>
      <c r="N254" s="170"/>
      <c r="O254" s="170"/>
      <c r="P254" s="170"/>
      <c r="Q254" s="170"/>
      <c r="R254" s="170"/>
      <c r="S254" s="170"/>
      <c r="T254" s="171"/>
      <c r="AT254" s="165" t="s">
        <v>168</v>
      </c>
      <c r="AU254" s="165" t="s">
        <v>86</v>
      </c>
      <c r="AV254" s="13" t="s">
        <v>86</v>
      </c>
      <c r="AW254" s="13" t="s">
        <v>30</v>
      </c>
      <c r="AX254" s="13" t="s">
        <v>73</v>
      </c>
      <c r="AY254" s="165" t="s">
        <v>159</v>
      </c>
    </row>
    <row r="255" spans="1:65" s="14" customFormat="1" ht="11.25">
      <c r="B255" s="172"/>
      <c r="D255" s="164" t="s">
        <v>168</v>
      </c>
      <c r="E255" s="173" t="s">
        <v>1</v>
      </c>
      <c r="F255" s="174" t="s">
        <v>170</v>
      </c>
      <c r="H255" s="175">
        <v>266.17</v>
      </c>
      <c r="I255" s="176"/>
      <c r="L255" s="172"/>
      <c r="M255" s="177"/>
      <c r="N255" s="178"/>
      <c r="O255" s="178"/>
      <c r="P255" s="178"/>
      <c r="Q255" s="178"/>
      <c r="R255" s="178"/>
      <c r="S255" s="178"/>
      <c r="T255" s="179"/>
      <c r="AT255" s="173" t="s">
        <v>168</v>
      </c>
      <c r="AU255" s="173" t="s">
        <v>86</v>
      </c>
      <c r="AV255" s="14" t="s">
        <v>167</v>
      </c>
      <c r="AW255" s="14" t="s">
        <v>30</v>
      </c>
      <c r="AX255" s="14" t="s">
        <v>80</v>
      </c>
      <c r="AY255" s="173" t="s">
        <v>159</v>
      </c>
    </row>
    <row r="256" spans="1:65" s="2" customFormat="1" ht="21.75" customHeight="1">
      <c r="A256" s="33"/>
      <c r="B256" s="149"/>
      <c r="C256" s="195" t="s">
        <v>400</v>
      </c>
      <c r="D256" s="195" t="s">
        <v>269</v>
      </c>
      <c r="E256" s="196" t="s">
        <v>1928</v>
      </c>
      <c r="F256" s="197" t="s">
        <v>1929</v>
      </c>
      <c r="G256" s="198" t="s">
        <v>165</v>
      </c>
      <c r="H256" s="199">
        <v>306.096</v>
      </c>
      <c r="I256" s="271"/>
      <c r="J256" s="201">
        <f>ROUND(I256*H256,2)</f>
        <v>0</v>
      </c>
      <c r="K256" s="197" t="s">
        <v>1</v>
      </c>
      <c r="L256" s="202"/>
      <c r="M256" s="203" t="s">
        <v>1</v>
      </c>
      <c r="N256" s="204" t="s">
        <v>39</v>
      </c>
      <c r="O256" s="59"/>
      <c r="P256" s="159">
        <f>O256*H256</f>
        <v>0</v>
      </c>
      <c r="Q256" s="159">
        <v>4.3E-3</v>
      </c>
      <c r="R256" s="159">
        <f>Q256*H256</f>
        <v>1.3162128</v>
      </c>
      <c r="S256" s="159">
        <v>0</v>
      </c>
      <c r="T256" s="160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1" t="s">
        <v>267</v>
      </c>
      <c r="AT256" s="161" t="s">
        <v>269</v>
      </c>
      <c r="AU256" s="161" t="s">
        <v>86</v>
      </c>
      <c r="AY256" s="18" t="s">
        <v>159</v>
      </c>
      <c r="BE256" s="162">
        <f>IF(N256="základní",J256,0)</f>
        <v>0</v>
      </c>
      <c r="BF256" s="162">
        <f>IF(N256="snížená",J256,0)</f>
        <v>0</v>
      </c>
      <c r="BG256" s="162">
        <f>IF(N256="zákl. přenesená",J256,0)</f>
        <v>0</v>
      </c>
      <c r="BH256" s="162">
        <f>IF(N256="sníž. přenesená",J256,0)</f>
        <v>0</v>
      </c>
      <c r="BI256" s="162">
        <f>IF(N256="nulová",J256,0)</f>
        <v>0</v>
      </c>
      <c r="BJ256" s="18" t="s">
        <v>86</v>
      </c>
      <c r="BK256" s="162">
        <f>ROUND(I256*H256,2)</f>
        <v>0</v>
      </c>
      <c r="BL256" s="18" t="s">
        <v>209</v>
      </c>
      <c r="BM256" s="161" t="s">
        <v>387</v>
      </c>
    </row>
    <row r="257" spans="1:65" s="13" customFormat="1" ht="11.25">
      <c r="B257" s="163"/>
      <c r="D257" s="164" t="s">
        <v>168</v>
      </c>
      <c r="E257" s="165" t="s">
        <v>1</v>
      </c>
      <c r="F257" s="166" t="s">
        <v>1930</v>
      </c>
      <c r="H257" s="167">
        <v>306.096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168</v>
      </c>
      <c r="AU257" s="165" t="s">
        <v>86</v>
      </c>
      <c r="AV257" s="13" t="s">
        <v>86</v>
      </c>
      <c r="AW257" s="13" t="s">
        <v>30</v>
      </c>
      <c r="AX257" s="13" t="s">
        <v>73</v>
      </c>
      <c r="AY257" s="165" t="s">
        <v>159</v>
      </c>
    </row>
    <row r="258" spans="1:65" s="14" customFormat="1" ht="11.25">
      <c r="B258" s="172"/>
      <c r="D258" s="164" t="s">
        <v>168</v>
      </c>
      <c r="E258" s="173" t="s">
        <v>1</v>
      </c>
      <c r="F258" s="174" t="s">
        <v>170</v>
      </c>
      <c r="H258" s="175">
        <v>306.096</v>
      </c>
      <c r="I258" s="176"/>
      <c r="L258" s="172"/>
      <c r="M258" s="177"/>
      <c r="N258" s="178"/>
      <c r="O258" s="178"/>
      <c r="P258" s="178"/>
      <c r="Q258" s="178"/>
      <c r="R258" s="178"/>
      <c r="S258" s="178"/>
      <c r="T258" s="179"/>
      <c r="AT258" s="173" t="s">
        <v>168</v>
      </c>
      <c r="AU258" s="173" t="s">
        <v>86</v>
      </c>
      <c r="AV258" s="14" t="s">
        <v>167</v>
      </c>
      <c r="AW258" s="14" t="s">
        <v>30</v>
      </c>
      <c r="AX258" s="14" t="s">
        <v>80</v>
      </c>
      <c r="AY258" s="173" t="s">
        <v>159</v>
      </c>
    </row>
    <row r="259" spans="1:65" s="2" customFormat="1" ht="24.2" customHeight="1">
      <c r="A259" s="33"/>
      <c r="B259" s="149"/>
      <c r="C259" s="150" t="s">
        <v>287</v>
      </c>
      <c r="D259" s="150" t="s">
        <v>162</v>
      </c>
      <c r="E259" s="151" t="s">
        <v>1931</v>
      </c>
      <c r="F259" s="152" t="s">
        <v>1932</v>
      </c>
      <c r="G259" s="153" t="s">
        <v>246</v>
      </c>
      <c r="H259" s="154">
        <v>266.17</v>
      </c>
      <c r="I259" s="271"/>
      <c r="J259" s="156">
        <f>ROUND(I259*H259,2)</f>
        <v>0</v>
      </c>
      <c r="K259" s="152" t="s">
        <v>166</v>
      </c>
      <c r="L259" s="34"/>
      <c r="M259" s="157" t="s">
        <v>1</v>
      </c>
      <c r="N259" s="158" t="s">
        <v>39</v>
      </c>
      <c r="O259" s="59"/>
      <c r="P259" s="159">
        <f>O259*H259</f>
        <v>0</v>
      </c>
      <c r="Q259" s="159">
        <v>1.1E-4</v>
      </c>
      <c r="R259" s="159">
        <f>Q259*H259</f>
        <v>2.9278700000000001E-2</v>
      </c>
      <c r="S259" s="159">
        <v>0</v>
      </c>
      <c r="T259" s="160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1" t="s">
        <v>209</v>
      </c>
      <c r="AT259" s="161" t="s">
        <v>162</v>
      </c>
      <c r="AU259" s="161" t="s">
        <v>86</v>
      </c>
      <c r="AY259" s="18" t="s">
        <v>159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8" t="s">
        <v>86</v>
      </c>
      <c r="BK259" s="162">
        <f>ROUND(I259*H259,2)</f>
        <v>0</v>
      </c>
      <c r="BL259" s="18" t="s">
        <v>209</v>
      </c>
      <c r="BM259" s="161" t="s">
        <v>572</v>
      </c>
    </row>
    <row r="260" spans="1:65" s="13" customFormat="1" ht="11.25">
      <c r="B260" s="163"/>
      <c r="D260" s="164" t="s">
        <v>168</v>
      </c>
      <c r="E260" s="165" t="s">
        <v>1</v>
      </c>
      <c r="F260" s="166" t="s">
        <v>1933</v>
      </c>
      <c r="H260" s="167">
        <v>266.17</v>
      </c>
      <c r="I260" s="168"/>
      <c r="L260" s="163"/>
      <c r="M260" s="169"/>
      <c r="N260" s="170"/>
      <c r="O260" s="170"/>
      <c r="P260" s="170"/>
      <c r="Q260" s="170"/>
      <c r="R260" s="170"/>
      <c r="S260" s="170"/>
      <c r="T260" s="171"/>
      <c r="AT260" s="165" t="s">
        <v>168</v>
      </c>
      <c r="AU260" s="165" t="s">
        <v>86</v>
      </c>
      <c r="AV260" s="13" t="s">
        <v>86</v>
      </c>
      <c r="AW260" s="13" t="s">
        <v>30</v>
      </c>
      <c r="AX260" s="13" t="s">
        <v>73</v>
      </c>
      <c r="AY260" s="165" t="s">
        <v>159</v>
      </c>
    </row>
    <row r="261" spans="1:65" s="14" customFormat="1" ht="11.25">
      <c r="B261" s="172"/>
      <c r="D261" s="164" t="s">
        <v>168</v>
      </c>
      <c r="E261" s="173" t="s">
        <v>1</v>
      </c>
      <c r="F261" s="174" t="s">
        <v>170</v>
      </c>
      <c r="H261" s="175">
        <v>266.17</v>
      </c>
      <c r="I261" s="176"/>
      <c r="L261" s="172"/>
      <c r="M261" s="177"/>
      <c r="N261" s="178"/>
      <c r="O261" s="178"/>
      <c r="P261" s="178"/>
      <c r="Q261" s="178"/>
      <c r="R261" s="178"/>
      <c r="S261" s="178"/>
      <c r="T261" s="179"/>
      <c r="AT261" s="173" t="s">
        <v>168</v>
      </c>
      <c r="AU261" s="173" t="s">
        <v>86</v>
      </c>
      <c r="AV261" s="14" t="s">
        <v>167</v>
      </c>
      <c r="AW261" s="14" t="s">
        <v>30</v>
      </c>
      <c r="AX261" s="14" t="s">
        <v>80</v>
      </c>
      <c r="AY261" s="173" t="s">
        <v>159</v>
      </c>
    </row>
    <row r="262" spans="1:65" s="2" customFormat="1" ht="21.75" customHeight="1">
      <c r="A262" s="33"/>
      <c r="B262" s="149"/>
      <c r="C262" s="195" t="s">
        <v>408</v>
      </c>
      <c r="D262" s="195" t="s">
        <v>269</v>
      </c>
      <c r="E262" s="196" t="s">
        <v>1934</v>
      </c>
      <c r="F262" s="197" t="s">
        <v>1935</v>
      </c>
      <c r="G262" s="198" t="s">
        <v>246</v>
      </c>
      <c r="H262" s="199">
        <v>292.78699999999998</v>
      </c>
      <c r="I262" s="271"/>
      <c r="J262" s="201">
        <f>ROUND(I262*H262,2)</f>
        <v>0</v>
      </c>
      <c r="K262" s="197" t="s">
        <v>1</v>
      </c>
      <c r="L262" s="202"/>
      <c r="M262" s="203" t="s">
        <v>1</v>
      </c>
      <c r="N262" s="204" t="s">
        <v>39</v>
      </c>
      <c r="O262" s="59"/>
      <c r="P262" s="159">
        <f>O262*H262</f>
        <v>0</v>
      </c>
      <c r="Q262" s="159">
        <v>5.0000000000000001E-4</v>
      </c>
      <c r="R262" s="159">
        <f>Q262*H262</f>
        <v>0.14639349999999998</v>
      </c>
      <c r="S262" s="159">
        <v>0</v>
      </c>
      <c r="T262" s="160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1" t="s">
        <v>267</v>
      </c>
      <c r="AT262" s="161" t="s">
        <v>269</v>
      </c>
      <c r="AU262" s="161" t="s">
        <v>86</v>
      </c>
      <c r="AY262" s="18" t="s">
        <v>159</v>
      </c>
      <c r="BE262" s="162">
        <f>IF(N262="základní",J262,0)</f>
        <v>0</v>
      </c>
      <c r="BF262" s="162">
        <f>IF(N262="snížená",J262,0)</f>
        <v>0</v>
      </c>
      <c r="BG262" s="162">
        <f>IF(N262="zákl. přenesená",J262,0)</f>
        <v>0</v>
      </c>
      <c r="BH262" s="162">
        <f>IF(N262="sníž. přenesená",J262,0)</f>
        <v>0</v>
      </c>
      <c r="BI262" s="162">
        <f>IF(N262="nulová",J262,0)</f>
        <v>0</v>
      </c>
      <c r="BJ262" s="18" t="s">
        <v>86</v>
      </c>
      <c r="BK262" s="162">
        <f>ROUND(I262*H262,2)</f>
        <v>0</v>
      </c>
      <c r="BL262" s="18" t="s">
        <v>209</v>
      </c>
      <c r="BM262" s="161" t="s">
        <v>398</v>
      </c>
    </row>
    <row r="263" spans="1:65" s="13" customFormat="1" ht="11.25">
      <c r="B263" s="163"/>
      <c r="D263" s="164" t="s">
        <v>168</v>
      </c>
      <c r="E263" s="165" t="s">
        <v>1</v>
      </c>
      <c r="F263" s="166" t="s">
        <v>1936</v>
      </c>
      <c r="H263" s="167">
        <v>292.78699999999998</v>
      </c>
      <c r="I263" s="168"/>
      <c r="L263" s="163"/>
      <c r="M263" s="169"/>
      <c r="N263" s="170"/>
      <c r="O263" s="170"/>
      <c r="P263" s="170"/>
      <c r="Q263" s="170"/>
      <c r="R263" s="170"/>
      <c r="S263" s="170"/>
      <c r="T263" s="171"/>
      <c r="AT263" s="165" t="s">
        <v>168</v>
      </c>
      <c r="AU263" s="165" t="s">
        <v>86</v>
      </c>
      <c r="AV263" s="13" t="s">
        <v>86</v>
      </c>
      <c r="AW263" s="13" t="s">
        <v>30</v>
      </c>
      <c r="AX263" s="13" t="s">
        <v>73</v>
      </c>
      <c r="AY263" s="165" t="s">
        <v>159</v>
      </c>
    </row>
    <row r="264" spans="1:65" s="14" customFormat="1" ht="11.25">
      <c r="B264" s="172"/>
      <c r="D264" s="164" t="s">
        <v>168</v>
      </c>
      <c r="E264" s="173" t="s">
        <v>1</v>
      </c>
      <c r="F264" s="174" t="s">
        <v>170</v>
      </c>
      <c r="H264" s="175">
        <v>292.78699999999998</v>
      </c>
      <c r="I264" s="176"/>
      <c r="L264" s="172"/>
      <c r="M264" s="177"/>
      <c r="N264" s="178"/>
      <c r="O264" s="178"/>
      <c r="P264" s="178"/>
      <c r="Q264" s="178"/>
      <c r="R264" s="178"/>
      <c r="S264" s="178"/>
      <c r="T264" s="179"/>
      <c r="AT264" s="173" t="s">
        <v>168</v>
      </c>
      <c r="AU264" s="173" t="s">
        <v>86</v>
      </c>
      <c r="AV264" s="14" t="s">
        <v>167</v>
      </c>
      <c r="AW264" s="14" t="s">
        <v>30</v>
      </c>
      <c r="AX264" s="14" t="s">
        <v>80</v>
      </c>
      <c r="AY264" s="173" t="s">
        <v>159</v>
      </c>
    </row>
    <row r="265" spans="1:65" s="2" customFormat="1" ht="24.2" customHeight="1">
      <c r="A265" s="33"/>
      <c r="B265" s="149"/>
      <c r="C265" s="150" t="s">
        <v>291</v>
      </c>
      <c r="D265" s="150" t="s">
        <v>162</v>
      </c>
      <c r="E265" s="151" t="s">
        <v>1937</v>
      </c>
      <c r="F265" s="152" t="s">
        <v>1938</v>
      </c>
      <c r="G265" s="153" t="s">
        <v>165</v>
      </c>
      <c r="H265" s="154">
        <v>266.17</v>
      </c>
      <c r="I265" s="271"/>
      <c r="J265" s="156">
        <f>ROUND(I265*H265,2)</f>
        <v>0</v>
      </c>
      <c r="K265" s="152" t="s">
        <v>166</v>
      </c>
      <c r="L265" s="34"/>
      <c r="M265" s="157" t="s">
        <v>1</v>
      </c>
      <c r="N265" s="158" t="s">
        <v>39</v>
      </c>
      <c r="O265" s="59"/>
      <c r="P265" s="159">
        <f>O265*H265</f>
        <v>0</v>
      </c>
      <c r="Q265" s="159">
        <v>4.0000000000000003E-5</v>
      </c>
      <c r="R265" s="159">
        <f>Q265*H265</f>
        <v>1.0646800000000001E-2</v>
      </c>
      <c r="S265" s="159">
        <v>0</v>
      </c>
      <c r="T265" s="160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1" t="s">
        <v>209</v>
      </c>
      <c r="AT265" s="161" t="s">
        <v>162</v>
      </c>
      <c r="AU265" s="161" t="s">
        <v>86</v>
      </c>
      <c r="AY265" s="18" t="s">
        <v>159</v>
      </c>
      <c r="BE265" s="162">
        <f>IF(N265="základní",J265,0)</f>
        <v>0</v>
      </c>
      <c r="BF265" s="162">
        <f>IF(N265="snížená",J265,0)</f>
        <v>0</v>
      </c>
      <c r="BG265" s="162">
        <f>IF(N265="zákl. přenesená",J265,0)</f>
        <v>0</v>
      </c>
      <c r="BH265" s="162">
        <f>IF(N265="sníž. přenesená",J265,0)</f>
        <v>0</v>
      </c>
      <c r="BI265" s="162">
        <f>IF(N265="nulová",J265,0)</f>
        <v>0</v>
      </c>
      <c r="BJ265" s="18" t="s">
        <v>86</v>
      </c>
      <c r="BK265" s="162">
        <f>ROUND(I265*H265,2)</f>
        <v>0</v>
      </c>
      <c r="BL265" s="18" t="s">
        <v>209</v>
      </c>
      <c r="BM265" s="161" t="s">
        <v>401</v>
      </c>
    </row>
    <row r="266" spans="1:65" s="13" customFormat="1" ht="11.25">
      <c r="B266" s="163"/>
      <c r="D266" s="164" t="s">
        <v>168</v>
      </c>
      <c r="E266" s="165" t="s">
        <v>1</v>
      </c>
      <c r="F266" s="166" t="s">
        <v>450</v>
      </c>
      <c r="H266" s="167">
        <v>266.17</v>
      </c>
      <c r="I266" s="168"/>
      <c r="L266" s="163"/>
      <c r="M266" s="169"/>
      <c r="N266" s="170"/>
      <c r="O266" s="170"/>
      <c r="P266" s="170"/>
      <c r="Q266" s="170"/>
      <c r="R266" s="170"/>
      <c r="S266" s="170"/>
      <c r="T266" s="171"/>
      <c r="AT266" s="165" t="s">
        <v>168</v>
      </c>
      <c r="AU266" s="165" t="s">
        <v>86</v>
      </c>
      <c r="AV266" s="13" t="s">
        <v>86</v>
      </c>
      <c r="AW266" s="13" t="s">
        <v>30</v>
      </c>
      <c r="AX266" s="13" t="s">
        <v>73</v>
      </c>
      <c r="AY266" s="165" t="s">
        <v>159</v>
      </c>
    </row>
    <row r="267" spans="1:65" s="14" customFormat="1" ht="11.25">
      <c r="B267" s="172"/>
      <c r="D267" s="164" t="s">
        <v>168</v>
      </c>
      <c r="E267" s="173" t="s">
        <v>1</v>
      </c>
      <c r="F267" s="174" t="s">
        <v>170</v>
      </c>
      <c r="H267" s="175">
        <v>266.17</v>
      </c>
      <c r="I267" s="176"/>
      <c r="L267" s="172"/>
      <c r="M267" s="177"/>
      <c r="N267" s="178"/>
      <c r="O267" s="178"/>
      <c r="P267" s="178"/>
      <c r="Q267" s="178"/>
      <c r="R267" s="178"/>
      <c r="S267" s="178"/>
      <c r="T267" s="179"/>
      <c r="AT267" s="173" t="s">
        <v>168</v>
      </c>
      <c r="AU267" s="173" t="s">
        <v>86</v>
      </c>
      <c r="AV267" s="14" t="s">
        <v>167</v>
      </c>
      <c r="AW267" s="14" t="s">
        <v>30</v>
      </c>
      <c r="AX267" s="14" t="s">
        <v>80</v>
      </c>
      <c r="AY267" s="173" t="s">
        <v>159</v>
      </c>
    </row>
    <row r="268" spans="1:65" s="2" customFormat="1" ht="24.2" customHeight="1">
      <c r="A268" s="33"/>
      <c r="B268" s="149"/>
      <c r="C268" s="195" t="s">
        <v>418</v>
      </c>
      <c r="D268" s="195" t="s">
        <v>269</v>
      </c>
      <c r="E268" s="196" t="s">
        <v>1939</v>
      </c>
      <c r="F268" s="197" t="s">
        <v>1940</v>
      </c>
      <c r="G268" s="198" t="s">
        <v>165</v>
      </c>
      <c r="H268" s="199">
        <v>306.096</v>
      </c>
      <c r="I268" s="271"/>
      <c r="J268" s="201">
        <f>ROUND(I268*H268,2)</f>
        <v>0</v>
      </c>
      <c r="K268" s="197" t="s">
        <v>1</v>
      </c>
      <c r="L268" s="202"/>
      <c r="M268" s="203" t="s">
        <v>1</v>
      </c>
      <c r="N268" s="204" t="s">
        <v>39</v>
      </c>
      <c r="O268" s="59"/>
      <c r="P268" s="159">
        <f>O268*H268</f>
        <v>0</v>
      </c>
      <c r="Q268" s="159">
        <v>0</v>
      </c>
      <c r="R268" s="159">
        <f>Q268*H268</f>
        <v>0</v>
      </c>
      <c r="S268" s="159">
        <v>0</v>
      </c>
      <c r="T268" s="160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1" t="s">
        <v>267</v>
      </c>
      <c r="AT268" s="161" t="s">
        <v>269</v>
      </c>
      <c r="AU268" s="161" t="s">
        <v>86</v>
      </c>
      <c r="AY268" s="18" t="s">
        <v>159</v>
      </c>
      <c r="BE268" s="162">
        <f>IF(N268="základní",J268,0)</f>
        <v>0</v>
      </c>
      <c r="BF268" s="162">
        <f>IF(N268="snížená",J268,0)</f>
        <v>0</v>
      </c>
      <c r="BG268" s="162">
        <f>IF(N268="zákl. přenesená",J268,0)</f>
        <v>0</v>
      </c>
      <c r="BH268" s="162">
        <f>IF(N268="sníž. přenesená",J268,0)</f>
        <v>0</v>
      </c>
      <c r="BI268" s="162">
        <f>IF(N268="nulová",J268,0)</f>
        <v>0</v>
      </c>
      <c r="BJ268" s="18" t="s">
        <v>86</v>
      </c>
      <c r="BK268" s="162">
        <f>ROUND(I268*H268,2)</f>
        <v>0</v>
      </c>
      <c r="BL268" s="18" t="s">
        <v>209</v>
      </c>
      <c r="BM268" s="161" t="s">
        <v>406</v>
      </c>
    </row>
    <row r="269" spans="1:65" s="13" customFormat="1" ht="11.25">
      <c r="B269" s="163"/>
      <c r="D269" s="164" t="s">
        <v>168</v>
      </c>
      <c r="E269" s="165" t="s">
        <v>1</v>
      </c>
      <c r="F269" s="166" t="s">
        <v>1941</v>
      </c>
      <c r="H269" s="167">
        <v>306.096</v>
      </c>
      <c r="I269" s="168"/>
      <c r="L269" s="163"/>
      <c r="M269" s="169"/>
      <c r="N269" s="170"/>
      <c r="O269" s="170"/>
      <c r="P269" s="170"/>
      <c r="Q269" s="170"/>
      <c r="R269" s="170"/>
      <c r="S269" s="170"/>
      <c r="T269" s="171"/>
      <c r="AT269" s="165" t="s">
        <v>168</v>
      </c>
      <c r="AU269" s="165" t="s">
        <v>86</v>
      </c>
      <c r="AV269" s="13" t="s">
        <v>86</v>
      </c>
      <c r="AW269" s="13" t="s">
        <v>30</v>
      </c>
      <c r="AX269" s="13" t="s">
        <v>73</v>
      </c>
      <c r="AY269" s="165" t="s">
        <v>159</v>
      </c>
    </row>
    <row r="270" spans="1:65" s="14" customFormat="1" ht="11.25">
      <c r="B270" s="172"/>
      <c r="D270" s="164" t="s">
        <v>168</v>
      </c>
      <c r="E270" s="173" t="s">
        <v>1</v>
      </c>
      <c r="F270" s="174" t="s">
        <v>170</v>
      </c>
      <c r="H270" s="175">
        <v>306.096</v>
      </c>
      <c r="I270" s="176"/>
      <c r="L270" s="172"/>
      <c r="M270" s="177"/>
      <c r="N270" s="178"/>
      <c r="O270" s="178"/>
      <c r="P270" s="178"/>
      <c r="Q270" s="178"/>
      <c r="R270" s="178"/>
      <c r="S270" s="178"/>
      <c r="T270" s="179"/>
      <c r="AT270" s="173" t="s">
        <v>168</v>
      </c>
      <c r="AU270" s="173" t="s">
        <v>86</v>
      </c>
      <c r="AV270" s="14" t="s">
        <v>167</v>
      </c>
      <c r="AW270" s="14" t="s">
        <v>30</v>
      </c>
      <c r="AX270" s="14" t="s">
        <v>80</v>
      </c>
      <c r="AY270" s="173" t="s">
        <v>159</v>
      </c>
    </row>
    <row r="271" spans="1:65" s="2" customFormat="1" ht="49.15" customHeight="1">
      <c r="A271" s="33"/>
      <c r="B271" s="149"/>
      <c r="C271" s="150" t="s">
        <v>297</v>
      </c>
      <c r="D271" s="150" t="s">
        <v>162</v>
      </c>
      <c r="E271" s="151" t="s">
        <v>750</v>
      </c>
      <c r="F271" s="152" t="s">
        <v>751</v>
      </c>
      <c r="G271" s="153" t="s">
        <v>721</v>
      </c>
      <c r="H271" s="154">
        <v>3.5249999999999999</v>
      </c>
      <c r="I271" s="271"/>
      <c r="J271" s="156">
        <f>ROUND(I271*H271,2)</f>
        <v>0</v>
      </c>
      <c r="K271" s="152" t="s">
        <v>166</v>
      </c>
      <c r="L271" s="34"/>
      <c r="M271" s="157" t="s">
        <v>1</v>
      </c>
      <c r="N271" s="158" t="s">
        <v>39</v>
      </c>
      <c r="O271" s="59"/>
      <c r="P271" s="159">
        <f>O271*H271</f>
        <v>0</v>
      </c>
      <c r="Q271" s="159">
        <v>0</v>
      </c>
      <c r="R271" s="159">
        <f>Q271*H271</f>
        <v>0</v>
      </c>
      <c r="S271" s="159">
        <v>0</v>
      </c>
      <c r="T271" s="160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1" t="s">
        <v>209</v>
      </c>
      <c r="AT271" s="161" t="s">
        <v>162</v>
      </c>
      <c r="AU271" s="161" t="s">
        <v>86</v>
      </c>
      <c r="AY271" s="18" t="s">
        <v>159</v>
      </c>
      <c r="BE271" s="162">
        <f>IF(N271="základní",J271,0)</f>
        <v>0</v>
      </c>
      <c r="BF271" s="162">
        <f>IF(N271="snížená",J271,0)</f>
        <v>0</v>
      </c>
      <c r="BG271" s="162">
        <f>IF(N271="zákl. přenesená",J271,0)</f>
        <v>0</v>
      </c>
      <c r="BH271" s="162">
        <f>IF(N271="sníž. přenesená",J271,0)</f>
        <v>0</v>
      </c>
      <c r="BI271" s="162">
        <f>IF(N271="nulová",J271,0)</f>
        <v>0</v>
      </c>
      <c r="BJ271" s="18" t="s">
        <v>86</v>
      </c>
      <c r="BK271" s="162">
        <f>ROUND(I271*H271,2)</f>
        <v>0</v>
      </c>
      <c r="BL271" s="18" t="s">
        <v>209</v>
      </c>
      <c r="BM271" s="161" t="s">
        <v>1942</v>
      </c>
    </row>
    <row r="272" spans="1:65" s="12" customFormat="1" ht="22.9" customHeight="1">
      <c r="B272" s="136"/>
      <c r="D272" s="137" t="s">
        <v>72</v>
      </c>
      <c r="E272" s="147" t="s">
        <v>802</v>
      </c>
      <c r="F272" s="147" t="s">
        <v>803</v>
      </c>
      <c r="I272" s="139"/>
      <c r="J272" s="148">
        <f>BK272</f>
        <v>0</v>
      </c>
      <c r="L272" s="136"/>
      <c r="M272" s="141"/>
      <c r="N272" s="142"/>
      <c r="O272" s="142"/>
      <c r="P272" s="143">
        <f>SUM(P273:P279)</f>
        <v>0</v>
      </c>
      <c r="Q272" s="142"/>
      <c r="R272" s="143">
        <f>SUM(R273:R279)</f>
        <v>2.7428838999999998</v>
      </c>
      <c r="S272" s="142"/>
      <c r="T272" s="144">
        <f>SUM(T273:T279)</f>
        <v>0</v>
      </c>
      <c r="AR272" s="137" t="s">
        <v>86</v>
      </c>
      <c r="AT272" s="145" t="s">
        <v>72</v>
      </c>
      <c r="AU272" s="145" t="s">
        <v>80</v>
      </c>
      <c r="AY272" s="137" t="s">
        <v>159</v>
      </c>
      <c r="BK272" s="146">
        <f>SUM(BK273:BK279)</f>
        <v>0</v>
      </c>
    </row>
    <row r="273" spans="1:65" s="2" customFormat="1" ht="37.9" customHeight="1">
      <c r="A273" s="33"/>
      <c r="B273" s="149"/>
      <c r="C273" s="150" t="s">
        <v>430</v>
      </c>
      <c r="D273" s="150" t="s">
        <v>162</v>
      </c>
      <c r="E273" s="151" t="s">
        <v>1943</v>
      </c>
      <c r="F273" s="152" t="s">
        <v>1944</v>
      </c>
      <c r="G273" s="153" t="s">
        <v>165</v>
      </c>
      <c r="H273" s="154">
        <v>266.17</v>
      </c>
      <c r="I273" s="271"/>
      <c r="J273" s="156">
        <f>ROUND(I273*H273,2)</f>
        <v>0</v>
      </c>
      <c r="K273" s="152" t="s">
        <v>166</v>
      </c>
      <c r="L273" s="34"/>
      <c r="M273" s="157" t="s">
        <v>1</v>
      </c>
      <c r="N273" s="158" t="s">
        <v>39</v>
      </c>
      <c r="O273" s="59"/>
      <c r="P273" s="159">
        <f>O273*H273</f>
        <v>0</v>
      </c>
      <c r="Q273" s="159">
        <v>6.0000000000000001E-3</v>
      </c>
      <c r="R273" s="159">
        <f>Q273*H273</f>
        <v>1.5970200000000001</v>
      </c>
      <c r="S273" s="159">
        <v>0</v>
      </c>
      <c r="T273" s="160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1" t="s">
        <v>209</v>
      </c>
      <c r="AT273" s="161" t="s">
        <v>162</v>
      </c>
      <c r="AU273" s="161" t="s">
        <v>86</v>
      </c>
      <c r="AY273" s="18" t="s">
        <v>159</v>
      </c>
      <c r="BE273" s="162">
        <f>IF(N273="základní",J273,0)</f>
        <v>0</v>
      </c>
      <c r="BF273" s="162">
        <f>IF(N273="snížená",J273,0)</f>
        <v>0</v>
      </c>
      <c r="BG273" s="162">
        <f>IF(N273="zákl. přenesená",J273,0)</f>
        <v>0</v>
      </c>
      <c r="BH273" s="162">
        <f>IF(N273="sníž. přenesená",J273,0)</f>
        <v>0</v>
      </c>
      <c r="BI273" s="162">
        <f>IF(N273="nulová",J273,0)</f>
        <v>0</v>
      </c>
      <c r="BJ273" s="18" t="s">
        <v>86</v>
      </c>
      <c r="BK273" s="162">
        <f>ROUND(I273*H273,2)</f>
        <v>0</v>
      </c>
      <c r="BL273" s="18" t="s">
        <v>209</v>
      </c>
      <c r="BM273" s="161" t="s">
        <v>415</v>
      </c>
    </row>
    <row r="274" spans="1:65" s="13" customFormat="1" ht="11.25">
      <c r="B274" s="163"/>
      <c r="D274" s="164" t="s">
        <v>168</v>
      </c>
      <c r="E274" s="165" t="s">
        <v>1</v>
      </c>
      <c r="F274" s="166" t="s">
        <v>450</v>
      </c>
      <c r="H274" s="167">
        <v>266.17</v>
      </c>
      <c r="I274" s="168"/>
      <c r="L274" s="163"/>
      <c r="M274" s="169"/>
      <c r="N274" s="170"/>
      <c r="O274" s="170"/>
      <c r="P274" s="170"/>
      <c r="Q274" s="170"/>
      <c r="R274" s="170"/>
      <c r="S274" s="170"/>
      <c r="T274" s="171"/>
      <c r="AT274" s="165" t="s">
        <v>168</v>
      </c>
      <c r="AU274" s="165" t="s">
        <v>86</v>
      </c>
      <c r="AV274" s="13" t="s">
        <v>86</v>
      </c>
      <c r="AW274" s="13" t="s">
        <v>30</v>
      </c>
      <c r="AX274" s="13" t="s">
        <v>73</v>
      </c>
      <c r="AY274" s="165" t="s">
        <v>159</v>
      </c>
    </row>
    <row r="275" spans="1:65" s="14" customFormat="1" ht="11.25">
      <c r="B275" s="172"/>
      <c r="D275" s="164" t="s">
        <v>168</v>
      </c>
      <c r="E275" s="173" t="s">
        <v>1</v>
      </c>
      <c r="F275" s="174" t="s">
        <v>170</v>
      </c>
      <c r="H275" s="175">
        <v>266.17</v>
      </c>
      <c r="I275" s="176"/>
      <c r="L275" s="172"/>
      <c r="M275" s="177"/>
      <c r="N275" s="178"/>
      <c r="O275" s="178"/>
      <c r="P275" s="178"/>
      <c r="Q275" s="178"/>
      <c r="R275" s="178"/>
      <c r="S275" s="178"/>
      <c r="T275" s="179"/>
      <c r="AT275" s="173" t="s">
        <v>168</v>
      </c>
      <c r="AU275" s="173" t="s">
        <v>86</v>
      </c>
      <c r="AV275" s="14" t="s">
        <v>167</v>
      </c>
      <c r="AW275" s="14" t="s">
        <v>30</v>
      </c>
      <c r="AX275" s="14" t="s">
        <v>80</v>
      </c>
      <c r="AY275" s="173" t="s">
        <v>159</v>
      </c>
    </row>
    <row r="276" spans="1:65" s="2" customFormat="1" ht="24.2" customHeight="1">
      <c r="A276" s="33"/>
      <c r="B276" s="149"/>
      <c r="C276" s="195" t="s">
        <v>300</v>
      </c>
      <c r="D276" s="195" t="s">
        <v>269</v>
      </c>
      <c r="E276" s="196" t="s">
        <v>381</v>
      </c>
      <c r="F276" s="197" t="s">
        <v>382</v>
      </c>
      <c r="G276" s="198" t="s">
        <v>165</v>
      </c>
      <c r="H276" s="199">
        <v>279.47899999999998</v>
      </c>
      <c r="I276" s="271"/>
      <c r="J276" s="201">
        <f>ROUND(I276*H276,2)</f>
        <v>0</v>
      </c>
      <c r="K276" s="197" t="s">
        <v>166</v>
      </c>
      <c r="L276" s="202"/>
      <c r="M276" s="203" t="s">
        <v>1</v>
      </c>
      <c r="N276" s="204" t="s">
        <v>39</v>
      </c>
      <c r="O276" s="59"/>
      <c r="P276" s="159">
        <f>O276*H276</f>
        <v>0</v>
      </c>
      <c r="Q276" s="159">
        <v>4.1000000000000003E-3</v>
      </c>
      <c r="R276" s="159">
        <f>Q276*H276</f>
        <v>1.1458638999999999</v>
      </c>
      <c r="S276" s="159">
        <v>0</v>
      </c>
      <c r="T276" s="160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1" t="s">
        <v>267</v>
      </c>
      <c r="AT276" s="161" t="s">
        <v>269</v>
      </c>
      <c r="AU276" s="161" t="s">
        <v>86</v>
      </c>
      <c r="AY276" s="18" t="s">
        <v>159</v>
      </c>
      <c r="BE276" s="162">
        <f>IF(N276="základní",J276,0)</f>
        <v>0</v>
      </c>
      <c r="BF276" s="162">
        <f>IF(N276="snížená",J276,0)</f>
        <v>0</v>
      </c>
      <c r="BG276" s="162">
        <f>IF(N276="zákl. přenesená",J276,0)</f>
        <v>0</v>
      </c>
      <c r="BH276" s="162">
        <f>IF(N276="sníž. přenesená",J276,0)</f>
        <v>0</v>
      </c>
      <c r="BI276" s="162">
        <f>IF(N276="nulová",J276,0)</f>
        <v>0</v>
      </c>
      <c r="BJ276" s="18" t="s">
        <v>86</v>
      </c>
      <c r="BK276" s="162">
        <f>ROUND(I276*H276,2)</f>
        <v>0</v>
      </c>
      <c r="BL276" s="18" t="s">
        <v>209</v>
      </c>
      <c r="BM276" s="161" t="s">
        <v>1945</v>
      </c>
    </row>
    <row r="277" spans="1:65" s="13" customFormat="1" ht="11.25">
      <c r="B277" s="163"/>
      <c r="D277" s="164" t="s">
        <v>168</v>
      </c>
      <c r="E277" s="165" t="s">
        <v>1</v>
      </c>
      <c r="F277" s="166" t="s">
        <v>1946</v>
      </c>
      <c r="H277" s="167">
        <v>279.47899999999998</v>
      </c>
      <c r="I277" s="168"/>
      <c r="L277" s="163"/>
      <c r="M277" s="169"/>
      <c r="N277" s="170"/>
      <c r="O277" s="170"/>
      <c r="P277" s="170"/>
      <c r="Q277" s="170"/>
      <c r="R277" s="170"/>
      <c r="S277" s="170"/>
      <c r="T277" s="171"/>
      <c r="AT277" s="165" t="s">
        <v>168</v>
      </c>
      <c r="AU277" s="165" t="s">
        <v>86</v>
      </c>
      <c r="AV277" s="13" t="s">
        <v>86</v>
      </c>
      <c r="AW277" s="13" t="s">
        <v>30</v>
      </c>
      <c r="AX277" s="13" t="s">
        <v>73</v>
      </c>
      <c r="AY277" s="165" t="s">
        <v>159</v>
      </c>
    </row>
    <row r="278" spans="1:65" s="14" customFormat="1" ht="11.25">
      <c r="B278" s="172"/>
      <c r="D278" s="164" t="s">
        <v>168</v>
      </c>
      <c r="E278" s="173" t="s">
        <v>1</v>
      </c>
      <c r="F278" s="174" t="s">
        <v>170</v>
      </c>
      <c r="H278" s="175">
        <v>279.47899999999998</v>
      </c>
      <c r="I278" s="176"/>
      <c r="L278" s="172"/>
      <c r="M278" s="177"/>
      <c r="N278" s="178"/>
      <c r="O278" s="178"/>
      <c r="P278" s="178"/>
      <c r="Q278" s="178"/>
      <c r="R278" s="178"/>
      <c r="S278" s="178"/>
      <c r="T278" s="179"/>
      <c r="AT278" s="173" t="s">
        <v>168</v>
      </c>
      <c r="AU278" s="173" t="s">
        <v>86</v>
      </c>
      <c r="AV278" s="14" t="s">
        <v>167</v>
      </c>
      <c r="AW278" s="14" t="s">
        <v>30</v>
      </c>
      <c r="AX278" s="14" t="s">
        <v>80</v>
      </c>
      <c r="AY278" s="173" t="s">
        <v>159</v>
      </c>
    </row>
    <row r="279" spans="1:65" s="2" customFormat="1" ht="49.15" customHeight="1">
      <c r="A279" s="33"/>
      <c r="B279" s="149"/>
      <c r="C279" s="150" t="s">
        <v>439</v>
      </c>
      <c r="D279" s="150" t="s">
        <v>162</v>
      </c>
      <c r="E279" s="151" t="s">
        <v>871</v>
      </c>
      <c r="F279" s="152" t="s">
        <v>872</v>
      </c>
      <c r="G279" s="153" t="s">
        <v>721</v>
      </c>
      <c r="H279" s="154">
        <v>2.7429999999999999</v>
      </c>
      <c r="I279" s="271"/>
      <c r="J279" s="156">
        <f>ROUND(I279*H279,2)</f>
        <v>0</v>
      </c>
      <c r="K279" s="152" t="s">
        <v>166</v>
      </c>
      <c r="L279" s="34"/>
      <c r="M279" s="157" t="s">
        <v>1</v>
      </c>
      <c r="N279" s="158" t="s">
        <v>39</v>
      </c>
      <c r="O279" s="59"/>
      <c r="P279" s="159">
        <f>O279*H279</f>
        <v>0</v>
      </c>
      <c r="Q279" s="159">
        <v>0</v>
      </c>
      <c r="R279" s="159">
        <f>Q279*H279</f>
        <v>0</v>
      </c>
      <c r="S279" s="159">
        <v>0</v>
      </c>
      <c r="T279" s="160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1" t="s">
        <v>209</v>
      </c>
      <c r="AT279" s="161" t="s">
        <v>162</v>
      </c>
      <c r="AU279" s="161" t="s">
        <v>86</v>
      </c>
      <c r="AY279" s="18" t="s">
        <v>159</v>
      </c>
      <c r="BE279" s="162">
        <f>IF(N279="základní",J279,0)</f>
        <v>0</v>
      </c>
      <c r="BF279" s="162">
        <f>IF(N279="snížená",J279,0)</f>
        <v>0</v>
      </c>
      <c r="BG279" s="162">
        <f>IF(N279="zákl. přenesená",J279,0)</f>
        <v>0</v>
      </c>
      <c r="BH279" s="162">
        <f>IF(N279="sníž. přenesená",J279,0)</f>
        <v>0</v>
      </c>
      <c r="BI279" s="162">
        <f>IF(N279="nulová",J279,0)</f>
        <v>0</v>
      </c>
      <c r="BJ279" s="18" t="s">
        <v>86</v>
      </c>
      <c r="BK279" s="162">
        <f>ROUND(I279*H279,2)</f>
        <v>0</v>
      </c>
      <c r="BL279" s="18" t="s">
        <v>209</v>
      </c>
      <c r="BM279" s="161" t="s">
        <v>1947</v>
      </c>
    </row>
    <row r="280" spans="1:65" s="12" customFormat="1" ht="22.9" customHeight="1">
      <c r="B280" s="136"/>
      <c r="D280" s="137" t="s">
        <v>72</v>
      </c>
      <c r="E280" s="147" t="s">
        <v>1948</v>
      </c>
      <c r="F280" s="147" t="s">
        <v>1949</v>
      </c>
      <c r="I280" s="139"/>
      <c r="J280" s="148">
        <f>BK280</f>
        <v>0</v>
      </c>
      <c r="L280" s="136"/>
      <c r="M280" s="141"/>
      <c r="N280" s="142"/>
      <c r="O280" s="142"/>
      <c r="P280" s="143">
        <f>SUM(P281:P287)</f>
        <v>0</v>
      </c>
      <c r="Q280" s="142"/>
      <c r="R280" s="143">
        <f>SUM(R281:R287)</f>
        <v>0.8805360000000001</v>
      </c>
      <c r="S280" s="142"/>
      <c r="T280" s="144">
        <f>SUM(T281:T287)</f>
        <v>0.6019199999999999</v>
      </c>
      <c r="AR280" s="137" t="s">
        <v>86</v>
      </c>
      <c r="AT280" s="145" t="s">
        <v>72</v>
      </c>
      <c r="AU280" s="145" t="s">
        <v>80</v>
      </c>
      <c r="AY280" s="137" t="s">
        <v>159</v>
      </c>
      <c r="BK280" s="146">
        <f>SUM(BK281:BK287)</f>
        <v>0</v>
      </c>
    </row>
    <row r="281" spans="1:65" s="2" customFormat="1" ht="49.15" customHeight="1">
      <c r="A281" s="33"/>
      <c r="B281" s="149"/>
      <c r="C281" s="150" t="s">
        <v>446</v>
      </c>
      <c r="D281" s="150" t="s">
        <v>162</v>
      </c>
      <c r="E281" s="151" t="s">
        <v>1950</v>
      </c>
      <c r="F281" s="152" t="s">
        <v>1951</v>
      </c>
      <c r="G281" s="153" t="s">
        <v>246</v>
      </c>
      <c r="H281" s="154">
        <v>45.6</v>
      </c>
      <c r="I281" s="271"/>
      <c r="J281" s="156">
        <f>ROUND(I281*H281,2)</f>
        <v>0</v>
      </c>
      <c r="K281" s="152" t="s">
        <v>1</v>
      </c>
      <c r="L281" s="34"/>
      <c r="M281" s="157" t="s">
        <v>1</v>
      </c>
      <c r="N281" s="158" t="s">
        <v>39</v>
      </c>
      <c r="O281" s="59"/>
      <c r="P281" s="159">
        <f>O281*H281</f>
        <v>0</v>
      </c>
      <c r="Q281" s="159">
        <v>1.9310000000000001E-2</v>
      </c>
      <c r="R281" s="159">
        <f>Q281*H281</f>
        <v>0.8805360000000001</v>
      </c>
      <c r="S281" s="159">
        <v>0</v>
      </c>
      <c r="T281" s="160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1" t="s">
        <v>209</v>
      </c>
      <c r="AT281" s="161" t="s">
        <v>162</v>
      </c>
      <c r="AU281" s="161" t="s">
        <v>86</v>
      </c>
      <c r="AY281" s="18" t="s">
        <v>159</v>
      </c>
      <c r="BE281" s="162">
        <f>IF(N281="základní",J281,0)</f>
        <v>0</v>
      </c>
      <c r="BF281" s="162">
        <f>IF(N281="snížená",J281,0)</f>
        <v>0</v>
      </c>
      <c r="BG281" s="162">
        <f>IF(N281="zákl. přenesená",J281,0)</f>
        <v>0</v>
      </c>
      <c r="BH281" s="162">
        <f>IF(N281="sníž. přenesená",J281,0)</f>
        <v>0</v>
      </c>
      <c r="BI281" s="162">
        <f>IF(N281="nulová",J281,0)</f>
        <v>0</v>
      </c>
      <c r="BJ281" s="18" t="s">
        <v>86</v>
      </c>
      <c r="BK281" s="162">
        <f>ROUND(I281*H281,2)</f>
        <v>0</v>
      </c>
      <c r="BL281" s="18" t="s">
        <v>209</v>
      </c>
      <c r="BM281" s="161" t="s">
        <v>1952</v>
      </c>
    </row>
    <row r="282" spans="1:65" s="13" customFormat="1" ht="11.25">
      <c r="B282" s="163"/>
      <c r="D282" s="164" t="s">
        <v>168</v>
      </c>
      <c r="E282" s="165" t="s">
        <v>1</v>
      </c>
      <c r="F282" s="166" t="s">
        <v>1953</v>
      </c>
      <c r="H282" s="167">
        <v>45.6</v>
      </c>
      <c r="I282" s="168"/>
      <c r="L282" s="163"/>
      <c r="M282" s="169"/>
      <c r="N282" s="170"/>
      <c r="O282" s="170"/>
      <c r="P282" s="170"/>
      <c r="Q282" s="170"/>
      <c r="R282" s="170"/>
      <c r="S282" s="170"/>
      <c r="T282" s="171"/>
      <c r="AT282" s="165" t="s">
        <v>168</v>
      </c>
      <c r="AU282" s="165" t="s">
        <v>86</v>
      </c>
      <c r="AV282" s="13" t="s">
        <v>86</v>
      </c>
      <c r="AW282" s="13" t="s">
        <v>30</v>
      </c>
      <c r="AX282" s="13" t="s">
        <v>73</v>
      </c>
      <c r="AY282" s="165" t="s">
        <v>159</v>
      </c>
    </row>
    <row r="283" spans="1:65" s="14" customFormat="1" ht="11.25">
      <c r="B283" s="172"/>
      <c r="D283" s="164" t="s">
        <v>168</v>
      </c>
      <c r="E283" s="173" t="s">
        <v>1</v>
      </c>
      <c r="F283" s="174" t="s">
        <v>170</v>
      </c>
      <c r="H283" s="175">
        <v>45.6</v>
      </c>
      <c r="I283" s="176"/>
      <c r="L283" s="172"/>
      <c r="M283" s="177"/>
      <c r="N283" s="178"/>
      <c r="O283" s="178"/>
      <c r="P283" s="178"/>
      <c r="Q283" s="178"/>
      <c r="R283" s="178"/>
      <c r="S283" s="178"/>
      <c r="T283" s="179"/>
      <c r="AT283" s="173" t="s">
        <v>168</v>
      </c>
      <c r="AU283" s="173" t="s">
        <v>86</v>
      </c>
      <c r="AV283" s="14" t="s">
        <v>167</v>
      </c>
      <c r="AW283" s="14" t="s">
        <v>30</v>
      </c>
      <c r="AX283" s="14" t="s">
        <v>80</v>
      </c>
      <c r="AY283" s="173" t="s">
        <v>159</v>
      </c>
    </row>
    <row r="284" spans="1:65" s="2" customFormat="1" ht="44.25" customHeight="1">
      <c r="A284" s="33"/>
      <c r="B284" s="149"/>
      <c r="C284" s="150" t="s">
        <v>451</v>
      </c>
      <c r="D284" s="150" t="s">
        <v>162</v>
      </c>
      <c r="E284" s="151" t="s">
        <v>1954</v>
      </c>
      <c r="F284" s="152" t="s">
        <v>1955</v>
      </c>
      <c r="G284" s="153" t="s">
        <v>165</v>
      </c>
      <c r="H284" s="154">
        <v>27.36</v>
      </c>
      <c r="I284" s="271"/>
      <c r="J284" s="156">
        <f>ROUND(I284*H284,2)</f>
        <v>0</v>
      </c>
      <c r="K284" s="152" t="s">
        <v>1</v>
      </c>
      <c r="L284" s="34"/>
      <c r="M284" s="157" t="s">
        <v>1</v>
      </c>
      <c r="N284" s="158" t="s">
        <v>39</v>
      </c>
      <c r="O284" s="59"/>
      <c r="P284" s="159">
        <f>O284*H284</f>
        <v>0</v>
      </c>
      <c r="Q284" s="159">
        <v>0</v>
      </c>
      <c r="R284" s="159">
        <f>Q284*H284</f>
        <v>0</v>
      </c>
      <c r="S284" s="159">
        <v>2.1999999999999999E-2</v>
      </c>
      <c r="T284" s="160">
        <f>S284*H284</f>
        <v>0.6019199999999999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1" t="s">
        <v>209</v>
      </c>
      <c r="AT284" s="161" t="s">
        <v>162</v>
      </c>
      <c r="AU284" s="161" t="s">
        <v>86</v>
      </c>
      <c r="AY284" s="18" t="s">
        <v>159</v>
      </c>
      <c r="BE284" s="162">
        <f>IF(N284="základní",J284,0)</f>
        <v>0</v>
      </c>
      <c r="BF284" s="162">
        <f>IF(N284="snížená",J284,0)</f>
        <v>0</v>
      </c>
      <c r="BG284" s="162">
        <f>IF(N284="zákl. přenesená",J284,0)</f>
        <v>0</v>
      </c>
      <c r="BH284" s="162">
        <f>IF(N284="sníž. přenesená",J284,0)</f>
        <v>0</v>
      </c>
      <c r="BI284" s="162">
        <f>IF(N284="nulová",J284,0)</f>
        <v>0</v>
      </c>
      <c r="BJ284" s="18" t="s">
        <v>86</v>
      </c>
      <c r="BK284" s="162">
        <f>ROUND(I284*H284,2)</f>
        <v>0</v>
      </c>
      <c r="BL284" s="18" t="s">
        <v>209</v>
      </c>
      <c r="BM284" s="161" t="s">
        <v>1956</v>
      </c>
    </row>
    <row r="285" spans="1:65" s="13" customFormat="1" ht="11.25">
      <c r="B285" s="163"/>
      <c r="D285" s="164" t="s">
        <v>168</v>
      </c>
      <c r="E285" s="165" t="s">
        <v>1</v>
      </c>
      <c r="F285" s="166" t="s">
        <v>1957</v>
      </c>
      <c r="H285" s="167">
        <v>27.36</v>
      </c>
      <c r="I285" s="168"/>
      <c r="L285" s="163"/>
      <c r="M285" s="169"/>
      <c r="N285" s="170"/>
      <c r="O285" s="170"/>
      <c r="P285" s="170"/>
      <c r="Q285" s="170"/>
      <c r="R285" s="170"/>
      <c r="S285" s="170"/>
      <c r="T285" s="171"/>
      <c r="AT285" s="165" t="s">
        <v>168</v>
      </c>
      <c r="AU285" s="165" t="s">
        <v>86</v>
      </c>
      <c r="AV285" s="13" t="s">
        <v>86</v>
      </c>
      <c r="AW285" s="13" t="s">
        <v>30</v>
      </c>
      <c r="AX285" s="13" t="s">
        <v>73</v>
      </c>
      <c r="AY285" s="165" t="s">
        <v>159</v>
      </c>
    </row>
    <row r="286" spans="1:65" s="14" customFormat="1" ht="11.25">
      <c r="B286" s="172"/>
      <c r="D286" s="164" t="s">
        <v>168</v>
      </c>
      <c r="E286" s="173" t="s">
        <v>1</v>
      </c>
      <c r="F286" s="174" t="s">
        <v>170</v>
      </c>
      <c r="H286" s="175">
        <v>27.36</v>
      </c>
      <c r="I286" s="176"/>
      <c r="L286" s="172"/>
      <c r="M286" s="177"/>
      <c r="N286" s="178"/>
      <c r="O286" s="178"/>
      <c r="P286" s="178"/>
      <c r="Q286" s="178"/>
      <c r="R286" s="178"/>
      <c r="S286" s="178"/>
      <c r="T286" s="179"/>
      <c r="AT286" s="173" t="s">
        <v>168</v>
      </c>
      <c r="AU286" s="173" t="s">
        <v>86</v>
      </c>
      <c r="AV286" s="14" t="s">
        <v>167</v>
      </c>
      <c r="AW286" s="14" t="s">
        <v>30</v>
      </c>
      <c r="AX286" s="14" t="s">
        <v>80</v>
      </c>
      <c r="AY286" s="173" t="s">
        <v>159</v>
      </c>
    </row>
    <row r="287" spans="1:65" s="2" customFormat="1" ht="66.75" customHeight="1">
      <c r="A287" s="33"/>
      <c r="B287" s="149"/>
      <c r="C287" s="150" t="s">
        <v>308</v>
      </c>
      <c r="D287" s="150" t="s">
        <v>162</v>
      </c>
      <c r="E287" s="151" t="s">
        <v>1958</v>
      </c>
      <c r="F287" s="152" t="s">
        <v>1959</v>
      </c>
      <c r="G287" s="153" t="s">
        <v>721</v>
      </c>
      <c r="H287" s="154">
        <v>0.88100000000000001</v>
      </c>
      <c r="I287" s="271"/>
      <c r="J287" s="156">
        <f>ROUND(I287*H287,2)</f>
        <v>0</v>
      </c>
      <c r="K287" s="152" t="s">
        <v>1</v>
      </c>
      <c r="L287" s="34"/>
      <c r="M287" s="157" t="s">
        <v>1</v>
      </c>
      <c r="N287" s="158" t="s">
        <v>39</v>
      </c>
      <c r="O287" s="59"/>
      <c r="P287" s="159">
        <f>O287*H287</f>
        <v>0</v>
      </c>
      <c r="Q287" s="159">
        <v>0</v>
      </c>
      <c r="R287" s="159">
        <f>Q287*H287</f>
        <v>0</v>
      </c>
      <c r="S287" s="159">
        <v>0</v>
      </c>
      <c r="T287" s="160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1" t="s">
        <v>209</v>
      </c>
      <c r="AT287" s="161" t="s">
        <v>162</v>
      </c>
      <c r="AU287" s="161" t="s">
        <v>86</v>
      </c>
      <c r="AY287" s="18" t="s">
        <v>159</v>
      </c>
      <c r="BE287" s="162">
        <f>IF(N287="základní",J287,0)</f>
        <v>0</v>
      </c>
      <c r="BF287" s="162">
        <f>IF(N287="snížená",J287,0)</f>
        <v>0</v>
      </c>
      <c r="BG287" s="162">
        <f>IF(N287="zákl. přenesená",J287,0)</f>
        <v>0</v>
      </c>
      <c r="BH287" s="162">
        <f>IF(N287="sníž. přenesená",J287,0)</f>
        <v>0</v>
      </c>
      <c r="BI287" s="162">
        <f>IF(N287="nulová",J287,0)</f>
        <v>0</v>
      </c>
      <c r="BJ287" s="18" t="s">
        <v>86</v>
      </c>
      <c r="BK287" s="162">
        <f>ROUND(I287*H287,2)</f>
        <v>0</v>
      </c>
      <c r="BL287" s="18" t="s">
        <v>209</v>
      </c>
      <c r="BM287" s="161" t="s">
        <v>1960</v>
      </c>
    </row>
    <row r="288" spans="1:65" s="12" customFormat="1" ht="22.9" customHeight="1">
      <c r="B288" s="136"/>
      <c r="D288" s="137" t="s">
        <v>72</v>
      </c>
      <c r="E288" s="147" t="s">
        <v>1102</v>
      </c>
      <c r="F288" s="147" t="s">
        <v>1103</v>
      </c>
      <c r="I288" s="139"/>
      <c r="J288" s="148">
        <f>BK288</f>
        <v>0</v>
      </c>
      <c r="L288" s="136"/>
      <c r="M288" s="141"/>
      <c r="N288" s="142"/>
      <c r="O288" s="142"/>
      <c r="P288" s="143">
        <f>P289</f>
        <v>0</v>
      </c>
      <c r="Q288" s="142"/>
      <c r="R288" s="143">
        <f>R289</f>
        <v>0</v>
      </c>
      <c r="S288" s="142"/>
      <c r="T288" s="144">
        <f>T289</f>
        <v>0</v>
      </c>
      <c r="AR288" s="137" t="s">
        <v>86</v>
      </c>
      <c r="AT288" s="145" t="s">
        <v>72</v>
      </c>
      <c r="AU288" s="145" t="s">
        <v>80</v>
      </c>
      <c r="AY288" s="137" t="s">
        <v>159</v>
      </c>
      <c r="BK288" s="146">
        <f>BK289</f>
        <v>0</v>
      </c>
    </row>
    <row r="289" spans="1:65" s="2" customFormat="1" ht="24.2" customHeight="1">
      <c r="A289" s="33"/>
      <c r="B289" s="149"/>
      <c r="C289" s="150" t="s">
        <v>463</v>
      </c>
      <c r="D289" s="150" t="s">
        <v>162</v>
      </c>
      <c r="E289" s="151" t="s">
        <v>1961</v>
      </c>
      <c r="F289" s="152" t="s">
        <v>1962</v>
      </c>
      <c r="G289" s="153" t="s">
        <v>246</v>
      </c>
      <c r="H289" s="154">
        <v>100</v>
      </c>
      <c r="I289" s="271"/>
      <c r="J289" s="156">
        <f>ROUND(I289*H289,2)</f>
        <v>0</v>
      </c>
      <c r="K289" s="152" t="s">
        <v>1</v>
      </c>
      <c r="L289" s="34"/>
      <c r="M289" s="157" t="s">
        <v>1</v>
      </c>
      <c r="N289" s="158" t="s">
        <v>39</v>
      </c>
      <c r="O289" s="59"/>
      <c r="P289" s="159">
        <f>O289*H289</f>
        <v>0</v>
      </c>
      <c r="Q289" s="159">
        <v>0</v>
      </c>
      <c r="R289" s="159">
        <f>Q289*H289</f>
        <v>0</v>
      </c>
      <c r="S289" s="159">
        <v>0</v>
      </c>
      <c r="T289" s="160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1" t="s">
        <v>209</v>
      </c>
      <c r="AT289" s="161" t="s">
        <v>162</v>
      </c>
      <c r="AU289" s="161" t="s">
        <v>86</v>
      </c>
      <c r="AY289" s="18" t="s">
        <v>159</v>
      </c>
      <c r="BE289" s="162">
        <f>IF(N289="základní",J289,0)</f>
        <v>0</v>
      </c>
      <c r="BF289" s="162">
        <f>IF(N289="snížená",J289,0)</f>
        <v>0</v>
      </c>
      <c r="BG289" s="162">
        <f>IF(N289="zákl. přenesená",J289,0)</f>
        <v>0</v>
      </c>
      <c r="BH289" s="162">
        <f>IF(N289="sníž. přenesená",J289,0)</f>
        <v>0</v>
      </c>
      <c r="BI289" s="162">
        <f>IF(N289="nulová",J289,0)</f>
        <v>0</v>
      </c>
      <c r="BJ289" s="18" t="s">
        <v>86</v>
      </c>
      <c r="BK289" s="162">
        <f>ROUND(I289*H289,2)</f>
        <v>0</v>
      </c>
      <c r="BL289" s="18" t="s">
        <v>209</v>
      </c>
      <c r="BM289" s="161" t="s">
        <v>442</v>
      </c>
    </row>
    <row r="290" spans="1:65" s="12" customFormat="1" ht="22.9" customHeight="1">
      <c r="B290" s="136"/>
      <c r="D290" s="137" t="s">
        <v>72</v>
      </c>
      <c r="E290" s="147" t="s">
        <v>1538</v>
      </c>
      <c r="F290" s="147" t="s">
        <v>1539</v>
      </c>
      <c r="I290" s="139"/>
      <c r="J290" s="148">
        <f>BK290</f>
        <v>0</v>
      </c>
      <c r="L290" s="136"/>
      <c r="M290" s="141"/>
      <c r="N290" s="142"/>
      <c r="O290" s="142"/>
      <c r="P290" s="143">
        <f>SUM(P291:P360)</f>
        <v>0</v>
      </c>
      <c r="Q290" s="142"/>
      <c r="R290" s="143">
        <f>SUM(R291:R360)</f>
        <v>0</v>
      </c>
      <c r="S290" s="142"/>
      <c r="T290" s="144">
        <f>SUM(T291:T360)</f>
        <v>0.90720000000000001</v>
      </c>
      <c r="AR290" s="137" t="s">
        <v>86</v>
      </c>
      <c r="AT290" s="145" t="s">
        <v>72</v>
      </c>
      <c r="AU290" s="145" t="s">
        <v>80</v>
      </c>
      <c r="AY290" s="137" t="s">
        <v>159</v>
      </c>
      <c r="BK290" s="146">
        <f>SUM(BK291:BK360)</f>
        <v>0</v>
      </c>
    </row>
    <row r="291" spans="1:65" s="2" customFormat="1" ht="24.2" customHeight="1">
      <c r="A291" s="33"/>
      <c r="B291" s="149"/>
      <c r="C291" s="150" t="s">
        <v>324</v>
      </c>
      <c r="D291" s="150" t="s">
        <v>162</v>
      </c>
      <c r="E291" s="151" t="s">
        <v>1963</v>
      </c>
      <c r="F291" s="152" t="s">
        <v>1964</v>
      </c>
      <c r="G291" s="153" t="s">
        <v>621</v>
      </c>
      <c r="H291" s="154">
        <v>126</v>
      </c>
      <c r="I291" s="271"/>
      <c r="J291" s="156">
        <f t="shared" ref="J291:J302" si="0">ROUND(I291*H291,2)</f>
        <v>0</v>
      </c>
      <c r="K291" s="152" t="s">
        <v>1</v>
      </c>
      <c r="L291" s="34"/>
      <c r="M291" s="157" t="s">
        <v>1</v>
      </c>
      <c r="N291" s="158" t="s">
        <v>39</v>
      </c>
      <c r="O291" s="59"/>
      <c r="P291" s="159">
        <f t="shared" ref="P291:P302" si="1">O291*H291</f>
        <v>0</v>
      </c>
      <c r="Q291" s="159">
        <v>0</v>
      </c>
      <c r="R291" s="159">
        <f t="shared" ref="R291:R302" si="2">Q291*H291</f>
        <v>0</v>
      </c>
      <c r="S291" s="159">
        <v>0</v>
      </c>
      <c r="T291" s="160">
        <f t="shared" ref="T291:T302" si="3"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1" t="s">
        <v>209</v>
      </c>
      <c r="AT291" s="161" t="s">
        <v>162</v>
      </c>
      <c r="AU291" s="161" t="s">
        <v>86</v>
      </c>
      <c r="AY291" s="18" t="s">
        <v>159</v>
      </c>
      <c r="BE291" s="162">
        <f t="shared" ref="BE291:BE302" si="4">IF(N291="základní",J291,0)</f>
        <v>0</v>
      </c>
      <c r="BF291" s="162">
        <f t="shared" ref="BF291:BF302" si="5">IF(N291="snížená",J291,0)</f>
        <v>0</v>
      </c>
      <c r="BG291" s="162">
        <f t="shared" ref="BG291:BG302" si="6">IF(N291="zákl. přenesená",J291,0)</f>
        <v>0</v>
      </c>
      <c r="BH291" s="162">
        <f t="shared" ref="BH291:BH302" si="7">IF(N291="sníž. přenesená",J291,0)</f>
        <v>0</v>
      </c>
      <c r="BI291" s="162">
        <f t="shared" ref="BI291:BI302" si="8">IF(N291="nulová",J291,0)</f>
        <v>0</v>
      </c>
      <c r="BJ291" s="18" t="s">
        <v>86</v>
      </c>
      <c r="BK291" s="162">
        <f t="shared" ref="BK291:BK302" si="9">ROUND(I291*H291,2)</f>
        <v>0</v>
      </c>
      <c r="BL291" s="18" t="s">
        <v>209</v>
      </c>
      <c r="BM291" s="161" t="s">
        <v>449</v>
      </c>
    </row>
    <row r="292" spans="1:65" s="2" customFormat="1" ht="24.2" customHeight="1">
      <c r="A292" s="33"/>
      <c r="B292" s="149"/>
      <c r="C292" s="150" t="s">
        <v>471</v>
      </c>
      <c r="D292" s="150" t="s">
        <v>162</v>
      </c>
      <c r="E292" s="151" t="s">
        <v>1965</v>
      </c>
      <c r="F292" s="152" t="s">
        <v>1966</v>
      </c>
      <c r="G292" s="153" t="s">
        <v>621</v>
      </c>
      <c r="H292" s="154">
        <v>5</v>
      </c>
      <c r="I292" s="271"/>
      <c r="J292" s="156">
        <f t="shared" si="0"/>
        <v>0</v>
      </c>
      <c r="K292" s="152" t="s">
        <v>1</v>
      </c>
      <c r="L292" s="34"/>
      <c r="M292" s="157" t="s">
        <v>1</v>
      </c>
      <c r="N292" s="158" t="s">
        <v>39</v>
      </c>
      <c r="O292" s="59"/>
      <c r="P292" s="159">
        <f t="shared" si="1"/>
        <v>0</v>
      </c>
      <c r="Q292" s="159">
        <v>0</v>
      </c>
      <c r="R292" s="159">
        <f t="shared" si="2"/>
        <v>0</v>
      </c>
      <c r="S292" s="159">
        <v>0</v>
      </c>
      <c r="T292" s="160">
        <f t="shared" si="3"/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1" t="s">
        <v>209</v>
      </c>
      <c r="AT292" s="161" t="s">
        <v>162</v>
      </c>
      <c r="AU292" s="161" t="s">
        <v>86</v>
      </c>
      <c r="AY292" s="18" t="s">
        <v>159</v>
      </c>
      <c r="BE292" s="162">
        <f t="shared" si="4"/>
        <v>0</v>
      </c>
      <c r="BF292" s="162">
        <f t="shared" si="5"/>
        <v>0</v>
      </c>
      <c r="BG292" s="162">
        <f t="shared" si="6"/>
        <v>0</v>
      </c>
      <c r="BH292" s="162">
        <f t="shared" si="7"/>
        <v>0</v>
      </c>
      <c r="BI292" s="162">
        <f t="shared" si="8"/>
        <v>0</v>
      </c>
      <c r="BJ292" s="18" t="s">
        <v>86</v>
      </c>
      <c r="BK292" s="162">
        <f t="shared" si="9"/>
        <v>0</v>
      </c>
      <c r="BL292" s="18" t="s">
        <v>209</v>
      </c>
      <c r="BM292" s="161" t="s">
        <v>666</v>
      </c>
    </row>
    <row r="293" spans="1:65" s="2" customFormat="1" ht="33" customHeight="1">
      <c r="A293" s="33"/>
      <c r="B293" s="149"/>
      <c r="C293" s="150" t="s">
        <v>331</v>
      </c>
      <c r="D293" s="150" t="s">
        <v>162</v>
      </c>
      <c r="E293" s="151" t="s">
        <v>1967</v>
      </c>
      <c r="F293" s="152" t="s">
        <v>1968</v>
      </c>
      <c r="G293" s="153" t="s">
        <v>621</v>
      </c>
      <c r="H293" s="154">
        <v>39</v>
      </c>
      <c r="I293" s="271"/>
      <c r="J293" s="156">
        <f t="shared" si="0"/>
        <v>0</v>
      </c>
      <c r="K293" s="152" t="s">
        <v>1</v>
      </c>
      <c r="L293" s="34"/>
      <c r="M293" s="157" t="s">
        <v>1</v>
      </c>
      <c r="N293" s="158" t="s">
        <v>39</v>
      </c>
      <c r="O293" s="59"/>
      <c r="P293" s="159">
        <f t="shared" si="1"/>
        <v>0</v>
      </c>
      <c r="Q293" s="159">
        <v>0</v>
      </c>
      <c r="R293" s="159">
        <f t="shared" si="2"/>
        <v>0</v>
      </c>
      <c r="S293" s="159">
        <v>0</v>
      </c>
      <c r="T293" s="160">
        <f t="shared" si="3"/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1" t="s">
        <v>209</v>
      </c>
      <c r="AT293" s="161" t="s">
        <v>162</v>
      </c>
      <c r="AU293" s="161" t="s">
        <v>86</v>
      </c>
      <c r="AY293" s="18" t="s">
        <v>159</v>
      </c>
      <c r="BE293" s="162">
        <f t="shared" si="4"/>
        <v>0</v>
      </c>
      <c r="BF293" s="162">
        <f t="shared" si="5"/>
        <v>0</v>
      </c>
      <c r="BG293" s="162">
        <f t="shared" si="6"/>
        <v>0</v>
      </c>
      <c r="BH293" s="162">
        <f t="shared" si="7"/>
        <v>0</v>
      </c>
      <c r="BI293" s="162">
        <f t="shared" si="8"/>
        <v>0</v>
      </c>
      <c r="BJ293" s="18" t="s">
        <v>86</v>
      </c>
      <c r="BK293" s="162">
        <f t="shared" si="9"/>
        <v>0</v>
      </c>
      <c r="BL293" s="18" t="s">
        <v>209</v>
      </c>
      <c r="BM293" s="161" t="s">
        <v>674</v>
      </c>
    </row>
    <row r="294" spans="1:65" s="2" customFormat="1" ht="33" customHeight="1">
      <c r="A294" s="33"/>
      <c r="B294" s="149"/>
      <c r="C294" s="150" t="s">
        <v>478</v>
      </c>
      <c r="D294" s="150" t="s">
        <v>162</v>
      </c>
      <c r="E294" s="151" t="s">
        <v>1969</v>
      </c>
      <c r="F294" s="152" t="s">
        <v>1970</v>
      </c>
      <c r="G294" s="153" t="s">
        <v>621</v>
      </c>
      <c r="H294" s="154">
        <v>12</v>
      </c>
      <c r="I294" s="271"/>
      <c r="J294" s="156">
        <f t="shared" si="0"/>
        <v>0</v>
      </c>
      <c r="K294" s="152" t="s">
        <v>1</v>
      </c>
      <c r="L294" s="34"/>
      <c r="M294" s="157" t="s">
        <v>1</v>
      </c>
      <c r="N294" s="158" t="s">
        <v>39</v>
      </c>
      <c r="O294" s="59"/>
      <c r="P294" s="159">
        <f t="shared" si="1"/>
        <v>0</v>
      </c>
      <c r="Q294" s="159">
        <v>0</v>
      </c>
      <c r="R294" s="159">
        <f t="shared" si="2"/>
        <v>0</v>
      </c>
      <c r="S294" s="159">
        <v>0</v>
      </c>
      <c r="T294" s="160">
        <f t="shared" si="3"/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1" t="s">
        <v>209</v>
      </c>
      <c r="AT294" s="161" t="s">
        <v>162</v>
      </c>
      <c r="AU294" s="161" t="s">
        <v>86</v>
      </c>
      <c r="AY294" s="18" t="s">
        <v>159</v>
      </c>
      <c r="BE294" s="162">
        <f t="shared" si="4"/>
        <v>0</v>
      </c>
      <c r="BF294" s="162">
        <f t="shared" si="5"/>
        <v>0</v>
      </c>
      <c r="BG294" s="162">
        <f t="shared" si="6"/>
        <v>0</v>
      </c>
      <c r="BH294" s="162">
        <f t="shared" si="7"/>
        <v>0</v>
      </c>
      <c r="BI294" s="162">
        <f t="shared" si="8"/>
        <v>0</v>
      </c>
      <c r="BJ294" s="18" t="s">
        <v>86</v>
      </c>
      <c r="BK294" s="162">
        <f t="shared" si="9"/>
        <v>0</v>
      </c>
      <c r="BL294" s="18" t="s">
        <v>209</v>
      </c>
      <c r="BM294" s="161" t="s">
        <v>103</v>
      </c>
    </row>
    <row r="295" spans="1:65" s="2" customFormat="1" ht="33" customHeight="1">
      <c r="A295" s="33"/>
      <c r="B295" s="149"/>
      <c r="C295" s="150" t="s">
        <v>335</v>
      </c>
      <c r="D295" s="150" t="s">
        <v>162</v>
      </c>
      <c r="E295" s="151" t="s">
        <v>1971</v>
      </c>
      <c r="F295" s="152" t="s">
        <v>1972</v>
      </c>
      <c r="G295" s="153" t="s">
        <v>621</v>
      </c>
      <c r="H295" s="154">
        <v>12</v>
      </c>
      <c r="I295" s="271"/>
      <c r="J295" s="156">
        <f t="shared" si="0"/>
        <v>0</v>
      </c>
      <c r="K295" s="152" t="s">
        <v>1</v>
      </c>
      <c r="L295" s="34"/>
      <c r="M295" s="157" t="s">
        <v>1</v>
      </c>
      <c r="N295" s="158" t="s">
        <v>39</v>
      </c>
      <c r="O295" s="59"/>
      <c r="P295" s="159">
        <f t="shared" si="1"/>
        <v>0</v>
      </c>
      <c r="Q295" s="159">
        <v>0</v>
      </c>
      <c r="R295" s="159">
        <f t="shared" si="2"/>
        <v>0</v>
      </c>
      <c r="S295" s="159">
        <v>0</v>
      </c>
      <c r="T295" s="160">
        <f t="shared" si="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1" t="s">
        <v>209</v>
      </c>
      <c r="AT295" s="161" t="s">
        <v>162</v>
      </c>
      <c r="AU295" s="161" t="s">
        <v>86</v>
      </c>
      <c r="AY295" s="18" t="s">
        <v>159</v>
      </c>
      <c r="BE295" s="162">
        <f t="shared" si="4"/>
        <v>0</v>
      </c>
      <c r="BF295" s="162">
        <f t="shared" si="5"/>
        <v>0</v>
      </c>
      <c r="BG295" s="162">
        <f t="shared" si="6"/>
        <v>0</v>
      </c>
      <c r="BH295" s="162">
        <f t="shared" si="7"/>
        <v>0</v>
      </c>
      <c r="BI295" s="162">
        <f t="shared" si="8"/>
        <v>0</v>
      </c>
      <c r="BJ295" s="18" t="s">
        <v>86</v>
      </c>
      <c r="BK295" s="162">
        <f t="shared" si="9"/>
        <v>0</v>
      </c>
      <c r="BL295" s="18" t="s">
        <v>209</v>
      </c>
      <c r="BM295" s="161" t="s">
        <v>691</v>
      </c>
    </row>
    <row r="296" spans="1:65" s="2" customFormat="1" ht="33" customHeight="1">
      <c r="A296" s="33"/>
      <c r="B296" s="149"/>
      <c r="C296" s="150" t="s">
        <v>489</v>
      </c>
      <c r="D296" s="150" t="s">
        <v>162</v>
      </c>
      <c r="E296" s="151" t="s">
        <v>1973</v>
      </c>
      <c r="F296" s="152" t="s">
        <v>1974</v>
      </c>
      <c r="G296" s="153" t="s">
        <v>621</v>
      </c>
      <c r="H296" s="154">
        <v>8</v>
      </c>
      <c r="I296" s="271"/>
      <c r="J296" s="156">
        <f t="shared" si="0"/>
        <v>0</v>
      </c>
      <c r="K296" s="152" t="s">
        <v>1</v>
      </c>
      <c r="L296" s="34"/>
      <c r="M296" s="157" t="s">
        <v>1</v>
      </c>
      <c r="N296" s="158" t="s">
        <v>39</v>
      </c>
      <c r="O296" s="59"/>
      <c r="P296" s="159">
        <f t="shared" si="1"/>
        <v>0</v>
      </c>
      <c r="Q296" s="159">
        <v>0</v>
      </c>
      <c r="R296" s="159">
        <f t="shared" si="2"/>
        <v>0</v>
      </c>
      <c r="S296" s="159">
        <v>0</v>
      </c>
      <c r="T296" s="160">
        <f t="shared" si="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1" t="s">
        <v>209</v>
      </c>
      <c r="AT296" s="161" t="s">
        <v>162</v>
      </c>
      <c r="AU296" s="161" t="s">
        <v>86</v>
      </c>
      <c r="AY296" s="18" t="s">
        <v>159</v>
      </c>
      <c r="BE296" s="162">
        <f t="shared" si="4"/>
        <v>0</v>
      </c>
      <c r="BF296" s="162">
        <f t="shared" si="5"/>
        <v>0</v>
      </c>
      <c r="BG296" s="162">
        <f t="shared" si="6"/>
        <v>0</v>
      </c>
      <c r="BH296" s="162">
        <f t="shared" si="7"/>
        <v>0</v>
      </c>
      <c r="BI296" s="162">
        <f t="shared" si="8"/>
        <v>0</v>
      </c>
      <c r="BJ296" s="18" t="s">
        <v>86</v>
      </c>
      <c r="BK296" s="162">
        <f t="shared" si="9"/>
        <v>0</v>
      </c>
      <c r="BL296" s="18" t="s">
        <v>209</v>
      </c>
      <c r="BM296" s="161" t="s">
        <v>702</v>
      </c>
    </row>
    <row r="297" spans="1:65" s="2" customFormat="1" ht="33" customHeight="1">
      <c r="A297" s="33"/>
      <c r="B297" s="149"/>
      <c r="C297" s="150" t="s">
        <v>340</v>
      </c>
      <c r="D297" s="150" t="s">
        <v>162</v>
      </c>
      <c r="E297" s="151" t="s">
        <v>1975</v>
      </c>
      <c r="F297" s="152" t="s">
        <v>1976</v>
      </c>
      <c r="G297" s="153" t="s">
        <v>621</v>
      </c>
      <c r="H297" s="154">
        <v>9</v>
      </c>
      <c r="I297" s="271"/>
      <c r="J297" s="156">
        <f t="shared" si="0"/>
        <v>0</v>
      </c>
      <c r="K297" s="152" t="s">
        <v>1</v>
      </c>
      <c r="L297" s="34"/>
      <c r="M297" s="157" t="s">
        <v>1</v>
      </c>
      <c r="N297" s="158" t="s">
        <v>39</v>
      </c>
      <c r="O297" s="59"/>
      <c r="P297" s="159">
        <f t="shared" si="1"/>
        <v>0</v>
      </c>
      <c r="Q297" s="159">
        <v>0</v>
      </c>
      <c r="R297" s="159">
        <f t="shared" si="2"/>
        <v>0</v>
      </c>
      <c r="S297" s="159">
        <v>0</v>
      </c>
      <c r="T297" s="160">
        <f t="shared" si="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1" t="s">
        <v>209</v>
      </c>
      <c r="AT297" s="161" t="s">
        <v>162</v>
      </c>
      <c r="AU297" s="161" t="s">
        <v>86</v>
      </c>
      <c r="AY297" s="18" t="s">
        <v>159</v>
      </c>
      <c r="BE297" s="162">
        <f t="shared" si="4"/>
        <v>0</v>
      </c>
      <c r="BF297" s="162">
        <f t="shared" si="5"/>
        <v>0</v>
      </c>
      <c r="BG297" s="162">
        <f t="shared" si="6"/>
        <v>0</v>
      </c>
      <c r="BH297" s="162">
        <f t="shared" si="7"/>
        <v>0</v>
      </c>
      <c r="BI297" s="162">
        <f t="shared" si="8"/>
        <v>0</v>
      </c>
      <c r="BJ297" s="18" t="s">
        <v>86</v>
      </c>
      <c r="BK297" s="162">
        <f t="shared" si="9"/>
        <v>0</v>
      </c>
      <c r="BL297" s="18" t="s">
        <v>209</v>
      </c>
      <c r="BM297" s="161" t="s">
        <v>711</v>
      </c>
    </row>
    <row r="298" spans="1:65" s="2" customFormat="1" ht="33" customHeight="1">
      <c r="A298" s="33"/>
      <c r="B298" s="149"/>
      <c r="C298" s="150" t="s">
        <v>502</v>
      </c>
      <c r="D298" s="150" t="s">
        <v>162</v>
      </c>
      <c r="E298" s="151" t="s">
        <v>1977</v>
      </c>
      <c r="F298" s="152" t="s">
        <v>1978</v>
      </c>
      <c r="G298" s="153" t="s">
        <v>621</v>
      </c>
      <c r="H298" s="154">
        <v>5</v>
      </c>
      <c r="I298" s="271"/>
      <c r="J298" s="156">
        <f t="shared" si="0"/>
        <v>0</v>
      </c>
      <c r="K298" s="152" t="s">
        <v>1</v>
      </c>
      <c r="L298" s="34"/>
      <c r="M298" s="157" t="s">
        <v>1</v>
      </c>
      <c r="N298" s="158" t="s">
        <v>39</v>
      </c>
      <c r="O298" s="59"/>
      <c r="P298" s="159">
        <f t="shared" si="1"/>
        <v>0</v>
      </c>
      <c r="Q298" s="159">
        <v>0</v>
      </c>
      <c r="R298" s="159">
        <f t="shared" si="2"/>
        <v>0</v>
      </c>
      <c r="S298" s="159">
        <v>0</v>
      </c>
      <c r="T298" s="160">
        <f t="shared" si="3"/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1" t="s">
        <v>209</v>
      </c>
      <c r="AT298" s="161" t="s">
        <v>162</v>
      </c>
      <c r="AU298" s="161" t="s">
        <v>86</v>
      </c>
      <c r="AY298" s="18" t="s">
        <v>159</v>
      </c>
      <c r="BE298" s="162">
        <f t="shared" si="4"/>
        <v>0</v>
      </c>
      <c r="BF298" s="162">
        <f t="shared" si="5"/>
        <v>0</v>
      </c>
      <c r="BG298" s="162">
        <f t="shared" si="6"/>
        <v>0</v>
      </c>
      <c r="BH298" s="162">
        <f t="shared" si="7"/>
        <v>0</v>
      </c>
      <c r="BI298" s="162">
        <f t="shared" si="8"/>
        <v>0</v>
      </c>
      <c r="BJ298" s="18" t="s">
        <v>86</v>
      </c>
      <c r="BK298" s="162">
        <f t="shared" si="9"/>
        <v>0</v>
      </c>
      <c r="BL298" s="18" t="s">
        <v>209</v>
      </c>
      <c r="BM298" s="161" t="s">
        <v>469</v>
      </c>
    </row>
    <row r="299" spans="1:65" s="2" customFormat="1" ht="33" customHeight="1">
      <c r="A299" s="33"/>
      <c r="B299" s="149"/>
      <c r="C299" s="150" t="s">
        <v>344</v>
      </c>
      <c r="D299" s="150" t="s">
        <v>162</v>
      </c>
      <c r="E299" s="151" t="s">
        <v>1979</v>
      </c>
      <c r="F299" s="152" t="s">
        <v>1980</v>
      </c>
      <c r="G299" s="153" t="s">
        <v>621</v>
      </c>
      <c r="H299" s="154">
        <v>7</v>
      </c>
      <c r="I299" s="271"/>
      <c r="J299" s="156">
        <f t="shared" si="0"/>
        <v>0</v>
      </c>
      <c r="K299" s="152" t="s">
        <v>1</v>
      </c>
      <c r="L299" s="34"/>
      <c r="M299" s="157" t="s">
        <v>1</v>
      </c>
      <c r="N299" s="158" t="s">
        <v>39</v>
      </c>
      <c r="O299" s="59"/>
      <c r="P299" s="159">
        <f t="shared" si="1"/>
        <v>0</v>
      </c>
      <c r="Q299" s="159">
        <v>0</v>
      </c>
      <c r="R299" s="159">
        <f t="shared" si="2"/>
        <v>0</v>
      </c>
      <c r="S299" s="159">
        <v>0</v>
      </c>
      <c r="T299" s="160">
        <f t="shared" si="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1" t="s">
        <v>209</v>
      </c>
      <c r="AT299" s="161" t="s">
        <v>162</v>
      </c>
      <c r="AU299" s="161" t="s">
        <v>86</v>
      </c>
      <c r="AY299" s="18" t="s">
        <v>159</v>
      </c>
      <c r="BE299" s="162">
        <f t="shared" si="4"/>
        <v>0</v>
      </c>
      <c r="BF299" s="162">
        <f t="shared" si="5"/>
        <v>0</v>
      </c>
      <c r="BG299" s="162">
        <f t="shared" si="6"/>
        <v>0</v>
      </c>
      <c r="BH299" s="162">
        <f t="shared" si="7"/>
        <v>0</v>
      </c>
      <c r="BI299" s="162">
        <f t="shared" si="8"/>
        <v>0</v>
      </c>
      <c r="BJ299" s="18" t="s">
        <v>86</v>
      </c>
      <c r="BK299" s="162">
        <f t="shared" si="9"/>
        <v>0</v>
      </c>
      <c r="BL299" s="18" t="s">
        <v>209</v>
      </c>
      <c r="BM299" s="161" t="s">
        <v>474</v>
      </c>
    </row>
    <row r="300" spans="1:65" s="2" customFormat="1" ht="33" customHeight="1">
      <c r="A300" s="33"/>
      <c r="B300" s="149"/>
      <c r="C300" s="150" t="s">
        <v>511</v>
      </c>
      <c r="D300" s="150" t="s">
        <v>162</v>
      </c>
      <c r="E300" s="151" t="s">
        <v>1981</v>
      </c>
      <c r="F300" s="152" t="s">
        <v>1982</v>
      </c>
      <c r="G300" s="153" t="s">
        <v>621</v>
      </c>
      <c r="H300" s="154">
        <v>1</v>
      </c>
      <c r="I300" s="271"/>
      <c r="J300" s="156">
        <f t="shared" si="0"/>
        <v>0</v>
      </c>
      <c r="K300" s="152" t="s">
        <v>1</v>
      </c>
      <c r="L300" s="34"/>
      <c r="M300" s="157" t="s">
        <v>1</v>
      </c>
      <c r="N300" s="158" t="s">
        <v>39</v>
      </c>
      <c r="O300" s="59"/>
      <c r="P300" s="159">
        <f t="shared" si="1"/>
        <v>0</v>
      </c>
      <c r="Q300" s="159">
        <v>0</v>
      </c>
      <c r="R300" s="159">
        <f t="shared" si="2"/>
        <v>0</v>
      </c>
      <c r="S300" s="159">
        <v>0</v>
      </c>
      <c r="T300" s="160">
        <f t="shared" si="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1" t="s">
        <v>209</v>
      </c>
      <c r="AT300" s="161" t="s">
        <v>162</v>
      </c>
      <c r="AU300" s="161" t="s">
        <v>86</v>
      </c>
      <c r="AY300" s="18" t="s">
        <v>159</v>
      </c>
      <c r="BE300" s="162">
        <f t="shared" si="4"/>
        <v>0</v>
      </c>
      <c r="BF300" s="162">
        <f t="shared" si="5"/>
        <v>0</v>
      </c>
      <c r="BG300" s="162">
        <f t="shared" si="6"/>
        <v>0</v>
      </c>
      <c r="BH300" s="162">
        <f t="shared" si="7"/>
        <v>0</v>
      </c>
      <c r="BI300" s="162">
        <f t="shared" si="8"/>
        <v>0</v>
      </c>
      <c r="BJ300" s="18" t="s">
        <v>86</v>
      </c>
      <c r="BK300" s="162">
        <f t="shared" si="9"/>
        <v>0</v>
      </c>
      <c r="BL300" s="18" t="s">
        <v>209</v>
      </c>
      <c r="BM300" s="161" t="s">
        <v>744</v>
      </c>
    </row>
    <row r="301" spans="1:65" s="2" customFormat="1" ht="24.2" customHeight="1">
      <c r="A301" s="33"/>
      <c r="B301" s="149"/>
      <c r="C301" s="150" t="s">
        <v>349</v>
      </c>
      <c r="D301" s="150" t="s">
        <v>162</v>
      </c>
      <c r="E301" s="151" t="s">
        <v>1983</v>
      </c>
      <c r="F301" s="152" t="s">
        <v>1984</v>
      </c>
      <c r="G301" s="153" t="s">
        <v>621</v>
      </c>
      <c r="H301" s="154">
        <v>22</v>
      </c>
      <c r="I301" s="271"/>
      <c r="J301" s="156">
        <f t="shared" si="0"/>
        <v>0</v>
      </c>
      <c r="K301" s="152" t="s">
        <v>1</v>
      </c>
      <c r="L301" s="34"/>
      <c r="M301" s="157" t="s">
        <v>1</v>
      </c>
      <c r="N301" s="158" t="s">
        <v>39</v>
      </c>
      <c r="O301" s="59"/>
      <c r="P301" s="159">
        <f t="shared" si="1"/>
        <v>0</v>
      </c>
      <c r="Q301" s="159">
        <v>0</v>
      </c>
      <c r="R301" s="159">
        <f t="shared" si="2"/>
        <v>0</v>
      </c>
      <c r="S301" s="159">
        <v>0</v>
      </c>
      <c r="T301" s="160">
        <f t="shared" si="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1" t="s">
        <v>209</v>
      </c>
      <c r="AT301" s="161" t="s">
        <v>162</v>
      </c>
      <c r="AU301" s="161" t="s">
        <v>86</v>
      </c>
      <c r="AY301" s="18" t="s">
        <v>159</v>
      </c>
      <c r="BE301" s="162">
        <f t="shared" si="4"/>
        <v>0</v>
      </c>
      <c r="BF301" s="162">
        <f t="shared" si="5"/>
        <v>0</v>
      </c>
      <c r="BG301" s="162">
        <f t="shared" si="6"/>
        <v>0</v>
      </c>
      <c r="BH301" s="162">
        <f t="shared" si="7"/>
        <v>0</v>
      </c>
      <c r="BI301" s="162">
        <f t="shared" si="8"/>
        <v>0</v>
      </c>
      <c r="BJ301" s="18" t="s">
        <v>86</v>
      </c>
      <c r="BK301" s="162">
        <f t="shared" si="9"/>
        <v>0</v>
      </c>
      <c r="BL301" s="18" t="s">
        <v>209</v>
      </c>
      <c r="BM301" s="161" t="s">
        <v>1985</v>
      </c>
    </row>
    <row r="302" spans="1:65" s="2" customFormat="1" ht="24.2" customHeight="1">
      <c r="A302" s="33"/>
      <c r="B302" s="149"/>
      <c r="C302" s="150" t="s">
        <v>521</v>
      </c>
      <c r="D302" s="150" t="s">
        <v>162</v>
      </c>
      <c r="E302" s="151" t="s">
        <v>1986</v>
      </c>
      <c r="F302" s="152" t="s">
        <v>1987</v>
      </c>
      <c r="G302" s="153" t="s">
        <v>246</v>
      </c>
      <c r="H302" s="154">
        <v>28</v>
      </c>
      <c r="I302" s="271"/>
      <c r="J302" s="156">
        <f t="shared" si="0"/>
        <v>0</v>
      </c>
      <c r="K302" s="152" t="s">
        <v>1</v>
      </c>
      <c r="L302" s="34"/>
      <c r="M302" s="157" t="s">
        <v>1</v>
      </c>
      <c r="N302" s="158" t="s">
        <v>39</v>
      </c>
      <c r="O302" s="59"/>
      <c r="P302" s="159">
        <f t="shared" si="1"/>
        <v>0</v>
      </c>
      <c r="Q302" s="159">
        <v>0</v>
      </c>
      <c r="R302" s="159">
        <f t="shared" si="2"/>
        <v>0</v>
      </c>
      <c r="S302" s="159">
        <v>0</v>
      </c>
      <c r="T302" s="160">
        <f t="shared" si="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1" t="s">
        <v>209</v>
      </c>
      <c r="AT302" s="161" t="s">
        <v>162</v>
      </c>
      <c r="AU302" s="161" t="s">
        <v>86</v>
      </c>
      <c r="AY302" s="18" t="s">
        <v>159</v>
      </c>
      <c r="BE302" s="162">
        <f t="shared" si="4"/>
        <v>0</v>
      </c>
      <c r="BF302" s="162">
        <f t="shared" si="5"/>
        <v>0</v>
      </c>
      <c r="BG302" s="162">
        <f t="shared" si="6"/>
        <v>0</v>
      </c>
      <c r="BH302" s="162">
        <f t="shared" si="7"/>
        <v>0</v>
      </c>
      <c r="BI302" s="162">
        <f t="shared" si="8"/>
        <v>0</v>
      </c>
      <c r="BJ302" s="18" t="s">
        <v>86</v>
      </c>
      <c r="BK302" s="162">
        <f t="shared" si="9"/>
        <v>0</v>
      </c>
      <c r="BL302" s="18" t="s">
        <v>209</v>
      </c>
      <c r="BM302" s="161" t="s">
        <v>755</v>
      </c>
    </row>
    <row r="303" spans="1:65" s="13" customFormat="1" ht="11.25">
      <c r="B303" s="163"/>
      <c r="D303" s="164" t="s">
        <v>168</v>
      </c>
      <c r="E303" s="165" t="s">
        <v>1</v>
      </c>
      <c r="F303" s="166" t="s">
        <v>1988</v>
      </c>
      <c r="H303" s="167">
        <v>28</v>
      </c>
      <c r="I303" s="168"/>
      <c r="L303" s="163"/>
      <c r="M303" s="169"/>
      <c r="N303" s="170"/>
      <c r="O303" s="170"/>
      <c r="P303" s="170"/>
      <c r="Q303" s="170"/>
      <c r="R303" s="170"/>
      <c r="S303" s="170"/>
      <c r="T303" s="171"/>
      <c r="AT303" s="165" t="s">
        <v>168</v>
      </c>
      <c r="AU303" s="165" t="s">
        <v>86</v>
      </c>
      <c r="AV303" s="13" t="s">
        <v>86</v>
      </c>
      <c r="AW303" s="13" t="s">
        <v>30</v>
      </c>
      <c r="AX303" s="13" t="s">
        <v>73</v>
      </c>
      <c r="AY303" s="165" t="s">
        <v>159</v>
      </c>
    </row>
    <row r="304" spans="1:65" s="14" customFormat="1" ht="11.25">
      <c r="B304" s="172"/>
      <c r="D304" s="164" t="s">
        <v>168</v>
      </c>
      <c r="E304" s="173" t="s">
        <v>1</v>
      </c>
      <c r="F304" s="174" t="s">
        <v>170</v>
      </c>
      <c r="H304" s="175">
        <v>28</v>
      </c>
      <c r="I304" s="176"/>
      <c r="L304" s="172"/>
      <c r="M304" s="177"/>
      <c r="N304" s="178"/>
      <c r="O304" s="178"/>
      <c r="P304" s="178"/>
      <c r="Q304" s="178"/>
      <c r="R304" s="178"/>
      <c r="S304" s="178"/>
      <c r="T304" s="179"/>
      <c r="AT304" s="173" t="s">
        <v>168</v>
      </c>
      <c r="AU304" s="173" t="s">
        <v>86</v>
      </c>
      <c r="AV304" s="14" t="s">
        <v>167</v>
      </c>
      <c r="AW304" s="14" t="s">
        <v>30</v>
      </c>
      <c r="AX304" s="14" t="s">
        <v>80</v>
      </c>
      <c r="AY304" s="173" t="s">
        <v>159</v>
      </c>
    </row>
    <row r="305" spans="1:65" s="2" customFormat="1" ht="24.2" customHeight="1">
      <c r="A305" s="33"/>
      <c r="B305" s="149"/>
      <c r="C305" s="150" t="s">
        <v>357</v>
      </c>
      <c r="D305" s="150" t="s">
        <v>162</v>
      </c>
      <c r="E305" s="151" t="s">
        <v>1989</v>
      </c>
      <c r="F305" s="152" t="s">
        <v>1990</v>
      </c>
      <c r="G305" s="153" t="s">
        <v>246</v>
      </c>
      <c r="H305" s="154">
        <v>9.6</v>
      </c>
      <c r="I305" s="271"/>
      <c r="J305" s="156">
        <f>ROUND(I305*H305,2)</f>
        <v>0</v>
      </c>
      <c r="K305" s="152" t="s">
        <v>1</v>
      </c>
      <c r="L305" s="34"/>
      <c r="M305" s="157" t="s">
        <v>1</v>
      </c>
      <c r="N305" s="158" t="s">
        <v>39</v>
      </c>
      <c r="O305" s="59"/>
      <c r="P305" s="159">
        <f>O305*H305</f>
        <v>0</v>
      </c>
      <c r="Q305" s="159">
        <v>0</v>
      </c>
      <c r="R305" s="159">
        <f>Q305*H305</f>
        <v>0</v>
      </c>
      <c r="S305" s="159">
        <v>0</v>
      </c>
      <c r="T305" s="160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1" t="s">
        <v>209</v>
      </c>
      <c r="AT305" s="161" t="s">
        <v>162</v>
      </c>
      <c r="AU305" s="161" t="s">
        <v>86</v>
      </c>
      <c r="AY305" s="18" t="s">
        <v>159</v>
      </c>
      <c r="BE305" s="162">
        <f>IF(N305="základní",J305,0)</f>
        <v>0</v>
      </c>
      <c r="BF305" s="162">
        <f>IF(N305="snížená",J305,0)</f>
        <v>0</v>
      </c>
      <c r="BG305" s="162">
        <f>IF(N305="zákl. přenesená",J305,0)</f>
        <v>0</v>
      </c>
      <c r="BH305" s="162">
        <f>IF(N305="sníž. přenesená",J305,0)</f>
        <v>0</v>
      </c>
      <c r="BI305" s="162">
        <f>IF(N305="nulová",J305,0)</f>
        <v>0</v>
      </c>
      <c r="BJ305" s="18" t="s">
        <v>86</v>
      </c>
      <c r="BK305" s="162">
        <f>ROUND(I305*H305,2)</f>
        <v>0</v>
      </c>
      <c r="BL305" s="18" t="s">
        <v>209</v>
      </c>
      <c r="BM305" s="161" t="s">
        <v>481</v>
      </c>
    </row>
    <row r="306" spans="1:65" s="13" customFormat="1" ht="11.25">
      <c r="B306" s="163"/>
      <c r="D306" s="164" t="s">
        <v>168</v>
      </c>
      <c r="E306" s="165" t="s">
        <v>1</v>
      </c>
      <c r="F306" s="166" t="s">
        <v>1991</v>
      </c>
      <c r="H306" s="167">
        <v>9.6</v>
      </c>
      <c r="I306" s="168"/>
      <c r="L306" s="163"/>
      <c r="M306" s="169"/>
      <c r="N306" s="170"/>
      <c r="O306" s="170"/>
      <c r="P306" s="170"/>
      <c r="Q306" s="170"/>
      <c r="R306" s="170"/>
      <c r="S306" s="170"/>
      <c r="T306" s="171"/>
      <c r="AT306" s="165" t="s">
        <v>168</v>
      </c>
      <c r="AU306" s="165" t="s">
        <v>86</v>
      </c>
      <c r="AV306" s="13" t="s">
        <v>86</v>
      </c>
      <c r="AW306" s="13" t="s">
        <v>30</v>
      </c>
      <c r="AX306" s="13" t="s">
        <v>73</v>
      </c>
      <c r="AY306" s="165" t="s">
        <v>159</v>
      </c>
    </row>
    <row r="307" spans="1:65" s="14" customFormat="1" ht="11.25">
      <c r="B307" s="172"/>
      <c r="D307" s="164" t="s">
        <v>168</v>
      </c>
      <c r="E307" s="173" t="s">
        <v>1</v>
      </c>
      <c r="F307" s="174" t="s">
        <v>170</v>
      </c>
      <c r="H307" s="175">
        <v>9.6</v>
      </c>
      <c r="I307" s="176"/>
      <c r="L307" s="172"/>
      <c r="M307" s="177"/>
      <c r="N307" s="178"/>
      <c r="O307" s="178"/>
      <c r="P307" s="178"/>
      <c r="Q307" s="178"/>
      <c r="R307" s="178"/>
      <c r="S307" s="178"/>
      <c r="T307" s="179"/>
      <c r="AT307" s="173" t="s">
        <v>168</v>
      </c>
      <c r="AU307" s="173" t="s">
        <v>86</v>
      </c>
      <c r="AV307" s="14" t="s">
        <v>167</v>
      </c>
      <c r="AW307" s="14" t="s">
        <v>30</v>
      </c>
      <c r="AX307" s="14" t="s">
        <v>80</v>
      </c>
      <c r="AY307" s="173" t="s">
        <v>159</v>
      </c>
    </row>
    <row r="308" spans="1:65" s="2" customFormat="1" ht="33" customHeight="1">
      <c r="A308" s="33"/>
      <c r="B308" s="149"/>
      <c r="C308" s="150" t="s">
        <v>535</v>
      </c>
      <c r="D308" s="150" t="s">
        <v>162</v>
      </c>
      <c r="E308" s="151" t="s">
        <v>1992</v>
      </c>
      <c r="F308" s="152" t="s">
        <v>1993</v>
      </c>
      <c r="G308" s="153" t="s">
        <v>246</v>
      </c>
      <c r="H308" s="154">
        <v>6.3</v>
      </c>
      <c r="I308" s="271"/>
      <c r="J308" s="156">
        <f>ROUND(I308*H308,2)</f>
        <v>0</v>
      </c>
      <c r="K308" s="152" t="s">
        <v>1</v>
      </c>
      <c r="L308" s="34"/>
      <c r="M308" s="157" t="s">
        <v>1</v>
      </c>
      <c r="N308" s="158" t="s">
        <v>39</v>
      </c>
      <c r="O308" s="59"/>
      <c r="P308" s="159">
        <f>O308*H308</f>
        <v>0</v>
      </c>
      <c r="Q308" s="159">
        <v>0</v>
      </c>
      <c r="R308" s="159">
        <f>Q308*H308</f>
        <v>0</v>
      </c>
      <c r="S308" s="159">
        <v>0</v>
      </c>
      <c r="T308" s="160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1" t="s">
        <v>209</v>
      </c>
      <c r="AT308" s="161" t="s">
        <v>162</v>
      </c>
      <c r="AU308" s="161" t="s">
        <v>86</v>
      </c>
      <c r="AY308" s="18" t="s">
        <v>159</v>
      </c>
      <c r="BE308" s="162">
        <f>IF(N308="základní",J308,0)</f>
        <v>0</v>
      </c>
      <c r="BF308" s="162">
        <f>IF(N308="snížená",J308,0)</f>
        <v>0</v>
      </c>
      <c r="BG308" s="162">
        <f>IF(N308="zákl. přenesená",J308,0)</f>
        <v>0</v>
      </c>
      <c r="BH308" s="162">
        <f>IF(N308="sníž. přenesená",J308,0)</f>
        <v>0</v>
      </c>
      <c r="BI308" s="162">
        <f>IF(N308="nulová",J308,0)</f>
        <v>0</v>
      </c>
      <c r="BJ308" s="18" t="s">
        <v>86</v>
      </c>
      <c r="BK308" s="162">
        <f>ROUND(I308*H308,2)</f>
        <v>0</v>
      </c>
      <c r="BL308" s="18" t="s">
        <v>209</v>
      </c>
      <c r="BM308" s="161" t="s">
        <v>486</v>
      </c>
    </row>
    <row r="309" spans="1:65" s="13" customFormat="1" ht="11.25">
      <c r="B309" s="163"/>
      <c r="D309" s="164" t="s">
        <v>168</v>
      </c>
      <c r="E309" s="165" t="s">
        <v>1</v>
      </c>
      <c r="F309" s="166" t="s">
        <v>1994</v>
      </c>
      <c r="H309" s="167">
        <v>6.3</v>
      </c>
      <c r="I309" s="168"/>
      <c r="L309" s="163"/>
      <c r="M309" s="169"/>
      <c r="N309" s="170"/>
      <c r="O309" s="170"/>
      <c r="P309" s="170"/>
      <c r="Q309" s="170"/>
      <c r="R309" s="170"/>
      <c r="S309" s="170"/>
      <c r="T309" s="171"/>
      <c r="AT309" s="165" t="s">
        <v>168</v>
      </c>
      <c r="AU309" s="165" t="s">
        <v>86</v>
      </c>
      <c r="AV309" s="13" t="s">
        <v>86</v>
      </c>
      <c r="AW309" s="13" t="s">
        <v>30</v>
      </c>
      <c r="AX309" s="13" t="s">
        <v>73</v>
      </c>
      <c r="AY309" s="165" t="s">
        <v>159</v>
      </c>
    </row>
    <row r="310" spans="1:65" s="14" customFormat="1" ht="11.25">
      <c r="B310" s="172"/>
      <c r="D310" s="164" t="s">
        <v>168</v>
      </c>
      <c r="E310" s="173" t="s">
        <v>1</v>
      </c>
      <c r="F310" s="174" t="s">
        <v>170</v>
      </c>
      <c r="H310" s="175">
        <v>6.3</v>
      </c>
      <c r="I310" s="176"/>
      <c r="L310" s="172"/>
      <c r="M310" s="177"/>
      <c r="N310" s="178"/>
      <c r="O310" s="178"/>
      <c r="P310" s="178"/>
      <c r="Q310" s="178"/>
      <c r="R310" s="178"/>
      <c r="S310" s="178"/>
      <c r="T310" s="179"/>
      <c r="AT310" s="173" t="s">
        <v>168</v>
      </c>
      <c r="AU310" s="173" t="s">
        <v>86</v>
      </c>
      <c r="AV310" s="14" t="s">
        <v>167</v>
      </c>
      <c r="AW310" s="14" t="s">
        <v>30</v>
      </c>
      <c r="AX310" s="14" t="s">
        <v>80</v>
      </c>
      <c r="AY310" s="173" t="s">
        <v>159</v>
      </c>
    </row>
    <row r="311" spans="1:65" s="2" customFormat="1" ht="33" customHeight="1">
      <c r="A311" s="33"/>
      <c r="B311" s="149"/>
      <c r="C311" s="150" t="s">
        <v>362</v>
      </c>
      <c r="D311" s="150" t="s">
        <v>162</v>
      </c>
      <c r="E311" s="151" t="s">
        <v>1995</v>
      </c>
      <c r="F311" s="152" t="s">
        <v>1996</v>
      </c>
      <c r="G311" s="153" t="s">
        <v>246</v>
      </c>
      <c r="H311" s="154">
        <v>24</v>
      </c>
      <c r="I311" s="271"/>
      <c r="J311" s="156">
        <f>ROUND(I311*H311,2)</f>
        <v>0</v>
      </c>
      <c r="K311" s="152" t="s">
        <v>1</v>
      </c>
      <c r="L311" s="34"/>
      <c r="M311" s="157" t="s">
        <v>1</v>
      </c>
      <c r="N311" s="158" t="s">
        <v>39</v>
      </c>
      <c r="O311" s="59"/>
      <c r="P311" s="159">
        <f>O311*H311</f>
        <v>0</v>
      </c>
      <c r="Q311" s="159">
        <v>0</v>
      </c>
      <c r="R311" s="159">
        <f>Q311*H311</f>
        <v>0</v>
      </c>
      <c r="S311" s="159">
        <v>0</v>
      </c>
      <c r="T311" s="160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1" t="s">
        <v>209</v>
      </c>
      <c r="AT311" s="161" t="s">
        <v>162</v>
      </c>
      <c r="AU311" s="161" t="s">
        <v>86</v>
      </c>
      <c r="AY311" s="18" t="s">
        <v>159</v>
      </c>
      <c r="BE311" s="162">
        <f>IF(N311="základní",J311,0)</f>
        <v>0</v>
      </c>
      <c r="BF311" s="162">
        <f>IF(N311="snížená",J311,0)</f>
        <v>0</v>
      </c>
      <c r="BG311" s="162">
        <f>IF(N311="zákl. přenesená",J311,0)</f>
        <v>0</v>
      </c>
      <c r="BH311" s="162">
        <f>IF(N311="sníž. přenesená",J311,0)</f>
        <v>0</v>
      </c>
      <c r="BI311" s="162">
        <f>IF(N311="nulová",J311,0)</f>
        <v>0</v>
      </c>
      <c r="BJ311" s="18" t="s">
        <v>86</v>
      </c>
      <c r="BK311" s="162">
        <f>ROUND(I311*H311,2)</f>
        <v>0</v>
      </c>
      <c r="BL311" s="18" t="s">
        <v>209</v>
      </c>
      <c r="BM311" s="161" t="s">
        <v>492</v>
      </c>
    </row>
    <row r="312" spans="1:65" s="13" customFormat="1" ht="11.25">
      <c r="B312" s="163"/>
      <c r="D312" s="164" t="s">
        <v>168</v>
      </c>
      <c r="E312" s="165" t="s">
        <v>1</v>
      </c>
      <c r="F312" s="166" t="s">
        <v>1997</v>
      </c>
      <c r="H312" s="167">
        <v>24</v>
      </c>
      <c r="I312" s="168"/>
      <c r="L312" s="163"/>
      <c r="M312" s="169"/>
      <c r="N312" s="170"/>
      <c r="O312" s="170"/>
      <c r="P312" s="170"/>
      <c r="Q312" s="170"/>
      <c r="R312" s="170"/>
      <c r="S312" s="170"/>
      <c r="T312" s="171"/>
      <c r="AT312" s="165" t="s">
        <v>168</v>
      </c>
      <c r="AU312" s="165" t="s">
        <v>86</v>
      </c>
      <c r="AV312" s="13" t="s">
        <v>86</v>
      </c>
      <c r="AW312" s="13" t="s">
        <v>30</v>
      </c>
      <c r="AX312" s="13" t="s">
        <v>73</v>
      </c>
      <c r="AY312" s="165" t="s">
        <v>159</v>
      </c>
    </row>
    <row r="313" spans="1:65" s="14" customFormat="1" ht="11.25">
      <c r="B313" s="172"/>
      <c r="D313" s="164" t="s">
        <v>168</v>
      </c>
      <c r="E313" s="173" t="s">
        <v>1</v>
      </c>
      <c r="F313" s="174" t="s">
        <v>170</v>
      </c>
      <c r="H313" s="175">
        <v>24</v>
      </c>
      <c r="I313" s="176"/>
      <c r="L313" s="172"/>
      <c r="M313" s="177"/>
      <c r="N313" s="178"/>
      <c r="O313" s="178"/>
      <c r="P313" s="178"/>
      <c r="Q313" s="178"/>
      <c r="R313" s="178"/>
      <c r="S313" s="178"/>
      <c r="T313" s="179"/>
      <c r="AT313" s="173" t="s">
        <v>168</v>
      </c>
      <c r="AU313" s="173" t="s">
        <v>86</v>
      </c>
      <c r="AV313" s="14" t="s">
        <v>167</v>
      </c>
      <c r="AW313" s="14" t="s">
        <v>30</v>
      </c>
      <c r="AX313" s="14" t="s">
        <v>80</v>
      </c>
      <c r="AY313" s="173" t="s">
        <v>159</v>
      </c>
    </row>
    <row r="314" spans="1:65" s="2" customFormat="1" ht="33" customHeight="1">
      <c r="A314" s="33"/>
      <c r="B314" s="149"/>
      <c r="C314" s="150" t="s">
        <v>542</v>
      </c>
      <c r="D314" s="150" t="s">
        <v>162</v>
      </c>
      <c r="E314" s="151" t="s">
        <v>1998</v>
      </c>
      <c r="F314" s="152" t="s">
        <v>1999</v>
      </c>
      <c r="G314" s="153" t="s">
        <v>246</v>
      </c>
      <c r="H314" s="154">
        <v>4.2</v>
      </c>
      <c r="I314" s="271"/>
      <c r="J314" s="156">
        <f>ROUND(I314*H314,2)</f>
        <v>0</v>
      </c>
      <c r="K314" s="152" t="s">
        <v>1</v>
      </c>
      <c r="L314" s="34"/>
      <c r="M314" s="157" t="s">
        <v>1</v>
      </c>
      <c r="N314" s="158" t="s">
        <v>39</v>
      </c>
      <c r="O314" s="59"/>
      <c r="P314" s="159">
        <f>O314*H314</f>
        <v>0</v>
      </c>
      <c r="Q314" s="159">
        <v>0</v>
      </c>
      <c r="R314" s="159">
        <f>Q314*H314</f>
        <v>0</v>
      </c>
      <c r="S314" s="159">
        <v>0</v>
      </c>
      <c r="T314" s="160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1" t="s">
        <v>209</v>
      </c>
      <c r="AT314" s="161" t="s">
        <v>162</v>
      </c>
      <c r="AU314" s="161" t="s">
        <v>86</v>
      </c>
      <c r="AY314" s="18" t="s">
        <v>159</v>
      </c>
      <c r="BE314" s="162">
        <f>IF(N314="základní",J314,0)</f>
        <v>0</v>
      </c>
      <c r="BF314" s="162">
        <f>IF(N314="snížená",J314,0)</f>
        <v>0</v>
      </c>
      <c r="BG314" s="162">
        <f>IF(N314="zákl. přenesená",J314,0)</f>
        <v>0</v>
      </c>
      <c r="BH314" s="162">
        <f>IF(N314="sníž. přenesená",J314,0)</f>
        <v>0</v>
      </c>
      <c r="BI314" s="162">
        <f>IF(N314="nulová",J314,0)</f>
        <v>0</v>
      </c>
      <c r="BJ314" s="18" t="s">
        <v>86</v>
      </c>
      <c r="BK314" s="162">
        <f>ROUND(I314*H314,2)</f>
        <v>0</v>
      </c>
      <c r="BL314" s="18" t="s">
        <v>209</v>
      </c>
      <c r="BM314" s="161" t="s">
        <v>500</v>
      </c>
    </row>
    <row r="315" spans="1:65" s="13" customFormat="1" ht="11.25">
      <c r="B315" s="163"/>
      <c r="D315" s="164" t="s">
        <v>168</v>
      </c>
      <c r="E315" s="165" t="s">
        <v>1</v>
      </c>
      <c r="F315" s="166" t="s">
        <v>2000</v>
      </c>
      <c r="H315" s="167">
        <v>4.2</v>
      </c>
      <c r="I315" s="168"/>
      <c r="L315" s="163"/>
      <c r="M315" s="169"/>
      <c r="N315" s="170"/>
      <c r="O315" s="170"/>
      <c r="P315" s="170"/>
      <c r="Q315" s="170"/>
      <c r="R315" s="170"/>
      <c r="S315" s="170"/>
      <c r="T315" s="171"/>
      <c r="AT315" s="165" t="s">
        <v>168</v>
      </c>
      <c r="AU315" s="165" t="s">
        <v>86</v>
      </c>
      <c r="AV315" s="13" t="s">
        <v>86</v>
      </c>
      <c r="AW315" s="13" t="s">
        <v>30</v>
      </c>
      <c r="AX315" s="13" t="s">
        <v>73</v>
      </c>
      <c r="AY315" s="165" t="s">
        <v>159</v>
      </c>
    </row>
    <row r="316" spans="1:65" s="14" customFormat="1" ht="11.25">
      <c r="B316" s="172"/>
      <c r="D316" s="164" t="s">
        <v>168</v>
      </c>
      <c r="E316" s="173" t="s">
        <v>1</v>
      </c>
      <c r="F316" s="174" t="s">
        <v>170</v>
      </c>
      <c r="H316" s="175">
        <v>4.2</v>
      </c>
      <c r="I316" s="176"/>
      <c r="L316" s="172"/>
      <c r="M316" s="177"/>
      <c r="N316" s="178"/>
      <c r="O316" s="178"/>
      <c r="P316" s="178"/>
      <c r="Q316" s="178"/>
      <c r="R316" s="178"/>
      <c r="S316" s="178"/>
      <c r="T316" s="179"/>
      <c r="AT316" s="173" t="s">
        <v>168</v>
      </c>
      <c r="AU316" s="173" t="s">
        <v>86</v>
      </c>
      <c r="AV316" s="14" t="s">
        <v>167</v>
      </c>
      <c r="AW316" s="14" t="s">
        <v>30</v>
      </c>
      <c r="AX316" s="14" t="s">
        <v>80</v>
      </c>
      <c r="AY316" s="173" t="s">
        <v>159</v>
      </c>
    </row>
    <row r="317" spans="1:65" s="2" customFormat="1" ht="33" customHeight="1">
      <c r="A317" s="33"/>
      <c r="B317" s="149"/>
      <c r="C317" s="150" t="s">
        <v>378</v>
      </c>
      <c r="D317" s="150" t="s">
        <v>162</v>
      </c>
      <c r="E317" s="151" t="s">
        <v>2001</v>
      </c>
      <c r="F317" s="152" t="s">
        <v>2002</v>
      </c>
      <c r="G317" s="153" t="s">
        <v>246</v>
      </c>
      <c r="H317" s="154">
        <v>5</v>
      </c>
      <c r="I317" s="271"/>
      <c r="J317" s="156">
        <f>ROUND(I317*H317,2)</f>
        <v>0</v>
      </c>
      <c r="K317" s="152" t="s">
        <v>1</v>
      </c>
      <c r="L317" s="34"/>
      <c r="M317" s="157" t="s">
        <v>1</v>
      </c>
      <c r="N317" s="158" t="s">
        <v>39</v>
      </c>
      <c r="O317" s="59"/>
      <c r="P317" s="159">
        <f>O317*H317</f>
        <v>0</v>
      </c>
      <c r="Q317" s="159">
        <v>0</v>
      </c>
      <c r="R317" s="159">
        <f>Q317*H317</f>
        <v>0</v>
      </c>
      <c r="S317" s="159">
        <v>0</v>
      </c>
      <c r="T317" s="160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1" t="s">
        <v>209</v>
      </c>
      <c r="AT317" s="161" t="s">
        <v>162</v>
      </c>
      <c r="AU317" s="161" t="s">
        <v>86</v>
      </c>
      <c r="AY317" s="18" t="s">
        <v>159</v>
      </c>
      <c r="BE317" s="162">
        <f>IF(N317="základní",J317,0)</f>
        <v>0</v>
      </c>
      <c r="BF317" s="162">
        <f>IF(N317="snížená",J317,0)</f>
        <v>0</v>
      </c>
      <c r="BG317" s="162">
        <f>IF(N317="zákl. přenesená",J317,0)</f>
        <v>0</v>
      </c>
      <c r="BH317" s="162">
        <f>IF(N317="sníž. přenesená",J317,0)</f>
        <v>0</v>
      </c>
      <c r="BI317" s="162">
        <f>IF(N317="nulová",J317,0)</f>
        <v>0</v>
      </c>
      <c r="BJ317" s="18" t="s">
        <v>86</v>
      </c>
      <c r="BK317" s="162">
        <f>ROUND(I317*H317,2)</f>
        <v>0</v>
      </c>
      <c r="BL317" s="18" t="s">
        <v>209</v>
      </c>
      <c r="BM317" s="161" t="s">
        <v>506</v>
      </c>
    </row>
    <row r="318" spans="1:65" s="13" customFormat="1" ht="11.25">
      <c r="B318" s="163"/>
      <c r="D318" s="164" t="s">
        <v>168</v>
      </c>
      <c r="E318" s="165" t="s">
        <v>1</v>
      </c>
      <c r="F318" s="166" t="s">
        <v>2003</v>
      </c>
      <c r="H318" s="167">
        <v>5</v>
      </c>
      <c r="I318" s="168"/>
      <c r="L318" s="163"/>
      <c r="M318" s="169"/>
      <c r="N318" s="170"/>
      <c r="O318" s="170"/>
      <c r="P318" s="170"/>
      <c r="Q318" s="170"/>
      <c r="R318" s="170"/>
      <c r="S318" s="170"/>
      <c r="T318" s="171"/>
      <c r="AT318" s="165" t="s">
        <v>168</v>
      </c>
      <c r="AU318" s="165" t="s">
        <v>86</v>
      </c>
      <c r="AV318" s="13" t="s">
        <v>86</v>
      </c>
      <c r="AW318" s="13" t="s">
        <v>30</v>
      </c>
      <c r="AX318" s="13" t="s">
        <v>73</v>
      </c>
      <c r="AY318" s="165" t="s">
        <v>159</v>
      </c>
    </row>
    <row r="319" spans="1:65" s="14" customFormat="1" ht="11.25">
      <c r="B319" s="172"/>
      <c r="D319" s="164" t="s">
        <v>168</v>
      </c>
      <c r="E319" s="173" t="s">
        <v>1</v>
      </c>
      <c r="F319" s="174" t="s">
        <v>170</v>
      </c>
      <c r="H319" s="175">
        <v>5</v>
      </c>
      <c r="I319" s="176"/>
      <c r="L319" s="172"/>
      <c r="M319" s="177"/>
      <c r="N319" s="178"/>
      <c r="O319" s="178"/>
      <c r="P319" s="178"/>
      <c r="Q319" s="178"/>
      <c r="R319" s="178"/>
      <c r="S319" s="178"/>
      <c r="T319" s="179"/>
      <c r="AT319" s="173" t="s">
        <v>168</v>
      </c>
      <c r="AU319" s="173" t="s">
        <v>86</v>
      </c>
      <c r="AV319" s="14" t="s">
        <v>167</v>
      </c>
      <c r="AW319" s="14" t="s">
        <v>30</v>
      </c>
      <c r="AX319" s="14" t="s">
        <v>80</v>
      </c>
      <c r="AY319" s="173" t="s">
        <v>159</v>
      </c>
    </row>
    <row r="320" spans="1:65" s="2" customFormat="1" ht="33" customHeight="1">
      <c r="A320" s="33"/>
      <c r="B320" s="149"/>
      <c r="C320" s="150" t="s">
        <v>549</v>
      </c>
      <c r="D320" s="150" t="s">
        <v>162</v>
      </c>
      <c r="E320" s="151" t="s">
        <v>2004</v>
      </c>
      <c r="F320" s="152" t="s">
        <v>2005</v>
      </c>
      <c r="G320" s="153" t="s">
        <v>246</v>
      </c>
      <c r="H320" s="154">
        <v>5.9</v>
      </c>
      <c r="I320" s="271"/>
      <c r="J320" s="156">
        <f>ROUND(I320*H320,2)</f>
        <v>0</v>
      </c>
      <c r="K320" s="152" t="s">
        <v>1</v>
      </c>
      <c r="L320" s="34"/>
      <c r="M320" s="157" t="s">
        <v>1</v>
      </c>
      <c r="N320" s="158" t="s">
        <v>39</v>
      </c>
      <c r="O320" s="59"/>
      <c r="P320" s="159">
        <f>O320*H320</f>
        <v>0</v>
      </c>
      <c r="Q320" s="159">
        <v>0</v>
      </c>
      <c r="R320" s="159">
        <f>Q320*H320</f>
        <v>0</v>
      </c>
      <c r="S320" s="159">
        <v>0</v>
      </c>
      <c r="T320" s="160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1" t="s">
        <v>209</v>
      </c>
      <c r="AT320" s="161" t="s">
        <v>162</v>
      </c>
      <c r="AU320" s="161" t="s">
        <v>86</v>
      </c>
      <c r="AY320" s="18" t="s">
        <v>159</v>
      </c>
      <c r="BE320" s="162">
        <f>IF(N320="základní",J320,0)</f>
        <v>0</v>
      </c>
      <c r="BF320" s="162">
        <f>IF(N320="snížená",J320,0)</f>
        <v>0</v>
      </c>
      <c r="BG320" s="162">
        <f>IF(N320="zákl. přenesená",J320,0)</f>
        <v>0</v>
      </c>
      <c r="BH320" s="162">
        <f>IF(N320="sníž. přenesená",J320,0)</f>
        <v>0</v>
      </c>
      <c r="BI320" s="162">
        <f>IF(N320="nulová",J320,0)</f>
        <v>0</v>
      </c>
      <c r="BJ320" s="18" t="s">
        <v>86</v>
      </c>
      <c r="BK320" s="162">
        <f>ROUND(I320*H320,2)</f>
        <v>0</v>
      </c>
      <c r="BL320" s="18" t="s">
        <v>209</v>
      </c>
      <c r="BM320" s="161" t="s">
        <v>510</v>
      </c>
    </row>
    <row r="321" spans="1:65" s="13" customFormat="1" ht="11.25">
      <c r="B321" s="163"/>
      <c r="D321" s="164" t="s">
        <v>168</v>
      </c>
      <c r="E321" s="165" t="s">
        <v>1</v>
      </c>
      <c r="F321" s="166" t="s">
        <v>2006</v>
      </c>
      <c r="H321" s="167">
        <v>5.9</v>
      </c>
      <c r="I321" s="168"/>
      <c r="L321" s="163"/>
      <c r="M321" s="169"/>
      <c r="N321" s="170"/>
      <c r="O321" s="170"/>
      <c r="P321" s="170"/>
      <c r="Q321" s="170"/>
      <c r="R321" s="170"/>
      <c r="S321" s="170"/>
      <c r="T321" s="171"/>
      <c r="AT321" s="165" t="s">
        <v>168</v>
      </c>
      <c r="AU321" s="165" t="s">
        <v>86</v>
      </c>
      <c r="AV321" s="13" t="s">
        <v>86</v>
      </c>
      <c r="AW321" s="13" t="s">
        <v>30</v>
      </c>
      <c r="AX321" s="13" t="s">
        <v>73</v>
      </c>
      <c r="AY321" s="165" t="s">
        <v>159</v>
      </c>
    </row>
    <row r="322" spans="1:65" s="14" customFormat="1" ht="11.25">
      <c r="B322" s="172"/>
      <c r="D322" s="164" t="s">
        <v>168</v>
      </c>
      <c r="E322" s="173" t="s">
        <v>1</v>
      </c>
      <c r="F322" s="174" t="s">
        <v>170</v>
      </c>
      <c r="H322" s="175">
        <v>5.9</v>
      </c>
      <c r="I322" s="176"/>
      <c r="L322" s="172"/>
      <c r="M322" s="177"/>
      <c r="N322" s="178"/>
      <c r="O322" s="178"/>
      <c r="P322" s="178"/>
      <c r="Q322" s="178"/>
      <c r="R322" s="178"/>
      <c r="S322" s="178"/>
      <c r="T322" s="179"/>
      <c r="AT322" s="173" t="s">
        <v>168</v>
      </c>
      <c r="AU322" s="173" t="s">
        <v>86</v>
      </c>
      <c r="AV322" s="14" t="s">
        <v>167</v>
      </c>
      <c r="AW322" s="14" t="s">
        <v>30</v>
      </c>
      <c r="AX322" s="14" t="s">
        <v>80</v>
      </c>
      <c r="AY322" s="173" t="s">
        <v>159</v>
      </c>
    </row>
    <row r="323" spans="1:65" s="2" customFormat="1" ht="33" customHeight="1">
      <c r="A323" s="33"/>
      <c r="B323" s="149"/>
      <c r="C323" s="150" t="s">
        <v>554</v>
      </c>
      <c r="D323" s="150" t="s">
        <v>162</v>
      </c>
      <c r="E323" s="151" t="s">
        <v>2007</v>
      </c>
      <c r="F323" s="152" t="s">
        <v>2008</v>
      </c>
      <c r="G323" s="153" t="s">
        <v>246</v>
      </c>
      <c r="H323" s="154">
        <v>14.1</v>
      </c>
      <c r="I323" s="271"/>
      <c r="J323" s="156">
        <f>ROUND(I323*H323,2)</f>
        <v>0</v>
      </c>
      <c r="K323" s="152" t="s">
        <v>1</v>
      </c>
      <c r="L323" s="34"/>
      <c r="M323" s="157" t="s">
        <v>1</v>
      </c>
      <c r="N323" s="158" t="s">
        <v>39</v>
      </c>
      <c r="O323" s="59"/>
      <c r="P323" s="159">
        <f>O323*H323</f>
        <v>0</v>
      </c>
      <c r="Q323" s="159">
        <v>0</v>
      </c>
      <c r="R323" s="159">
        <f>Q323*H323</f>
        <v>0</v>
      </c>
      <c r="S323" s="159">
        <v>0</v>
      </c>
      <c r="T323" s="160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1" t="s">
        <v>209</v>
      </c>
      <c r="AT323" s="161" t="s">
        <v>162</v>
      </c>
      <c r="AU323" s="161" t="s">
        <v>86</v>
      </c>
      <c r="AY323" s="18" t="s">
        <v>159</v>
      </c>
      <c r="BE323" s="162">
        <f>IF(N323="základní",J323,0)</f>
        <v>0</v>
      </c>
      <c r="BF323" s="162">
        <f>IF(N323="snížená",J323,0)</f>
        <v>0</v>
      </c>
      <c r="BG323" s="162">
        <f>IF(N323="zákl. přenesená",J323,0)</f>
        <v>0</v>
      </c>
      <c r="BH323" s="162">
        <f>IF(N323="sníž. přenesená",J323,0)</f>
        <v>0</v>
      </c>
      <c r="BI323" s="162">
        <f>IF(N323="nulová",J323,0)</f>
        <v>0</v>
      </c>
      <c r="BJ323" s="18" t="s">
        <v>86</v>
      </c>
      <c r="BK323" s="162">
        <f>ROUND(I323*H323,2)</f>
        <v>0</v>
      </c>
      <c r="BL323" s="18" t="s">
        <v>209</v>
      </c>
      <c r="BM323" s="161" t="s">
        <v>524</v>
      </c>
    </row>
    <row r="324" spans="1:65" s="13" customFormat="1" ht="11.25">
      <c r="B324" s="163"/>
      <c r="D324" s="164" t="s">
        <v>168</v>
      </c>
      <c r="E324" s="165" t="s">
        <v>1</v>
      </c>
      <c r="F324" s="166" t="s">
        <v>2009</v>
      </c>
      <c r="H324" s="167">
        <v>14.1</v>
      </c>
      <c r="I324" s="168"/>
      <c r="L324" s="163"/>
      <c r="M324" s="169"/>
      <c r="N324" s="170"/>
      <c r="O324" s="170"/>
      <c r="P324" s="170"/>
      <c r="Q324" s="170"/>
      <c r="R324" s="170"/>
      <c r="S324" s="170"/>
      <c r="T324" s="171"/>
      <c r="AT324" s="165" t="s">
        <v>168</v>
      </c>
      <c r="AU324" s="165" t="s">
        <v>86</v>
      </c>
      <c r="AV324" s="13" t="s">
        <v>86</v>
      </c>
      <c r="AW324" s="13" t="s">
        <v>30</v>
      </c>
      <c r="AX324" s="13" t="s">
        <v>73</v>
      </c>
      <c r="AY324" s="165" t="s">
        <v>159</v>
      </c>
    </row>
    <row r="325" spans="1:65" s="14" customFormat="1" ht="11.25">
      <c r="B325" s="172"/>
      <c r="D325" s="164" t="s">
        <v>168</v>
      </c>
      <c r="E325" s="173" t="s">
        <v>1</v>
      </c>
      <c r="F325" s="174" t="s">
        <v>170</v>
      </c>
      <c r="H325" s="175">
        <v>14.1</v>
      </c>
      <c r="I325" s="176"/>
      <c r="L325" s="172"/>
      <c r="M325" s="177"/>
      <c r="N325" s="178"/>
      <c r="O325" s="178"/>
      <c r="P325" s="178"/>
      <c r="Q325" s="178"/>
      <c r="R325" s="178"/>
      <c r="S325" s="178"/>
      <c r="T325" s="179"/>
      <c r="AT325" s="173" t="s">
        <v>168</v>
      </c>
      <c r="AU325" s="173" t="s">
        <v>86</v>
      </c>
      <c r="AV325" s="14" t="s">
        <v>167</v>
      </c>
      <c r="AW325" s="14" t="s">
        <v>30</v>
      </c>
      <c r="AX325" s="14" t="s">
        <v>80</v>
      </c>
      <c r="AY325" s="173" t="s">
        <v>159</v>
      </c>
    </row>
    <row r="326" spans="1:65" s="2" customFormat="1" ht="24.2" customHeight="1">
      <c r="A326" s="33"/>
      <c r="B326" s="149"/>
      <c r="C326" s="150" t="s">
        <v>559</v>
      </c>
      <c r="D326" s="150" t="s">
        <v>162</v>
      </c>
      <c r="E326" s="151" t="s">
        <v>2010</v>
      </c>
      <c r="F326" s="152" t="s">
        <v>2011</v>
      </c>
      <c r="G326" s="153" t="s">
        <v>621</v>
      </c>
      <c r="H326" s="154">
        <v>5</v>
      </c>
      <c r="I326" s="271"/>
      <c r="J326" s="156">
        <f t="shared" ref="J326:J331" si="10">ROUND(I326*H326,2)</f>
        <v>0</v>
      </c>
      <c r="K326" s="152" t="s">
        <v>1</v>
      </c>
      <c r="L326" s="34"/>
      <c r="M326" s="157" t="s">
        <v>1</v>
      </c>
      <c r="N326" s="158" t="s">
        <v>39</v>
      </c>
      <c r="O326" s="59"/>
      <c r="P326" s="159">
        <f t="shared" ref="P326:P331" si="11">O326*H326</f>
        <v>0</v>
      </c>
      <c r="Q326" s="159">
        <v>0</v>
      </c>
      <c r="R326" s="159">
        <f t="shared" ref="R326:R331" si="12">Q326*H326</f>
        <v>0</v>
      </c>
      <c r="S326" s="159">
        <v>0</v>
      </c>
      <c r="T326" s="160">
        <f t="shared" ref="T326:T331" si="13"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1" t="s">
        <v>209</v>
      </c>
      <c r="AT326" s="161" t="s">
        <v>162</v>
      </c>
      <c r="AU326" s="161" t="s">
        <v>86</v>
      </c>
      <c r="AY326" s="18" t="s">
        <v>159</v>
      </c>
      <c r="BE326" s="162">
        <f t="shared" ref="BE326:BE331" si="14">IF(N326="základní",J326,0)</f>
        <v>0</v>
      </c>
      <c r="BF326" s="162">
        <f t="shared" ref="BF326:BF331" si="15">IF(N326="snížená",J326,0)</f>
        <v>0</v>
      </c>
      <c r="BG326" s="162">
        <f t="shared" ref="BG326:BG331" si="16">IF(N326="zákl. přenesená",J326,0)</f>
        <v>0</v>
      </c>
      <c r="BH326" s="162">
        <f t="shared" ref="BH326:BH331" si="17">IF(N326="sníž. přenesená",J326,0)</f>
        <v>0</v>
      </c>
      <c r="BI326" s="162">
        <f t="shared" ref="BI326:BI331" si="18">IF(N326="nulová",J326,0)</f>
        <v>0</v>
      </c>
      <c r="BJ326" s="18" t="s">
        <v>86</v>
      </c>
      <c r="BK326" s="162">
        <f t="shared" ref="BK326:BK331" si="19">ROUND(I326*H326,2)</f>
        <v>0</v>
      </c>
      <c r="BL326" s="18" t="s">
        <v>209</v>
      </c>
      <c r="BM326" s="161" t="s">
        <v>533</v>
      </c>
    </row>
    <row r="327" spans="1:65" s="2" customFormat="1" ht="24.2" customHeight="1">
      <c r="A327" s="33"/>
      <c r="B327" s="149"/>
      <c r="C327" s="150" t="s">
        <v>387</v>
      </c>
      <c r="D327" s="150" t="s">
        <v>162</v>
      </c>
      <c r="E327" s="151" t="s">
        <v>2012</v>
      </c>
      <c r="F327" s="152" t="s">
        <v>2013</v>
      </c>
      <c r="G327" s="153" t="s">
        <v>645</v>
      </c>
      <c r="H327" s="154">
        <v>1</v>
      </c>
      <c r="I327" s="271"/>
      <c r="J327" s="156">
        <f t="shared" si="10"/>
        <v>0</v>
      </c>
      <c r="K327" s="152" t="s">
        <v>1</v>
      </c>
      <c r="L327" s="34"/>
      <c r="M327" s="157" t="s">
        <v>1</v>
      </c>
      <c r="N327" s="158" t="s">
        <v>39</v>
      </c>
      <c r="O327" s="59"/>
      <c r="P327" s="159">
        <f t="shared" si="11"/>
        <v>0</v>
      </c>
      <c r="Q327" s="159">
        <v>0</v>
      </c>
      <c r="R327" s="159">
        <f t="shared" si="12"/>
        <v>0</v>
      </c>
      <c r="S327" s="159">
        <v>0</v>
      </c>
      <c r="T327" s="160">
        <f t="shared" si="13"/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1" t="s">
        <v>209</v>
      </c>
      <c r="AT327" s="161" t="s">
        <v>162</v>
      </c>
      <c r="AU327" s="161" t="s">
        <v>86</v>
      </c>
      <c r="AY327" s="18" t="s">
        <v>159</v>
      </c>
      <c r="BE327" s="162">
        <f t="shared" si="14"/>
        <v>0</v>
      </c>
      <c r="BF327" s="162">
        <f t="shared" si="15"/>
        <v>0</v>
      </c>
      <c r="BG327" s="162">
        <f t="shared" si="16"/>
        <v>0</v>
      </c>
      <c r="BH327" s="162">
        <f t="shared" si="17"/>
        <v>0</v>
      </c>
      <c r="BI327" s="162">
        <f t="shared" si="18"/>
        <v>0</v>
      </c>
      <c r="BJ327" s="18" t="s">
        <v>86</v>
      </c>
      <c r="BK327" s="162">
        <f t="shared" si="19"/>
        <v>0</v>
      </c>
      <c r="BL327" s="18" t="s">
        <v>209</v>
      </c>
      <c r="BM327" s="161" t="s">
        <v>538</v>
      </c>
    </row>
    <row r="328" spans="1:65" s="2" customFormat="1" ht="33" customHeight="1">
      <c r="A328" s="33"/>
      <c r="B328" s="149"/>
      <c r="C328" s="150" t="s">
        <v>567</v>
      </c>
      <c r="D328" s="150" t="s">
        <v>162</v>
      </c>
      <c r="E328" s="151" t="s">
        <v>2014</v>
      </c>
      <c r="F328" s="152" t="s">
        <v>2015</v>
      </c>
      <c r="G328" s="153" t="s">
        <v>621</v>
      </c>
      <c r="H328" s="154">
        <v>5</v>
      </c>
      <c r="I328" s="271"/>
      <c r="J328" s="156">
        <f t="shared" si="10"/>
        <v>0</v>
      </c>
      <c r="K328" s="152" t="s">
        <v>1</v>
      </c>
      <c r="L328" s="34"/>
      <c r="M328" s="157" t="s">
        <v>1</v>
      </c>
      <c r="N328" s="158" t="s">
        <v>39</v>
      </c>
      <c r="O328" s="59"/>
      <c r="P328" s="159">
        <f t="shared" si="11"/>
        <v>0</v>
      </c>
      <c r="Q328" s="159">
        <v>0</v>
      </c>
      <c r="R328" s="159">
        <f t="shared" si="12"/>
        <v>0</v>
      </c>
      <c r="S328" s="159">
        <v>0</v>
      </c>
      <c r="T328" s="160">
        <f t="shared" si="13"/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61" t="s">
        <v>209</v>
      </c>
      <c r="AT328" s="161" t="s">
        <v>162</v>
      </c>
      <c r="AU328" s="161" t="s">
        <v>86</v>
      </c>
      <c r="AY328" s="18" t="s">
        <v>159</v>
      </c>
      <c r="BE328" s="162">
        <f t="shared" si="14"/>
        <v>0</v>
      </c>
      <c r="BF328" s="162">
        <f t="shared" si="15"/>
        <v>0</v>
      </c>
      <c r="BG328" s="162">
        <f t="shared" si="16"/>
        <v>0</v>
      </c>
      <c r="BH328" s="162">
        <f t="shared" si="17"/>
        <v>0</v>
      </c>
      <c r="BI328" s="162">
        <f t="shared" si="18"/>
        <v>0</v>
      </c>
      <c r="BJ328" s="18" t="s">
        <v>86</v>
      </c>
      <c r="BK328" s="162">
        <f t="shared" si="19"/>
        <v>0</v>
      </c>
      <c r="BL328" s="18" t="s">
        <v>209</v>
      </c>
      <c r="BM328" s="161" t="s">
        <v>541</v>
      </c>
    </row>
    <row r="329" spans="1:65" s="2" customFormat="1" ht="33" customHeight="1">
      <c r="A329" s="33"/>
      <c r="B329" s="149"/>
      <c r="C329" s="150" t="s">
        <v>572</v>
      </c>
      <c r="D329" s="150" t="s">
        <v>162</v>
      </c>
      <c r="E329" s="151" t="s">
        <v>2016</v>
      </c>
      <c r="F329" s="152" t="s">
        <v>2017</v>
      </c>
      <c r="G329" s="153" t="s">
        <v>621</v>
      </c>
      <c r="H329" s="154">
        <v>3</v>
      </c>
      <c r="I329" s="271"/>
      <c r="J329" s="156">
        <f t="shared" si="10"/>
        <v>0</v>
      </c>
      <c r="K329" s="152" t="s">
        <v>1</v>
      </c>
      <c r="L329" s="34"/>
      <c r="M329" s="157" t="s">
        <v>1</v>
      </c>
      <c r="N329" s="158" t="s">
        <v>39</v>
      </c>
      <c r="O329" s="59"/>
      <c r="P329" s="159">
        <f t="shared" si="11"/>
        <v>0</v>
      </c>
      <c r="Q329" s="159">
        <v>0</v>
      </c>
      <c r="R329" s="159">
        <f t="shared" si="12"/>
        <v>0</v>
      </c>
      <c r="S329" s="159">
        <v>0</v>
      </c>
      <c r="T329" s="160">
        <f t="shared" si="13"/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1" t="s">
        <v>209</v>
      </c>
      <c r="AT329" s="161" t="s">
        <v>162</v>
      </c>
      <c r="AU329" s="161" t="s">
        <v>86</v>
      </c>
      <c r="AY329" s="18" t="s">
        <v>159</v>
      </c>
      <c r="BE329" s="162">
        <f t="shared" si="14"/>
        <v>0</v>
      </c>
      <c r="BF329" s="162">
        <f t="shared" si="15"/>
        <v>0</v>
      </c>
      <c r="BG329" s="162">
        <f t="shared" si="16"/>
        <v>0</v>
      </c>
      <c r="BH329" s="162">
        <f t="shared" si="17"/>
        <v>0</v>
      </c>
      <c r="BI329" s="162">
        <f t="shared" si="18"/>
        <v>0</v>
      </c>
      <c r="BJ329" s="18" t="s">
        <v>86</v>
      </c>
      <c r="BK329" s="162">
        <f t="shared" si="19"/>
        <v>0</v>
      </c>
      <c r="BL329" s="18" t="s">
        <v>209</v>
      </c>
      <c r="BM329" s="161" t="s">
        <v>545</v>
      </c>
    </row>
    <row r="330" spans="1:65" s="2" customFormat="1" ht="33" customHeight="1">
      <c r="A330" s="33"/>
      <c r="B330" s="149"/>
      <c r="C330" s="150" t="s">
        <v>577</v>
      </c>
      <c r="D330" s="150" t="s">
        <v>162</v>
      </c>
      <c r="E330" s="151" t="s">
        <v>2018</v>
      </c>
      <c r="F330" s="152" t="s">
        <v>2019</v>
      </c>
      <c r="G330" s="153" t="s">
        <v>621</v>
      </c>
      <c r="H330" s="154">
        <v>9</v>
      </c>
      <c r="I330" s="271"/>
      <c r="J330" s="156">
        <f t="shared" si="10"/>
        <v>0</v>
      </c>
      <c r="K330" s="152" t="s">
        <v>1</v>
      </c>
      <c r="L330" s="34"/>
      <c r="M330" s="157" t="s">
        <v>1</v>
      </c>
      <c r="N330" s="158" t="s">
        <v>39</v>
      </c>
      <c r="O330" s="59"/>
      <c r="P330" s="159">
        <f t="shared" si="11"/>
        <v>0</v>
      </c>
      <c r="Q330" s="159">
        <v>0</v>
      </c>
      <c r="R330" s="159">
        <f t="shared" si="12"/>
        <v>0</v>
      </c>
      <c r="S330" s="159">
        <v>0</v>
      </c>
      <c r="T330" s="160">
        <f t="shared" si="13"/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1" t="s">
        <v>209</v>
      </c>
      <c r="AT330" s="161" t="s">
        <v>162</v>
      </c>
      <c r="AU330" s="161" t="s">
        <v>86</v>
      </c>
      <c r="AY330" s="18" t="s">
        <v>159</v>
      </c>
      <c r="BE330" s="162">
        <f t="shared" si="14"/>
        <v>0</v>
      </c>
      <c r="BF330" s="162">
        <f t="shared" si="15"/>
        <v>0</v>
      </c>
      <c r="BG330" s="162">
        <f t="shared" si="16"/>
        <v>0</v>
      </c>
      <c r="BH330" s="162">
        <f t="shared" si="17"/>
        <v>0</v>
      </c>
      <c r="BI330" s="162">
        <f t="shared" si="18"/>
        <v>0</v>
      </c>
      <c r="BJ330" s="18" t="s">
        <v>86</v>
      </c>
      <c r="BK330" s="162">
        <f t="shared" si="19"/>
        <v>0</v>
      </c>
      <c r="BL330" s="18" t="s">
        <v>209</v>
      </c>
      <c r="BM330" s="161" t="s">
        <v>548</v>
      </c>
    </row>
    <row r="331" spans="1:65" s="2" customFormat="1" ht="24.2" customHeight="1">
      <c r="A331" s="33"/>
      <c r="B331" s="149"/>
      <c r="C331" s="150" t="s">
        <v>398</v>
      </c>
      <c r="D331" s="150" t="s">
        <v>162</v>
      </c>
      <c r="E331" s="151" t="s">
        <v>2020</v>
      </c>
      <c r="F331" s="152" t="s">
        <v>2021</v>
      </c>
      <c r="G331" s="153" t="s">
        <v>246</v>
      </c>
      <c r="H331" s="154">
        <v>9.0399999999999991</v>
      </c>
      <c r="I331" s="271"/>
      <c r="J331" s="156">
        <f t="shared" si="10"/>
        <v>0</v>
      </c>
      <c r="K331" s="152" t="s">
        <v>1</v>
      </c>
      <c r="L331" s="34"/>
      <c r="M331" s="157" t="s">
        <v>1</v>
      </c>
      <c r="N331" s="158" t="s">
        <v>39</v>
      </c>
      <c r="O331" s="59"/>
      <c r="P331" s="159">
        <f t="shared" si="11"/>
        <v>0</v>
      </c>
      <c r="Q331" s="159">
        <v>0</v>
      </c>
      <c r="R331" s="159">
        <f t="shared" si="12"/>
        <v>0</v>
      </c>
      <c r="S331" s="159">
        <v>0</v>
      </c>
      <c r="T331" s="160">
        <f t="shared" si="13"/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1" t="s">
        <v>209</v>
      </c>
      <c r="AT331" s="161" t="s">
        <v>162</v>
      </c>
      <c r="AU331" s="161" t="s">
        <v>86</v>
      </c>
      <c r="AY331" s="18" t="s">
        <v>159</v>
      </c>
      <c r="BE331" s="162">
        <f t="shared" si="14"/>
        <v>0</v>
      </c>
      <c r="BF331" s="162">
        <f t="shared" si="15"/>
        <v>0</v>
      </c>
      <c r="BG331" s="162">
        <f t="shared" si="16"/>
        <v>0</v>
      </c>
      <c r="BH331" s="162">
        <f t="shared" si="17"/>
        <v>0</v>
      </c>
      <c r="BI331" s="162">
        <f t="shared" si="18"/>
        <v>0</v>
      </c>
      <c r="BJ331" s="18" t="s">
        <v>86</v>
      </c>
      <c r="BK331" s="162">
        <f t="shared" si="19"/>
        <v>0</v>
      </c>
      <c r="BL331" s="18" t="s">
        <v>209</v>
      </c>
      <c r="BM331" s="161" t="s">
        <v>552</v>
      </c>
    </row>
    <row r="332" spans="1:65" s="13" customFormat="1" ht="11.25">
      <c r="B332" s="163"/>
      <c r="D332" s="164" t="s">
        <v>168</v>
      </c>
      <c r="E332" s="165" t="s">
        <v>1</v>
      </c>
      <c r="F332" s="166" t="s">
        <v>2022</v>
      </c>
      <c r="H332" s="167">
        <v>9.0399999999999991</v>
      </c>
      <c r="I332" s="168"/>
      <c r="L332" s="163"/>
      <c r="M332" s="169"/>
      <c r="N332" s="170"/>
      <c r="O332" s="170"/>
      <c r="P332" s="170"/>
      <c r="Q332" s="170"/>
      <c r="R332" s="170"/>
      <c r="S332" s="170"/>
      <c r="T332" s="171"/>
      <c r="AT332" s="165" t="s">
        <v>168</v>
      </c>
      <c r="AU332" s="165" t="s">
        <v>86</v>
      </c>
      <c r="AV332" s="13" t="s">
        <v>86</v>
      </c>
      <c r="AW332" s="13" t="s">
        <v>30</v>
      </c>
      <c r="AX332" s="13" t="s">
        <v>73</v>
      </c>
      <c r="AY332" s="165" t="s">
        <v>159</v>
      </c>
    </row>
    <row r="333" spans="1:65" s="14" customFormat="1" ht="11.25">
      <c r="B333" s="172"/>
      <c r="D333" s="164" t="s">
        <v>168</v>
      </c>
      <c r="E333" s="173" t="s">
        <v>1</v>
      </c>
      <c r="F333" s="174" t="s">
        <v>170</v>
      </c>
      <c r="H333" s="175">
        <v>9.0399999999999991</v>
      </c>
      <c r="I333" s="176"/>
      <c r="L333" s="172"/>
      <c r="M333" s="177"/>
      <c r="N333" s="178"/>
      <c r="O333" s="178"/>
      <c r="P333" s="178"/>
      <c r="Q333" s="178"/>
      <c r="R333" s="178"/>
      <c r="S333" s="178"/>
      <c r="T333" s="179"/>
      <c r="AT333" s="173" t="s">
        <v>168</v>
      </c>
      <c r="AU333" s="173" t="s">
        <v>86</v>
      </c>
      <c r="AV333" s="14" t="s">
        <v>167</v>
      </c>
      <c r="AW333" s="14" t="s">
        <v>30</v>
      </c>
      <c r="AX333" s="14" t="s">
        <v>80</v>
      </c>
      <c r="AY333" s="173" t="s">
        <v>159</v>
      </c>
    </row>
    <row r="334" spans="1:65" s="2" customFormat="1" ht="24.2" customHeight="1">
      <c r="A334" s="33"/>
      <c r="B334" s="149"/>
      <c r="C334" s="150" t="s">
        <v>586</v>
      </c>
      <c r="D334" s="150" t="s">
        <v>162</v>
      </c>
      <c r="E334" s="151" t="s">
        <v>2023</v>
      </c>
      <c r="F334" s="152" t="s">
        <v>2024</v>
      </c>
      <c r="G334" s="153" t="s">
        <v>246</v>
      </c>
      <c r="H334" s="154">
        <v>4.4000000000000004</v>
      </c>
      <c r="I334" s="271"/>
      <c r="J334" s="156">
        <f>ROUND(I334*H334,2)</f>
        <v>0</v>
      </c>
      <c r="K334" s="152" t="s">
        <v>1</v>
      </c>
      <c r="L334" s="34"/>
      <c r="M334" s="157" t="s">
        <v>1</v>
      </c>
      <c r="N334" s="158" t="s">
        <v>39</v>
      </c>
      <c r="O334" s="59"/>
      <c r="P334" s="159">
        <f>O334*H334</f>
        <v>0</v>
      </c>
      <c r="Q334" s="159">
        <v>0</v>
      </c>
      <c r="R334" s="159">
        <f>Q334*H334</f>
        <v>0</v>
      </c>
      <c r="S334" s="159">
        <v>0</v>
      </c>
      <c r="T334" s="160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1" t="s">
        <v>209</v>
      </c>
      <c r="AT334" s="161" t="s">
        <v>162</v>
      </c>
      <c r="AU334" s="161" t="s">
        <v>86</v>
      </c>
      <c r="AY334" s="18" t="s">
        <v>159</v>
      </c>
      <c r="BE334" s="162">
        <f>IF(N334="základní",J334,0)</f>
        <v>0</v>
      </c>
      <c r="BF334" s="162">
        <f>IF(N334="snížená",J334,0)</f>
        <v>0</v>
      </c>
      <c r="BG334" s="162">
        <f>IF(N334="zákl. přenesená",J334,0)</f>
        <v>0</v>
      </c>
      <c r="BH334" s="162">
        <f>IF(N334="sníž. přenesená",J334,0)</f>
        <v>0</v>
      </c>
      <c r="BI334" s="162">
        <f>IF(N334="nulová",J334,0)</f>
        <v>0</v>
      </c>
      <c r="BJ334" s="18" t="s">
        <v>86</v>
      </c>
      <c r="BK334" s="162">
        <f>ROUND(I334*H334,2)</f>
        <v>0</v>
      </c>
      <c r="BL334" s="18" t="s">
        <v>209</v>
      </c>
      <c r="BM334" s="161" t="s">
        <v>2025</v>
      </c>
    </row>
    <row r="335" spans="1:65" s="13" customFormat="1" ht="11.25">
      <c r="B335" s="163"/>
      <c r="D335" s="164" t="s">
        <v>168</v>
      </c>
      <c r="E335" s="165" t="s">
        <v>1</v>
      </c>
      <c r="F335" s="166" t="s">
        <v>2026</v>
      </c>
      <c r="H335" s="167">
        <v>4.4000000000000004</v>
      </c>
      <c r="I335" s="168"/>
      <c r="L335" s="163"/>
      <c r="M335" s="169"/>
      <c r="N335" s="170"/>
      <c r="O335" s="170"/>
      <c r="P335" s="170"/>
      <c r="Q335" s="170"/>
      <c r="R335" s="170"/>
      <c r="S335" s="170"/>
      <c r="T335" s="171"/>
      <c r="AT335" s="165" t="s">
        <v>168</v>
      </c>
      <c r="AU335" s="165" t="s">
        <v>86</v>
      </c>
      <c r="AV335" s="13" t="s">
        <v>86</v>
      </c>
      <c r="AW335" s="13" t="s">
        <v>30</v>
      </c>
      <c r="AX335" s="13" t="s">
        <v>73</v>
      </c>
      <c r="AY335" s="165" t="s">
        <v>159</v>
      </c>
    </row>
    <row r="336" spans="1:65" s="14" customFormat="1" ht="11.25">
      <c r="B336" s="172"/>
      <c r="D336" s="164" t="s">
        <v>168</v>
      </c>
      <c r="E336" s="173" t="s">
        <v>1</v>
      </c>
      <c r="F336" s="174" t="s">
        <v>170</v>
      </c>
      <c r="H336" s="175">
        <v>4.4000000000000004</v>
      </c>
      <c r="I336" s="176"/>
      <c r="L336" s="172"/>
      <c r="M336" s="177"/>
      <c r="N336" s="178"/>
      <c r="O336" s="178"/>
      <c r="P336" s="178"/>
      <c r="Q336" s="178"/>
      <c r="R336" s="178"/>
      <c r="S336" s="178"/>
      <c r="T336" s="179"/>
      <c r="AT336" s="173" t="s">
        <v>168</v>
      </c>
      <c r="AU336" s="173" t="s">
        <v>86</v>
      </c>
      <c r="AV336" s="14" t="s">
        <v>167</v>
      </c>
      <c r="AW336" s="14" t="s">
        <v>30</v>
      </c>
      <c r="AX336" s="14" t="s">
        <v>80</v>
      </c>
      <c r="AY336" s="173" t="s">
        <v>159</v>
      </c>
    </row>
    <row r="337" spans="1:65" s="2" customFormat="1" ht="24.2" customHeight="1">
      <c r="A337" s="33"/>
      <c r="B337" s="149"/>
      <c r="C337" s="150" t="s">
        <v>401</v>
      </c>
      <c r="D337" s="150" t="s">
        <v>162</v>
      </c>
      <c r="E337" s="151" t="s">
        <v>2027</v>
      </c>
      <c r="F337" s="152" t="s">
        <v>2024</v>
      </c>
      <c r="G337" s="153" t="s">
        <v>246</v>
      </c>
      <c r="H337" s="154">
        <v>5.9</v>
      </c>
      <c r="I337" s="271"/>
      <c r="J337" s="156">
        <f>ROUND(I337*H337,2)</f>
        <v>0</v>
      </c>
      <c r="K337" s="152" t="s">
        <v>1</v>
      </c>
      <c r="L337" s="34"/>
      <c r="M337" s="157" t="s">
        <v>1</v>
      </c>
      <c r="N337" s="158" t="s">
        <v>39</v>
      </c>
      <c r="O337" s="59"/>
      <c r="P337" s="159">
        <f>O337*H337</f>
        <v>0</v>
      </c>
      <c r="Q337" s="159">
        <v>0</v>
      </c>
      <c r="R337" s="159">
        <f>Q337*H337</f>
        <v>0</v>
      </c>
      <c r="S337" s="159">
        <v>0</v>
      </c>
      <c r="T337" s="160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1" t="s">
        <v>209</v>
      </c>
      <c r="AT337" s="161" t="s">
        <v>162</v>
      </c>
      <c r="AU337" s="161" t="s">
        <v>86</v>
      </c>
      <c r="AY337" s="18" t="s">
        <v>159</v>
      </c>
      <c r="BE337" s="162">
        <f>IF(N337="základní",J337,0)</f>
        <v>0</v>
      </c>
      <c r="BF337" s="162">
        <f>IF(N337="snížená",J337,0)</f>
        <v>0</v>
      </c>
      <c r="BG337" s="162">
        <f>IF(N337="zákl. přenesená",J337,0)</f>
        <v>0</v>
      </c>
      <c r="BH337" s="162">
        <f>IF(N337="sníž. přenesená",J337,0)</f>
        <v>0</v>
      </c>
      <c r="BI337" s="162">
        <f>IF(N337="nulová",J337,0)</f>
        <v>0</v>
      </c>
      <c r="BJ337" s="18" t="s">
        <v>86</v>
      </c>
      <c r="BK337" s="162">
        <f>ROUND(I337*H337,2)</f>
        <v>0</v>
      </c>
      <c r="BL337" s="18" t="s">
        <v>209</v>
      </c>
      <c r="BM337" s="161" t="s">
        <v>557</v>
      </c>
    </row>
    <row r="338" spans="1:65" s="13" customFormat="1" ht="11.25">
      <c r="B338" s="163"/>
      <c r="D338" s="164" t="s">
        <v>168</v>
      </c>
      <c r="E338" s="165" t="s">
        <v>1</v>
      </c>
      <c r="F338" s="166" t="s">
        <v>2028</v>
      </c>
      <c r="H338" s="167">
        <v>5.9</v>
      </c>
      <c r="I338" s="168"/>
      <c r="L338" s="163"/>
      <c r="M338" s="169"/>
      <c r="N338" s="170"/>
      <c r="O338" s="170"/>
      <c r="P338" s="170"/>
      <c r="Q338" s="170"/>
      <c r="R338" s="170"/>
      <c r="S338" s="170"/>
      <c r="T338" s="171"/>
      <c r="AT338" s="165" t="s">
        <v>168</v>
      </c>
      <c r="AU338" s="165" t="s">
        <v>86</v>
      </c>
      <c r="AV338" s="13" t="s">
        <v>86</v>
      </c>
      <c r="AW338" s="13" t="s">
        <v>30</v>
      </c>
      <c r="AX338" s="13" t="s">
        <v>73</v>
      </c>
      <c r="AY338" s="165" t="s">
        <v>159</v>
      </c>
    </row>
    <row r="339" spans="1:65" s="14" customFormat="1" ht="11.25">
      <c r="B339" s="172"/>
      <c r="D339" s="164" t="s">
        <v>168</v>
      </c>
      <c r="E339" s="173" t="s">
        <v>1</v>
      </c>
      <c r="F339" s="174" t="s">
        <v>170</v>
      </c>
      <c r="H339" s="175">
        <v>5.9</v>
      </c>
      <c r="I339" s="176"/>
      <c r="L339" s="172"/>
      <c r="M339" s="177"/>
      <c r="N339" s="178"/>
      <c r="O339" s="178"/>
      <c r="P339" s="178"/>
      <c r="Q339" s="178"/>
      <c r="R339" s="178"/>
      <c r="S339" s="178"/>
      <c r="T339" s="179"/>
      <c r="AT339" s="173" t="s">
        <v>168</v>
      </c>
      <c r="AU339" s="173" t="s">
        <v>86</v>
      </c>
      <c r="AV339" s="14" t="s">
        <v>167</v>
      </c>
      <c r="AW339" s="14" t="s">
        <v>30</v>
      </c>
      <c r="AX339" s="14" t="s">
        <v>80</v>
      </c>
      <c r="AY339" s="173" t="s">
        <v>159</v>
      </c>
    </row>
    <row r="340" spans="1:65" s="2" customFormat="1" ht="24.2" customHeight="1">
      <c r="A340" s="33"/>
      <c r="B340" s="149"/>
      <c r="C340" s="150" t="s">
        <v>596</v>
      </c>
      <c r="D340" s="150" t="s">
        <v>162</v>
      </c>
      <c r="E340" s="151" t="s">
        <v>2029</v>
      </c>
      <c r="F340" s="152" t="s">
        <v>2024</v>
      </c>
      <c r="G340" s="153" t="s">
        <v>246</v>
      </c>
      <c r="H340" s="154">
        <v>7.9</v>
      </c>
      <c r="I340" s="271"/>
      <c r="J340" s="156">
        <f>ROUND(I340*H340,2)</f>
        <v>0</v>
      </c>
      <c r="K340" s="152" t="s">
        <v>1</v>
      </c>
      <c r="L340" s="34"/>
      <c r="M340" s="157" t="s">
        <v>1</v>
      </c>
      <c r="N340" s="158" t="s">
        <v>39</v>
      </c>
      <c r="O340" s="59"/>
      <c r="P340" s="159">
        <f>O340*H340</f>
        <v>0</v>
      </c>
      <c r="Q340" s="159">
        <v>0</v>
      </c>
      <c r="R340" s="159">
        <f>Q340*H340</f>
        <v>0</v>
      </c>
      <c r="S340" s="159">
        <v>0</v>
      </c>
      <c r="T340" s="160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1" t="s">
        <v>209</v>
      </c>
      <c r="AT340" s="161" t="s">
        <v>162</v>
      </c>
      <c r="AU340" s="161" t="s">
        <v>86</v>
      </c>
      <c r="AY340" s="18" t="s">
        <v>159</v>
      </c>
      <c r="BE340" s="162">
        <f>IF(N340="základní",J340,0)</f>
        <v>0</v>
      </c>
      <c r="BF340" s="162">
        <f>IF(N340="snížená",J340,0)</f>
        <v>0</v>
      </c>
      <c r="BG340" s="162">
        <f>IF(N340="zákl. přenesená",J340,0)</f>
        <v>0</v>
      </c>
      <c r="BH340" s="162">
        <f>IF(N340="sníž. přenesená",J340,0)</f>
        <v>0</v>
      </c>
      <c r="BI340" s="162">
        <f>IF(N340="nulová",J340,0)</f>
        <v>0</v>
      </c>
      <c r="BJ340" s="18" t="s">
        <v>86</v>
      </c>
      <c r="BK340" s="162">
        <f>ROUND(I340*H340,2)</f>
        <v>0</v>
      </c>
      <c r="BL340" s="18" t="s">
        <v>209</v>
      </c>
      <c r="BM340" s="161" t="s">
        <v>2030</v>
      </c>
    </row>
    <row r="341" spans="1:65" s="13" customFormat="1" ht="11.25">
      <c r="B341" s="163"/>
      <c r="D341" s="164" t="s">
        <v>168</v>
      </c>
      <c r="E341" s="165" t="s">
        <v>1</v>
      </c>
      <c r="F341" s="166" t="s">
        <v>2031</v>
      </c>
      <c r="H341" s="167">
        <v>7.9</v>
      </c>
      <c r="I341" s="168"/>
      <c r="L341" s="163"/>
      <c r="M341" s="169"/>
      <c r="N341" s="170"/>
      <c r="O341" s="170"/>
      <c r="P341" s="170"/>
      <c r="Q341" s="170"/>
      <c r="R341" s="170"/>
      <c r="S341" s="170"/>
      <c r="T341" s="171"/>
      <c r="AT341" s="165" t="s">
        <v>168</v>
      </c>
      <c r="AU341" s="165" t="s">
        <v>86</v>
      </c>
      <c r="AV341" s="13" t="s">
        <v>86</v>
      </c>
      <c r="AW341" s="13" t="s">
        <v>30</v>
      </c>
      <c r="AX341" s="13" t="s">
        <v>73</v>
      </c>
      <c r="AY341" s="165" t="s">
        <v>159</v>
      </c>
    </row>
    <row r="342" spans="1:65" s="14" customFormat="1" ht="11.25">
      <c r="B342" s="172"/>
      <c r="D342" s="164" t="s">
        <v>168</v>
      </c>
      <c r="E342" s="173" t="s">
        <v>1</v>
      </c>
      <c r="F342" s="174" t="s">
        <v>170</v>
      </c>
      <c r="H342" s="175">
        <v>7.9</v>
      </c>
      <c r="I342" s="176"/>
      <c r="L342" s="172"/>
      <c r="M342" s="177"/>
      <c r="N342" s="178"/>
      <c r="O342" s="178"/>
      <c r="P342" s="178"/>
      <c r="Q342" s="178"/>
      <c r="R342" s="178"/>
      <c r="S342" s="178"/>
      <c r="T342" s="179"/>
      <c r="AT342" s="173" t="s">
        <v>168</v>
      </c>
      <c r="AU342" s="173" t="s">
        <v>86</v>
      </c>
      <c r="AV342" s="14" t="s">
        <v>167</v>
      </c>
      <c r="AW342" s="14" t="s">
        <v>30</v>
      </c>
      <c r="AX342" s="14" t="s">
        <v>80</v>
      </c>
      <c r="AY342" s="173" t="s">
        <v>159</v>
      </c>
    </row>
    <row r="343" spans="1:65" s="2" customFormat="1" ht="24.2" customHeight="1">
      <c r="A343" s="33"/>
      <c r="B343" s="149"/>
      <c r="C343" s="150" t="s">
        <v>406</v>
      </c>
      <c r="D343" s="150" t="s">
        <v>162</v>
      </c>
      <c r="E343" s="151" t="s">
        <v>2032</v>
      </c>
      <c r="F343" s="152" t="s">
        <v>2024</v>
      </c>
      <c r="G343" s="153" t="s">
        <v>246</v>
      </c>
      <c r="H343" s="154">
        <v>5.13</v>
      </c>
      <c r="I343" s="271"/>
      <c r="J343" s="156">
        <f>ROUND(I343*H343,2)</f>
        <v>0</v>
      </c>
      <c r="K343" s="152" t="s">
        <v>1</v>
      </c>
      <c r="L343" s="34"/>
      <c r="M343" s="157" t="s">
        <v>1</v>
      </c>
      <c r="N343" s="158" t="s">
        <v>39</v>
      </c>
      <c r="O343" s="59"/>
      <c r="P343" s="159">
        <f>O343*H343</f>
        <v>0</v>
      </c>
      <c r="Q343" s="159">
        <v>0</v>
      </c>
      <c r="R343" s="159">
        <f>Q343*H343</f>
        <v>0</v>
      </c>
      <c r="S343" s="159">
        <v>0</v>
      </c>
      <c r="T343" s="160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1" t="s">
        <v>209</v>
      </c>
      <c r="AT343" s="161" t="s">
        <v>162</v>
      </c>
      <c r="AU343" s="161" t="s">
        <v>86</v>
      </c>
      <c r="AY343" s="18" t="s">
        <v>159</v>
      </c>
      <c r="BE343" s="162">
        <f>IF(N343="základní",J343,0)</f>
        <v>0</v>
      </c>
      <c r="BF343" s="162">
        <f>IF(N343="snížená",J343,0)</f>
        <v>0</v>
      </c>
      <c r="BG343" s="162">
        <f>IF(N343="zákl. přenesená",J343,0)</f>
        <v>0</v>
      </c>
      <c r="BH343" s="162">
        <f>IF(N343="sníž. přenesená",J343,0)</f>
        <v>0</v>
      </c>
      <c r="BI343" s="162">
        <f>IF(N343="nulová",J343,0)</f>
        <v>0</v>
      </c>
      <c r="BJ343" s="18" t="s">
        <v>86</v>
      </c>
      <c r="BK343" s="162">
        <f>ROUND(I343*H343,2)</f>
        <v>0</v>
      </c>
      <c r="BL343" s="18" t="s">
        <v>209</v>
      </c>
      <c r="BM343" s="161" t="s">
        <v>2033</v>
      </c>
    </row>
    <row r="344" spans="1:65" s="13" customFormat="1" ht="11.25">
      <c r="B344" s="163"/>
      <c r="D344" s="164" t="s">
        <v>168</v>
      </c>
      <c r="E344" s="165" t="s">
        <v>1</v>
      </c>
      <c r="F344" s="166" t="s">
        <v>2034</v>
      </c>
      <c r="H344" s="167">
        <v>5.13</v>
      </c>
      <c r="I344" s="168"/>
      <c r="L344" s="163"/>
      <c r="M344" s="169"/>
      <c r="N344" s="170"/>
      <c r="O344" s="170"/>
      <c r="P344" s="170"/>
      <c r="Q344" s="170"/>
      <c r="R344" s="170"/>
      <c r="S344" s="170"/>
      <c r="T344" s="171"/>
      <c r="AT344" s="165" t="s">
        <v>168</v>
      </c>
      <c r="AU344" s="165" t="s">
        <v>86</v>
      </c>
      <c r="AV344" s="13" t="s">
        <v>86</v>
      </c>
      <c r="AW344" s="13" t="s">
        <v>30</v>
      </c>
      <c r="AX344" s="13" t="s">
        <v>73</v>
      </c>
      <c r="AY344" s="165" t="s">
        <v>159</v>
      </c>
    </row>
    <row r="345" spans="1:65" s="14" customFormat="1" ht="11.25">
      <c r="B345" s="172"/>
      <c r="D345" s="164" t="s">
        <v>168</v>
      </c>
      <c r="E345" s="173" t="s">
        <v>1</v>
      </c>
      <c r="F345" s="174" t="s">
        <v>170</v>
      </c>
      <c r="H345" s="175">
        <v>5.13</v>
      </c>
      <c r="I345" s="176"/>
      <c r="L345" s="172"/>
      <c r="M345" s="177"/>
      <c r="N345" s="178"/>
      <c r="O345" s="178"/>
      <c r="P345" s="178"/>
      <c r="Q345" s="178"/>
      <c r="R345" s="178"/>
      <c r="S345" s="178"/>
      <c r="T345" s="179"/>
      <c r="AT345" s="173" t="s">
        <v>168</v>
      </c>
      <c r="AU345" s="173" t="s">
        <v>86</v>
      </c>
      <c r="AV345" s="14" t="s">
        <v>167</v>
      </c>
      <c r="AW345" s="14" t="s">
        <v>30</v>
      </c>
      <c r="AX345" s="14" t="s">
        <v>80</v>
      </c>
      <c r="AY345" s="173" t="s">
        <v>159</v>
      </c>
    </row>
    <row r="346" spans="1:65" s="2" customFormat="1" ht="24.2" customHeight="1">
      <c r="A346" s="33"/>
      <c r="B346" s="149"/>
      <c r="C346" s="150" t="s">
        <v>605</v>
      </c>
      <c r="D346" s="150" t="s">
        <v>162</v>
      </c>
      <c r="E346" s="151" t="s">
        <v>2035</v>
      </c>
      <c r="F346" s="152" t="s">
        <v>2024</v>
      </c>
      <c r="G346" s="153" t="s">
        <v>246</v>
      </c>
      <c r="H346" s="154">
        <v>10.4</v>
      </c>
      <c r="I346" s="271"/>
      <c r="J346" s="156">
        <f>ROUND(I346*H346,2)</f>
        <v>0</v>
      </c>
      <c r="K346" s="152" t="s">
        <v>1</v>
      </c>
      <c r="L346" s="34"/>
      <c r="M346" s="157" t="s">
        <v>1</v>
      </c>
      <c r="N346" s="158" t="s">
        <v>39</v>
      </c>
      <c r="O346" s="59"/>
      <c r="P346" s="159">
        <f>O346*H346</f>
        <v>0</v>
      </c>
      <c r="Q346" s="159">
        <v>0</v>
      </c>
      <c r="R346" s="159">
        <f>Q346*H346</f>
        <v>0</v>
      </c>
      <c r="S346" s="159">
        <v>0</v>
      </c>
      <c r="T346" s="160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1" t="s">
        <v>209</v>
      </c>
      <c r="AT346" s="161" t="s">
        <v>162</v>
      </c>
      <c r="AU346" s="161" t="s">
        <v>86</v>
      </c>
      <c r="AY346" s="18" t="s">
        <v>159</v>
      </c>
      <c r="BE346" s="162">
        <f>IF(N346="základní",J346,0)</f>
        <v>0</v>
      </c>
      <c r="BF346" s="162">
        <f>IF(N346="snížená",J346,0)</f>
        <v>0</v>
      </c>
      <c r="BG346" s="162">
        <f>IF(N346="zákl. přenesená",J346,0)</f>
        <v>0</v>
      </c>
      <c r="BH346" s="162">
        <f>IF(N346="sníž. přenesená",J346,0)</f>
        <v>0</v>
      </c>
      <c r="BI346" s="162">
        <f>IF(N346="nulová",J346,0)</f>
        <v>0</v>
      </c>
      <c r="BJ346" s="18" t="s">
        <v>86</v>
      </c>
      <c r="BK346" s="162">
        <f>ROUND(I346*H346,2)</f>
        <v>0</v>
      </c>
      <c r="BL346" s="18" t="s">
        <v>209</v>
      </c>
      <c r="BM346" s="161" t="s">
        <v>2036</v>
      </c>
    </row>
    <row r="347" spans="1:65" s="13" customFormat="1" ht="11.25">
      <c r="B347" s="163"/>
      <c r="D347" s="164" t="s">
        <v>168</v>
      </c>
      <c r="E347" s="165" t="s">
        <v>1</v>
      </c>
      <c r="F347" s="166" t="s">
        <v>2037</v>
      </c>
      <c r="H347" s="167">
        <v>10.4</v>
      </c>
      <c r="I347" s="168"/>
      <c r="L347" s="163"/>
      <c r="M347" s="169"/>
      <c r="N347" s="170"/>
      <c r="O347" s="170"/>
      <c r="P347" s="170"/>
      <c r="Q347" s="170"/>
      <c r="R347" s="170"/>
      <c r="S347" s="170"/>
      <c r="T347" s="171"/>
      <c r="AT347" s="165" t="s">
        <v>168</v>
      </c>
      <c r="AU347" s="165" t="s">
        <v>86</v>
      </c>
      <c r="AV347" s="13" t="s">
        <v>86</v>
      </c>
      <c r="AW347" s="13" t="s">
        <v>30</v>
      </c>
      <c r="AX347" s="13" t="s">
        <v>73</v>
      </c>
      <c r="AY347" s="165" t="s">
        <v>159</v>
      </c>
    </row>
    <row r="348" spans="1:65" s="14" customFormat="1" ht="11.25">
      <c r="B348" s="172"/>
      <c r="D348" s="164" t="s">
        <v>168</v>
      </c>
      <c r="E348" s="173" t="s">
        <v>1</v>
      </c>
      <c r="F348" s="174" t="s">
        <v>170</v>
      </c>
      <c r="H348" s="175">
        <v>10.4</v>
      </c>
      <c r="I348" s="176"/>
      <c r="L348" s="172"/>
      <c r="M348" s="177"/>
      <c r="N348" s="178"/>
      <c r="O348" s="178"/>
      <c r="P348" s="178"/>
      <c r="Q348" s="178"/>
      <c r="R348" s="178"/>
      <c r="S348" s="178"/>
      <c r="T348" s="179"/>
      <c r="AT348" s="173" t="s">
        <v>168</v>
      </c>
      <c r="AU348" s="173" t="s">
        <v>86</v>
      </c>
      <c r="AV348" s="14" t="s">
        <v>167</v>
      </c>
      <c r="AW348" s="14" t="s">
        <v>30</v>
      </c>
      <c r="AX348" s="14" t="s">
        <v>80</v>
      </c>
      <c r="AY348" s="173" t="s">
        <v>159</v>
      </c>
    </row>
    <row r="349" spans="1:65" s="2" customFormat="1" ht="24.2" customHeight="1">
      <c r="A349" s="33"/>
      <c r="B349" s="149"/>
      <c r="C349" s="150" t="s">
        <v>411</v>
      </c>
      <c r="D349" s="150" t="s">
        <v>162</v>
      </c>
      <c r="E349" s="151" t="s">
        <v>2038</v>
      </c>
      <c r="F349" s="152" t="s">
        <v>2024</v>
      </c>
      <c r="G349" s="153" t="s">
        <v>246</v>
      </c>
      <c r="H349" s="154">
        <v>16.350000000000001</v>
      </c>
      <c r="I349" s="271"/>
      <c r="J349" s="156">
        <f>ROUND(I349*H349,2)</f>
        <v>0</v>
      </c>
      <c r="K349" s="152" t="s">
        <v>1</v>
      </c>
      <c r="L349" s="34"/>
      <c r="M349" s="157" t="s">
        <v>1</v>
      </c>
      <c r="N349" s="158" t="s">
        <v>39</v>
      </c>
      <c r="O349" s="59"/>
      <c r="P349" s="159">
        <f>O349*H349</f>
        <v>0</v>
      </c>
      <c r="Q349" s="159">
        <v>0</v>
      </c>
      <c r="R349" s="159">
        <f>Q349*H349</f>
        <v>0</v>
      </c>
      <c r="S349" s="159">
        <v>0</v>
      </c>
      <c r="T349" s="160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1" t="s">
        <v>209</v>
      </c>
      <c r="AT349" s="161" t="s">
        <v>162</v>
      </c>
      <c r="AU349" s="161" t="s">
        <v>86</v>
      </c>
      <c r="AY349" s="18" t="s">
        <v>159</v>
      </c>
      <c r="BE349" s="162">
        <f>IF(N349="základní",J349,0)</f>
        <v>0</v>
      </c>
      <c r="BF349" s="162">
        <f>IF(N349="snížená",J349,0)</f>
        <v>0</v>
      </c>
      <c r="BG349" s="162">
        <f>IF(N349="zákl. přenesená",J349,0)</f>
        <v>0</v>
      </c>
      <c r="BH349" s="162">
        <f>IF(N349="sníž. přenesená",J349,0)</f>
        <v>0</v>
      </c>
      <c r="BI349" s="162">
        <f>IF(N349="nulová",J349,0)</f>
        <v>0</v>
      </c>
      <c r="BJ349" s="18" t="s">
        <v>86</v>
      </c>
      <c r="BK349" s="162">
        <f>ROUND(I349*H349,2)</f>
        <v>0</v>
      </c>
      <c r="BL349" s="18" t="s">
        <v>209</v>
      </c>
      <c r="BM349" s="161" t="s">
        <v>2039</v>
      </c>
    </row>
    <row r="350" spans="1:65" s="13" customFormat="1" ht="11.25">
      <c r="B350" s="163"/>
      <c r="D350" s="164" t="s">
        <v>168</v>
      </c>
      <c r="E350" s="165" t="s">
        <v>1</v>
      </c>
      <c r="F350" s="166" t="s">
        <v>2040</v>
      </c>
      <c r="H350" s="167">
        <v>16.350000000000001</v>
      </c>
      <c r="I350" s="168"/>
      <c r="L350" s="163"/>
      <c r="M350" s="169"/>
      <c r="N350" s="170"/>
      <c r="O350" s="170"/>
      <c r="P350" s="170"/>
      <c r="Q350" s="170"/>
      <c r="R350" s="170"/>
      <c r="S350" s="170"/>
      <c r="T350" s="171"/>
      <c r="AT350" s="165" t="s">
        <v>168</v>
      </c>
      <c r="AU350" s="165" t="s">
        <v>86</v>
      </c>
      <c r="AV350" s="13" t="s">
        <v>86</v>
      </c>
      <c r="AW350" s="13" t="s">
        <v>30</v>
      </c>
      <c r="AX350" s="13" t="s">
        <v>73</v>
      </c>
      <c r="AY350" s="165" t="s">
        <v>159</v>
      </c>
    </row>
    <row r="351" spans="1:65" s="14" customFormat="1" ht="11.25">
      <c r="B351" s="172"/>
      <c r="D351" s="164" t="s">
        <v>168</v>
      </c>
      <c r="E351" s="173" t="s">
        <v>1</v>
      </c>
      <c r="F351" s="174" t="s">
        <v>170</v>
      </c>
      <c r="H351" s="175">
        <v>16.350000000000001</v>
      </c>
      <c r="I351" s="176"/>
      <c r="L351" s="172"/>
      <c r="M351" s="177"/>
      <c r="N351" s="178"/>
      <c r="O351" s="178"/>
      <c r="P351" s="178"/>
      <c r="Q351" s="178"/>
      <c r="R351" s="178"/>
      <c r="S351" s="178"/>
      <c r="T351" s="179"/>
      <c r="AT351" s="173" t="s">
        <v>168</v>
      </c>
      <c r="AU351" s="173" t="s">
        <v>86</v>
      </c>
      <c r="AV351" s="14" t="s">
        <v>167</v>
      </c>
      <c r="AW351" s="14" t="s">
        <v>30</v>
      </c>
      <c r="AX351" s="14" t="s">
        <v>80</v>
      </c>
      <c r="AY351" s="173" t="s">
        <v>159</v>
      </c>
    </row>
    <row r="352" spans="1:65" s="2" customFormat="1" ht="24.2" customHeight="1">
      <c r="A352" s="33"/>
      <c r="B352" s="149"/>
      <c r="C352" s="150" t="s">
        <v>614</v>
      </c>
      <c r="D352" s="150" t="s">
        <v>162</v>
      </c>
      <c r="E352" s="151" t="s">
        <v>2041</v>
      </c>
      <c r="F352" s="152" t="s">
        <v>2024</v>
      </c>
      <c r="G352" s="153" t="s">
        <v>246</v>
      </c>
      <c r="H352" s="154">
        <v>12.8</v>
      </c>
      <c r="I352" s="271"/>
      <c r="J352" s="156">
        <f>ROUND(I352*H352,2)</f>
        <v>0</v>
      </c>
      <c r="K352" s="152" t="s">
        <v>1</v>
      </c>
      <c r="L352" s="34"/>
      <c r="M352" s="157" t="s">
        <v>1</v>
      </c>
      <c r="N352" s="158" t="s">
        <v>39</v>
      </c>
      <c r="O352" s="59"/>
      <c r="P352" s="159">
        <f>O352*H352</f>
        <v>0</v>
      </c>
      <c r="Q352" s="159">
        <v>0</v>
      </c>
      <c r="R352" s="159">
        <f>Q352*H352</f>
        <v>0</v>
      </c>
      <c r="S352" s="159">
        <v>0</v>
      </c>
      <c r="T352" s="160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1" t="s">
        <v>209</v>
      </c>
      <c r="AT352" s="161" t="s">
        <v>162</v>
      </c>
      <c r="AU352" s="161" t="s">
        <v>86</v>
      </c>
      <c r="AY352" s="18" t="s">
        <v>159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8" t="s">
        <v>86</v>
      </c>
      <c r="BK352" s="162">
        <f>ROUND(I352*H352,2)</f>
        <v>0</v>
      </c>
      <c r="BL352" s="18" t="s">
        <v>209</v>
      </c>
      <c r="BM352" s="161" t="s">
        <v>2042</v>
      </c>
    </row>
    <row r="353" spans="1:65" s="13" customFormat="1" ht="11.25">
      <c r="B353" s="163"/>
      <c r="D353" s="164" t="s">
        <v>168</v>
      </c>
      <c r="E353" s="165" t="s">
        <v>1</v>
      </c>
      <c r="F353" s="166" t="s">
        <v>2043</v>
      </c>
      <c r="H353" s="167">
        <v>12.8</v>
      </c>
      <c r="I353" s="168"/>
      <c r="L353" s="163"/>
      <c r="M353" s="169"/>
      <c r="N353" s="170"/>
      <c r="O353" s="170"/>
      <c r="P353" s="170"/>
      <c r="Q353" s="170"/>
      <c r="R353" s="170"/>
      <c r="S353" s="170"/>
      <c r="T353" s="171"/>
      <c r="AT353" s="165" t="s">
        <v>168</v>
      </c>
      <c r="AU353" s="165" t="s">
        <v>86</v>
      </c>
      <c r="AV353" s="13" t="s">
        <v>86</v>
      </c>
      <c r="AW353" s="13" t="s">
        <v>30</v>
      </c>
      <c r="AX353" s="13" t="s">
        <v>73</v>
      </c>
      <c r="AY353" s="165" t="s">
        <v>159</v>
      </c>
    </row>
    <row r="354" spans="1:65" s="14" customFormat="1" ht="11.25">
      <c r="B354" s="172"/>
      <c r="D354" s="164" t="s">
        <v>168</v>
      </c>
      <c r="E354" s="173" t="s">
        <v>1</v>
      </c>
      <c r="F354" s="174" t="s">
        <v>170</v>
      </c>
      <c r="H354" s="175">
        <v>12.8</v>
      </c>
      <c r="I354" s="176"/>
      <c r="L354" s="172"/>
      <c r="M354" s="177"/>
      <c r="N354" s="178"/>
      <c r="O354" s="178"/>
      <c r="P354" s="178"/>
      <c r="Q354" s="178"/>
      <c r="R354" s="178"/>
      <c r="S354" s="178"/>
      <c r="T354" s="179"/>
      <c r="AT354" s="173" t="s">
        <v>168</v>
      </c>
      <c r="AU354" s="173" t="s">
        <v>86</v>
      </c>
      <c r="AV354" s="14" t="s">
        <v>167</v>
      </c>
      <c r="AW354" s="14" t="s">
        <v>30</v>
      </c>
      <c r="AX354" s="14" t="s">
        <v>80</v>
      </c>
      <c r="AY354" s="173" t="s">
        <v>159</v>
      </c>
    </row>
    <row r="355" spans="1:65" s="2" customFormat="1" ht="24.2" customHeight="1">
      <c r="A355" s="33"/>
      <c r="B355" s="149"/>
      <c r="C355" s="150" t="s">
        <v>415</v>
      </c>
      <c r="D355" s="150" t="s">
        <v>162</v>
      </c>
      <c r="E355" s="151" t="s">
        <v>2044</v>
      </c>
      <c r="F355" s="152" t="s">
        <v>2024</v>
      </c>
      <c r="G355" s="153" t="s">
        <v>246</v>
      </c>
      <c r="H355" s="154">
        <v>6.75</v>
      </c>
      <c r="I355" s="271"/>
      <c r="J355" s="156">
        <f>ROUND(I355*H355,2)</f>
        <v>0</v>
      </c>
      <c r="K355" s="152" t="s">
        <v>1</v>
      </c>
      <c r="L355" s="34"/>
      <c r="M355" s="157" t="s">
        <v>1</v>
      </c>
      <c r="N355" s="158" t="s">
        <v>39</v>
      </c>
      <c r="O355" s="59"/>
      <c r="P355" s="159">
        <f>O355*H355</f>
        <v>0</v>
      </c>
      <c r="Q355" s="159">
        <v>0</v>
      </c>
      <c r="R355" s="159">
        <f>Q355*H355</f>
        <v>0</v>
      </c>
      <c r="S355" s="159">
        <v>0</v>
      </c>
      <c r="T355" s="160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1" t="s">
        <v>209</v>
      </c>
      <c r="AT355" s="161" t="s">
        <v>162</v>
      </c>
      <c r="AU355" s="161" t="s">
        <v>86</v>
      </c>
      <c r="AY355" s="18" t="s">
        <v>159</v>
      </c>
      <c r="BE355" s="162">
        <f>IF(N355="základní",J355,0)</f>
        <v>0</v>
      </c>
      <c r="BF355" s="162">
        <f>IF(N355="snížená",J355,0)</f>
        <v>0</v>
      </c>
      <c r="BG355" s="162">
        <f>IF(N355="zákl. přenesená",J355,0)</f>
        <v>0</v>
      </c>
      <c r="BH355" s="162">
        <f>IF(N355="sníž. přenesená",J355,0)</f>
        <v>0</v>
      </c>
      <c r="BI355" s="162">
        <f>IF(N355="nulová",J355,0)</f>
        <v>0</v>
      </c>
      <c r="BJ355" s="18" t="s">
        <v>86</v>
      </c>
      <c r="BK355" s="162">
        <f>ROUND(I355*H355,2)</f>
        <v>0</v>
      </c>
      <c r="BL355" s="18" t="s">
        <v>209</v>
      </c>
      <c r="BM355" s="161" t="s">
        <v>2045</v>
      </c>
    </row>
    <row r="356" spans="1:65" s="13" customFormat="1" ht="11.25">
      <c r="B356" s="163"/>
      <c r="D356" s="164" t="s">
        <v>168</v>
      </c>
      <c r="E356" s="165" t="s">
        <v>1</v>
      </c>
      <c r="F356" s="166" t="s">
        <v>2046</v>
      </c>
      <c r="H356" s="167">
        <v>6.75</v>
      </c>
      <c r="I356" s="168"/>
      <c r="L356" s="163"/>
      <c r="M356" s="169"/>
      <c r="N356" s="170"/>
      <c r="O356" s="170"/>
      <c r="P356" s="170"/>
      <c r="Q356" s="170"/>
      <c r="R356" s="170"/>
      <c r="S356" s="170"/>
      <c r="T356" s="171"/>
      <c r="AT356" s="165" t="s">
        <v>168</v>
      </c>
      <c r="AU356" s="165" t="s">
        <v>86</v>
      </c>
      <c r="AV356" s="13" t="s">
        <v>86</v>
      </c>
      <c r="AW356" s="13" t="s">
        <v>30</v>
      </c>
      <c r="AX356" s="13" t="s">
        <v>73</v>
      </c>
      <c r="AY356" s="165" t="s">
        <v>159</v>
      </c>
    </row>
    <row r="357" spans="1:65" s="14" customFormat="1" ht="11.25">
      <c r="B357" s="172"/>
      <c r="D357" s="164" t="s">
        <v>168</v>
      </c>
      <c r="E357" s="173" t="s">
        <v>1</v>
      </c>
      <c r="F357" s="174" t="s">
        <v>170</v>
      </c>
      <c r="H357" s="175">
        <v>6.75</v>
      </c>
      <c r="I357" s="176"/>
      <c r="L357" s="172"/>
      <c r="M357" s="177"/>
      <c r="N357" s="178"/>
      <c r="O357" s="178"/>
      <c r="P357" s="178"/>
      <c r="Q357" s="178"/>
      <c r="R357" s="178"/>
      <c r="S357" s="178"/>
      <c r="T357" s="179"/>
      <c r="AT357" s="173" t="s">
        <v>168</v>
      </c>
      <c r="AU357" s="173" t="s">
        <v>86</v>
      </c>
      <c r="AV357" s="14" t="s">
        <v>167</v>
      </c>
      <c r="AW357" s="14" t="s">
        <v>30</v>
      </c>
      <c r="AX357" s="14" t="s">
        <v>80</v>
      </c>
      <c r="AY357" s="173" t="s">
        <v>159</v>
      </c>
    </row>
    <row r="358" spans="1:65" s="2" customFormat="1" ht="16.5" customHeight="1">
      <c r="A358" s="33"/>
      <c r="B358" s="149"/>
      <c r="C358" s="150" t="s">
        <v>623</v>
      </c>
      <c r="D358" s="150" t="s">
        <v>162</v>
      </c>
      <c r="E358" s="151" t="s">
        <v>2047</v>
      </c>
      <c r="F358" s="152" t="s">
        <v>2048</v>
      </c>
      <c r="G358" s="153" t="s">
        <v>165</v>
      </c>
      <c r="H358" s="154">
        <v>45.36</v>
      </c>
      <c r="I358" s="271"/>
      <c r="J358" s="156">
        <f>ROUND(I358*H358,2)</f>
        <v>0</v>
      </c>
      <c r="K358" s="152" t="s">
        <v>166</v>
      </c>
      <c r="L358" s="34"/>
      <c r="M358" s="157" t="s">
        <v>1</v>
      </c>
      <c r="N358" s="158" t="s">
        <v>39</v>
      </c>
      <c r="O358" s="59"/>
      <c r="P358" s="159">
        <f>O358*H358</f>
        <v>0</v>
      </c>
      <c r="Q358" s="159">
        <v>0</v>
      </c>
      <c r="R358" s="159">
        <f>Q358*H358</f>
        <v>0</v>
      </c>
      <c r="S358" s="159">
        <v>0.02</v>
      </c>
      <c r="T358" s="160">
        <f>S358*H358</f>
        <v>0.90720000000000001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1" t="s">
        <v>209</v>
      </c>
      <c r="AT358" s="161" t="s">
        <v>162</v>
      </c>
      <c r="AU358" s="161" t="s">
        <v>86</v>
      </c>
      <c r="AY358" s="18" t="s">
        <v>159</v>
      </c>
      <c r="BE358" s="162">
        <f>IF(N358="základní",J358,0)</f>
        <v>0</v>
      </c>
      <c r="BF358" s="162">
        <f>IF(N358="snížená",J358,0)</f>
        <v>0</v>
      </c>
      <c r="BG358" s="162">
        <f>IF(N358="zákl. přenesená",J358,0)</f>
        <v>0</v>
      </c>
      <c r="BH358" s="162">
        <f>IF(N358="sníž. přenesená",J358,0)</f>
        <v>0</v>
      </c>
      <c r="BI358" s="162">
        <f>IF(N358="nulová",J358,0)</f>
        <v>0</v>
      </c>
      <c r="BJ358" s="18" t="s">
        <v>86</v>
      </c>
      <c r="BK358" s="162">
        <f>ROUND(I358*H358,2)</f>
        <v>0</v>
      </c>
      <c r="BL358" s="18" t="s">
        <v>209</v>
      </c>
      <c r="BM358" s="161" t="s">
        <v>562</v>
      </c>
    </row>
    <row r="359" spans="1:65" s="13" customFormat="1" ht="11.25">
      <c r="B359" s="163"/>
      <c r="D359" s="164" t="s">
        <v>168</v>
      </c>
      <c r="E359" s="165" t="s">
        <v>1</v>
      </c>
      <c r="F359" s="166" t="s">
        <v>2049</v>
      </c>
      <c r="H359" s="167">
        <v>45.36</v>
      </c>
      <c r="I359" s="168"/>
      <c r="L359" s="163"/>
      <c r="M359" s="169"/>
      <c r="N359" s="170"/>
      <c r="O359" s="170"/>
      <c r="P359" s="170"/>
      <c r="Q359" s="170"/>
      <c r="R359" s="170"/>
      <c r="S359" s="170"/>
      <c r="T359" s="171"/>
      <c r="AT359" s="165" t="s">
        <v>168</v>
      </c>
      <c r="AU359" s="165" t="s">
        <v>86</v>
      </c>
      <c r="AV359" s="13" t="s">
        <v>86</v>
      </c>
      <c r="AW359" s="13" t="s">
        <v>30</v>
      </c>
      <c r="AX359" s="13" t="s">
        <v>73</v>
      </c>
      <c r="AY359" s="165" t="s">
        <v>159</v>
      </c>
    </row>
    <row r="360" spans="1:65" s="14" customFormat="1" ht="11.25">
      <c r="B360" s="172"/>
      <c r="D360" s="164" t="s">
        <v>168</v>
      </c>
      <c r="E360" s="173" t="s">
        <v>1</v>
      </c>
      <c r="F360" s="174" t="s">
        <v>170</v>
      </c>
      <c r="H360" s="175">
        <v>45.36</v>
      </c>
      <c r="I360" s="176"/>
      <c r="L360" s="172"/>
      <c r="M360" s="177"/>
      <c r="N360" s="178"/>
      <c r="O360" s="178"/>
      <c r="P360" s="178"/>
      <c r="Q360" s="178"/>
      <c r="R360" s="178"/>
      <c r="S360" s="178"/>
      <c r="T360" s="179"/>
      <c r="AT360" s="173" t="s">
        <v>168</v>
      </c>
      <c r="AU360" s="173" t="s">
        <v>86</v>
      </c>
      <c r="AV360" s="14" t="s">
        <v>167</v>
      </c>
      <c r="AW360" s="14" t="s">
        <v>30</v>
      </c>
      <c r="AX360" s="14" t="s">
        <v>80</v>
      </c>
      <c r="AY360" s="173" t="s">
        <v>159</v>
      </c>
    </row>
    <row r="361" spans="1:65" s="12" customFormat="1" ht="22.9" customHeight="1">
      <c r="B361" s="136"/>
      <c r="D361" s="137" t="s">
        <v>72</v>
      </c>
      <c r="E361" s="147" t="s">
        <v>1130</v>
      </c>
      <c r="F361" s="147" t="s">
        <v>1131</v>
      </c>
      <c r="I361" s="139"/>
      <c r="J361" s="148">
        <f>BK361</f>
        <v>0</v>
      </c>
      <c r="L361" s="136"/>
      <c r="M361" s="141"/>
      <c r="N361" s="142"/>
      <c r="O361" s="142"/>
      <c r="P361" s="143">
        <f>SUM(P362:P372)</f>
        <v>0</v>
      </c>
      <c r="Q361" s="142"/>
      <c r="R361" s="143">
        <f>SUM(R362:R372)</f>
        <v>0</v>
      </c>
      <c r="S361" s="142"/>
      <c r="T361" s="144">
        <f>SUM(T362:T372)</f>
        <v>0</v>
      </c>
      <c r="AR361" s="137" t="s">
        <v>80</v>
      </c>
      <c r="AT361" s="145" t="s">
        <v>72</v>
      </c>
      <c r="AU361" s="145" t="s">
        <v>80</v>
      </c>
      <c r="AY361" s="137" t="s">
        <v>159</v>
      </c>
      <c r="BK361" s="146">
        <f>SUM(BK362:BK372)</f>
        <v>0</v>
      </c>
    </row>
    <row r="362" spans="1:65" s="2" customFormat="1" ht="44.25" customHeight="1">
      <c r="A362" s="33"/>
      <c r="B362" s="149"/>
      <c r="C362" s="150" t="s">
        <v>421</v>
      </c>
      <c r="D362" s="150" t="s">
        <v>162</v>
      </c>
      <c r="E362" s="151" t="s">
        <v>2050</v>
      </c>
      <c r="F362" s="152" t="s">
        <v>2051</v>
      </c>
      <c r="G362" s="153" t="s">
        <v>165</v>
      </c>
      <c r="H362" s="154">
        <v>342.94600000000003</v>
      </c>
      <c r="I362" s="271"/>
      <c r="J362" s="156">
        <f>ROUND(I362*H362,2)</f>
        <v>0</v>
      </c>
      <c r="K362" s="152" t="s">
        <v>1</v>
      </c>
      <c r="L362" s="34"/>
      <c r="M362" s="157" t="s">
        <v>1</v>
      </c>
      <c r="N362" s="158" t="s">
        <v>39</v>
      </c>
      <c r="O362" s="59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1" t="s">
        <v>167</v>
      </c>
      <c r="AT362" s="161" t="s">
        <v>162</v>
      </c>
      <c r="AU362" s="161" t="s">
        <v>86</v>
      </c>
      <c r="AY362" s="18" t="s">
        <v>159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8" t="s">
        <v>86</v>
      </c>
      <c r="BK362" s="162">
        <f>ROUND(I362*H362,2)</f>
        <v>0</v>
      </c>
      <c r="BL362" s="18" t="s">
        <v>167</v>
      </c>
      <c r="BM362" s="161" t="s">
        <v>565</v>
      </c>
    </row>
    <row r="363" spans="1:65" s="13" customFormat="1" ht="11.25">
      <c r="B363" s="163"/>
      <c r="D363" s="164" t="s">
        <v>168</v>
      </c>
      <c r="E363" s="165" t="s">
        <v>1</v>
      </c>
      <c r="F363" s="166" t="s">
        <v>2052</v>
      </c>
      <c r="H363" s="167">
        <v>122.85</v>
      </c>
      <c r="I363" s="168"/>
      <c r="L363" s="163"/>
      <c r="M363" s="169"/>
      <c r="N363" s="170"/>
      <c r="O363" s="170"/>
      <c r="P363" s="170"/>
      <c r="Q363" s="170"/>
      <c r="R363" s="170"/>
      <c r="S363" s="170"/>
      <c r="T363" s="171"/>
      <c r="AT363" s="165" t="s">
        <v>168</v>
      </c>
      <c r="AU363" s="165" t="s">
        <v>86</v>
      </c>
      <c r="AV363" s="13" t="s">
        <v>86</v>
      </c>
      <c r="AW363" s="13" t="s">
        <v>30</v>
      </c>
      <c r="AX363" s="13" t="s">
        <v>73</v>
      </c>
      <c r="AY363" s="165" t="s">
        <v>159</v>
      </c>
    </row>
    <row r="364" spans="1:65" s="13" customFormat="1" ht="11.25">
      <c r="B364" s="163"/>
      <c r="D364" s="164" t="s">
        <v>168</v>
      </c>
      <c r="E364" s="165" t="s">
        <v>1</v>
      </c>
      <c r="F364" s="166" t="s">
        <v>2053</v>
      </c>
      <c r="H364" s="167">
        <v>36</v>
      </c>
      <c r="I364" s="168"/>
      <c r="L364" s="163"/>
      <c r="M364" s="169"/>
      <c r="N364" s="170"/>
      <c r="O364" s="170"/>
      <c r="P364" s="170"/>
      <c r="Q364" s="170"/>
      <c r="R364" s="170"/>
      <c r="S364" s="170"/>
      <c r="T364" s="171"/>
      <c r="AT364" s="165" t="s">
        <v>168</v>
      </c>
      <c r="AU364" s="165" t="s">
        <v>86</v>
      </c>
      <c r="AV364" s="13" t="s">
        <v>86</v>
      </c>
      <c r="AW364" s="13" t="s">
        <v>30</v>
      </c>
      <c r="AX364" s="13" t="s">
        <v>73</v>
      </c>
      <c r="AY364" s="165" t="s">
        <v>159</v>
      </c>
    </row>
    <row r="365" spans="1:65" s="13" customFormat="1" ht="11.25">
      <c r="B365" s="163"/>
      <c r="D365" s="164" t="s">
        <v>168</v>
      </c>
      <c r="E365" s="165" t="s">
        <v>1</v>
      </c>
      <c r="F365" s="166" t="s">
        <v>2054</v>
      </c>
      <c r="H365" s="167">
        <v>71.28</v>
      </c>
      <c r="I365" s="168"/>
      <c r="L365" s="163"/>
      <c r="M365" s="169"/>
      <c r="N365" s="170"/>
      <c r="O365" s="170"/>
      <c r="P365" s="170"/>
      <c r="Q365" s="170"/>
      <c r="R365" s="170"/>
      <c r="S365" s="170"/>
      <c r="T365" s="171"/>
      <c r="AT365" s="165" t="s">
        <v>168</v>
      </c>
      <c r="AU365" s="165" t="s">
        <v>86</v>
      </c>
      <c r="AV365" s="13" t="s">
        <v>86</v>
      </c>
      <c r="AW365" s="13" t="s">
        <v>30</v>
      </c>
      <c r="AX365" s="13" t="s">
        <v>73</v>
      </c>
      <c r="AY365" s="165" t="s">
        <v>159</v>
      </c>
    </row>
    <row r="366" spans="1:65" s="13" customFormat="1" ht="11.25">
      <c r="B366" s="163"/>
      <c r="D366" s="164" t="s">
        <v>168</v>
      </c>
      <c r="E366" s="165" t="s">
        <v>1</v>
      </c>
      <c r="F366" s="166" t="s">
        <v>2055</v>
      </c>
      <c r="H366" s="167">
        <v>47.52</v>
      </c>
      <c r="I366" s="168"/>
      <c r="L366" s="163"/>
      <c r="M366" s="169"/>
      <c r="N366" s="170"/>
      <c r="O366" s="170"/>
      <c r="P366" s="170"/>
      <c r="Q366" s="170"/>
      <c r="R366" s="170"/>
      <c r="S366" s="170"/>
      <c r="T366" s="171"/>
      <c r="AT366" s="165" t="s">
        <v>168</v>
      </c>
      <c r="AU366" s="165" t="s">
        <v>86</v>
      </c>
      <c r="AV366" s="13" t="s">
        <v>86</v>
      </c>
      <c r="AW366" s="13" t="s">
        <v>30</v>
      </c>
      <c r="AX366" s="13" t="s">
        <v>73</v>
      </c>
      <c r="AY366" s="165" t="s">
        <v>159</v>
      </c>
    </row>
    <row r="367" spans="1:65" s="13" customFormat="1" ht="11.25">
      <c r="B367" s="163"/>
      <c r="D367" s="164" t="s">
        <v>168</v>
      </c>
      <c r="E367" s="165" t="s">
        <v>1</v>
      </c>
      <c r="F367" s="166" t="s">
        <v>2056</v>
      </c>
      <c r="H367" s="167">
        <v>9.1999999999999993</v>
      </c>
      <c r="I367" s="168"/>
      <c r="L367" s="163"/>
      <c r="M367" s="169"/>
      <c r="N367" s="170"/>
      <c r="O367" s="170"/>
      <c r="P367" s="170"/>
      <c r="Q367" s="170"/>
      <c r="R367" s="170"/>
      <c r="S367" s="170"/>
      <c r="T367" s="171"/>
      <c r="AT367" s="165" t="s">
        <v>168</v>
      </c>
      <c r="AU367" s="165" t="s">
        <v>86</v>
      </c>
      <c r="AV367" s="13" t="s">
        <v>86</v>
      </c>
      <c r="AW367" s="13" t="s">
        <v>30</v>
      </c>
      <c r="AX367" s="13" t="s">
        <v>73</v>
      </c>
      <c r="AY367" s="165" t="s">
        <v>159</v>
      </c>
    </row>
    <row r="368" spans="1:65" s="13" customFormat="1" ht="11.25">
      <c r="B368" s="163"/>
      <c r="D368" s="164" t="s">
        <v>168</v>
      </c>
      <c r="E368" s="165" t="s">
        <v>1</v>
      </c>
      <c r="F368" s="166" t="s">
        <v>2057</v>
      </c>
      <c r="H368" s="167">
        <v>7.04</v>
      </c>
      <c r="I368" s="168"/>
      <c r="L368" s="163"/>
      <c r="M368" s="169"/>
      <c r="N368" s="170"/>
      <c r="O368" s="170"/>
      <c r="P368" s="170"/>
      <c r="Q368" s="170"/>
      <c r="R368" s="170"/>
      <c r="S368" s="170"/>
      <c r="T368" s="171"/>
      <c r="AT368" s="165" t="s">
        <v>168</v>
      </c>
      <c r="AU368" s="165" t="s">
        <v>86</v>
      </c>
      <c r="AV368" s="13" t="s">
        <v>86</v>
      </c>
      <c r="AW368" s="13" t="s">
        <v>30</v>
      </c>
      <c r="AX368" s="13" t="s">
        <v>73</v>
      </c>
      <c r="AY368" s="165" t="s">
        <v>159</v>
      </c>
    </row>
    <row r="369" spans="1:65" s="13" customFormat="1" ht="11.25">
      <c r="B369" s="163"/>
      <c r="D369" s="164" t="s">
        <v>168</v>
      </c>
      <c r="E369" s="165" t="s">
        <v>1</v>
      </c>
      <c r="F369" s="166" t="s">
        <v>2058</v>
      </c>
      <c r="H369" s="167">
        <v>41.496000000000002</v>
      </c>
      <c r="I369" s="168"/>
      <c r="L369" s="163"/>
      <c r="M369" s="169"/>
      <c r="N369" s="170"/>
      <c r="O369" s="170"/>
      <c r="P369" s="170"/>
      <c r="Q369" s="170"/>
      <c r="R369" s="170"/>
      <c r="S369" s="170"/>
      <c r="T369" s="171"/>
      <c r="AT369" s="165" t="s">
        <v>168</v>
      </c>
      <c r="AU369" s="165" t="s">
        <v>86</v>
      </c>
      <c r="AV369" s="13" t="s">
        <v>86</v>
      </c>
      <c r="AW369" s="13" t="s">
        <v>30</v>
      </c>
      <c r="AX369" s="13" t="s">
        <v>73</v>
      </c>
      <c r="AY369" s="165" t="s">
        <v>159</v>
      </c>
    </row>
    <row r="370" spans="1:65" s="13" customFormat="1" ht="11.25">
      <c r="B370" s="163"/>
      <c r="D370" s="164" t="s">
        <v>168</v>
      </c>
      <c r="E370" s="165" t="s">
        <v>1</v>
      </c>
      <c r="F370" s="166" t="s">
        <v>2059</v>
      </c>
      <c r="H370" s="167">
        <v>3.78</v>
      </c>
      <c r="I370" s="168"/>
      <c r="L370" s="163"/>
      <c r="M370" s="169"/>
      <c r="N370" s="170"/>
      <c r="O370" s="170"/>
      <c r="P370" s="170"/>
      <c r="Q370" s="170"/>
      <c r="R370" s="170"/>
      <c r="S370" s="170"/>
      <c r="T370" s="171"/>
      <c r="AT370" s="165" t="s">
        <v>168</v>
      </c>
      <c r="AU370" s="165" t="s">
        <v>86</v>
      </c>
      <c r="AV370" s="13" t="s">
        <v>86</v>
      </c>
      <c r="AW370" s="13" t="s">
        <v>30</v>
      </c>
      <c r="AX370" s="13" t="s">
        <v>73</v>
      </c>
      <c r="AY370" s="165" t="s">
        <v>159</v>
      </c>
    </row>
    <row r="371" spans="1:65" s="13" customFormat="1" ht="11.25">
      <c r="B371" s="163"/>
      <c r="D371" s="164" t="s">
        <v>168</v>
      </c>
      <c r="E371" s="165" t="s">
        <v>1</v>
      </c>
      <c r="F371" s="166" t="s">
        <v>2060</v>
      </c>
      <c r="H371" s="167">
        <v>3.78</v>
      </c>
      <c r="I371" s="168"/>
      <c r="L371" s="163"/>
      <c r="M371" s="169"/>
      <c r="N371" s="170"/>
      <c r="O371" s="170"/>
      <c r="P371" s="170"/>
      <c r="Q371" s="170"/>
      <c r="R371" s="170"/>
      <c r="S371" s="170"/>
      <c r="T371" s="171"/>
      <c r="AT371" s="165" t="s">
        <v>168</v>
      </c>
      <c r="AU371" s="165" t="s">
        <v>86</v>
      </c>
      <c r="AV371" s="13" t="s">
        <v>86</v>
      </c>
      <c r="AW371" s="13" t="s">
        <v>30</v>
      </c>
      <c r="AX371" s="13" t="s">
        <v>73</v>
      </c>
      <c r="AY371" s="165" t="s">
        <v>159</v>
      </c>
    </row>
    <row r="372" spans="1:65" s="14" customFormat="1" ht="11.25">
      <c r="B372" s="172"/>
      <c r="D372" s="164" t="s">
        <v>168</v>
      </c>
      <c r="E372" s="173" t="s">
        <v>1</v>
      </c>
      <c r="F372" s="174" t="s">
        <v>170</v>
      </c>
      <c r="H372" s="175">
        <v>342.94600000000003</v>
      </c>
      <c r="I372" s="176"/>
      <c r="L372" s="172"/>
      <c r="M372" s="177"/>
      <c r="N372" s="178"/>
      <c r="O372" s="178"/>
      <c r="P372" s="178"/>
      <c r="Q372" s="178"/>
      <c r="R372" s="178"/>
      <c r="S372" s="178"/>
      <c r="T372" s="179"/>
      <c r="AT372" s="173" t="s">
        <v>168</v>
      </c>
      <c r="AU372" s="173" t="s">
        <v>86</v>
      </c>
      <c r="AV372" s="14" t="s">
        <v>167</v>
      </c>
      <c r="AW372" s="14" t="s">
        <v>30</v>
      </c>
      <c r="AX372" s="14" t="s">
        <v>80</v>
      </c>
      <c r="AY372" s="173" t="s">
        <v>159</v>
      </c>
    </row>
    <row r="373" spans="1:65" s="12" customFormat="1" ht="22.9" customHeight="1">
      <c r="B373" s="136"/>
      <c r="D373" s="137" t="s">
        <v>72</v>
      </c>
      <c r="E373" s="147" t="s">
        <v>2061</v>
      </c>
      <c r="F373" s="147" t="s">
        <v>2062</v>
      </c>
      <c r="I373" s="139"/>
      <c r="J373" s="148">
        <f>BK373</f>
        <v>0</v>
      </c>
      <c r="L373" s="136"/>
      <c r="M373" s="141"/>
      <c r="N373" s="142"/>
      <c r="O373" s="142"/>
      <c r="P373" s="143">
        <f>SUM(P374:P381)</f>
        <v>0</v>
      </c>
      <c r="Q373" s="142"/>
      <c r="R373" s="143">
        <f>SUM(R374:R381)</f>
        <v>2.6143999999999997E-2</v>
      </c>
      <c r="S373" s="142"/>
      <c r="T373" s="144">
        <f>SUM(T374:T381)</f>
        <v>0</v>
      </c>
      <c r="AR373" s="137" t="s">
        <v>86</v>
      </c>
      <c r="AT373" s="145" t="s">
        <v>72</v>
      </c>
      <c r="AU373" s="145" t="s">
        <v>80</v>
      </c>
      <c r="AY373" s="137" t="s">
        <v>159</v>
      </c>
      <c r="BK373" s="146">
        <f>SUM(BK374:BK381)</f>
        <v>0</v>
      </c>
    </row>
    <row r="374" spans="1:65" s="2" customFormat="1" ht="33" customHeight="1">
      <c r="A374" s="33"/>
      <c r="B374" s="149"/>
      <c r="C374" s="150" t="s">
        <v>630</v>
      </c>
      <c r="D374" s="150" t="s">
        <v>162</v>
      </c>
      <c r="E374" s="151" t="s">
        <v>2063</v>
      </c>
      <c r="F374" s="152" t="s">
        <v>2064</v>
      </c>
      <c r="G374" s="153" t="s">
        <v>246</v>
      </c>
      <c r="H374" s="154">
        <v>12.9</v>
      </c>
      <c r="I374" s="271"/>
      <c r="J374" s="156">
        <f>ROUND(I374*H374,2)</f>
        <v>0</v>
      </c>
      <c r="K374" s="152" t="s">
        <v>1</v>
      </c>
      <c r="L374" s="34"/>
      <c r="M374" s="157" t="s">
        <v>1</v>
      </c>
      <c r="N374" s="158" t="s">
        <v>39</v>
      </c>
      <c r="O374" s="59"/>
      <c r="P374" s="159">
        <f>O374*H374</f>
        <v>0</v>
      </c>
      <c r="Q374" s="159">
        <v>4.2999999999999999E-4</v>
      </c>
      <c r="R374" s="159">
        <f>Q374*H374</f>
        <v>5.5469999999999998E-3</v>
      </c>
      <c r="S374" s="159">
        <v>0</v>
      </c>
      <c r="T374" s="160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1" t="s">
        <v>209</v>
      </c>
      <c r="AT374" s="161" t="s">
        <v>162</v>
      </c>
      <c r="AU374" s="161" t="s">
        <v>86</v>
      </c>
      <c r="AY374" s="18" t="s">
        <v>159</v>
      </c>
      <c r="BE374" s="162">
        <f>IF(N374="základní",J374,0)</f>
        <v>0</v>
      </c>
      <c r="BF374" s="162">
        <f>IF(N374="snížená",J374,0)</f>
        <v>0</v>
      </c>
      <c r="BG374" s="162">
        <f>IF(N374="zákl. přenesená",J374,0)</f>
        <v>0</v>
      </c>
      <c r="BH374" s="162">
        <f>IF(N374="sníž. přenesená",J374,0)</f>
        <v>0</v>
      </c>
      <c r="BI374" s="162">
        <f>IF(N374="nulová",J374,0)</f>
        <v>0</v>
      </c>
      <c r="BJ374" s="18" t="s">
        <v>86</v>
      </c>
      <c r="BK374" s="162">
        <f>ROUND(I374*H374,2)</f>
        <v>0</v>
      </c>
      <c r="BL374" s="18" t="s">
        <v>209</v>
      </c>
      <c r="BM374" s="161" t="s">
        <v>2065</v>
      </c>
    </row>
    <row r="375" spans="1:65" s="13" customFormat="1" ht="11.25">
      <c r="B375" s="163"/>
      <c r="D375" s="164" t="s">
        <v>168</v>
      </c>
      <c r="E375" s="165" t="s">
        <v>1</v>
      </c>
      <c r="F375" s="166" t="s">
        <v>2066</v>
      </c>
      <c r="H375" s="167">
        <v>12.9</v>
      </c>
      <c r="I375" s="168"/>
      <c r="L375" s="163"/>
      <c r="M375" s="169"/>
      <c r="N375" s="170"/>
      <c r="O375" s="170"/>
      <c r="P375" s="170"/>
      <c r="Q375" s="170"/>
      <c r="R375" s="170"/>
      <c r="S375" s="170"/>
      <c r="T375" s="171"/>
      <c r="AT375" s="165" t="s">
        <v>168</v>
      </c>
      <c r="AU375" s="165" t="s">
        <v>86</v>
      </c>
      <c r="AV375" s="13" t="s">
        <v>86</v>
      </c>
      <c r="AW375" s="13" t="s">
        <v>30</v>
      </c>
      <c r="AX375" s="13" t="s">
        <v>73</v>
      </c>
      <c r="AY375" s="165" t="s">
        <v>159</v>
      </c>
    </row>
    <row r="376" spans="1:65" s="14" customFormat="1" ht="11.25">
      <c r="B376" s="172"/>
      <c r="D376" s="164" t="s">
        <v>168</v>
      </c>
      <c r="E376" s="173" t="s">
        <v>1</v>
      </c>
      <c r="F376" s="174" t="s">
        <v>170</v>
      </c>
      <c r="H376" s="175">
        <v>12.9</v>
      </c>
      <c r="I376" s="176"/>
      <c r="L376" s="172"/>
      <c r="M376" s="177"/>
      <c r="N376" s="178"/>
      <c r="O376" s="178"/>
      <c r="P376" s="178"/>
      <c r="Q376" s="178"/>
      <c r="R376" s="178"/>
      <c r="S376" s="178"/>
      <c r="T376" s="179"/>
      <c r="AT376" s="173" t="s">
        <v>168</v>
      </c>
      <c r="AU376" s="173" t="s">
        <v>86</v>
      </c>
      <c r="AV376" s="14" t="s">
        <v>167</v>
      </c>
      <c r="AW376" s="14" t="s">
        <v>30</v>
      </c>
      <c r="AX376" s="14" t="s">
        <v>80</v>
      </c>
      <c r="AY376" s="173" t="s">
        <v>159</v>
      </c>
    </row>
    <row r="377" spans="1:65" s="2" customFormat="1" ht="24.2" customHeight="1">
      <c r="A377" s="33"/>
      <c r="B377" s="149"/>
      <c r="C377" s="195" t="s">
        <v>425</v>
      </c>
      <c r="D377" s="195" t="s">
        <v>269</v>
      </c>
      <c r="E377" s="196" t="s">
        <v>2067</v>
      </c>
      <c r="F377" s="197" t="s">
        <v>2068</v>
      </c>
      <c r="G377" s="198" t="s">
        <v>621</v>
      </c>
      <c r="H377" s="199">
        <v>43</v>
      </c>
      <c r="I377" s="271"/>
      <c r="J377" s="201">
        <f>ROUND(I377*H377,2)</f>
        <v>0</v>
      </c>
      <c r="K377" s="197" t="s">
        <v>1</v>
      </c>
      <c r="L377" s="202"/>
      <c r="M377" s="203" t="s">
        <v>1</v>
      </c>
      <c r="N377" s="204" t="s">
        <v>39</v>
      </c>
      <c r="O377" s="59"/>
      <c r="P377" s="159">
        <f>O377*H377</f>
        <v>0</v>
      </c>
      <c r="Q377" s="159">
        <v>4.6999999999999999E-4</v>
      </c>
      <c r="R377" s="159">
        <f>Q377*H377</f>
        <v>2.0209999999999999E-2</v>
      </c>
      <c r="S377" s="159">
        <v>0</v>
      </c>
      <c r="T377" s="160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1" t="s">
        <v>267</v>
      </c>
      <c r="AT377" s="161" t="s">
        <v>269</v>
      </c>
      <c r="AU377" s="161" t="s">
        <v>86</v>
      </c>
      <c r="AY377" s="18" t="s">
        <v>159</v>
      </c>
      <c r="BE377" s="162">
        <f>IF(N377="základní",J377,0)</f>
        <v>0</v>
      </c>
      <c r="BF377" s="162">
        <f>IF(N377="snížená",J377,0)</f>
        <v>0</v>
      </c>
      <c r="BG377" s="162">
        <f>IF(N377="zákl. přenesená",J377,0)</f>
        <v>0</v>
      </c>
      <c r="BH377" s="162">
        <f>IF(N377="sníž. přenesená",J377,0)</f>
        <v>0</v>
      </c>
      <c r="BI377" s="162">
        <f>IF(N377="nulová",J377,0)</f>
        <v>0</v>
      </c>
      <c r="BJ377" s="18" t="s">
        <v>86</v>
      </c>
      <c r="BK377" s="162">
        <f>ROUND(I377*H377,2)</f>
        <v>0</v>
      </c>
      <c r="BL377" s="18" t="s">
        <v>209</v>
      </c>
      <c r="BM377" s="161" t="s">
        <v>2069</v>
      </c>
    </row>
    <row r="378" spans="1:65" s="13" customFormat="1" ht="11.25">
      <c r="B378" s="163"/>
      <c r="D378" s="164" t="s">
        <v>168</v>
      </c>
      <c r="E378" s="165" t="s">
        <v>1</v>
      </c>
      <c r="F378" s="166" t="s">
        <v>2070</v>
      </c>
      <c r="H378" s="167">
        <v>43</v>
      </c>
      <c r="I378" s="168"/>
      <c r="L378" s="163"/>
      <c r="M378" s="169"/>
      <c r="N378" s="170"/>
      <c r="O378" s="170"/>
      <c r="P378" s="170"/>
      <c r="Q378" s="170"/>
      <c r="R378" s="170"/>
      <c r="S378" s="170"/>
      <c r="T378" s="171"/>
      <c r="AT378" s="165" t="s">
        <v>168</v>
      </c>
      <c r="AU378" s="165" t="s">
        <v>86</v>
      </c>
      <c r="AV378" s="13" t="s">
        <v>86</v>
      </c>
      <c r="AW378" s="13" t="s">
        <v>30</v>
      </c>
      <c r="AX378" s="13" t="s">
        <v>73</v>
      </c>
      <c r="AY378" s="165" t="s">
        <v>159</v>
      </c>
    </row>
    <row r="379" spans="1:65" s="14" customFormat="1" ht="11.25">
      <c r="B379" s="172"/>
      <c r="D379" s="164" t="s">
        <v>168</v>
      </c>
      <c r="E379" s="173" t="s">
        <v>1</v>
      </c>
      <c r="F379" s="174" t="s">
        <v>170</v>
      </c>
      <c r="H379" s="175">
        <v>43</v>
      </c>
      <c r="I379" s="176"/>
      <c r="L379" s="172"/>
      <c r="M379" s="177"/>
      <c r="N379" s="178"/>
      <c r="O379" s="178"/>
      <c r="P379" s="178"/>
      <c r="Q379" s="178"/>
      <c r="R379" s="178"/>
      <c r="S379" s="178"/>
      <c r="T379" s="179"/>
      <c r="AT379" s="173" t="s">
        <v>168</v>
      </c>
      <c r="AU379" s="173" t="s">
        <v>86</v>
      </c>
      <c r="AV379" s="14" t="s">
        <v>167</v>
      </c>
      <c r="AW379" s="14" t="s">
        <v>30</v>
      </c>
      <c r="AX379" s="14" t="s">
        <v>80</v>
      </c>
      <c r="AY379" s="173" t="s">
        <v>159</v>
      </c>
    </row>
    <row r="380" spans="1:65" s="2" customFormat="1" ht="16.5" customHeight="1">
      <c r="A380" s="33"/>
      <c r="B380" s="149"/>
      <c r="C380" s="150" t="s">
        <v>639</v>
      </c>
      <c r="D380" s="150" t="s">
        <v>162</v>
      </c>
      <c r="E380" s="151" t="s">
        <v>2071</v>
      </c>
      <c r="F380" s="152" t="s">
        <v>2072</v>
      </c>
      <c r="G380" s="153" t="s">
        <v>246</v>
      </c>
      <c r="H380" s="154">
        <v>12.9</v>
      </c>
      <c r="I380" s="271"/>
      <c r="J380" s="156">
        <f>ROUND(I380*H380,2)</f>
        <v>0</v>
      </c>
      <c r="K380" s="152" t="s">
        <v>1</v>
      </c>
      <c r="L380" s="34"/>
      <c r="M380" s="157" t="s">
        <v>1</v>
      </c>
      <c r="N380" s="158" t="s">
        <v>39</v>
      </c>
      <c r="O380" s="59"/>
      <c r="P380" s="159">
        <f>O380*H380</f>
        <v>0</v>
      </c>
      <c r="Q380" s="159">
        <v>3.0000000000000001E-5</v>
      </c>
      <c r="R380" s="159">
        <f>Q380*H380</f>
        <v>3.8700000000000003E-4</v>
      </c>
      <c r="S380" s="159">
        <v>0</v>
      </c>
      <c r="T380" s="160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1" t="s">
        <v>209</v>
      </c>
      <c r="AT380" s="161" t="s">
        <v>162</v>
      </c>
      <c r="AU380" s="161" t="s">
        <v>86</v>
      </c>
      <c r="AY380" s="18" t="s">
        <v>159</v>
      </c>
      <c r="BE380" s="162">
        <f>IF(N380="základní",J380,0)</f>
        <v>0</v>
      </c>
      <c r="BF380" s="162">
        <f>IF(N380="snížená",J380,0)</f>
        <v>0</v>
      </c>
      <c r="BG380" s="162">
        <f>IF(N380="zákl. přenesená",J380,0)</f>
        <v>0</v>
      </c>
      <c r="BH380" s="162">
        <f>IF(N380="sníž. přenesená",J380,0)</f>
        <v>0</v>
      </c>
      <c r="BI380" s="162">
        <f>IF(N380="nulová",J380,0)</f>
        <v>0</v>
      </c>
      <c r="BJ380" s="18" t="s">
        <v>86</v>
      </c>
      <c r="BK380" s="162">
        <f>ROUND(I380*H380,2)</f>
        <v>0</v>
      </c>
      <c r="BL380" s="18" t="s">
        <v>209</v>
      </c>
      <c r="BM380" s="161" t="s">
        <v>2073</v>
      </c>
    </row>
    <row r="381" spans="1:65" s="2" customFormat="1" ht="49.15" customHeight="1">
      <c r="A381" s="33"/>
      <c r="B381" s="149"/>
      <c r="C381" s="150" t="s">
        <v>433</v>
      </c>
      <c r="D381" s="150" t="s">
        <v>162</v>
      </c>
      <c r="E381" s="151" t="s">
        <v>2074</v>
      </c>
      <c r="F381" s="152" t="s">
        <v>2075</v>
      </c>
      <c r="G381" s="153" t="s">
        <v>721</v>
      </c>
      <c r="H381" s="154">
        <v>2.5999999999999999E-2</v>
      </c>
      <c r="I381" s="271"/>
      <c r="J381" s="156">
        <f>ROUND(I381*H381,2)</f>
        <v>0</v>
      </c>
      <c r="K381" s="152" t="s">
        <v>1</v>
      </c>
      <c r="L381" s="34"/>
      <c r="M381" s="157" t="s">
        <v>1</v>
      </c>
      <c r="N381" s="158" t="s">
        <v>39</v>
      </c>
      <c r="O381" s="59"/>
      <c r="P381" s="159">
        <f>O381*H381</f>
        <v>0</v>
      </c>
      <c r="Q381" s="159">
        <v>0</v>
      </c>
      <c r="R381" s="159">
        <f>Q381*H381</f>
        <v>0</v>
      </c>
      <c r="S381" s="159">
        <v>0</v>
      </c>
      <c r="T381" s="160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1" t="s">
        <v>209</v>
      </c>
      <c r="AT381" s="161" t="s">
        <v>162</v>
      </c>
      <c r="AU381" s="161" t="s">
        <v>86</v>
      </c>
      <c r="AY381" s="18" t="s">
        <v>159</v>
      </c>
      <c r="BE381" s="162">
        <f>IF(N381="základní",J381,0)</f>
        <v>0</v>
      </c>
      <c r="BF381" s="162">
        <f>IF(N381="snížená",J381,0)</f>
        <v>0</v>
      </c>
      <c r="BG381" s="162">
        <f>IF(N381="zákl. přenesená",J381,0)</f>
        <v>0</v>
      </c>
      <c r="BH381" s="162">
        <f>IF(N381="sníž. přenesená",J381,0)</f>
        <v>0</v>
      </c>
      <c r="BI381" s="162">
        <f>IF(N381="nulová",J381,0)</f>
        <v>0</v>
      </c>
      <c r="BJ381" s="18" t="s">
        <v>86</v>
      </c>
      <c r="BK381" s="162">
        <f>ROUND(I381*H381,2)</f>
        <v>0</v>
      </c>
      <c r="BL381" s="18" t="s">
        <v>209</v>
      </c>
      <c r="BM381" s="161" t="s">
        <v>2076</v>
      </c>
    </row>
    <row r="382" spans="1:65" s="12" customFormat="1" ht="22.9" customHeight="1">
      <c r="B382" s="136"/>
      <c r="D382" s="137" t="s">
        <v>72</v>
      </c>
      <c r="E382" s="147" t="s">
        <v>2077</v>
      </c>
      <c r="F382" s="147" t="s">
        <v>2078</v>
      </c>
      <c r="I382" s="139"/>
      <c r="J382" s="148">
        <f>BK382</f>
        <v>0</v>
      </c>
      <c r="L382" s="136"/>
      <c r="M382" s="141"/>
      <c r="N382" s="142"/>
      <c r="O382" s="142"/>
      <c r="P382" s="143">
        <f>SUM(P383:P386)</f>
        <v>0</v>
      </c>
      <c r="Q382" s="142"/>
      <c r="R382" s="143">
        <f>SUM(R383:R386)</f>
        <v>0</v>
      </c>
      <c r="S382" s="142"/>
      <c r="T382" s="144">
        <f>SUM(T383:T386)</f>
        <v>0</v>
      </c>
      <c r="AR382" s="137" t="s">
        <v>86</v>
      </c>
      <c r="AT382" s="145" t="s">
        <v>72</v>
      </c>
      <c r="AU382" s="145" t="s">
        <v>80</v>
      </c>
      <c r="AY382" s="137" t="s">
        <v>159</v>
      </c>
      <c r="BK382" s="146">
        <f>SUM(BK383:BK386)</f>
        <v>0</v>
      </c>
    </row>
    <row r="383" spans="1:65" s="2" customFormat="1" ht="24.2" customHeight="1">
      <c r="A383" s="33"/>
      <c r="B383" s="149"/>
      <c r="C383" s="150" t="s">
        <v>647</v>
      </c>
      <c r="D383" s="150" t="s">
        <v>162</v>
      </c>
      <c r="E383" s="151" t="s">
        <v>2079</v>
      </c>
      <c r="F383" s="152" t="s">
        <v>2080</v>
      </c>
      <c r="G383" s="153" t="s">
        <v>165</v>
      </c>
      <c r="H383" s="154">
        <v>223.71600000000001</v>
      </c>
      <c r="I383" s="271"/>
      <c r="J383" s="156">
        <f>ROUND(I383*H383,2)</f>
        <v>0</v>
      </c>
      <c r="K383" s="152" t="s">
        <v>1</v>
      </c>
      <c r="L383" s="34"/>
      <c r="M383" s="157" t="s">
        <v>1</v>
      </c>
      <c r="N383" s="158" t="s">
        <v>39</v>
      </c>
      <c r="O383" s="59"/>
      <c r="P383" s="159">
        <f>O383*H383</f>
        <v>0</v>
      </c>
      <c r="Q383" s="159">
        <v>0</v>
      </c>
      <c r="R383" s="159">
        <f>Q383*H383</f>
        <v>0</v>
      </c>
      <c r="S383" s="159">
        <v>0</v>
      </c>
      <c r="T383" s="160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1" t="s">
        <v>209</v>
      </c>
      <c r="AT383" s="161" t="s">
        <v>162</v>
      </c>
      <c r="AU383" s="161" t="s">
        <v>86</v>
      </c>
      <c r="AY383" s="18" t="s">
        <v>159</v>
      </c>
      <c r="BE383" s="162">
        <f>IF(N383="základní",J383,0)</f>
        <v>0</v>
      </c>
      <c r="BF383" s="162">
        <f>IF(N383="snížená",J383,0)</f>
        <v>0</v>
      </c>
      <c r="BG383" s="162">
        <f>IF(N383="zákl. přenesená",J383,0)</f>
        <v>0</v>
      </c>
      <c r="BH383" s="162">
        <f>IF(N383="sníž. přenesená",J383,0)</f>
        <v>0</v>
      </c>
      <c r="BI383" s="162">
        <f>IF(N383="nulová",J383,0)</f>
        <v>0</v>
      </c>
      <c r="BJ383" s="18" t="s">
        <v>86</v>
      </c>
      <c r="BK383" s="162">
        <f>ROUND(I383*H383,2)</f>
        <v>0</v>
      </c>
      <c r="BL383" s="18" t="s">
        <v>209</v>
      </c>
      <c r="BM383" s="161" t="s">
        <v>570</v>
      </c>
    </row>
    <row r="384" spans="1:65" s="13" customFormat="1" ht="11.25">
      <c r="B384" s="163"/>
      <c r="D384" s="164" t="s">
        <v>168</v>
      </c>
      <c r="E384" s="165" t="s">
        <v>1</v>
      </c>
      <c r="F384" s="166" t="s">
        <v>2081</v>
      </c>
      <c r="H384" s="167">
        <v>49.44</v>
      </c>
      <c r="I384" s="168"/>
      <c r="L384" s="163"/>
      <c r="M384" s="169"/>
      <c r="N384" s="170"/>
      <c r="O384" s="170"/>
      <c r="P384" s="170"/>
      <c r="Q384" s="170"/>
      <c r="R384" s="170"/>
      <c r="S384" s="170"/>
      <c r="T384" s="171"/>
      <c r="AT384" s="165" t="s">
        <v>168</v>
      </c>
      <c r="AU384" s="165" t="s">
        <v>86</v>
      </c>
      <c r="AV384" s="13" t="s">
        <v>86</v>
      </c>
      <c r="AW384" s="13" t="s">
        <v>30</v>
      </c>
      <c r="AX384" s="13" t="s">
        <v>73</v>
      </c>
      <c r="AY384" s="165" t="s">
        <v>159</v>
      </c>
    </row>
    <row r="385" spans="1:65" s="13" customFormat="1" ht="11.25">
      <c r="B385" s="163"/>
      <c r="D385" s="164" t="s">
        <v>168</v>
      </c>
      <c r="E385" s="165" t="s">
        <v>1</v>
      </c>
      <c r="F385" s="166" t="s">
        <v>2082</v>
      </c>
      <c r="H385" s="167">
        <v>174.27600000000001</v>
      </c>
      <c r="I385" s="168"/>
      <c r="L385" s="163"/>
      <c r="M385" s="169"/>
      <c r="N385" s="170"/>
      <c r="O385" s="170"/>
      <c r="P385" s="170"/>
      <c r="Q385" s="170"/>
      <c r="R385" s="170"/>
      <c r="S385" s="170"/>
      <c r="T385" s="171"/>
      <c r="AT385" s="165" t="s">
        <v>168</v>
      </c>
      <c r="AU385" s="165" t="s">
        <v>86</v>
      </c>
      <c r="AV385" s="13" t="s">
        <v>86</v>
      </c>
      <c r="AW385" s="13" t="s">
        <v>30</v>
      </c>
      <c r="AX385" s="13" t="s">
        <v>73</v>
      </c>
      <c r="AY385" s="165" t="s">
        <v>159</v>
      </c>
    </row>
    <row r="386" spans="1:65" s="14" customFormat="1" ht="11.25">
      <c r="B386" s="172"/>
      <c r="D386" s="164" t="s">
        <v>168</v>
      </c>
      <c r="E386" s="173" t="s">
        <v>1</v>
      </c>
      <c r="F386" s="174" t="s">
        <v>170</v>
      </c>
      <c r="H386" s="175">
        <v>223.71600000000001</v>
      </c>
      <c r="I386" s="176"/>
      <c r="L386" s="172"/>
      <c r="M386" s="177"/>
      <c r="N386" s="178"/>
      <c r="O386" s="178"/>
      <c r="P386" s="178"/>
      <c r="Q386" s="178"/>
      <c r="R386" s="178"/>
      <c r="S386" s="178"/>
      <c r="T386" s="179"/>
      <c r="AT386" s="173" t="s">
        <v>168</v>
      </c>
      <c r="AU386" s="173" t="s">
        <v>86</v>
      </c>
      <c r="AV386" s="14" t="s">
        <v>167</v>
      </c>
      <c r="AW386" s="14" t="s">
        <v>30</v>
      </c>
      <c r="AX386" s="14" t="s">
        <v>80</v>
      </c>
      <c r="AY386" s="173" t="s">
        <v>159</v>
      </c>
    </row>
    <row r="387" spans="1:65" s="12" customFormat="1" ht="22.9" customHeight="1">
      <c r="B387" s="136"/>
      <c r="D387" s="137" t="s">
        <v>72</v>
      </c>
      <c r="E387" s="147" t="s">
        <v>2083</v>
      </c>
      <c r="F387" s="147" t="s">
        <v>2084</v>
      </c>
      <c r="I387" s="139"/>
      <c r="J387" s="148">
        <f>BK387</f>
        <v>0</v>
      </c>
      <c r="L387" s="136"/>
      <c r="M387" s="141"/>
      <c r="N387" s="142"/>
      <c r="O387" s="142"/>
      <c r="P387" s="143">
        <f>SUM(P388:P393)</f>
        <v>0</v>
      </c>
      <c r="Q387" s="142"/>
      <c r="R387" s="143">
        <f>SUM(R388:R393)</f>
        <v>0</v>
      </c>
      <c r="S387" s="142"/>
      <c r="T387" s="144">
        <f>SUM(T388:T393)</f>
        <v>0</v>
      </c>
      <c r="AR387" s="137" t="s">
        <v>86</v>
      </c>
      <c r="AT387" s="145" t="s">
        <v>72</v>
      </c>
      <c r="AU387" s="145" t="s">
        <v>80</v>
      </c>
      <c r="AY387" s="137" t="s">
        <v>159</v>
      </c>
      <c r="BK387" s="146">
        <f>SUM(BK388:BK393)</f>
        <v>0</v>
      </c>
    </row>
    <row r="388" spans="1:65" s="2" customFormat="1" ht="44.25" customHeight="1">
      <c r="A388" s="33"/>
      <c r="B388" s="149"/>
      <c r="C388" s="150" t="s">
        <v>442</v>
      </c>
      <c r="D388" s="150" t="s">
        <v>162</v>
      </c>
      <c r="E388" s="151" t="s">
        <v>2085</v>
      </c>
      <c r="F388" s="152" t="s">
        <v>2086</v>
      </c>
      <c r="G388" s="153" t="s">
        <v>165</v>
      </c>
      <c r="H388" s="154">
        <v>18.7</v>
      </c>
      <c r="I388" s="271"/>
      <c r="J388" s="156">
        <f>ROUND(I388*H388,2)</f>
        <v>0</v>
      </c>
      <c r="K388" s="152" t="s">
        <v>1</v>
      </c>
      <c r="L388" s="34"/>
      <c r="M388" s="157" t="s">
        <v>1</v>
      </c>
      <c r="N388" s="158" t="s">
        <v>39</v>
      </c>
      <c r="O388" s="59"/>
      <c r="P388" s="159">
        <f>O388*H388</f>
        <v>0</v>
      </c>
      <c r="Q388" s="159">
        <v>0</v>
      </c>
      <c r="R388" s="159">
        <f>Q388*H388</f>
        <v>0</v>
      </c>
      <c r="S388" s="159">
        <v>0</v>
      </c>
      <c r="T388" s="160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1" t="s">
        <v>209</v>
      </c>
      <c r="AT388" s="161" t="s">
        <v>162</v>
      </c>
      <c r="AU388" s="161" t="s">
        <v>86</v>
      </c>
      <c r="AY388" s="18" t="s">
        <v>159</v>
      </c>
      <c r="BE388" s="162">
        <f>IF(N388="základní",J388,0)</f>
        <v>0</v>
      </c>
      <c r="BF388" s="162">
        <f>IF(N388="snížená",J388,0)</f>
        <v>0</v>
      </c>
      <c r="BG388" s="162">
        <f>IF(N388="zákl. přenesená",J388,0)</f>
        <v>0</v>
      </c>
      <c r="BH388" s="162">
        <f>IF(N388="sníž. přenesená",J388,0)</f>
        <v>0</v>
      </c>
      <c r="BI388" s="162">
        <f>IF(N388="nulová",J388,0)</f>
        <v>0</v>
      </c>
      <c r="BJ388" s="18" t="s">
        <v>86</v>
      </c>
      <c r="BK388" s="162">
        <f>ROUND(I388*H388,2)</f>
        <v>0</v>
      </c>
      <c r="BL388" s="18" t="s">
        <v>209</v>
      </c>
      <c r="BM388" s="161" t="s">
        <v>575</v>
      </c>
    </row>
    <row r="389" spans="1:65" s="13" customFormat="1" ht="11.25">
      <c r="B389" s="163"/>
      <c r="D389" s="164" t="s">
        <v>168</v>
      </c>
      <c r="E389" s="165" t="s">
        <v>1</v>
      </c>
      <c r="F389" s="166" t="s">
        <v>2087</v>
      </c>
      <c r="H389" s="167">
        <v>18.7</v>
      </c>
      <c r="I389" s="168"/>
      <c r="L389" s="163"/>
      <c r="M389" s="169"/>
      <c r="N389" s="170"/>
      <c r="O389" s="170"/>
      <c r="P389" s="170"/>
      <c r="Q389" s="170"/>
      <c r="R389" s="170"/>
      <c r="S389" s="170"/>
      <c r="T389" s="171"/>
      <c r="AT389" s="165" t="s">
        <v>168</v>
      </c>
      <c r="AU389" s="165" t="s">
        <v>86</v>
      </c>
      <c r="AV389" s="13" t="s">
        <v>86</v>
      </c>
      <c r="AW389" s="13" t="s">
        <v>30</v>
      </c>
      <c r="AX389" s="13" t="s">
        <v>73</v>
      </c>
      <c r="AY389" s="165" t="s">
        <v>159</v>
      </c>
    </row>
    <row r="390" spans="1:65" s="14" customFormat="1" ht="11.25">
      <c r="B390" s="172"/>
      <c r="D390" s="164" t="s">
        <v>168</v>
      </c>
      <c r="E390" s="173" t="s">
        <v>1</v>
      </c>
      <c r="F390" s="174" t="s">
        <v>170</v>
      </c>
      <c r="H390" s="175">
        <v>18.7</v>
      </c>
      <c r="I390" s="176"/>
      <c r="L390" s="172"/>
      <c r="M390" s="177"/>
      <c r="N390" s="178"/>
      <c r="O390" s="178"/>
      <c r="P390" s="178"/>
      <c r="Q390" s="178"/>
      <c r="R390" s="178"/>
      <c r="S390" s="178"/>
      <c r="T390" s="179"/>
      <c r="AT390" s="173" t="s">
        <v>168</v>
      </c>
      <c r="AU390" s="173" t="s">
        <v>86</v>
      </c>
      <c r="AV390" s="14" t="s">
        <v>167</v>
      </c>
      <c r="AW390" s="14" t="s">
        <v>30</v>
      </c>
      <c r="AX390" s="14" t="s">
        <v>80</v>
      </c>
      <c r="AY390" s="173" t="s">
        <v>159</v>
      </c>
    </row>
    <row r="391" spans="1:65" s="2" customFormat="1" ht="44.25" customHeight="1">
      <c r="A391" s="33"/>
      <c r="B391" s="149"/>
      <c r="C391" s="150" t="s">
        <v>654</v>
      </c>
      <c r="D391" s="150" t="s">
        <v>162</v>
      </c>
      <c r="E391" s="151" t="s">
        <v>2088</v>
      </c>
      <c r="F391" s="152" t="s">
        <v>2089</v>
      </c>
      <c r="G391" s="153" t="s">
        <v>165</v>
      </c>
      <c r="H391" s="154">
        <v>11.52</v>
      </c>
      <c r="I391" s="271"/>
      <c r="J391" s="156">
        <f>ROUND(I391*H391,2)</f>
        <v>0</v>
      </c>
      <c r="K391" s="152" t="s">
        <v>1</v>
      </c>
      <c r="L391" s="34"/>
      <c r="M391" s="157" t="s">
        <v>1</v>
      </c>
      <c r="N391" s="158" t="s">
        <v>39</v>
      </c>
      <c r="O391" s="59"/>
      <c r="P391" s="159">
        <f>O391*H391</f>
        <v>0</v>
      </c>
      <c r="Q391" s="159">
        <v>0</v>
      </c>
      <c r="R391" s="159">
        <f>Q391*H391</f>
        <v>0</v>
      </c>
      <c r="S391" s="159">
        <v>0</v>
      </c>
      <c r="T391" s="160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1" t="s">
        <v>209</v>
      </c>
      <c r="AT391" s="161" t="s">
        <v>162</v>
      </c>
      <c r="AU391" s="161" t="s">
        <v>86</v>
      </c>
      <c r="AY391" s="18" t="s">
        <v>159</v>
      </c>
      <c r="BE391" s="162">
        <f>IF(N391="základní",J391,0)</f>
        <v>0</v>
      </c>
      <c r="BF391" s="162">
        <f>IF(N391="snížená",J391,0)</f>
        <v>0</v>
      </c>
      <c r="BG391" s="162">
        <f>IF(N391="zákl. přenesená",J391,0)</f>
        <v>0</v>
      </c>
      <c r="BH391" s="162">
        <f>IF(N391="sníž. přenesená",J391,0)</f>
        <v>0</v>
      </c>
      <c r="BI391" s="162">
        <f>IF(N391="nulová",J391,0)</f>
        <v>0</v>
      </c>
      <c r="BJ391" s="18" t="s">
        <v>86</v>
      </c>
      <c r="BK391" s="162">
        <f>ROUND(I391*H391,2)</f>
        <v>0</v>
      </c>
      <c r="BL391" s="18" t="s">
        <v>209</v>
      </c>
      <c r="BM391" s="161" t="s">
        <v>2090</v>
      </c>
    </row>
    <row r="392" spans="1:65" s="13" customFormat="1" ht="11.25">
      <c r="B392" s="163"/>
      <c r="D392" s="164" t="s">
        <v>168</v>
      </c>
      <c r="E392" s="165" t="s">
        <v>1</v>
      </c>
      <c r="F392" s="166" t="s">
        <v>748</v>
      </c>
      <c r="H392" s="167">
        <v>11.52</v>
      </c>
      <c r="I392" s="168"/>
      <c r="L392" s="163"/>
      <c r="M392" s="169"/>
      <c r="N392" s="170"/>
      <c r="O392" s="170"/>
      <c r="P392" s="170"/>
      <c r="Q392" s="170"/>
      <c r="R392" s="170"/>
      <c r="S392" s="170"/>
      <c r="T392" s="171"/>
      <c r="AT392" s="165" t="s">
        <v>168</v>
      </c>
      <c r="AU392" s="165" t="s">
        <v>86</v>
      </c>
      <c r="AV392" s="13" t="s">
        <v>86</v>
      </c>
      <c r="AW392" s="13" t="s">
        <v>30</v>
      </c>
      <c r="AX392" s="13" t="s">
        <v>73</v>
      </c>
      <c r="AY392" s="165" t="s">
        <v>159</v>
      </c>
    </row>
    <row r="393" spans="1:65" s="14" customFormat="1" ht="11.25">
      <c r="B393" s="172"/>
      <c r="D393" s="164" t="s">
        <v>168</v>
      </c>
      <c r="E393" s="173" t="s">
        <v>1</v>
      </c>
      <c r="F393" s="174" t="s">
        <v>170</v>
      </c>
      <c r="H393" s="175">
        <v>11.52</v>
      </c>
      <c r="I393" s="176"/>
      <c r="L393" s="172"/>
      <c r="M393" s="177"/>
      <c r="N393" s="178"/>
      <c r="O393" s="178"/>
      <c r="P393" s="178"/>
      <c r="Q393" s="178"/>
      <c r="R393" s="178"/>
      <c r="S393" s="178"/>
      <c r="T393" s="179"/>
      <c r="AT393" s="173" t="s">
        <v>168</v>
      </c>
      <c r="AU393" s="173" t="s">
        <v>86</v>
      </c>
      <c r="AV393" s="14" t="s">
        <v>167</v>
      </c>
      <c r="AW393" s="14" t="s">
        <v>30</v>
      </c>
      <c r="AX393" s="14" t="s">
        <v>80</v>
      </c>
      <c r="AY393" s="173" t="s">
        <v>159</v>
      </c>
    </row>
    <row r="394" spans="1:65" s="12" customFormat="1" ht="22.9" customHeight="1">
      <c r="B394" s="136"/>
      <c r="D394" s="137" t="s">
        <v>72</v>
      </c>
      <c r="E394" s="147" t="s">
        <v>2091</v>
      </c>
      <c r="F394" s="147" t="s">
        <v>2092</v>
      </c>
      <c r="I394" s="139"/>
      <c r="J394" s="148">
        <f>BK394</f>
        <v>0</v>
      </c>
      <c r="L394" s="136"/>
      <c r="M394" s="141"/>
      <c r="N394" s="142"/>
      <c r="O394" s="142"/>
      <c r="P394" s="143">
        <f>SUM(P395:P418)</f>
        <v>0</v>
      </c>
      <c r="Q394" s="142"/>
      <c r="R394" s="143">
        <f>SUM(R395:R418)</f>
        <v>0.16797000000000001</v>
      </c>
      <c r="S394" s="142"/>
      <c r="T394" s="144">
        <f>SUM(T395:T418)</f>
        <v>0</v>
      </c>
      <c r="AR394" s="137" t="s">
        <v>86</v>
      </c>
      <c r="AT394" s="145" t="s">
        <v>72</v>
      </c>
      <c r="AU394" s="145" t="s">
        <v>80</v>
      </c>
      <c r="AY394" s="137" t="s">
        <v>159</v>
      </c>
      <c r="BK394" s="146">
        <f>SUM(BK395:BK418)</f>
        <v>0</v>
      </c>
    </row>
    <row r="395" spans="1:65" s="2" customFormat="1" ht="24.2" customHeight="1">
      <c r="A395" s="33"/>
      <c r="B395" s="149"/>
      <c r="C395" s="150" t="s">
        <v>449</v>
      </c>
      <c r="D395" s="150" t="s">
        <v>162</v>
      </c>
      <c r="E395" s="151" t="s">
        <v>2093</v>
      </c>
      <c r="F395" s="152" t="s">
        <v>2094</v>
      </c>
      <c r="G395" s="153" t="s">
        <v>165</v>
      </c>
      <c r="H395" s="154">
        <v>381.75</v>
      </c>
      <c r="I395" s="271"/>
      <c r="J395" s="156">
        <f>ROUND(I395*H395,2)</f>
        <v>0</v>
      </c>
      <c r="K395" s="152" t="s">
        <v>166</v>
      </c>
      <c r="L395" s="34"/>
      <c r="M395" s="157" t="s">
        <v>1</v>
      </c>
      <c r="N395" s="158" t="s">
        <v>39</v>
      </c>
      <c r="O395" s="59"/>
      <c r="P395" s="159">
        <f>O395*H395</f>
        <v>0</v>
      </c>
      <c r="Q395" s="159">
        <v>6.0000000000000002E-5</v>
      </c>
      <c r="R395" s="159">
        <f>Q395*H395</f>
        <v>2.2905000000000002E-2</v>
      </c>
      <c r="S395" s="159">
        <v>0</v>
      </c>
      <c r="T395" s="160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1" t="s">
        <v>209</v>
      </c>
      <c r="AT395" s="161" t="s">
        <v>162</v>
      </c>
      <c r="AU395" s="161" t="s">
        <v>86</v>
      </c>
      <c r="AY395" s="18" t="s">
        <v>159</v>
      </c>
      <c r="BE395" s="162">
        <f>IF(N395="základní",J395,0)</f>
        <v>0</v>
      </c>
      <c r="BF395" s="162">
        <f>IF(N395="snížená",J395,0)</f>
        <v>0</v>
      </c>
      <c r="BG395" s="162">
        <f>IF(N395="zákl. přenesená",J395,0)</f>
        <v>0</v>
      </c>
      <c r="BH395" s="162">
        <f>IF(N395="sníž. přenesená",J395,0)</f>
        <v>0</v>
      </c>
      <c r="BI395" s="162">
        <f>IF(N395="nulová",J395,0)</f>
        <v>0</v>
      </c>
      <c r="BJ395" s="18" t="s">
        <v>86</v>
      </c>
      <c r="BK395" s="162">
        <f>ROUND(I395*H395,2)</f>
        <v>0</v>
      </c>
      <c r="BL395" s="18" t="s">
        <v>209</v>
      </c>
      <c r="BM395" s="161" t="s">
        <v>584</v>
      </c>
    </row>
    <row r="396" spans="1:65" s="13" customFormat="1" ht="11.25">
      <c r="B396" s="163"/>
      <c r="D396" s="164" t="s">
        <v>168</v>
      </c>
      <c r="E396" s="165" t="s">
        <v>1</v>
      </c>
      <c r="F396" s="166" t="s">
        <v>2095</v>
      </c>
      <c r="H396" s="167">
        <v>332.64</v>
      </c>
      <c r="I396" s="168"/>
      <c r="L396" s="163"/>
      <c r="M396" s="169"/>
      <c r="N396" s="170"/>
      <c r="O396" s="170"/>
      <c r="P396" s="170"/>
      <c r="Q396" s="170"/>
      <c r="R396" s="170"/>
      <c r="S396" s="170"/>
      <c r="T396" s="171"/>
      <c r="AT396" s="165" t="s">
        <v>168</v>
      </c>
      <c r="AU396" s="165" t="s">
        <v>86</v>
      </c>
      <c r="AV396" s="13" t="s">
        <v>86</v>
      </c>
      <c r="AW396" s="13" t="s">
        <v>30</v>
      </c>
      <c r="AX396" s="13" t="s">
        <v>73</v>
      </c>
      <c r="AY396" s="165" t="s">
        <v>159</v>
      </c>
    </row>
    <row r="397" spans="1:65" s="13" customFormat="1" ht="11.25">
      <c r="B397" s="163"/>
      <c r="D397" s="164" t="s">
        <v>168</v>
      </c>
      <c r="E397" s="165" t="s">
        <v>1</v>
      </c>
      <c r="F397" s="166" t="s">
        <v>2096</v>
      </c>
      <c r="H397" s="167">
        <v>42</v>
      </c>
      <c r="I397" s="168"/>
      <c r="L397" s="163"/>
      <c r="M397" s="169"/>
      <c r="N397" s="170"/>
      <c r="O397" s="170"/>
      <c r="P397" s="170"/>
      <c r="Q397" s="170"/>
      <c r="R397" s="170"/>
      <c r="S397" s="170"/>
      <c r="T397" s="171"/>
      <c r="AT397" s="165" t="s">
        <v>168</v>
      </c>
      <c r="AU397" s="165" t="s">
        <v>86</v>
      </c>
      <c r="AV397" s="13" t="s">
        <v>86</v>
      </c>
      <c r="AW397" s="13" t="s">
        <v>30</v>
      </c>
      <c r="AX397" s="13" t="s">
        <v>73</v>
      </c>
      <c r="AY397" s="165" t="s">
        <v>159</v>
      </c>
    </row>
    <row r="398" spans="1:65" s="13" customFormat="1" ht="11.25">
      <c r="B398" s="163"/>
      <c r="D398" s="164" t="s">
        <v>168</v>
      </c>
      <c r="E398" s="165" t="s">
        <v>1</v>
      </c>
      <c r="F398" s="166" t="s">
        <v>2097</v>
      </c>
      <c r="H398" s="167">
        <v>2.11</v>
      </c>
      <c r="I398" s="168"/>
      <c r="L398" s="163"/>
      <c r="M398" s="169"/>
      <c r="N398" s="170"/>
      <c r="O398" s="170"/>
      <c r="P398" s="170"/>
      <c r="Q398" s="170"/>
      <c r="R398" s="170"/>
      <c r="S398" s="170"/>
      <c r="T398" s="171"/>
      <c r="AT398" s="165" t="s">
        <v>168</v>
      </c>
      <c r="AU398" s="165" t="s">
        <v>86</v>
      </c>
      <c r="AV398" s="13" t="s">
        <v>86</v>
      </c>
      <c r="AW398" s="13" t="s">
        <v>30</v>
      </c>
      <c r="AX398" s="13" t="s">
        <v>73</v>
      </c>
      <c r="AY398" s="165" t="s">
        <v>159</v>
      </c>
    </row>
    <row r="399" spans="1:65" s="13" customFormat="1" ht="11.25">
      <c r="B399" s="163"/>
      <c r="D399" s="164" t="s">
        <v>168</v>
      </c>
      <c r="E399" s="165" t="s">
        <v>1</v>
      </c>
      <c r="F399" s="166" t="s">
        <v>2098</v>
      </c>
      <c r="H399" s="167">
        <v>5</v>
      </c>
      <c r="I399" s="168"/>
      <c r="L399" s="163"/>
      <c r="M399" s="169"/>
      <c r="N399" s="170"/>
      <c r="O399" s="170"/>
      <c r="P399" s="170"/>
      <c r="Q399" s="170"/>
      <c r="R399" s="170"/>
      <c r="S399" s="170"/>
      <c r="T399" s="171"/>
      <c r="AT399" s="165" t="s">
        <v>168</v>
      </c>
      <c r="AU399" s="165" t="s">
        <v>86</v>
      </c>
      <c r="AV399" s="13" t="s">
        <v>86</v>
      </c>
      <c r="AW399" s="13" t="s">
        <v>30</v>
      </c>
      <c r="AX399" s="13" t="s">
        <v>73</v>
      </c>
      <c r="AY399" s="165" t="s">
        <v>159</v>
      </c>
    </row>
    <row r="400" spans="1:65" s="14" customFormat="1" ht="11.25">
      <c r="B400" s="172"/>
      <c r="D400" s="164" t="s">
        <v>168</v>
      </c>
      <c r="E400" s="173" t="s">
        <v>1</v>
      </c>
      <c r="F400" s="174" t="s">
        <v>170</v>
      </c>
      <c r="H400" s="175">
        <v>381.75</v>
      </c>
      <c r="I400" s="176"/>
      <c r="L400" s="172"/>
      <c r="M400" s="177"/>
      <c r="N400" s="178"/>
      <c r="O400" s="178"/>
      <c r="P400" s="178"/>
      <c r="Q400" s="178"/>
      <c r="R400" s="178"/>
      <c r="S400" s="178"/>
      <c r="T400" s="179"/>
      <c r="AT400" s="173" t="s">
        <v>168</v>
      </c>
      <c r="AU400" s="173" t="s">
        <v>86</v>
      </c>
      <c r="AV400" s="14" t="s">
        <v>167</v>
      </c>
      <c r="AW400" s="14" t="s">
        <v>30</v>
      </c>
      <c r="AX400" s="14" t="s">
        <v>80</v>
      </c>
      <c r="AY400" s="173" t="s">
        <v>159</v>
      </c>
    </row>
    <row r="401" spans="1:65" s="2" customFormat="1" ht="24.2" customHeight="1">
      <c r="A401" s="33"/>
      <c r="B401" s="149"/>
      <c r="C401" s="150" t="s">
        <v>661</v>
      </c>
      <c r="D401" s="150" t="s">
        <v>162</v>
      </c>
      <c r="E401" s="151" t="s">
        <v>2099</v>
      </c>
      <c r="F401" s="152" t="s">
        <v>2100</v>
      </c>
      <c r="G401" s="153" t="s">
        <v>165</v>
      </c>
      <c r="H401" s="154">
        <v>381.75</v>
      </c>
      <c r="I401" s="271"/>
      <c r="J401" s="156">
        <f>ROUND(I401*H401,2)</f>
        <v>0</v>
      </c>
      <c r="K401" s="152" t="s">
        <v>166</v>
      </c>
      <c r="L401" s="34"/>
      <c r="M401" s="157" t="s">
        <v>1</v>
      </c>
      <c r="N401" s="158" t="s">
        <v>39</v>
      </c>
      <c r="O401" s="59"/>
      <c r="P401" s="159">
        <f>O401*H401</f>
        <v>0</v>
      </c>
      <c r="Q401" s="159">
        <v>1.3999999999999999E-4</v>
      </c>
      <c r="R401" s="159">
        <f>Q401*H401</f>
        <v>5.3444999999999993E-2</v>
      </c>
      <c r="S401" s="159">
        <v>0</v>
      </c>
      <c r="T401" s="160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1" t="s">
        <v>209</v>
      </c>
      <c r="AT401" s="161" t="s">
        <v>162</v>
      </c>
      <c r="AU401" s="161" t="s">
        <v>86</v>
      </c>
      <c r="AY401" s="18" t="s">
        <v>159</v>
      </c>
      <c r="BE401" s="162">
        <f>IF(N401="základní",J401,0)</f>
        <v>0</v>
      </c>
      <c r="BF401" s="162">
        <f>IF(N401="snížená",J401,0)</f>
        <v>0</v>
      </c>
      <c r="BG401" s="162">
        <f>IF(N401="zákl. přenesená",J401,0)</f>
        <v>0</v>
      </c>
      <c r="BH401" s="162">
        <f>IF(N401="sníž. přenesená",J401,0)</f>
        <v>0</v>
      </c>
      <c r="BI401" s="162">
        <f>IF(N401="nulová",J401,0)</f>
        <v>0</v>
      </c>
      <c r="BJ401" s="18" t="s">
        <v>86</v>
      </c>
      <c r="BK401" s="162">
        <f>ROUND(I401*H401,2)</f>
        <v>0</v>
      </c>
      <c r="BL401" s="18" t="s">
        <v>209</v>
      </c>
      <c r="BM401" s="161" t="s">
        <v>953</v>
      </c>
    </row>
    <row r="402" spans="1:65" s="13" customFormat="1" ht="11.25">
      <c r="B402" s="163"/>
      <c r="D402" s="164" t="s">
        <v>168</v>
      </c>
      <c r="E402" s="165" t="s">
        <v>1</v>
      </c>
      <c r="F402" s="166" t="s">
        <v>2095</v>
      </c>
      <c r="H402" s="167">
        <v>332.64</v>
      </c>
      <c r="I402" s="168"/>
      <c r="L402" s="163"/>
      <c r="M402" s="169"/>
      <c r="N402" s="170"/>
      <c r="O402" s="170"/>
      <c r="P402" s="170"/>
      <c r="Q402" s="170"/>
      <c r="R402" s="170"/>
      <c r="S402" s="170"/>
      <c r="T402" s="171"/>
      <c r="AT402" s="165" t="s">
        <v>168</v>
      </c>
      <c r="AU402" s="165" t="s">
        <v>86</v>
      </c>
      <c r="AV402" s="13" t="s">
        <v>86</v>
      </c>
      <c r="AW402" s="13" t="s">
        <v>30</v>
      </c>
      <c r="AX402" s="13" t="s">
        <v>73</v>
      </c>
      <c r="AY402" s="165" t="s">
        <v>159</v>
      </c>
    </row>
    <row r="403" spans="1:65" s="13" customFormat="1" ht="11.25">
      <c r="B403" s="163"/>
      <c r="D403" s="164" t="s">
        <v>168</v>
      </c>
      <c r="E403" s="165" t="s">
        <v>1</v>
      </c>
      <c r="F403" s="166" t="s">
        <v>2096</v>
      </c>
      <c r="H403" s="167">
        <v>42</v>
      </c>
      <c r="I403" s="168"/>
      <c r="L403" s="163"/>
      <c r="M403" s="169"/>
      <c r="N403" s="170"/>
      <c r="O403" s="170"/>
      <c r="P403" s="170"/>
      <c r="Q403" s="170"/>
      <c r="R403" s="170"/>
      <c r="S403" s="170"/>
      <c r="T403" s="171"/>
      <c r="AT403" s="165" t="s">
        <v>168</v>
      </c>
      <c r="AU403" s="165" t="s">
        <v>86</v>
      </c>
      <c r="AV403" s="13" t="s">
        <v>86</v>
      </c>
      <c r="AW403" s="13" t="s">
        <v>30</v>
      </c>
      <c r="AX403" s="13" t="s">
        <v>73</v>
      </c>
      <c r="AY403" s="165" t="s">
        <v>159</v>
      </c>
    </row>
    <row r="404" spans="1:65" s="13" customFormat="1" ht="11.25">
      <c r="B404" s="163"/>
      <c r="D404" s="164" t="s">
        <v>168</v>
      </c>
      <c r="E404" s="165" t="s">
        <v>1</v>
      </c>
      <c r="F404" s="166" t="s">
        <v>2097</v>
      </c>
      <c r="H404" s="167">
        <v>2.11</v>
      </c>
      <c r="I404" s="168"/>
      <c r="L404" s="163"/>
      <c r="M404" s="169"/>
      <c r="N404" s="170"/>
      <c r="O404" s="170"/>
      <c r="P404" s="170"/>
      <c r="Q404" s="170"/>
      <c r="R404" s="170"/>
      <c r="S404" s="170"/>
      <c r="T404" s="171"/>
      <c r="AT404" s="165" t="s">
        <v>168</v>
      </c>
      <c r="AU404" s="165" t="s">
        <v>86</v>
      </c>
      <c r="AV404" s="13" t="s">
        <v>86</v>
      </c>
      <c r="AW404" s="13" t="s">
        <v>30</v>
      </c>
      <c r="AX404" s="13" t="s">
        <v>73</v>
      </c>
      <c r="AY404" s="165" t="s">
        <v>159</v>
      </c>
    </row>
    <row r="405" spans="1:65" s="13" customFormat="1" ht="11.25">
      <c r="B405" s="163"/>
      <c r="D405" s="164" t="s">
        <v>168</v>
      </c>
      <c r="E405" s="165" t="s">
        <v>1</v>
      </c>
      <c r="F405" s="166" t="s">
        <v>2098</v>
      </c>
      <c r="H405" s="167">
        <v>5</v>
      </c>
      <c r="I405" s="168"/>
      <c r="L405" s="163"/>
      <c r="M405" s="169"/>
      <c r="N405" s="170"/>
      <c r="O405" s="170"/>
      <c r="P405" s="170"/>
      <c r="Q405" s="170"/>
      <c r="R405" s="170"/>
      <c r="S405" s="170"/>
      <c r="T405" s="171"/>
      <c r="AT405" s="165" t="s">
        <v>168</v>
      </c>
      <c r="AU405" s="165" t="s">
        <v>86</v>
      </c>
      <c r="AV405" s="13" t="s">
        <v>86</v>
      </c>
      <c r="AW405" s="13" t="s">
        <v>30</v>
      </c>
      <c r="AX405" s="13" t="s">
        <v>73</v>
      </c>
      <c r="AY405" s="165" t="s">
        <v>159</v>
      </c>
    </row>
    <row r="406" spans="1:65" s="14" customFormat="1" ht="11.25">
      <c r="B406" s="172"/>
      <c r="D406" s="164" t="s">
        <v>168</v>
      </c>
      <c r="E406" s="173" t="s">
        <v>1</v>
      </c>
      <c r="F406" s="174" t="s">
        <v>170</v>
      </c>
      <c r="H406" s="175">
        <v>381.75</v>
      </c>
      <c r="I406" s="176"/>
      <c r="L406" s="172"/>
      <c r="M406" s="177"/>
      <c r="N406" s="178"/>
      <c r="O406" s="178"/>
      <c r="P406" s="178"/>
      <c r="Q406" s="178"/>
      <c r="R406" s="178"/>
      <c r="S406" s="178"/>
      <c r="T406" s="179"/>
      <c r="AT406" s="173" t="s">
        <v>168</v>
      </c>
      <c r="AU406" s="173" t="s">
        <v>86</v>
      </c>
      <c r="AV406" s="14" t="s">
        <v>167</v>
      </c>
      <c r="AW406" s="14" t="s">
        <v>30</v>
      </c>
      <c r="AX406" s="14" t="s">
        <v>80</v>
      </c>
      <c r="AY406" s="173" t="s">
        <v>159</v>
      </c>
    </row>
    <row r="407" spans="1:65" s="2" customFormat="1" ht="24.2" customHeight="1">
      <c r="A407" s="33"/>
      <c r="B407" s="149"/>
      <c r="C407" s="150" t="s">
        <v>666</v>
      </c>
      <c r="D407" s="150" t="s">
        <v>162</v>
      </c>
      <c r="E407" s="151" t="s">
        <v>2101</v>
      </c>
      <c r="F407" s="152" t="s">
        <v>2102</v>
      </c>
      <c r="G407" s="153" t="s">
        <v>165</v>
      </c>
      <c r="H407" s="154">
        <v>381.75</v>
      </c>
      <c r="I407" s="271"/>
      <c r="J407" s="156">
        <f>ROUND(I407*H407,2)</f>
        <v>0</v>
      </c>
      <c r="K407" s="152" t="s">
        <v>166</v>
      </c>
      <c r="L407" s="34"/>
      <c r="M407" s="157" t="s">
        <v>1</v>
      </c>
      <c r="N407" s="158" t="s">
        <v>39</v>
      </c>
      <c r="O407" s="59"/>
      <c r="P407" s="159">
        <f>O407*H407</f>
        <v>0</v>
      </c>
      <c r="Q407" s="159">
        <v>1.2E-4</v>
      </c>
      <c r="R407" s="159">
        <f>Q407*H407</f>
        <v>4.5810000000000003E-2</v>
      </c>
      <c r="S407" s="159">
        <v>0</v>
      </c>
      <c r="T407" s="160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1" t="s">
        <v>209</v>
      </c>
      <c r="AT407" s="161" t="s">
        <v>162</v>
      </c>
      <c r="AU407" s="161" t="s">
        <v>86</v>
      </c>
      <c r="AY407" s="18" t="s">
        <v>159</v>
      </c>
      <c r="BE407" s="162">
        <f>IF(N407="základní",J407,0)</f>
        <v>0</v>
      </c>
      <c r="BF407" s="162">
        <f>IF(N407="snížená",J407,0)</f>
        <v>0</v>
      </c>
      <c r="BG407" s="162">
        <f>IF(N407="zákl. přenesená",J407,0)</f>
        <v>0</v>
      </c>
      <c r="BH407" s="162">
        <f>IF(N407="sníž. přenesená",J407,0)</f>
        <v>0</v>
      </c>
      <c r="BI407" s="162">
        <f>IF(N407="nulová",J407,0)</f>
        <v>0</v>
      </c>
      <c r="BJ407" s="18" t="s">
        <v>86</v>
      </c>
      <c r="BK407" s="162">
        <f>ROUND(I407*H407,2)</f>
        <v>0</v>
      </c>
      <c r="BL407" s="18" t="s">
        <v>209</v>
      </c>
      <c r="BM407" s="161" t="s">
        <v>589</v>
      </c>
    </row>
    <row r="408" spans="1:65" s="13" customFormat="1" ht="11.25">
      <c r="B408" s="163"/>
      <c r="D408" s="164" t="s">
        <v>168</v>
      </c>
      <c r="E408" s="165" t="s">
        <v>1</v>
      </c>
      <c r="F408" s="166" t="s">
        <v>2095</v>
      </c>
      <c r="H408" s="167">
        <v>332.64</v>
      </c>
      <c r="I408" s="168"/>
      <c r="L408" s="163"/>
      <c r="M408" s="169"/>
      <c r="N408" s="170"/>
      <c r="O408" s="170"/>
      <c r="P408" s="170"/>
      <c r="Q408" s="170"/>
      <c r="R408" s="170"/>
      <c r="S408" s="170"/>
      <c r="T408" s="171"/>
      <c r="AT408" s="165" t="s">
        <v>168</v>
      </c>
      <c r="AU408" s="165" t="s">
        <v>86</v>
      </c>
      <c r="AV408" s="13" t="s">
        <v>86</v>
      </c>
      <c r="AW408" s="13" t="s">
        <v>30</v>
      </c>
      <c r="AX408" s="13" t="s">
        <v>73</v>
      </c>
      <c r="AY408" s="165" t="s">
        <v>159</v>
      </c>
    </row>
    <row r="409" spans="1:65" s="13" customFormat="1" ht="11.25">
      <c r="B409" s="163"/>
      <c r="D409" s="164" t="s">
        <v>168</v>
      </c>
      <c r="E409" s="165" t="s">
        <v>1</v>
      </c>
      <c r="F409" s="166" t="s">
        <v>2096</v>
      </c>
      <c r="H409" s="167">
        <v>42</v>
      </c>
      <c r="I409" s="168"/>
      <c r="L409" s="163"/>
      <c r="M409" s="169"/>
      <c r="N409" s="170"/>
      <c r="O409" s="170"/>
      <c r="P409" s="170"/>
      <c r="Q409" s="170"/>
      <c r="R409" s="170"/>
      <c r="S409" s="170"/>
      <c r="T409" s="171"/>
      <c r="AT409" s="165" t="s">
        <v>168</v>
      </c>
      <c r="AU409" s="165" t="s">
        <v>86</v>
      </c>
      <c r="AV409" s="13" t="s">
        <v>86</v>
      </c>
      <c r="AW409" s="13" t="s">
        <v>30</v>
      </c>
      <c r="AX409" s="13" t="s">
        <v>73</v>
      </c>
      <c r="AY409" s="165" t="s">
        <v>159</v>
      </c>
    </row>
    <row r="410" spans="1:65" s="13" customFormat="1" ht="11.25">
      <c r="B410" s="163"/>
      <c r="D410" s="164" t="s">
        <v>168</v>
      </c>
      <c r="E410" s="165" t="s">
        <v>1</v>
      </c>
      <c r="F410" s="166" t="s">
        <v>2097</v>
      </c>
      <c r="H410" s="167">
        <v>2.11</v>
      </c>
      <c r="I410" s="168"/>
      <c r="L410" s="163"/>
      <c r="M410" s="169"/>
      <c r="N410" s="170"/>
      <c r="O410" s="170"/>
      <c r="P410" s="170"/>
      <c r="Q410" s="170"/>
      <c r="R410" s="170"/>
      <c r="S410" s="170"/>
      <c r="T410" s="171"/>
      <c r="AT410" s="165" t="s">
        <v>168</v>
      </c>
      <c r="AU410" s="165" t="s">
        <v>86</v>
      </c>
      <c r="AV410" s="13" t="s">
        <v>86</v>
      </c>
      <c r="AW410" s="13" t="s">
        <v>30</v>
      </c>
      <c r="AX410" s="13" t="s">
        <v>73</v>
      </c>
      <c r="AY410" s="165" t="s">
        <v>159</v>
      </c>
    </row>
    <row r="411" spans="1:65" s="13" customFormat="1" ht="11.25">
      <c r="B411" s="163"/>
      <c r="D411" s="164" t="s">
        <v>168</v>
      </c>
      <c r="E411" s="165" t="s">
        <v>1</v>
      </c>
      <c r="F411" s="166" t="s">
        <v>2098</v>
      </c>
      <c r="H411" s="167">
        <v>5</v>
      </c>
      <c r="I411" s="168"/>
      <c r="L411" s="163"/>
      <c r="M411" s="169"/>
      <c r="N411" s="170"/>
      <c r="O411" s="170"/>
      <c r="P411" s="170"/>
      <c r="Q411" s="170"/>
      <c r="R411" s="170"/>
      <c r="S411" s="170"/>
      <c r="T411" s="171"/>
      <c r="AT411" s="165" t="s">
        <v>168</v>
      </c>
      <c r="AU411" s="165" t="s">
        <v>86</v>
      </c>
      <c r="AV411" s="13" t="s">
        <v>86</v>
      </c>
      <c r="AW411" s="13" t="s">
        <v>30</v>
      </c>
      <c r="AX411" s="13" t="s">
        <v>73</v>
      </c>
      <c r="AY411" s="165" t="s">
        <v>159</v>
      </c>
    </row>
    <row r="412" spans="1:65" s="14" customFormat="1" ht="11.25">
      <c r="B412" s="172"/>
      <c r="D412" s="164" t="s">
        <v>168</v>
      </c>
      <c r="E412" s="173" t="s">
        <v>1</v>
      </c>
      <c r="F412" s="174" t="s">
        <v>170</v>
      </c>
      <c r="H412" s="175">
        <v>381.75</v>
      </c>
      <c r="I412" s="176"/>
      <c r="L412" s="172"/>
      <c r="M412" s="177"/>
      <c r="N412" s="178"/>
      <c r="O412" s="178"/>
      <c r="P412" s="178"/>
      <c r="Q412" s="178"/>
      <c r="R412" s="178"/>
      <c r="S412" s="178"/>
      <c r="T412" s="179"/>
      <c r="AT412" s="173" t="s">
        <v>168</v>
      </c>
      <c r="AU412" s="173" t="s">
        <v>86</v>
      </c>
      <c r="AV412" s="14" t="s">
        <v>167</v>
      </c>
      <c r="AW412" s="14" t="s">
        <v>30</v>
      </c>
      <c r="AX412" s="14" t="s">
        <v>80</v>
      </c>
      <c r="AY412" s="173" t="s">
        <v>159</v>
      </c>
    </row>
    <row r="413" spans="1:65" s="2" customFormat="1" ht="24.2" customHeight="1">
      <c r="A413" s="33"/>
      <c r="B413" s="149"/>
      <c r="C413" s="150" t="s">
        <v>670</v>
      </c>
      <c r="D413" s="150" t="s">
        <v>162</v>
      </c>
      <c r="E413" s="151" t="s">
        <v>2103</v>
      </c>
      <c r="F413" s="152" t="s">
        <v>2104</v>
      </c>
      <c r="G413" s="153" t="s">
        <v>165</v>
      </c>
      <c r="H413" s="154">
        <v>381.75</v>
      </c>
      <c r="I413" s="271"/>
      <c r="J413" s="156">
        <f>ROUND(I413*H413,2)</f>
        <v>0</v>
      </c>
      <c r="K413" s="152" t="s">
        <v>166</v>
      </c>
      <c r="L413" s="34"/>
      <c r="M413" s="157" t="s">
        <v>1</v>
      </c>
      <c r="N413" s="158" t="s">
        <v>39</v>
      </c>
      <c r="O413" s="59"/>
      <c r="P413" s="159">
        <f>O413*H413</f>
        <v>0</v>
      </c>
      <c r="Q413" s="159">
        <v>1.2E-4</v>
      </c>
      <c r="R413" s="159">
        <f>Q413*H413</f>
        <v>4.5810000000000003E-2</v>
      </c>
      <c r="S413" s="159">
        <v>0</v>
      </c>
      <c r="T413" s="160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61" t="s">
        <v>209</v>
      </c>
      <c r="AT413" s="161" t="s">
        <v>162</v>
      </c>
      <c r="AU413" s="161" t="s">
        <v>86</v>
      </c>
      <c r="AY413" s="18" t="s">
        <v>159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8" t="s">
        <v>86</v>
      </c>
      <c r="BK413" s="162">
        <f>ROUND(I413*H413,2)</f>
        <v>0</v>
      </c>
      <c r="BL413" s="18" t="s">
        <v>209</v>
      </c>
      <c r="BM413" s="161" t="s">
        <v>593</v>
      </c>
    </row>
    <row r="414" spans="1:65" s="13" customFormat="1" ht="11.25">
      <c r="B414" s="163"/>
      <c r="D414" s="164" t="s">
        <v>168</v>
      </c>
      <c r="E414" s="165" t="s">
        <v>1</v>
      </c>
      <c r="F414" s="166" t="s">
        <v>2095</v>
      </c>
      <c r="H414" s="167">
        <v>332.64</v>
      </c>
      <c r="I414" s="168"/>
      <c r="L414" s="163"/>
      <c r="M414" s="169"/>
      <c r="N414" s="170"/>
      <c r="O414" s="170"/>
      <c r="P414" s="170"/>
      <c r="Q414" s="170"/>
      <c r="R414" s="170"/>
      <c r="S414" s="170"/>
      <c r="T414" s="171"/>
      <c r="AT414" s="165" t="s">
        <v>168</v>
      </c>
      <c r="AU414" s="165" t="s">
        <v>86</v>
      </c>
      <c r="AV414" s="13" t="s">
        <v>86</v>
      </c>
      <c r="AW414" s="13" t="s">
        <v>30</v>
      </c>
      <c r="AX414" s="13" t="s">
        <v>73</v>
      </c>
      <c r="AY414" s="165" t="s">
        <v>159</v>
      </c>
    </row>
    <row r="415" spans="1:65" s="13" customFormat="1" ht="11.25">
      <c r="B415" s="163"/>
      <c r="D415" s="164" t="s">
        <v>168</v>
      </c>
      <c r="E415" s="165" t="s">
        <v>1</v>
      </c>
      <c r="F415" s="166" t="s">
        <v>2096</v>
      </c>
      <c r="H415" s="167">
        <v>42</v>
      </c>
      <c r="I415" s="168"/>
      <c r="L415" s="163"/>
      <c r="M415" s="169"/>
      <c r="N415" s="170"/>
      <c r="O415" s="170"/>
      <c r="P415" s="170"/>
      <c r="Q415" s="170"/>
      <c r="R415" s="170"/>
      <c r="S415" s="170"/>
      <c r="T415" s="171"/>
      <c r="AT415" s="165" t="s">
        <v>168</v>
      </c>
      <c r="AU415" s="165" t="s">
        <v>86</v>
      </c>
      <c r="AV415" s="13" t="s">
        <v>86</v>
      </c>
      <c r="AW415" s="13" t="s">
        <v>30</v>
      </c>
      <c r="AX415" s="13" t="s">
        <v>73</v>
      </c>
      <c r="AY415" s="165" t="s">
        <v>159</v>
      </c>
    </row>
    <row r="416" spans="1:65" s="13" customFormat="1" ht="11.25">
      <c r="B416" s="163"/>
      <c r="D416" s="164" t="s">
        <v>168</v>
      </c>
      <c r="E416" s="165" t="s">
        <v>1</v>
      </c>
      <c r="F416" s="166" t="s">
        <v>2097</v>
      </c>
      <c r="H416" s="167">
        <v>2.11</v>
      </c>
      <c r="I416" s="168"/>
      <c r="L416" s="163"/>
      <c r="M416" s="169"/>
      <c r="N416" s="170"/>
      <c r="O416" s="170"/>
      <c r="P416" s="170"/>
      <c r="Q416" s="170"/>
      <c r="R416" s="170"/>
      <c r="S416" s="170"/>
      <c r="T416" s="171"/>
      <c r="AT416" s="165" t="s">
        <v>168</v>
      </c>
      <c r="AU416" s="165" t="s">
        <v>86</v>
      </c>
      <c r="AV416" s="13" t="s">
        <v>86</v>
      </c>
      <c r="AW416" s="13" t="s">
        <v>30</v>
      </c>
      <c r="AX416" s="13" t="s">
        <v>73</v>
      </c>
      <c r="AY416" s="165" t="s">
        <v>159</v>
      </c>
    </row>
    <row r="417" spans="1:65" s="13" customFormat="1" ht="11.25">
      <c r="B417" s="163"/>
      <c r="D417" s="164" t="s">
        <v>168</v>
      </c>
      <c r="E417" s="165" t="s">
        <v>1</v>
      </c>
      <c r="F417" s="166" t="s">
        <v>2098</v>
      </c>
      <c r="H417" s="167">
        <v>5</v>
      </c>
      <c r="I417" s="168"/>
      <c r="L417" s="163"/>
      <c r="M417" s="169"/>
      <c r="N417" s="170"/>
      <c r="O417" s="170"/>
      <c r="P417" s="170"/>
      <c r="Q417" s="170"/>
      <c r="R417" s="170"/>
      <c r="S417" s="170"/>
      <c r="T417" s="171"/>
      <c r="AT417" s="165" t="s">
        <v>168</v>
      </c>
      <c r="AU417" s="165" t="s">
        <v>86</v>
      </c>
      <c r="AV417" s="13" t="s">
        <v>86</v>
      </c>
      <c r="AW417" s="13" t="s">
        <v>30</v>
      </c>
      <c r="AX417" s="13" t="s">
        <v>73</v>
      </c>
      <c r="AY417" s="165" t="s">
        <v>159</v>
      </c>
    </row>
    <row r="418" spans="1:65" s="14" customFormat="1" ht="11.25">
      <c r="B418" s="172"/>
      <c r="D418" s="164" t="s">
        <v>168</v>
      </c>
      <c r="E418" s="173" t="s">
        <v>1</v>
      </c>
      <c r="F418" s="174" t="s">
        <v>170</v>
      </c>
      <c r="H418" s="175">
        <v>381.75</v>
      </c>
      <c r="I418" s="176"/>
      <c r="L418" s="172"/>
      <c r="M418" s="177"/>
      <c r="N418" s="178"/>
      <c r="O418" s="178"/>
      <c r="P418" s="178"/>
      <c r="Q418" s="178"/>
      <c r="R418" s="178"/>
      <c r="S418" s="178"/>
      <c r="T418" s="179"/>
      <c r="AT418" s="173" t="s">
        <v>168</v>
      </c>
      <c r="AU418" s="173" t="s">
        <v>86</v>
      </c>
      <c r="AV418" s="14" t="s">
        <v>167</v>
      </c>
      <c r="AW418" s="14" t="s">
        <v>30</v>
      </c>
      <c r="AX418" s="14" t="s">
        <v>80</v>
      </c>
      <c r="AY418" s="173" t="s">
        <v>159</v>
      </c>
    </row>
    <row r="419" spans="1:65" s="12" customFormat="1" ht="22.9" customHeight="1">
      <c r="B419" s="136"/>
      <c r="D419" s="137" t="s">
        <v>72</v>
      </c>
      <c r="E419" s="147" t="s">
        <v>2105</v>
      </c>
      <c r="F419" s="147" t="s">
        <v>2106</v>
      </c>
      <c r="I419" s="139"/>
      <c r="J419" s="148">
        <f>BK419</f>
        <v>0</v>
      </c>
      <c r="L419" s="136"/>
      <c r="M419" s="141"/>
      <c r="N419" s="142"/>
      <c r="O419" s="142"/>
      <c r="P419" s="143">
        <f>SUM(P420:P472)</f>
        <v>0</v>
      </c>
      <c r="Q419" s="142"/>
      <c r="R419" s="143">
        <f>SUM(R420:R472)</f>
        <v>4.8309116799999998</v>
      </c>
      <c r="S419" s="142"/>
      <c r="T419" s="144">
        <f>SUM(T420:T472)</f>
        <v>0.93694524000000001</v>
      </c>
      <c r="AR419" s="137" t="s">
        <v>86</v>
      </c>
      <c r="AT419" s="145" t="s">
        <v>72</v>
      </c>
      <c r="AU419" s="145" t="s">
        <v>80</v>
      </c>
      <c r="AY419" s="137" t="s">
        <v>159</v>
      </c>
      <c r="BK419" s="146">
        <f>SUM(BK420:BK472)</f>
        <v>0</v>
      </c>
    </row>
    <row r="420" spans="1:65" s="2" customFormat="1" ht="16.5" customHeight="1">
      <c r="A420" s="33"/>
      <c r="B420" s="149"/>
      <c r="C420" s="150" t="s">
        <v>674</v>
      </c>
      <c r="D420" s="150" t="s">
        <v>162</v>
      </c>
      <c r="E420" s="151" t="s">
        <v>2107</v>
      </c>
      <c r="F420" s="152" t="s">
        <v>2108</v>
      </c>
      <c r="G420" s="153" t="s">
        <v>165</v>
      </c>
      <c r="H420" s="154">
        <v>3022.404</v>
      </c>
      <c r="I420" s="271"/>
      <c r="J420" s="156">
        <f>ROUND(I420*H420,2)</f>
        <v>0</v>
      </c>
      <c r="K420" s="152" t="s">
        <v>166</v>
      </c>
      <c r="L420" s="34"/>
      <c r="M420" s="157" t="s">
        <v>1</v>
      </c>
      <c r="N420" s="158" t="s">
        <v>39</v>
      </c>
      <c r="O420" s="59"/>
      <c r="P420" s="159">
        <f>O420*H420</f>
        <v>0</v>
      </c>
      <c r="Q420" s="159">
        <v>1E-3</v>
      </c>
      <c r="R420" s="159">
        <f>Q420*H420</f>
        <v>3.0224039999999999</v>
      </c>
      <c r="S420" s="159">
        <v>3.1E-4</v>
      </c>
      <c r="T420" s="160">
        <f>S420*H420</f>
        <v>0.93694524000000001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1" t="s">
        <v>209</v>
      </c>
      <c r="AT420" s="161" t="s">
        <v>162</v>
      </c>
      <c r="AU420" s="161" t="s">
        <v>86</v>
      </c>
      <c r="AY420" s="18" t="s">
        <v>159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8" t="s">
        <v>86</v>
      </c>
      <c r="BK420" s="162">
        <f>ROUND(I420*H420,2)</f>
        <v>0</v>
      </c>
      <c r="BL420" s="18" t="s">
        <v>209</v>
      </c>
      <c r="BM420" s="161" t="s">
        <v>599</v>
      </c>
    </row>
    <row r="421" spans="1:65" s="15" customFormat="1" ht="11.25">
      <c r="B421" s="180"/>
      <c r="D421" s="164" t="s">
        <v>168</v>
      </c>
      <c r="E421" s="181" t="s">
        <v>1</v>
      </c>
      <c r="F421" s="182" t="s">
        <v>183</v>
      </c>
      <c r="H421" s="181" t="s">
        <v>1</v>
      </c>
      <c r="I421" s="183"/>
      <c r="L421" s="180"/>
      <c r="M421" s="184"/>
      <c r="N421" s="185"/>
      <c r="O421" s="185"/>
      <c r="P421" s="185"/>
      <c r="Q421" s="185"/>
      <c r="R421" s="185"/>
      <c r="S421" s="185"/>
      <c r="T421" s="186"/>
      <c r="AT421" s="181" t="s">
        <v>168</v>
      </c>
      <c r="AU421" s="181" t="s">
        <v>86</v>
      </c>
      <c r="AV421" s="15" t="s">
        <v>80</v>
      </c>
      <c r="AW421" s="15" t="s">
        <v>30</v>
      </c>
      <c r="AX421" s="15" t="s">
        <v>73</v>
      </c>
      <c r="AY421" s="181" t="s">
        <v>159</v>
      </c>
    </row>
    <row r="422" spans="1:65" s="13" customFormat="1" ht="11.25">
      <c r="B422" s="163"/>
      <c r="D422" s="164" t="s">
        <v>168</v>
      </c>
      <c r="E422" s="165" t="s">
        <v>1</v>
      </c>
      <c r="F422" s="166" t="s">
        <v>2109</v>
      </c>
      <c r="H422" s="167">
        <v>292.14</v>
      </c>
      <c r="I422" s="168"/>
      <c r="L422" s="163"/>
      <c r="M422" s="169"/>
      <c r="N422" s="170"/>
      <c r="O422" s="170"/>
      <c r="P422" s="170"/>
      <c r="Q422" s="170"/>
      <c r="R422" s="170"/>
      <c r="S422" s="170"/>
      <c r="T422" s="171"/>
      <c r="AT422" s="165" t="s">
        <v>168</v>
      </c>
      <c r="AU422" s="165" t="s">
        <v>86</v>
      </c>
      <c r="AV422" s="13" t="s">
        <v>86</v>
      </c>
      <c r="AW422" s="13" t="s">
        <v>30</v>
      </c>
      <c r="AX422" s="13" t="s">
        <v>73</v>
      </c>
      <c r="AY422" s="165" t="s">
        <v>159</v>
      </c>
    </row>
    <row r="423" spans="1:65" s="13" customFormat="1" ht="22.5">
      <c r="B423" s="163"/>
      <c r="D423" s="164" t="s">
        <v>168</v>
      </c>
      <c r="E423" s="165" t="s">
        <v>1</v>
      </c>
      <c r="F423" s="166" t="s">
        <v>2110</v>
      </c>
      <c r="H423" s="167">
        <v>469.69799999999998</v>
      </c>
      <c r="I423" s="168"/>
      <c r="L423" s="163"/>
      <c r="M423" s="169"/>
      <c r="N423" s="170"/>
      <c r="O423" s="170"/>
      <c r="P423" s="170"/>
      <c r="Q423" s="170"/>
      <c r="R423" s="170"/>
      <c r="S423" s="170"/>
      <c r="T423" s="171"/>
      <c r="AT423" s="165" t="s">
        <v>168</v>
      </c>
      <c r="AU423" s="165" t="s">
        <v>86</v>
      </c>
      <c r="AV423" s="13" t="s">
        <v>86</v>
      </c>
      <c r="AW423" s="13" t="s">
        <v>30</v>
      </c>
      <c r="AX423" s="13" t="s">
        <v>73</v>
      </c>
      <c r="AY423" s="165" t="s">
        <v>159</v>
      </c>
    </row>
    <row r="424" spans="1:65" s="13" customFormat="1" ht="22.5">
      <c r="B424" s="163"/>
      <c r="D424" s="164" t="s">
        <v>168</v>
      </c>
      <c r="E424" s="165" t="s">
        <v>1</v>
      </c>
      <c r="F424" s="166" t="s">
        <v>2111</v>
      </c>
      <c r="H424" s="167">
        <v>420.637</v>
      </c>
      <c r="I424" s="168"/>
      <c r="L424" s="163"/>
      <c r="M424" s="169"/>
      <c r="N424" s="170"/>
      <c r="O424" s="170"/>
      <c r="P424" s="170"/>
      <c r="Q424" s="170"/>
      <c r="R424" s="170"/>
      <c r="S424" s="170"/>
      <c r="T424" s="171"/>
      <c r="AT424" s="165" t="s">
        <v>168</v>
      </c>
      <c r="AU424" s="165" t="s">
        <v>86</v>
      </c>
      <c r="AV424" s="13" t="s">
        <v>86</v>
      </c>
      <c r="AW424" s="13" t="s">
        <v>30</v>
      </c>
      <c r="AX424" s="13" t="s">
        <v>73</v>
      </c>
      <c r="AY424" s="165" t="s">
        <v>159</v>
      </c>
    </row>
    <row r="425" spans="1:65" s="13" customFormat="1" ht="22.5">
      <c r="B425" s="163"/>
      <c r="D425" s="164" t="s">
        <v>168</v>
      </c>
      <c r="E425" s="165" t="s">
        <v>1</v>
      </c>
      <c r="F425" s="166" t="s">
        <v>2112</v>
      </c>
      <c r="H425" s="167">
        <v>484.23200000000003</v>
      </c>
      <c r="I425" s="168"/>
      <c r="L425" s="163"/>
      <c r="M425" s="169"/>
      <c r="N425" s="170"/>
      <c r="O425" s="170"/>
      <c r="P425" s="170"/>
      <c r="Q425" s="170"/>
      <c r="R425" s="170"/>
      <c r="S425" s="170"/>
      <c r="T425" s="171"/>
      <c r="AT425" s="165" t="s">
        <v>168</v>
      </c>
      <c r="AU425" s="165" t="s">
        <v>86</v>
      </c>
      <c r="AV425" s="13" t="s">
        <v>86</v>
      </c>
      <c r="AW425" s="13" t="s">
        <v>30</v>
      </c>
      <c r="AX425" s="13" t="s">
        <v>73</v>
      </c>
      <c r="AY425" s="165" t="s">
        <v>159</v>
      </c>
    </row>
    <row r="426" spans="1:65" s="13" customFormat="1" ht="11.25">
      <c r="B426" s="163"/>
      <c r="D426" s="164" t="s">
        <v>168</v>
      </c>
      <c r="E426" s="165" t="s">
        <v>1</v>
      </c>
      <c r="F426" s="166" t="s">
        <v>2113</v>
      </c>
      <c r="H426" s="167">
        <v>186.08699999999999</v>
      </c>
      <c r="I426" s="168"/>
      <c r="L426" s="163"/>
      <c r="M426" s="169"/>
      <c r="N426" s="170"/>
      <c r="O426" s="170"/>
      <c r="P426" s="170"/>
      <c r="Q426" s="170"/>
      <c r="R426" s="170"/>
      <c r="S426" s="170"/>
      <c r="T426" s="171"/>
      <c r="AT426" s="165" t="s">
        <v>168</v>
      </c>
      <c r="AU426" s="165" t="s">
        <v>86</v>
      </c>
      <c r="AV426" s="13" t="s">
        <v>86</v>
      </c>
      <c r="AW426" s="13" t="s">
        <v>30</v>
      </c>
      <c r="AX426" s="13" t="s">
        <v>73</v>
      </c>
      <c r="AY426" s="165" t="s">
        <v>159</v>
      </c>
    </row>
    <row r="427" spans="1:65" s="15" customFormat="1" ht="11.25">
      <c r="B427" s="180"/>
      <c r="D427" s="164" t="s">
        <v>168</v>
      </c>
      <c r="E427" s="181" t="s">
        <v>1</v>
      </c>
      <c r="F427" s="182" t="s">
        <v>2114</v>
      </c>
      <c r="H427" s="181" t="s">
        <v>1</v>
      </c>
      <c r="I427" s="183"/>
      <c r="L427" s="180"/>
      <c r="M427" s="184"/>
      <c r="N427" s="185"/>
      <c r="O427" s="185"/>
      <c r="P427" s="185"/>
      <c r="Q427" s="185"/>
      <c r="R427" s="185"/>
      <c r="S427" s="185"/>
      <c r="T427" s="186"/>
      <c r="AT427" s="181" t="s">
        <v>168</v>
      </c>
      <c r="AU427" s="181" t="s">
        <v>86</v>
      </c>
      <c r="AV427" s="15" t="s">
        <v>80</v>
      </c>
      <c r="AW427" s="15" t="s">
        <v>30</v>
      </c>
      <c r="AX427" s="15" t="s">
        <v>73</v>
      </c>
      <c r="AY427" s="181" t="s">
        <v>159</v>
      </c>
    </row>
    <row r="428" spans="1:65" s="13" customFormat="1" ht="22.5">
      <c r="B428" s="163"/>
      <c r="D428" s="164" t="s">
        <v>168</v>
      </c>
      <c r="E428" s="165" t="s">
        <v>1</v>
      </c>
      <c r="F428" s="166" t="s">
        <v>197</v>
      </c>
      <c r="H428" s="167">
        <v>692.31</v>
      </c>
      <c r="I428" s="168"/>
      <c r="L428" s="163"/>
      <c r="M428" s="169"/>
      <c r="N428" s="170"/>
      <c r="O428" s="170"/>
      <c r="P428" s="170"/>
      <c r="Q428" s="170"/>
      <c r="R428" s="170"/>
      <c r="S428" s="170"/>
      <c r="T428" s="171"/>
      <c r="AT428" s="165" t="s">
        <v>168</v>
      </c>
      <c r="AU428" s="165" t="s">
        <v>86</v>
      </c>
      <c r="AV428" s="13" t="s">
        <v>86</v>
      </c>
      <c r="AW428" s="13" t="s">
        <v>30</v>
      </c>
      <c r="AX428" s="13" t="s">
        <v>73</v>
      </c>
      <c r="AY428" s="165" t="s">
        <v>159</v>
      </c>
    </row>
    <row r="429" spans="1:65" s="13" customFormat="1" ht="22.5">
      <c r="B429" s="163"/>
      <c r="D429" s="164" t="s">
        <v>168</v>
      </c>
      <c r="E429" s="165" t="s">
        <v>1</v>
      </c>
      <c r="F429" s="166" t="s">
        <v>198</v>
      </c>
      <c r="H429" s="167">
        <v>477.3</v>
      </c>
      <c r="I429" s="168"/>
      <c r="L429" s="163"/>
      <c r="M429" s="169"/>
      <c r="N429" s="170"/>
      <c r="O429" s="170"/>
      <c r="P429" s="170"/>
      <c r="Q429" s="170"/>
      <c r="R429" s="170"/>
      <c r="S429" s="170"/>
      <c r="T429" s="171"/>
      <c r="AT429" s="165" t="s">
        <v>168</v>
      </c>
      <c r="AU429" s="165" t="s">
        <v>86</v>
      </c>
      <c r="AV429" s="13" t="s">
        <v>86</v>
      </c>
      <c r="AW429" s="13" t="s">
        <v>30</v>
      </c>
      <c r="AX429" s="13" t="s">
        <v>73</v>
      </c>
      <c r="AY429" s="165" t="s">
        <v>159</v>
      </c>
    </row>
    <row r="430" spans="1:65" s="14" customFormat="1" ht="11.25">
      <c r="B430" s="172"/>
      <c r="D430" s="164" t="s">
        <v>168</v>
      </c>
      <c r="E430" s="173" t="s">
        <v>1</v>
      </c>
      <c r="F430" s="174" t="s">
        <v>170</v>
      </c>
      <c r="H430" s="175">
        <v>3022.404</v>
      </c>
      <c r="I430" s="176"/>
      <c r="L430" s="172"/>
      <c r="M430" s="177"/>
      <c r="N430" s="178"/>
      <c r="O430" s="178"/>
      <c r="P430" s="178"/>
      <c r="Q430" s="178"/>
      <c r="R430" s="178"/>
      <c r="S430" s="178"/>
      <c r="T430" s="179"/>
      <c r="AT430" s="173" t="s">
        <v>168</v>
      </c>
      <c r="AU430" s="173" t="s">
        <v>86</v>
      </c>
      <c r="AV430" s="14" t="s">
        <v>167</v>
      </c>
      <c r="AW430" s="14" t="s">
        <v>30</v>
      </c>
      <c r="AX430" s="14" t="s">
        <v>80</v>
      </c>
      <c r="AY430" s="173" t="s">
        <v>159</v>
      </c>
    </row>
    <row r="431" spans="1:65" s="2" customFormat="1" ht="33" customHeight="1">
      <c r="A431" s="33"/>
      <c r="B431" s="149"/>
      <c r="C431" s="150" t="s">
        <v>77</v>
      </c>
      <c r="D431" s="150" t="s">
        <v>162</v>
      </c>
      <c r="E431" s="151" t="s">
        <v>2115</v>
      </c>
      <c r="F431" s="152" t="s">
        <v>2116</v>
      </c>
      <c r="G431" s="153" t="s">
        <v>165</v>
      </c>
      <c r="H431" s="154">
        <v>3690.8319999999999</v>
      </c>
      <c r="I431" s="271"/>
      <c r="J431" s="156">
        <f>ROUND(I431*H431,2)</f>
        <v>0</v>
      </c>
      <c r="K431" s="152" t="s">
        <v>166</v>
      </c>
      <c r="L431" s="34"/>
      <c r="M431" s="157" t="s">
        <v>1</v>
      </c>
      <c r="N431" s="158" t="s">
        <v>39</v>
      </c>
      <c r="O431" s="59"/>
      <c r="P431" s="159">
        <f>O431*H431</f>
        <v>0</v>
      </c>
      <c r="Q431" s="159">
        <v>2.0000000000000001E-4</v>
      </c>
      <c r="R431" s="159">
        <f>Q431*H431</f>
        <v>0.7381664</v>
      </c>
      <c r="S431" s="159">
        <v>0</v>
      </c>
      <c r="T431" s="160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1" t="s">
        <v>209</v>
      </c>
      <c r="AT431" s="161" t="s">
        <v>162</v>
      </c>
      <c r="AU431" s="161" t="s">
        <v>86</v>
      </c>
      <c r="AY431" s="18" t="s">
        <v>159</v>
      </c>
      <c r="BE431" s="162">
        <f>IF(N431="základní",J431,0)</f>
        <v>0</v>
      </c>
      <c r="BF431" s="162">
        <f>IF(N431="snížená",J431,0)</f>
        <v>0</v>
      </c>
      <c r="BG431" s="162">
        <f>IF(N431="zákl. přenesená",J431,0)</f>
        <v>0</v>
      </c>
      <c r="BH431" s="162">
        <f>IF(N431="sníž. přenesená",J431,0)</f>
        <v>0</v>
      </c>
      <c r="BI431" s="162">
        <f>IF(N431="nulová",J431,0)</f>
        <v>0</v>
      </c>
      <c r="BJ431" s="18" t="s">
        <v>86</v>
      </c>
      <c r="BK431" s="162">
        <f>ROUND(I431*H431,2)</f>
        <v>0</v>
      </c>
      <c r="BL431" s="18" t="s">
        <v>209</v>
      </c>
      <c r="BM431" s="161" t="s">
        <v>603</v>
      </c>
    </row>
    <row r="432" spans="1:65" s="15" customFormat="1" ht="11.25">
      <c r="B432" s="180"/>
      <c r="D432" s="164" t="s">
        <v>168</v>
      </c>
      <c r="E432" s="181" t="s">
        <v>1</v>
      </c>
      <c r="F432" s="182" t="s">
        <v>2114</v>
      </c>
      <c r="H432" s="181" t="s">
        <v>1</v>
      </c>
      <c r="I432" s="183"/>
      <c r="L432" s="180"/>
      <c r="M432" s="184"/>
      <c r="N432" s="185"/>
      <c r="O432" s="185"/>
      <c r="P432" s="185"/>
      <c r="Q432" s="185"/>
      <c r="R432" s="185"/>
      <c r="S432" s="185"/>
      <c r="T432" s="186"/>
      <c r="AT432" s="181" t="s">
        <v>168</v>
      </c>
      <c r="AU432" s="181" t="s">
        <v>86</v>
      </c>
      <c r="AV432" s="15" t="s">
        <v>80</v>
      </c>
      <c r="AW432" s="15" t="s">
        <v>30</v>
      </c>
      <c r="AX432" s="15" t="s">
        <v>73</v>
      </c>
      <c r="AY432" s="181" t="s">
        <v>159</v>
      </c>
    </row>
    <row r="433" spans="2:51" s="13" customFormat="1" ht="22.5">
      <c r="B433" s="163"/>
      <c r="D433" s="164" t="s">
        <v>168</v>
      </c>
      <c r="E433" s="165" t="s">
        <v>1</v>
      </c>
      <c r="F433" s="166" t="s">
        <v>197</v>
      </c>
      <c r="H433" s="167">
        <v>692.31</v>
      </c>
      <c r="I433" s="168"/>
      <c r="L433" s="163"/>
      <c r="M433" s="169"/>
      <c r="N433" s="170"/>
      <c r="O433" s="170"/>
      <c r="P433" s="170"/>
      <c r="Q433" s="170"/>
      <c r="R433" s="170"/>
      <c r="S433" s="170"/>
      <c r="T433" s="171"/>
      <c r="AT433" s="165" t="s">
        <v>168</v>
      </c>
      <c r="AU433" s="165" t="s">
        <v>86</v>
      </c>
      <c r="AV433" s="13" t="s">
        <v>86</v>
      </c>
      <c r="AW433" s="13" t="s">
        <v>30</v>
      </c>
      <c r="AX433" s="13" t="s">
        <v>73</v>
      </c>
      <c r="AY433" s="165" t="s">
        <v>159</v>
      </c>
    </row>
    <row r="434" spans="2:51" s="13" customFormat="1" ht="22.5">
      <c r="B434" s="163"/>
      <c r="D434" s="164" t="s">
        <v>168</v>
      </c>
      <c r="E434" s="165" t="s">
        <v>1</v>
      </c>
      <c r="F434" s="166" t="s">
        <v>198</v>
      </c>
      <c r="H434" s="167">
        <v>477.3</v>
      </c>
      <c r="I434" s="168"/>
      <c r="L434" s="163"/>
      <c r="M434" s="169"/>
      <c r="N434" s="170"/>
      <c r="O434" s="170"/>
      <c r="P434" s="170"/>
      <c r="Q434" s="170"/>
      <c r="R434" s="170"/>
      <c r="S434" s="170"/>
      <c r="T434" s="171"/>
      <c r="AT434" s="165" t="s">
        <v>168</v>
      </c>
      <c r="AU434" s="165" t="s">
        <v>86</v>
      </c>
      <c r="AV434" s="13" t="s">
        <v>86</v>
      </c>
      <c r="AW434" s="13" t="s">
        <v>30</v>
      </c>
      <c r="AX434" s="13" t="s">
        <v>73</v>
      </c>
      <c r="AY434" s="165" t="s">
        <v>159</v>
      </c>
    </row>
    <row r="435" spans="2:51" s="15" customFormat="1" ht="11.25">
      <c r="B435" s="180"/>
      <c r="D435" s="164" t="s">
        <v>168</v>
      </c>
      <c r="E435" s="181" t="s">
        <v>1</v>
      </c>
      <c r="F435" s="182" t="s">
        <v>183</v>
      </c>
      <c r="H435" s="181" t="s">
        <v>1</v>
      </c>
      <c r="I435" s="183"/>
      <c r="L435" s="180"/>
      <c r="M435" s="184"/>
      <c r="N435" s="185"/>
      <c r="O435" s="185"/>
      <c r="P435" s="185"/>
      <c r="Q435" s="185"/>
      <c r="R435" s="185"/>
      <c r="S435" s="185"/>
      <c r="T435" s="186"/>
      <c r="AT435" s="181" t="s">
        <v>168</v>
      </c>
      <c r="AU435" s="181" t="s">
        <v>86</v>
      </c>
      <c r="AV435" s="15" t="s">
        <v>80</v>
      </c>
      <c r="AW435" s="15" t="s">
        <v>30</v>
      </c>
      <c r="AX435" s="15" t="s">
        <v>73</v>
      </c>
      <c r="AY435" s="181" t="s">
        <v>159</v>
      </c>
    </row>
    <row r="436" spans="2:51" s="13" customFormat="1" ht="11.25">
      <c r="B436" s="163"/>
      <c r="D436" s="164" t="s">
        <v>168</v>
      </c>
      <c r="E436" s="165" t="s">
        <v>1</v>
      </c>
      <c r="F436" s="166" t="s">
        <v>2109</v>
      </c>
      <c r="H436" s="167">
        <v>292.14</v>
      </c>
      <c r="I436" s="168"/>
      <c r="L436" s="163"/>
      <c r="M436" s="169"/>
      <c r="N436" s="170"/>
      <c r="O436" s="170"/>
      <c r="P436" s="170"/>
      <c r="Q436" s="170"/>
      <c r="R436" s="170"/>
      <c r="S436" s="170"/>
      <c r="T436" s="171"/>
      <c r="AT436" s="165" t="s">
        <v>168</v>
      </c>
      <c r="AU436" s="165" t="s">
        <v>86</v>
      </c>
      <c r="AV436" s="13" t="s">
        <v>86</v>
      </c>
      <c r="AW436" s="13" t="s">
        <v>30</v>
      </c>
      <c r="AX436" s="13" t="s">
        <v>73</v>
      </c>
      <c r="AY436" s="165" t="s">
        <v>159</v>
      </c>
    </row>
    <row r="437" spans="2:51" s="13" customFormat="1" ht="22.5">
      <c r="B437" s="163"/>
      <c r="D437" s="164" t="s">
        <v>168</v>
      </c>
      <c r="E437" s="165" t="s">
        <v>1</v>
      </c>
      <c r="F437" s="166" t="s">
        <v>2110</v>
      </c>
      <c r="H437" s="167">
        <v>469.69799999999998</v>
      </c>
      <c r="I437" s="168"/>
      <c r="L437" s="163"/>
      <c r="M437" s="169"/>
      <c r="N437" s="170"/>
      <c r="O437" s="170"/>
      <c r="P437" s="170"/>
      <c r="Q437" s="170"/>
      <c r="R437" s="170"/>
      <c r="S437" s="170"/>
      <c r="T437" s="171"/>
      <c r="AT437" s="165" t="s">
        <v>168</v>
      </c>
      <c r="AU437" s="165" t="s">
        <v>86</v>
      </c>
      <c r="AV437" s="13" t="s">
        <v>86</v>
      </c>
      <c r="AW437" s="13" t="s">
        <v>30</v>
      </c>
      <c r="AX437" s="13" t="s">
        <v>73</v>
      </c>
      <c r="AY437" s="165" t="s">
        <v>159</v>
      </c>
    </row>
    <row r="438" spans="2:51" s="13" customFormat="1" ht="22.5">
      <c r="B438" s="163"/>
      <c r="D438" s="164" t="s">
        <v>168</v>
      </c>
      <c r="E438" s="165" t="s">
        <v>1</v>
      </c>
      <c r="F438" s="166" t="s">
        <v>2111</v>
      </c>
      <c r="H438" s="167">
        <v>420.637</v>
      </c>
      <c r="I438" s="168"/>
      <c r="L438" s="163"/>
      <c r="M438" s="169"/>
      <c r="N438" s="170"/>
      <c r="O438" s="170"/>
      <c r="P438" s="170"/>
      <c r="Q438" s="170"/>
      <c r="R438" s="170"/>
      <c r="S438" s="170"/>
      <c r="T438" s="171"/>
      <c r="AT438" s="165" t="s">
        <v>168</v>
      </c>
      <c r="AU438" s="165" t="s">
        <v>86</v>
      </c>
      <c r="AV438" s="13" t="s">
        <v>86</v>
      </c>
      <c r="AW438" s="13" t="s">
        <v>30</v>
      </c>
      <c r="AX438" s="13" t="s">
        <v>73</v>
      </c>
      <c r="AY438" s="165" t="s">
        <v>159</v>
      </c>
    </row>
    <row r="439" spans="2:51" s="13" customFormat="1" ht="22.5">
      <c r="B439" s="163"/>
      <c r="D439" s="164" t="s">
        <v>168</v>
      </c>
      <c r="E439" s="165" t="s">
        <v>1</v>
      </c>
      <c r="F439" s="166" t="s">
        <v>2112</v>
      </c>
      <c r="H439" s="167">
        <v>484.23200000000003</v>
      </c>
      <c r="I439" s="168"/>
      <c r="L439" s="163"/>
      <c r="M439" s="169"/>
      <c r="N439" s="170"/>
      <c r="O439" s="170"/>
      <c r="P439" s="170"/>
      <c r="Q439" s="170"/>
      <c r="R439" s="170"/>
      <c r="S439" s="170"/>
      <c r="T439" s="171"/>
      <c r="AT439" s="165" t="s">
        <v>168</v>
      </c>
      <c r="AU439" s="165" t="s">
        <v>86</v>
      </c>
      <c r="AV439" s="13" t="s">
        <v>86</v>
      </c>
      <c r="AW439" s="13" t="s">
        <v>30</v>
      </c>
      <c r="AX439" s="13" t="s">
        <v>73</v>
      </c>
      <c r="AY439" s="165" t="s">
        <v>159</v>
      </c>
    </row>
    <row r="440" spans="2:51" s="13" customFormat="1" ht="11.25">
      <c r="B440" s="163"/>
      <c r="D440" s="164" t="s">
        <v>168</v>
      </c>
      <c r="E440" s="165" t="s">
        <v>1</v>
      </c>
      <c r="F440" s="166" t="s">
        <v>2113</v>
      </c>
      <c r="H440" s="167">
        <v>186.08699999999999</v>
      </c>
      <c r="I440" s="168"/>
      <c r="L440" s="163"/>
      <c r="M440" s="169"/>
      <c r="N440" s="170"/>
      <c r="O440" s="170"/>
      <c r="P440" s="170"/>
      <c r="Q440" s="170"/>
      <c r="R440" s="170"/>
      <c r="S440" s="170"/>
      <c r="T440" s="171"/>
      <c r="AT440" s="165" t="s">
        <v>168</v>
      </c>
      <c r="AU440" s="165" t="s">
        <v>86</v>
      </c>
      <c r="AV440" s="13" t="s">
        <v>86</v>
      </c>
      <c r="AW440" s="13" t="s">
        <v>30</v>
      </c>
      <c r="AX440" s="13" t="s">
        <v>73</v>
      </c>
      <c r="AY440" s="165" t="s">
        <v>159</v>
      </c>
    </row>
    <row r="441" spans="2:51" s="15" customFormat="1" ht="11.25">
      <c r="B441" s="180"/>
      <c r="D441" s="164" t="s">
        <v>168</v>
      </c>
      <c r="E441" s="181" t="s">
        <v>1</v>
      </c>
      <c r="F441" s="182" t="s">
        <v>214</v>
      </c>
      <c r="H441" s="181" t="s">
        <v>1</v>
      </c>
      <c r="I441" s="183"/>
      <c r="L441" s="180"/>
      <c r="M441" s="184"/>
      <c r="N441" s="185"/>
      <c r="O441" s="185"/>
      <c r="P441" s="185"/>
      <c r="Q441" s="185"/>
      <c r="R441" s="185"/>
      <c r="S441" s="185"/>
      <c r="T441" s="186"/>
      <c r="AT441" s="181" t="s">
        <v>168</v>
      </c>
      <c r="AU441" s="181" t="s">
        <v>86</v>
      </c>
      <c r="AV441" s="15" t="s">
        <v>80</v>
      </c>
      <c r="AW441" s="15" t="s">
        <v>30</v>
      </c>
      <c r="AX441" s="15" t="s">
        <v>73</v>
      </c>
      <c r="AY441" s="181" t="s">
        <v>159</v>
      </c>
    </row>
    <row r="442" spans="2:51" s="13" customFormat="1" ht="11.25">
      <c r="B442" s="163"/>
      <c r="D442" s="164" t="s">
        <v>168</v>
      </c>
      <c r="E442" s="165" t="s">
        <v>1</v>
      </c>
      <c r="F442" s="166" t="s">
        <v>215</v>
      </c>
      <c r="H442" s="167">
        <v>52.8</v>
      </c>
      <c r="I442" s="168"/>
      <c r="L442" s="163"/>
      <c r="M442" s="169"/>
      <c r="N442" s="170"/>
      <c r="O442" s="170"/>
      <c r="P442" s="170"/>
      <c r="Q442" s="170"/>
      <c r="R442" s="170"/>
      <c r="S442" s="170"/>
      <c r="T442" s="171"/>
      <c r="AT442" s="165" t="s">
        <v>168</v>
      </c>
      <c r="AU442" s="165" t="s">
        <v>86</v>
      </c>
      <c r="AV442" s="13" t="s">
        <v>86</v>
      </c>
      <c r="AW442" s="13" t="s">
        <v>30</v>
      </c>
      <c r="AX442" s="13" t="s">
        <v>73</v>
      </c>
      <c r="AY442" s="165" t="s">
        <v>159</v>
      </c>
    </row>
    <row r="443" spans="2:51" s="13" customFormat="1" ht="11.25">
      <c r="B443" s="163"/>
      <c r="D443" s="164" t="s">
        <v>168</v>
      </c>
      <c r="E443" s="165" t="s">
        <v>1</v>
      </c>
      <c r="F443" s="166" t="s">
        <v>216</v>
      </c>
      <c r="H443" s="167">
        <v>17.899999999999999</v>
      </c>
      <c r="I443" s="168"/>
      <c r="L443" s="163"/>
      <c r="M443" s="169"/>
      <c r="N443" s="170"/>
      <c r="O443" s="170"/>
      <c r="P443" s="170"/>
      <c r="Q443" s="170"/>
      <c r="R443" s="170"/>
      <c r="S443" s="170"/>
      <c r="T443" s="171"/>
      <c r="AT443" s="165" t="s">
        <v>168</v>
      </c>
      <c r="AU443" s="165" t="s">
        <v>86</v>
      </c>
      <c r="AV443" s="13" t="s">
        <v>86</v>
      </c>
      <c r="AW443" s="13" t="s">
        <v>30</v>
      </c>
      <c r="AX443" s="13" t="s">
        <v>73</v>
      </c>
      <c r="AY443" s="165" t="s">
        <v>159</v>
      </c>
    </row>
    <row r="444" spans="2:51" s="15" customFormat="1" ht="11.25">
      <c r="B444" s="180"/>
      <c r="D444" s="164" t="s">
        <v>168</v>
      </c>
      <c r="E444" s="181" t="s">
        <v>1</v>
      </c>
      <c r="F444" s="182" t="s">
        <v>218</v>
      </c>
      <c r="H444" s="181" t="s">
        <v>1</v>
      </c>
      <c r="I444" s="183"/>
      <c r="L444" s="180"/>
      <c r="M444" s="184"/>
      <c r="N444" s="185"/>
      <c r="O444" s="185"/>
      <c r="P444" s="185"/>
      <c r="Q444" s="185"/>
      <c r="R444" s="185"/>
      <c r="S444" s="185"/>
      <c r="T444" s="186"/>
      <c r="AT444" s="181" t="s">
        <v>168</v>
      </c>
      <c r="AU444" s="181" t="s">
        <v>86</v>
      </c>
      <c r="AV444" s="15" t="s">
        <v>80</v>
      </c>
      <c r="AW444" s="15" t="s">
        <v>30</v>
      </c>
      <c r="AX444" s="15" t="s">
        <v>73</v>
      </c>
      <c r="AY444" s="181" t="s">
        <v>159</v>
      </c>
    </row>
    <row r="445" spans="2:51" s="13" customFormat="1" ht="11.25">
      <c r="B445" s="163"/>
      <c r="D445" s="164" t="s">
        <v>168</v>
      </c>
      <c r="E445" s="165" t="s">
        <v>1</v>
      </c>
      <c r="F445" s="166" t="s">
        <v>2117</v>
      </c>
      <c r="H445" s="167">
        <v>15.24</v>
      </c>
      <c r="I445" s="168"/>
      <c r="L445" s="163"/>
      <c r="M445" s="169"/>
      <c r="N445" s="170"/>
      <c r="O445" s="170"/>
      <c r="P445" s="170"/>
      <c r="Q445" s="170"/>
      <c r="R445" s="170"/>
      <c r="S445" s="170"/>
      <c r="T445" s="171"/>
      <c r="AT445" s="165" t="s">
        <v>168</v>
      </c>
      <c r="AU445" s="165" t="s">
        <v>86</v>
      </c>
      <c r="AV445" s="13" t="s">
        <v>86</v>
      </c>
      <c r="AW445" s="13" t="s">
        <v>30</v>
      </c>
      <c r="AX445" s="13" t="s">
        <v>73</v>
      </c>
      <c r="AY445" s="165" t="s">
        <v>159</v>
      </c>
    </row>
    <row r="446" spans="2:51" s="13" customFormat="1" ht="33.75">
      <c r="B446" s="163"/>
      <c r="D446" s="164" t="s">
        <v>168</v>
      </c>
      <c r="E446" s="165" t="s">
        <v>1</v>
      </c>
      <c r="F446" s="166" t="s">
        <v>2118</v>
      </c>
      <c r="H446" s="167">
        <v>27.6</v>
      </c>
      <c r="I446" s="168"/>
      <c r="L446" s="163"/>
      <c r="M446" s="169"/>
      <c r="N446" s="170"/>
      <c r="O446" s="170"/>
      <c r="P446" s="170"/>
      <c r="Q446" s="170"/>
      <c r="R446" s="170"/>
      <c r="S446" s="170"/>
      <c r="T446" s="171"/>
      <c r="AT446" s="165" t="s">
        <v>168</v>
      </c>
      <c r="AU446" s="165" t="s">
        <v>86</v>
      </c>
      <c r="AV446" s="13" t="s">
        <v>86</v>
      </c>
      <c r="AW446" s="13" t="s">
        <v>30</v>
      </c>
      <c r="AX446" s="13" t="s">
        <v>73</v>
      </c>
      <c r="AY446" s="165" t="s">
        <v>159</v>
      </c>
    </row>
    <row r="447" spans="2:51" s="13" customFormat="1" ht="11.25">
      <c r="B447" s="163"/>
      <c r="D447" s="164" t="s">
        <v>168</v>
      </c>
      <c r="E447" s="165" t="s">
        <v>1</v>
      </c>
      <c r="F447" s="166" t="s">
        <v>2119</v>
      </c>
      <c r="H447" s="167">
        <v>13.23</v>
      </c>
      <c r="I447" s="168"/>
      <c r="L447" s="163"/>
      <c r="M447" s="169"/>
      <c r="N447" s="170"/>
      <c r="O447" s="170"/>
      <c r="P447" s="170"/>
      <c r="Q447" s="170"/>
      <c r="R447" s="170"/>
      <c r="S447" s="170"/>
      <c r="T447" s="171"/>
      <c r="AT447" s="165" t="s">
        <v>168</v>
      </c>
      <c r="AU447" s="165" t="s">
        <v>86</v>
      </c>
      <c r="AV447" s="13" t="s">
        <v>86</v>
      </c>
      <c r="AW447" s="13" t="s">
        <v>30</v>
      </c>
      <c r="AX447" s="13" t="s">
        <v>73</v>
      </c>
      <c r="AY447" s="165" t="s">
        <v>159</v>
      </c>
    </row>
    <row r="448" spans="2:51" s="13" customFormat="1" ht="11.25">
      <c r="B448" s="163"/>
      <c r="D448" s="164" t="s">
        <v>168</v>
      </c>
      <c r="E448" s="165" t="s">
        <v>1</v>
      </c>
      <c r="F448" s="166" t="s">
        <v>2120</v>
      </c>
      <c r="H448" s="167">
        <v>376.11</v>
      </c>
      <c r="I448" s="168"/>
      <c r="L448" s="163"/>
      <c r="M448" s="169"/>
      <c r="N448" s="170"/>
      <c r="O448" s="170"/>
      <c r="P448" s="170"/>
      <c r="Q448" s="170"/>
      <c r="R448" s="170"/>
      <c r="S448" s="170"/>
      <c r="T448" s="171"/>
      <c r="AT448" s="165" t="s">
        <v>168</v>
      </c>
      <c r="AU448" s="165" t="s">
        <v>86</v>
      </c>
      <c r="AV448" s="13" t="s">
        <v>86</v>
      </c>
      <c r="AW448" s="13" t="s">
        <v>30</v>
      </c>
      <c r="AX448" s="13" t="s">
        <v>73</v>
      </c>
      <c r="AY448" s="165" t="s">
        <v>159</v>
      </c>
    </row>
    <row r="449" spans="1:65" s="13" customFormat="1" ht="11.25">
      <c r="B449" s="163"/>
      <c r="D449" s="164" t="s">
        <v>168</v>
      </c>
      <c r="E449" s="165" t="s">
        <v>1</v>
      </c>
      <c r="F449" s="166" t="s">
        <v>2121</v>
      </c>
      <c r="H449" s="167">
        <v>138.18799999999999</v>
      </c>
      <c r="I449" s="168"/>
      <c r="L449" s="163"/>
      <c r="M449" s="169"/>
      <c r="N449" s="170"/>
      <c r="O449" s="170"/>
      <c r="P449" s="170"/>
      <c r="Q449" s="170"/>
      <c r="R449" s="170"/>
      <c r="S449" s="170"/>
      <c r="T449" s="171"/>
      <c r="AT449" s="165" t="s">
        <v>168</v>
      </c>
      <c r="AU449" s="165" t="s">
        <v>86</v>
      </c>
      <c r="AV449" s="13" t="s">
        <v>86</v>
      </c>
      <c r="AW449" s="13" t="s">
        <v>30</v>
      </c>
      <c r="AX449" s="13" t="s">
        <v>73</v>
      </c>
      <c r="AY449" s="165" t="s">
        <v>159</v>
      </c>
    </row>
    <row r="450" spans="1:65" s="13" customFormat="1" ht="11.25">
      <c r="B450" s="163"/>
      <c r="D450" s="164" t="s">
        <v>168</v>
      </c>
      <c r="E450" s="165" t="s">
        <v>1</v>
      </c>
      <c r="F450" s="166" t="s">
        <v>2122</v>
      </c>
      <c r="H450" s="167">
        <v>27.36</v>
      </c>
      <c r="I450" s="168"/>
      <c r="L450" s="163"/>
      <c r="M450" s="169"/>
      <c r="N450" s="170"/>
      <c r="O450" s="170"/>
      <c r="P450" s="170"/>
      <c r="Q450" s="170"/>
      <c r="R450" s="170"/>
      <c r="S450" s="170"/>
      <c r="T450" s="171"/>
      <c r="AT450" s="165" t="s">
        <v>168</v>
      </c>
      <c r="AU450" s="165" t="s">
        <v>86</v>
      </c>
      <c r="AV450" s="13" t="s">
        <v>86</v>
      </c>
      <c r="AW450" s="13" t="s">
        <v>30</v>
      </c>
      <c r="AX450" s="13" t="s">
        <v>73</v>
      </c>
      <c r="AY450" s="165" t="s">
        <v>159</v>
      </c>
    </row>
    <row r="451" spans="1:65" s="14" customFormat="1" ht="11.25">
      <c r="B451" s="172"/>
      <c r="D451" s="164" t="s">
        <v>168</v>
      </c>
      <c r="E451" s="173" t="s">
        <v>1</v>
      </c>
      <c r="F451" s="174" t="s">
        <v>170</v>
      </c>
      <c r="H451" s="175">
        <v>3690.8319999999999</v>
      </c>
      <c r="I451" s="176"/>
      <c r="L451" s="172"/>
      <c r="M451" s="177"/>
      <c r="N451" s="178"/>
      <c r="O451" s="178"/>
      <c r="P451" s="178"/>
      <c r="Q451" s="178"/>
      <c r="R451" s="178"/>
      <c r="S451" s="178"/>
      <c r="T451" s="179"/>
      <c r="AT451" s="173" t="s">
        <v>168</v>
      </c>
      <c r="AU451" s="173" t="s">
        <v>86</v>
      </c>
      <c r="AV451" s="14" t="s">
        <v>167</v>
      </c>
      <c r="AW451" s="14" t="s">
        <v>30</v>
      </c>
      <c r="AX451" s="14" t="s">
        <v>80</v>
      </c>
      <c r="AY451" s="173" t="s">
        <v>159</v>
      </c>
    </row>
    <row r="452" spans="1:65" s="2" customFormat="1" ht="37.9" customHeight="1">
      <c r="A452" s="33"/>
      <c r="B452" s="149"/>
      <c r="C452" s="150" t="s">
        <v>103</v>
      </c>
      <c r="D452" s="150" t="s">
        <v>162</v>
      </c>
      <c r="E452" s="151" t="s">
        <v>2123</v>
      </c>
      <c r="F452" s="152" t="s">
        <v>2124</v>
      </c>
      <c r="G452" s="153" t="s">
        <v>165</v>
      </c>
      <c r="H452" s="154">
        <v>3690.8319999999999</v>
      </c>
      <c r="I452" s="271"/>
      <c r="J452" s="156">
        <f>ROUND(I452*H452,2)</f>
        <v>0</v>
      </c>
      <c r="K452" s="152" t="s">
        <v>166</v>
      </c>
      <c r="L452" s="34"/>
      <c r="M452" s="157" t="s">
        <v>1</v>
      </c>
      <c r="N452" s="158" t="s">
        <v>39</v>
      </c>
      <c r="O452" s="59"/>
      <c r="P452" s="159">
        <f>O452*H452</f>
        <v>0</v>
      </c>
      <c r="Q452" s="159">
        <v>2.9E-4</v>
      </c>
      <c r="R452" s="159">
        <f>Q452*H452</f>
        <v>1.0703412800000001</v>
      </c>
      <c r="S452" s="159">
        <v>0</v>
      </c>
      <c r="T452" s="160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61" t="s">
        <v>209</v>
      </c>
      <c r="AT452" s="161" t="s">
        <v>162</v>
      </c>
      <c r="AU452" s="161" t="s">
        <v>86</v>
      </c>
      <c r="AY452" s="18" t="s">
        <v>159</v>
      </c>
      <c r="BE452" s="162">
        <f>IF(N452="základní",J452,0)</f>
        <v>0</v>
      </c>
      <c r="BF452" s="162">
        <f>IF(N452="snížená",J452,0)</f>
        <v>0</v>
      </c>
      <c r="BG452" s="162">
        <f>IF(N452="zákl. přenesená",J452,0)</f>
        <v>0</v>
      </c>
      <c r="BH452" s="162">
        <f>IF(N452="sníž. přenesená",J452,0)</f>
        <v>0</v>
      </c>
      <c r="BI452" s="162">
        <f>IF(N452="nulová",J452,0)</f>
        <v>0</v>
      </c>
      <c r="BJ452" s="18" t="s">
        <v>86</v>
      </c>
      <c r="BK452" s="162">
        <f>ROUND(I452*H452,2)</f>
        <v>0</v>
      </c>
      <c r="BL452" s="18" t="s">
        <v>209</v>
      </c>
      <c r="BM452" s="161" t="s">
        <v>608</v>
      </c>
    </row>
    <row r="453" spans="1:65" s="15" customFormat="1" ht="11.25">
      <c r="B453" s="180"/>
      <c r="D453" s="164" t="s">
        <v>168</v>
      </c>
      <c r="E453" s="181" t="s">
        <v>1</v>
      </c>
      <c r="F453" s="182" t="s">
        <v>2114</v>
      </c>
      <c r="H453" s="181" t="s">
        <v>1</v>
      </c>
      <c r="I453" s="183"/>
      <c r="L453" s="180"/>
      <c r="M453" s="184"/>
      <c r="N453" s="185"/>
      <c r="O453" s="185"/>
      <c r="P453" s="185"/>
      <c r="Q453" s="185"/>
      <c r="R453" s="185"/>
      <c r="S453" s="185"/>
      <c r="T453" s="186"/>
      <c r="AT453" s="181" t="s">
        <v>168</v>
      </c>
      <c r="AU453" s="181" t="s">
        <v>86</v>
      </c>
      <c r="AV453" s="15" t="s">
        <v>80</v>
      </c>
      <c r="AW453" s="15" t="s">
        <v>30</v>
      </c>
      <c r="AX453" s="15" t="s">
        <v>73</v>
      </c>
      <c r="AY453" s="181" t="s">
        <v>159</v>
      </c>
    </row>
    <row r="454" spans="1:65" s="13" customFormat="1" ht="22.5">
      <c r="B454" s="163"/>
      <c r="D454" s="164" t="s">
        <v>168</v>
      </c>
      <c r="E454" s="165" t="s">
        <v>1</v>
      </c>
      <c r="F454" s="166" t="s">
        <v>197</v>
      </c>
      <c r="H454" s="167">
        <v>692.31</v>
      </c>
      <c r="I454" s="168"/>
      <c r="L454" s="163"/>
      <c r="M454" s="169"/>
      <c r="N454" s="170"/>
      <c r="O454" s="170"/>
      <c r="P454" s="170"/>
      <c r="Q454" s="170"/>
      <c r="R454" s="170"/>
      <c r="S454" s="170"/>
      <c r="T454" s="171"/>
      <c r="AT454" s="165" t="s">
        <v>168</v>
      </c>
      <c r="AU454" s="165" t="s">
        <v>86</v>
      </c>
      <c r="AV454" s="13" t="s">
        <v>86</v>
      </c>
      <c r="AW454" s="13" t="s">
        <v>30</v>
      </c>
      <c r="AX454" s="13" t="s">
        <v>73</v>
      </c>
      <c r="AY454" s="165" t="s">
        <v>159</v>
      </c>
    </row>
    <row r="455" spans="1:65" s="13" customFormat="1" ht="22.5">
      <c r="B455" s="163"/>
      <c r="D455" s="164" t="s">
        <v>168</v>
      </c>
      <c r="E455" s="165" t="s">
        <v>1</v>
      </c>
      <c r="F455" s="166" t="s">
        <v>198</v>
      </c>
      <c r="H455" s="167">
        <v>477.3</v>
      </c>
      <c r="I455" s="168"/>
      <c r="L455" s="163"/>
      <c r="M455" s="169"/>
      <c r="N455" s="170"/>
      <c r="O455" s="170"/>
      <c r="P455" s="170"/>
      <c r="Q455" s="170"/>
      <c r="R455" s="170"/>
      <c r="S455" s="170"/>
      <c r="T455" s="171"/>
      <c r="AT455" s="165" t="s">
        <v>168</v>
      </c>
      <c r="AU455" s="165" t="s">
        <v>86</v>
      </c>
      <c r="AV455" s="13" t="s">
        <v>86</v>
      </c>
      <c r="AW455" s="13" t="s">
        <v>30</v>
      </c>
      <c r="AX455" s="13" t="s">
        <v>73</v>
      </c>
      <c r="AY455" s="165" t="s">
        <v>159</v>
      </c>
    </row>
    <row r="456" spans="1:65" s="15" customFormat="1" ht="11.25">
      <c r="B456" s="180"/>
      <c r="D456" s="164" t="s">
        <v>168</v>
      </c>
      <c r="E456" s="181" t="s">
        <v>1</v>
      </c>
      <c r="F456" s="182" t="s">
        <v>183</v>
      </c>
      <c r="H456" s="181" t="s">
        <v>1</v>
      </c>
      <c r="I456" s="183"/>
      <c r="L456" s="180"/>
      <c r="M456" s="184"/>
      <c r="N456" s="185"/>
      <c r="O456" s="185"/>
      <c r="P456" s="185"/>
      <c r="Q456" s="185"/>
      <c r="R456" s="185"/>
      <c r="S456" s="185"/>
      <c r="T456" s="186"/>
      <c r="AT456" s="181" t="s">
        <v>168</v>
      </c>
      <c r="AU456" s="181" t="s">
        <v>86</v>
      </c>
      <c r="AV456" s="15" t="s">
        <v>80</v>
      </c>
      <c r="AW456" s="15" t="s">
        <v>30</v>
      </c>
      <c r="AX456" s="15" t="s">
        <v>73</v>
      </c>
      <c r="AY456" s="181" t="s">
        <v>159</v>
      </c>
    </row>
    <row r="457" spans="1:65" s="13" customFormat="1" ht="11.25">
      <c r="B457" s="163"/>
      <c r="D457" s="164" t="s">
        <v>168</v>
      </c>
      <c r="E457" s="165" t="s">
        <v>1</v>
      </c>
      <c r="F457" s="166" t="s">
        <v>2109</v>
      </c>
      <c r="H457" s="167">
        <v>292.14</v>
      </c>
      <c r="I457" s="168"/>
      <c r="L457" s="163"/>
      <c r="M457" s="169"/>
      <c r="N457" s="170"/>
      <c r="O457" s="170"/>
      <c r="P457" s="170"/>
      <c r="Q457" s="170"/>
      <c r="R457" s="170"/>
      <c r="S457" s="170"/>
      <c r="T457" s="171"/>
      <c r="AT457" s="165" t="s">
        <v>168</v>
      </c>
      <c r="AU457" s="165" t="s">
        <v>86</v>
      </c>
      <c r="AV457" s="13" t="s">
        <v>86</v>
      </c>
      <c r="AW457" s="13" t="s">
        <v>30</v>
      </c>
      <c r="AX457" s="13" t="s">
        <v>73</v>
      </c>
      <c r="AY457" s="165" t="s">
        <v>159</v>
      </c>
    </row>
    <row r="458" spans="1:65" s="13" customFormat="1" ht="22.5">
      <c r="B458" s="163"/>
      <c r="D458" s="164" t="s">
        <v>168</v>
      </c>
      <c r="E458" s="165" t="s">
        <v>1</v>
      </c>
      <c r="F458" s="166" t="s">
        <v>2110</v>
      </c>
      <c r="H458" s="167">
        <v>469.69799999999998</v>
      </c>
      <c r="I458" s="168"/>
      <c r="L458" s="163"/>
      <c r="M458" s="169"/>
      <c r="N458" s="170"/>
      <c r="O458" s="170"/>
      <c r="P458" s="170"/>
      <c r="Q458" s="170"/>
      <c r="R458" s="170"/>
      <c r="S458" s="170"/>
      <c r="T458" s="171"/>
      <c r="AT458" s="165" t="s">
        <v>168</v>
      </c>
      <c r="AU458" s="165" t="s">
        <v>86</v>
      </c>
      <c r="AV458" s="13" t="s">
        <v>86</v>
      </c>
      <c r="AW458" s="13" t="s">
        <v>30</v>
      </c>
      <c r="AX458" s="13" t="s">
        <v>73</v>
      </c>
      <c r="AY458" s="165" t="s">
        <v>159</v>
      </c>
    </row>
    <row r="459" spans="1:65" s="13" customFormat="1" ht="22.5">
      <c r="B459" s="163"/>
      <c r="D459" s="164" t="s">
        <v>168</v>
      </c>
      <c r="E459" s="165" t="s">
        <v>1</v>
      </c>
      <c r="F459" s="166" t="s">
        <v>2111</v>
      </c>
      <c r="H459" s="167">
        <v>420.637</v>
      </c>
      <c r="I459" s="168"/>
      <c r="L459" s="163"/>
      <c r="M459" s="169"/>
      <c r="N459" s="170"/>
      <c r="O459" s="170"/>
      <c r="P459" s="170"/>
      <c r="Q459" s="170"/>
      <c r="R459" s="170"/>
      <c r="S459" s="170"/>
      <c r="T459" s="171"/>
      <c r="AT459" s="165" t="s">
        <v>168</v>
      </c>
      <c r="AU459" s="165" t="s">
        <v>86</v>
      </c>
      <c r="AV459" s="13" t="s">
        <v>86</v>
      </c>
      <c r="AW459" s="13" t="s">
        <v>30</v>
      </c>
      <c r="AX459" s="13" t="s">
        <v>73</v>
      </c>
      <c r="AY459" s="165" t="s">
        <v>159</v>
      </c>
    </row>
    <row r="460" spans="1:65" s="13" customFormat="1" ht="22.5">
      <c r="B460" s="163"/>
      <c r="D460" s="164" t="s">
        <v>168</v>
      </c>
      <c r="E460" s="165" t="s">
        <v>1</v>
      </c>
      <c r="F460" s="166" t="s">
        <v>2112</v>
      </c>
      <c r="H460" s="167">
        <v>484.23200000000003</v>
      </c>
      <c r="I460" s="168"/>
      <c r="L460" s="163"/>
      <c r="M460" s="169"/>
      <c r="N460" s="170"/>
      <c r="O460" s="170"/>
      <c r="P460" s="170"/>
      <c r="Q460" s="170"/>
      <c r="R460" s="170"/>
      <c r="S460" s="170"/>
      <c r="T460" s="171"/>
      <c r="AT460" s="165" t="s">
        <v>168</v>
      </c>
      <c r="AU460" s="165" t="s">
        <v>86</v>
      </c>
      <c r="AV460" s="13" t="s">
        <v>86</v>
      </c>
      <c r="AW460" s="13" t="s">
        <v>30</v>
      </c>
      <c r="AX460" s="13" t="s">
        <v>73</v>
      </c>
      <c r="AY460" s="165" t="s">
        <v>159</v>
      </c>
    </row>
    <row r="461" spans="1:65" s="13" customFormat="1" ht="11.25">
      <c r="B461" s="163"/>
      <c r="D461" s="164" t="s">
        <v>168</v>
      </c>
      <c r="E461" s="165" t="s">
        <v>1</v>
      </c>
      <c r="F461" s="166" t="s">
        <v>2113</v>
      </c>
      <c r="H461" s="167">
        <v>186.08699999999999</v>
      </c>
      <c r="I461" s="168"/>
      <c r="L461" s="163"/>
      <c r="M461" s="169"/>
      <c r="N461" s="170"/>
      <c r="O461" s="170"/>
      <c r="P461" s="170"/>
      <c r="Q461" s="170"/>
      <c r="R461" s="170"/>
      <c r="S461" s="170"/>
      <c r="T461" s="171"/>
      <c r="AT461" s="165" t="s">
        <v>168</v>
      </c>
      <c r="AU461" s="165" t="s">
        <v>86</v>
      </c>
      <c r="AV461" s="13" t="s">
        <v>86</v>
      </c>
      <c r="AW461" s="13" t="s">
        <v>30</v>
      </c>
      <c r="AX461" s="13" t="s">
        <v>73</v>
      </c>
      <c r="AY461" s="165" t="s">
        <v>159</v>
      </c>
    </row>
    <row r="462" spans="1:65" s="15" customFormat="1" ht="11.25">
      <c r="B462" s="180"/>
      <c r="D462" s="164" t="s">
        <v>168</v>
      </c>
      <c r="E462" s="181" t="s">
        <v>1</v>
      </c>
      <c r="F462" s="182" t="s">
        <v>214</v>
      </c>
      <c r="H462" s="181" t="s">
        <v>1</v>
      </c>
      <c r="I462" s="183"/>
      <c r="L462" s="180"/>
      <c r="M462" s="184"/>
      <c r="N462" s="185"/>
      <c r="O462" s="185"/>
      <c r="P462" s="185"/>
      <c r="Q462" s="185"/>
      <c r="R462" s="185"/>
      <c r="S462" s="185"/>
      <c r="T462" s="186"/>
      <c r="AT462" s="181" t="s">
        <v>168</v>
      </c>
      <c r="AU462" s="181" t="s">
        <v>86</v>
      </c>
      <c r="AV462" s="15" t="s">
        <v>80</v>
      </c>
      <c r="AW462" s="15" t="s">
        <v>30</v>
      </c>
      <c r="AX462" s="15" t="s">
        <v>73</v>
      </c>
      <c r="AY462" s="181" t="s">
        <v>159</v>
      </c>
    </row>
    <row r="463" spans="1:65" s="13" customFormat="1" ht="11.25">
      <c r="B463" s="163"/>
      <c r="D463" s="164" t="s">
        <v>168</v>
      </c>
      <c r="E463" s="165" t="s">
        <v>1</v>
      </c>
      <c r="F463" s="166" t="s">
        <v>215</v>
      </c>
      <c r="H463" s="167">
        <v>52.8</v>
      </c>
      <c r="I463" s="168"/>
      <c r="L463" s="163"/>
      <c r="M463" s="169"/>
      <c r="N463" s="170"/>
      <c r="O463" s="170"/>
      <c r="P463" s="170"/>
      <c r="Q463" s="170"/>
      <c r="R463" s="170"/>
      <c r="S463" s="170"/>
      <c r="T463" s="171"/>
      <c r="AT463" s="165" t="s">
        <v>168</v>
      </c>
      <c r="AU463" s="165" t="s">
        <v>86</v>
      </c>
      <c r="AV463" s="13" t="s">
        <v>86</v>
      </c>
      <c r="AW463" s="13" t="s">
        <v>30</v>
      </c>
      <c r="AX463" s="13" t="s">
        <v>73</v>
      </c>
      <c r="AY463" s="165" t="s">
        <v>159</v>
      </c>
    </row>
    <row r="464" spans="1:65" s="13" customFormat="1" ht="11.25">
      <c r="B464" s="163"/>
      <c r="D464" s="164" t="s">
        <v>168</v>
      </c>
      <c r="E464" s="165" t="s">
        <v>1</v>
      </c>
      <c r="F464" s="166" t="s">
        <v>216</v>
      </c>
      <c r="H464" s="167">
        <v>17.899999999999999</v>
      </c>
      <c r="I464" s="168"/>
      <c r="L464" s="163"/>
      <c r="M464" s="169"/>
      <c r="N464" s="170"/>
      <c r="O464" s="170"/>
      <c r="P464" s="170"/>
      <c r="Q464" s="170"/>
      <c r="R464" s="170"/>
      <c r="S464" s="170"/>
      <c r="T464" s="171"/>
      <c r="AT464" s="165" t="s">
        <v>168</v>
      </c>
      <c r="AU464" s="165" t="s">
        <v>86</v>
      </c>
      <c r="AV464" s="13" t="s">
        <v>86</v>
      </c>
      <c r="AW464" s="13" t="s">
        <v>30</v>
      </c>
      <c r="AX464" s="13" t="s">
        <v>73</v>
      </c>
      <c r="AY464" s="165" t="s">
        <v>159</v>
      </c>
    </row>
    <row r="465" spans="1:51" s="15" customFormat="1" ht="11.25">
      <c r="B465" s="180"/>
      <c r="D465" s="164" t="s">
        <v>168</v>
      </c>
      <c r="E465" s="181" t="s">
        <v>1</v>
      </c>
      <c r="F465" s="182" t="s">
        <v>218</v>
      </c>
      <c r="H465" s="181" t="s">
        <v>1</v>
      </c>
      <c r="I465" s="183"/>
      <c r="L465" s="180"/>
      <c r="M465" s="184"/>
      <c r="N465" s="185"/>
      <c r="O465" s="185"/>
      <c r="P465" s="185"/>
      <c r="Q465" s="185"/>
      <c r="R465" s="185"/>
      <c r="S465" s="185"/>
      <c r="T465" s="186"/>
      <c r="AT465" s="181" t="s">
        <v>168</v>
      </c>
      <c r="AU465" s="181" t="s">
        <v>86</v>
      </c>
      <c r="AV465" s="15" t="s">
        <v>80</v>
      </c>
      <c r="AW465" s="15" t="s">
        <v>30</v>
      </c>
      <c r="AX465" s="15" t="s">
        <v>73</v>
      </c>
      <c r="AY465" s="181" t="s">
        <v>159</v>
      </c>
    </row>
    <row r="466" spans="1:51" s="13" customFormat="1" ht="11.25">
      <c r="B466" s="163"/>
      <c r="D466" s="164" t="s">
        <v>168</v>
      </c>
      <c r="E466" s="165" t="s">
        <v>1</v>
      </c>
      <c r="F466" s="166" t="s">
        <v>2117</v>
      </c>
      <c r="H466" s="167">
        <v>15.24</v>
      </c>
      <c r="I466" s="168"/>
      <c r="L466" s="163"/>
      <c r="M466" s="169"/>
      <c r="N466" s="170"/>
      <c r="O466" s="170"/>
      <c r="P466" s="170"/>
      <c r="Q466" s="170"/>
      <c r="R466" s="170"/>
      <c r="S466" s="170"/>
      <c r="T466" s="171"/>
      <c r="AT466" s="165" t="s">
        <v>168</v>
      </c>
      <c r="AU466" s="165" t="s">
        <v>86</v>
      </c>
      <c r="AV466" s="13" t="s">
        <v>86</v>
      </c>
      <c r="AW466" s="13" t="s">
        <v>30</v>
      </c>
      <c r="AX466" s="13" t="s">
        <v>73</v>
      </c>
      <c r="AY466" s="165" t="s">
        <v>159</v>
      </c>
    </row>
    <row r="467" spans="1:51" s="13" customFormat="1" ht="33.75">
      <c r="B467" s="163"/>
      <c r="D467" s="164" t="s">
        <v>168</v>
      </c>
      <c r="E467" s="165" t="s">
        <v>1</v>
      </c>
      <c r="F467" s="166" t="s">
        <v>2118</v>
      </c>
      <c r="H467" s="167">
        <v>27.6</v>
      </c>
      <c r="I467" s="168"/>
      <c r="L467" s="163"/>
      <c r="M467" s="169"/>
      <c r="N467" s="170"/>
      <c r="O467" s="170"/>
      <c r="P467" s="170"/>
      <c r="Q467" s="170"/>
      <c r="R467" s="170"/>
      <c r="S467" s="170"/>
      <c r="T467" s="171"/>
      <c r="AT467" s="165" t="s">
        <v>168</v>
      </c>
      <c r="AU467" s="165" t="s">
        <v>86</v>
      </c>
      <c r="AV467" s="13" t="s">
        <v>86</v>
      </c>
      <c r="AW467" s="13" t="s">
        <v>30</v>
      </c>
      <c r="AX467" s="13" t="s">
        <v>73</v>
      </c>
      <c r="AY467" s="165" t="s">
        <v>159</v>
      </c>
    </row>
    <row r="468" spans="1:51" s="13" customFormat="1" ht="11.25">
      <c r="B468" s="163"/>
      <c r="D468" s="164" t="s">
        <v>168</v>
      </c>
      <c r="E468" s="165" t="s">
        <v>1</v>
      </c>
      <c r="F468" s="166" t="s">
        <v>2119</v>
      </c>
      <c r="H468" s="167">
        <v>13.23</v>
      </c>
      <c r="I468" s="168"/>
      <c r="L468" s="163"/>
      <c r="M468" s="169"/>
      <c r="N468" s="170"/>
      <c r="O468" s="170"/>
      <c r="P468" s="170"/>
      <c r="Q468" s="170"/>
      <c r="R468" s="170"/>
      <c r="S468" s="170"/>
      <c r="T468" s="171"/>
      <c r="AT468" s="165" t="s">
        <v>168</v>
      </c>
      <c r="AU468" s="165" t="s">
        <v>86</v>
      </c>
      <c r="AV468" s="13" t="s">
        <v>86</v>
      </c>
      <c r="AW468" s="13" t="s">
        <v>30</v>
      </c>
      <c r="AX468" s="13" t="s">
        <v>73</v>
      </c>
      <c r="AY468" s="165" t="s">
        <v>159</v>
      </c>
    </row>
    <row r="469" spans="1:51" s="13" customFormat="1" ht="11.25">
      <c r="B469" s="163"/>
      <c r="D469" s="164" t="s">
        <v>168</v>
      </c>
      <c r="E469" s="165" t="s">
        <v>1</v>
      </c>
      <c r="F469" s="166" t="s">
        <v>2120</v>
      </c>
      <c r="H469" s="167">
        <v>376.11</v>
      </c>
      <c r="I469" s="168"/>
      <c r="L469" s="163"/>
      <c r="M469" s="169"/>
      <c r="N469" s="170"/>
      <c r="O469" s="170"/>
      <c r="P469" s="170"/>
      <c r="Q469" s="170"/>
      <c r="R469" s="170"/>
      <c r="S469" s="170"/>
      <c r="T469" s="171"/>
      <c r="AT469" s="165" t="s">
        <v>168</v>
      </c>
      <c r="AU469" s="165" t="s">
        <v>86</v>
      </c>
      <c r="AV469" s="13" t="s">
        <v>86</v>
      </c>
      <c r="AW469" s="13" t="s">
        <v>30</v>
      </c>
      <c r="AX469" s="13" t="s">
        <v>73</v>
      </c>
      <c r="AY469" s="165" t="s">
        <v>159</v>
      </c>
    </row>
    <row r="470" spans="1:51" s="13" customFormat="1" ht="11.25">
      <c r="B470" s="163"/>
      <c r="D470" s="164" t="s">
        <v>168</v>
      </c>
      <c r="E470" s="165" t="s">
        <v>1</v>
      </c>
      <c r="F470" s="166" t="s">
        <v>2121</v>
      </c>
      <c r="H470" s="167">
        <v>138.18799999999999</v>
      </c>
      <c r="I470" s="168"/>
      <c r="L470" s="163"/>
      <c r="M470" s="169"/>
      <c r="N470" s="170"/>
      <c r="O470" s="170"/>
      <c r="P470" s="170"/>
      <c r="Q470" s="170"/>
      <c r="R470" s="170"/>
      <c r="S470" s="170"/>
      <c r="T470" s="171"/>
      <c r="AT470" s="165" t="s">
        <v>168</v>
      </c>
      <c r="AU470" s="165" t="s">
        <v>86</v>
      </c>
      <c r="AV470" s="13" t="s">
        <v>86</v>
      </c>
      <c r="AW470" s="13" t="s">
        <v>30</v>
      </c>
      <c r="AX470" s="13" t="s">
        <v>73</v>
      </c>
      <c r="AY470" s="165" t="s">
        <v>159</v>
      </c>
    </row>
    <row r="471" spans="1:51" s="13" customFormat="1" ht="11.25">
      <c r="B471" s="163"/>
      <c r="D471" s="164" t="s">
        <v>168</v>
      </c>
      <c r="E471" s="165" t="s">
        <v>1</v>
      </c>
      <c r="F471" s="166" t="s">
        <v>2122</v>
      </c>
      <c r="H471" s="167">
        <v>27.36</v>
      </c>
      <c r="I471" s="168"/>
      <c r="L471" s="163"/>
      <c r="M471" s="169"/>
      <c r="N471" s="170"/>
      <c r="O471" s="170"/>
      <c r="P471" s="170"/>
      <c r="Q471" s="170"/>
      <c r="R471" s="170"/>
      <c r="S471" s="170"/>
      <c r="T471" s="171"/>
      <c r="AT471" s="165" t="s">
        <v>168</v>
      </c>
      <c r="AU471" s="165" t="s">
        <v>86</v>
      </c>
      <c r="AV471" s="13" t="s">
        <v>86</v>
      </c>
      <c r="AW471" s="13" t="s">
        <v>30</v>
      </c>
      <c r="AX471" s="13" t="s">
        <v>73</v>
      </c>
      <c r="AY471" s="165" t="s">
        <v>159</v>
      </c>
    </row>
    <row r="472" spans="1:51" s="14" customFormat="1" ht="11.25">
      <c r="B472" s="172"/>
      <c r="D472" s="164" t="s">
        <v>168</v>
      </c>
      <c r="E472" s="173" t="s">
        <v>1</v>
      </c>
      <c r="F472" s="174" t="s">
        <v>170</v>
      </c>
      <c r="H472" s="175">
        <v>3690.8319999999999</v>
      </c>
      <c r="I472" s="176"/>
      <c r="L472" s="172"/>
      <c r="M472" s="221"/>
      <c r="N472" s="222"/>
      <c r="O472" s="222"/>
      <c r="P472" s="222"/>
      <c r="Q472" s="222"/>
      <c r="R472" s="222"/>
      <c r="S472" s="222"/>
      <c r="T472" s="223"/>
      <c r="AT472" s="173" t="s">
        <v>168</v>
      </c>
      <c r="AU472" s="173" t="s">
        <v>86</v>
      </c>
      <c r="AV472" s="14" t="s">
        <v>167</v>
      </c>
      <c r="AW472" s="14" t="s">
        <v>30</v>
      </c>
      <c r="AX472" s="14" t="s">
        <v>80</v>
      </c>
      <c r="AY472" s="173" t="s">
        <v>159</v>
      </c>
    </row>
    <row r="473" spans="1:51" s="2" customFormat="1" ht="6.95" customHeight="1">
      <c r="A473" s="33"/>
      <c r="B473" s="48"/>
      <c r="C473" s="49"/>
      <c r="D473" s="49"/>
      <c r="E473" s="49"/>
      <c r="F473" s="49"/>
      <c r="G473" s="49"/>
      <c r="H473" s="49"/>
      <c r="I473" s="49"/>
      <c r="J473" s="49"/>
      <c r="K473" s="49"/>
      <c r="L473" s="34"/>
      <c r="M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</row>
  </sheetData>
  <autoFilter ref="C139:K472" xr:uid="{00000000-0009-0000-0000-000007000000}"/>
  <mergeCells count="12">
    <mergeCell ref="E132:H132"/>
    <mergeCell ref="L2:V2"/>
    <mergeCell ref="E85:H85"/>
    <mergeCell ref="E87:H87"/>
    <mergeCell ref="E89:H89"/>
    <mergeCell ref="E128:H128"/>
    <mergeCell ref="E130:H13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8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8" t="s">
        <v>111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1:46" s="1" customFormat="1" ht="24.95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67" t="str">
        <f>'Rekapitulace stavby'!K6</f>
        <v>BD Husova 546-550-revize-cú2021</v>
      </c>
      <c r="F7" s="268"/>
      <c r="G7" s="268"/>
      <c r="H7" s="268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67" t="s">
        <v>1811</v>
      </c>
      <c r="F9" s="269"/>
      <c r="G9" s="269"/>
      <c r="H9" s="26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9" t="s">
        <v>2125</v>
      </c>
      <c r="F11" s="269"/>
      <c r="G11" s="269"/>
      <c r="H11" s="269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.25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28" t="s">
        <v>22</v>
      </c>
      <c r="J14" s="56" t="str">
        <f>'Rekapitulace stavby'!AN8</f>
        <v>18. 5. 2020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24</v>
      </c>
      <c r="E16" s="33"/>
      <c r="F16" s="33"/>
      <c r="G16" s="33"/>
      <c r="H16" s="33"/>
      <c r="I16" s="28" t="s">
        <v>25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25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0" t="str">
        <f>'Rekapitulace stavby'!E14</f>
        <v>Vyplň údaj</v>
      </c>
      <c r="F20" s="235"/>
      <c r="G20" s="235"/>
      <c r="H20" s="235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25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25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0" t="s">
        <v>1</v>
      </c>
      <c r="F29" s="240"/>
      <c r="G29" s="240"/>
      <c r="H29" s="240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33</v>
      </c>
      <c r="E32" s="33"/>
      <c r="F32" s="33"/>
      <c r="G32" s="33"/>
      <c r="H32" s="33"/>
      <c r="I32" s="33"/>
      <c r="J32" s="72">
        <f>ROUND(J135,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37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37</v>
      </c>
      <c r="E35" s="28" t="s">
        <v>38</v>
      </c>
      <c r="F35" s="105">
        <f>ROUND((SUM(BE135:BE280)),  2)</f>
        <v>0</v>
      </c>
      <c r="G35" s="33"/>
      <c r="H35" s="33"/>
      <c r="I35" s="106">
        <v>0.21</v>
      </c>
      <c r="J35" s="105">
        <f>ROUND(((SUM(BE135:BE280))*I35),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05">
        <f>ROUND((SUM(BF135:BF280)),  2)</f>
        <v>0</v>
      </c>
      <c r="G36" s="33"/>
      <c r="H36" s="33"/>
      <c r="I36" s="106">
        <v>0.15</v>
      </c>
      <c r="J36" s="105">
        <f>ROUND(((SUM(BF135:BF280))*I36),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05">
        <f>ROUND((SUM(BG135:BG280)),  2)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05">
        <f>ROUND((SUM(BH135:BH280)),  2)</f>
        <v>0</v>
      </c>
      <c r="G38" s="33"/>
      <c r="H38" s="33"/>
      <c r="I38" s="106">
        <v>0.15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05">
        <f>ROUND((SUM(BI135:BI280)),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43</v>
      </c>
      <c r="E41" s="61"/>
      <c r="F41" s="61"/>
      <c r="G41" s="109" t="s">
        <v>44</v>
      </c>
      <c r="H41" s="110" t="s">
        <v>45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13" t="s">
        <v>49</v>
      </c>
      <c r="G61" s="46" t="s">
        <v>48</v>
      </c>
      <c r="H61" s="36"/>
      <c r="I61" s="36"/>
      <c r="J61" s="114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13" t="s">
        <v>49</v>
      </c>
      <c r="G76" s="46" t="s">
        <v>48</v>
      </c>
      <c r="H76" s="36"/>
      <c r="I76" s="36"/>
      <c r="J76" s="114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BD Husova 546-550-revize-cú2021</v>
      </c>
      <c r="F85" s="268"/>
      <c r="G85" s="268"/>
      <c r="H85" s="268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1811</v>
      </c>
      <c r="F87" s="269"/>
      <c r="G87" s="269"/>
      <c r="H87" s="26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9" t="str">
        <f>E11</f>
        <v>102.2 - Lodžie</v>
      </c>
      <c r="F89" s="269"/>
      <c r="G89" s="269"/>
      <c r="H89" s="269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 xml:space="preserve"> </v>
      </c>
      <c r="G91" s="33"/>
      <c r="H91" s="33"/>
      <c r="I91" s="28" t="s">
        <v>22</v>
      </c>
      <c r="J91" s="56" t="str">
        <f>IF(J14="","",J14)</f>
        <v>18. 5. 2020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24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124</v>
      </c>
      <c r="D96" s="107"/>
      <c r="E96" s="107"/>
      <c r="F96" s="107"/>
      <c r="G96" s="107"/>
      <c r="H96" s="107"/>
      <c r="I96" s="107"/>
      <c r="J96" s="116" t="s">
        <v>125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126</v>
      </c>
      <c r="D98" s="33"/>
      <c r="E98" s="33"/>
      <c r="F98" s="33"/>
      <c r="G98" s="33"/>
      <c r="H98" s="33"/>
      <c r="I98" s="33"/>
      <c r="J98" s="72">
        <f>J135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127</v>
      </c>
    </row>
    <row r="99" spans="1:47" s="9" customFormat="1" ht="24.95" customHeight="1">
      <c r="B99" s="118"/>
      <c r="D99" s="119" t="s">
        <v>128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1:47" s="10" customFormat="1" ht="19.899999999999999" customHeight="1">
      <c r="B100" s="122"/>
      <c r="D100" s="123" t="s">
        <v>1813</v>
      </c>
      <c r="E100" s="124"/>
      <c r="F100" s="124"/>
      <c r="G100" s="124"/>
      <c r="H100" s="124"/>
      <c r="I100" s="124"/>
      <c r="J100" s="125">
        <f>J137</f>
        <v>0</v>
      </c>
      <c r="L100" s="122"/>
    </row>
    <row r="101" spans="1:47" s="10" customFormat="1" ht="19.899999999999999" customHeight="1">
      <c r="B101" s="122"/>
      <c r="D101" s="123" t="s">
        <v>2126</v>
      </c>
      <c r="E101" s="124"/>
      <c r="F101" s="124"/>
      <c r="G101" s="124"/>
      <c r="H101" s="124"/>
      <c r="I101" s="124"/>
      <c r="J101" s="125">
        <f>J179</f>
        <v>0</v>
      </c>
      <c r="L101" s="122"/>
    </row>
    <row r="102" spans="1:47" s="10" customFormat="1" ht="19.899999999999999" customHeight="1">
      <c r="B102" s="122"/>
      <c r="D102" s="123" t="s">
        <v>2127</v>
      </c>
      <c r="E102" s="124"/>
      <c r="F102" s="124"/>
      <c r="G102" s="124"/>
      <c r="H102" s="124"/>
      <c r="I102" s="124"/>
      <c r="J102" s="125">
        <f>J186</f>
        <v>0</v>
      </c>
      <c r="L102" s="122"/>
    </row>
    <row r="103" spans="1:47" s="10" customFormat="1" ht="19.899999999999999" customHeight="1">
      <c r="B103" s="122"/>
      <c r="D103" s="123" t="s">
        <v>2128</v>
      </c>
      <c r="E103" s="124"/>
      <c r="F103" s="124"/>
      <c r="G103" s="124"/>
      <c r="H103" s="124"/>
      <c r="I103" s="124"/>
      <c r="J103" s="125">
        <f>J190</f>
        <v>0</v>
      </c>
      <c r="L103" s="122"/>
    </row>
    <row r="104" spans="1:47" s="10" customFormat="1" ht="19.899999999999999" customHeight="1">
      <c r="B104" s="122"/>
      <c r="D104" s="123" t="s">
        <v>1815</v>
      </c>
      <c r="E104" s="124"/>
      <c r="F104" s="124"/>
      <c r="G104" s="124"/>
      <c r="H104" s="124"/>
      <c r="I104" s="124"/>
      <c r="J104" s="125">
        <f>J193</f>
        <v>0</v>
      </c>
      <c r="L104" s="122"/>
    </row>
    <row r="105" spans="1:47" s="10" customFormat="1" ht="19.899999999999999" customHeight="1">
      <c r="B105" s="122"/>
      <c r="D105" s="123" t="s">
        <v>130</v>
      </c>
      <c r="E105" s="124"/>
      <c r="F105" s="124"/>
      <c r="G105" s="124"/>
      <c r="H105" s="124"/>
      <c r="I105" s="124"/>
      <c r="J105" s="125">
        <f>J200</f>
        <v>0</v>
      </c>
      <c r="L105" s="122"/>
    </row>
    <row r="106" spans="1:47" s="10" customFormat="1" ht="19.899999999999999" customHeight="1">
      <c r="B106" s="122"/>
      <c r="D106" s="123" t="s">
        <v>2129</v>
      </c>
      <c r="E106" s="124"/>
      <c r="F106" s="124"/>
      <c r="G106" s="124"/>
      <c r="H106" s="124"/>
      <c r="I106" s="124"/>
      <c r="J106" s="125">
        <f>J214</f>
        <v>0</v>
      </c>
      <c r="L106" s="122"/>
    </row>
    <row r="107" spans="1:47" s="10" customFormat="1" ht="19.899999999999999" customHeight="1">
      <c r="B107" s="122"/>
      <c r="D107" s="123" t="s">
        <v>131</v>
      </c>
      <c r="E107" s="124"/>
      <c r="F107" s="124"/>
      <c r="G107" s="124"/>
      <c r="H107" s="124"/>
      <c r="I107" s="124"/>
      <c r="J107" s="125">
        <f>J224</f>
        <v>0</v>
      </c>
      <c r="L107" s="122"/>
    </row>
    <row r="108" spans="1:47" s="10" customFormat="1" ht="19.899999999999999" customHeight="1">
      <c r="B108" s="122"/>
      <c r="D108" s="123" t="s">
        <v>132</v>
      </c>
      <c r="E108" s="124"/>
      <c r="F108" s="124"/>
      <c r="G108" s="124"/>
      <c r="H108" s="124"/>
      <c r="I108" s="124"/>
      <c r="J108" s="125">
        <f>J253</f>
        <v>0</v>
      </c>
      <c r="L108" s="122"/>
    </row>
    <row r="109" spans="1:47" s="10" customFormat="1" ht="19.899999999999999" customHeight="1">
      <c r="B109" s="122"/>
      <c r="D109" s="123" t="s">
        <v>133</v>
      </c>
      <c r="E109" s="124"/>
      <c r="F109" s="124"/>
      <c r="G109" s="124"/>
      <c r="H109" s="124"/>
      <c r="I109" s="124"/>
      <c r="J109" s="125">
        <f>J259</f>
        <v>0</v>
      </c>
      <c r="L109" s="122"/>
    </row>
    <row r="110" spans="1:47" s="9" customFormat="1" ht="24.95" customHeight="1">
      <c r="B110" s="118"/>
      <c r="D110" s="119" t="s">
        <v>2130</v>
      </c>
      <c r="E110" s="120"/>
      <c r="F110" s="120"/>
      <c r="G110" s="120"/>
      <c r="H110" s="120"/>
      <c r="I110" s="120"/>
      <c r="J110" s="121">
        <f>J261</f>
        <v>0</v>
      </c>
      <c r="L110" s="118"/>
    </row>
    <row r="111" spans="1:47" s="10" customFormat="1" ht="19.899999999999999" customHeight="1">
      <c r="B111" s="122"/>
      <c r="D111" s="123" t="s">
        <v>139</v>
      </c>
      <c r="E111" s="124"/>
      <c r="F111" s="124"/>
      <c r="G111" s="124"/>
      <c r="H111" s="124"/>
      <c r="I111" s="124"/>
      <c r="J111" s="125">
        <f>J262</f>
        <v>0</v>
      </c>
      <c r="L111" s="122"/>
    </row>
    <row r="112" spans="1:47" s="10" customFormat="1" ht="19.899999999999999" customHeight="1">
      <c r="B112" s="122"/>
      <c r="D112" s="123" t="s">
        <v>2131</v>
      </c>
      <c r="E112" s="124"/>
      <c r="F112" s="124"/>
      <c r="G112" s="124"/>
      <c r="H112" s="124"/>
      <c r="I112" s="124"/>
      <c r="J112" s="125">
        <f>J270</f>
        <v>0</v>
      </c>
      <c r="L112" s="122"/>
    </row>
    <row r="113" spans="1:31" s="10" customFormat="1" ht="19.899999999999999" customHeight="1">
      <c r="B113" s="122"/>
      <c r="D113" s="123" t="s">
        <v>1821</v>
      </c>
      <c r="E113" s="124"/>
      <c r="F113" s="124"/>
      <c r="G113" s="124"/>
      <c r="H113" s="124"/>
      <c r="I113" s="124"/>
      <c r="J113" s="125">
        <f>J276</f>
        <v>0</v>
      </c>
      <c r="L113" s="122"/>
    </row>
    <row r="114" spans="1:31" s="2" customFormat="1" ht="21.7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9" spans="1:31" s="2" customFormat="1" ht="6.95" customHeight="1">
      <c r="A119" s="33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4.95" customHeight="1">
      <c r="A120" s="33"/>
      <c r="B120" s="34"/>
      <c r="C120" s="22" t="s">
        <v>144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16</v>
      </c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67" t="str">
        <f>E7</f>
        <v>BD Husova 546-550-revize-cú2021</v>
      </c>
      <c r="F123" s="268"/>
      <c r="G123" s="268"/>
      <c r="H123" s="268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1" customFormat="1" ht="12" customHeight="1">
      <c r="B124" s="21"/>
      <c r="C124" s="28" t="s">
        <v>119</v>
      </c>
      <c r="L124" s="21"/>
    </row>
    <row r="125" spans="1:31" s="2" customFormat="1" ht="16.5" customHeight="1">
      <c r="A125" s="33"/>
      <c r="B125" s="34"/>
      <c r="C125" s="33"/>
      <c r="D125" s="33"/>
      <c r="E125" s="267" t="s">
        <v>1811</v>
      </c>
      <c r="F125" s="269"/>
      <c r="G125" s="269"/>
      <c r="H125" s="269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121</v>
      </c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29" t="str">
        <f>E11</f>
        <v>102.2 - Lodžie</v>
      </c>
      <c r="F127" s="269"/>
      <c r="G127" s="269"/>
      <c r="H127" s="269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2" customHeight="1">
      <c r="A129" s="33"/>
      <c r="B129" s="34"/>
      <c r="C129" s="28" t="s">
        <v>20</v>
      </c>
      <c r="D129" s="33"/>
      <c r="E129" s="33"/>
      <c r="F129" s="26" t="str">
        <f>F14</f>
        <v xml:space="preserve"> </v>
      </c>
      <c r="G129" s="33"/>
      <c r="H129" s="33"/>
      <c r="I129" s="28" t="s">
        <v>22</v>
      </c>
      <c r="J129" s="56" t="str">
        <f>IF(J14="","",J14)</f>
        <v>18. 5. 2020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" customHeight="1">
      <c r="A131" s="33"/>
      <c r="B131" s="34"/>
      <c r="C131" s="28" t="s">
        <v>24</v>
      </c>
      <c r="D131" s="33"/>
      <c r="E131" s="33"/>
      <c r="F131" s="26" t="str">
        <f>E17</f>
        <v xml:space="preserve"> </v>
      </c>
      <c r="G131" s="33"/>
      <c r="H131" s="33"/>
      <c r="I131" s="28" t="s">
        <v>29</v>
      </c>
      <c r="J131" s="31" t="str">
        <f>E23</f>
        <v xml:space="preserve"> 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2" customHeight="1">
      <c r="A132" s="33"/>
      <c r="B132" s="34"/>
      <c r="C132" s="28" t="s">
        <v>27</v>
      </c>
      <c r="D132" s="33"/>
      <c r="E132" s="33"/>
      <c r="F132" s="26" t="str">
        <f>IF(E20="","",E20)</f>
        <v>Vyplň údaj</v>
      </c>
      <c r="G132" s="33"/>
      <c r="H132" s="33"/>
      <c r="I132" s="28" t="s">
        <v>31</v>
      </c>
      <c r="J132" s="31" t="str">
        <f>E26</f>
        <v xml:space="preserve"> 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0.35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11" customFormat="1" ht="29.25" customHeight="1">
      <c r="A134" s="126"/>
      <c r="B134" s="127"/>
      <c r="C134" s="128" t="s">
        <v>145</v>
      </c>
      <c r="D134" s="129" t="s">
        <v>58</v>
      </c>
      <c r="E134" s="129" t="s">
        <v>54</v>
      </c>
      <c r="F134" s="129" t="s">
        <v>55</v>
      </c>
      <c r="G134" s="129" t="s">
        <v>146</v>
      </c>
      <c r="H134" s="129" t="s">
        <v>147</v>
      </c>
      <c r="I134" s="129" t="s">
        <v>148</v>
      </c>
      <c r="J134" s="129" t="s">
        <v>125</v>
      </c>
      <c r="K134" s="130" t="s">
        <v>149</v>
      </c>
      <c r="L134" s="131"/>
      <c r="M134" s="63" t="s">
        <v>1</v>
      </c>
      <c r="N134" s="64" t="s">
        <v>37</v>
      </c>
      <c r="O134" s="64" t="s">
        <v>150</v>
      </c>
      <c r="P134" s="64" t="s">
        <v>151</v>
      </c>
      <c r="Q134" s="64" t="s">
        <v>152</v>
      </c>
      <c r="R134" s="64" t="s">
        <v>153</v>
      </c>
      <c r="S134" s="64" t="s">
        <v>154</v>
      </c>
      <c r="T134" s="65" t="s">
        <v>155</v>
      </c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</row>
    <row r="135" spans="1:65" s="2" customFormat="1" ht="22.9" customHeight="1">
      <c r="A135" s="33"/>
      <c r="B135" s="34"/>
      <c r="C135" s="70" t="s">
        <v>156</v>
      </c>
      <c r="D135" s="33"/>
      <c r="E135" s="33"/>
      <c r="F135" s="33"/>
      <c r="G135" s="33"/>
      <c r="H135" s="33"/>
      <c r="I135" s="33"/>
      <c r="J135" s="132">
        <f>BK135</f>
        <v>0</v>
      </c>
      <c r="K135" s="33"/>
      <c r="L135" s="34"/>
      <c r="M135" s="66"/>
      <c r="N135" s="57"/>
      <c r="O135" s="67"/>
      <c r="P135" s="133">
        <f>P136+P261</f>
        <v>0</v>
      </c>
      <c r="Q135" s="67"/>
      <c r="R135" s="133">
        <f>R136+R261</f>
        <v>118.20891338</v>
      </c>
      <c r="S135" s="67"/>
      <c r="T135" s="134">
        <f>T136+T261</f>
        <v>45.152510000000007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8" t="s">
        <v>72</v>
      </c>
      <c r="AU135" s="18" t="s">
        <v>127</v>
      </c>
      <c r="BK135" s="135">
        <f>BK136+BK261</f>
        <v>0</v>
      </c>
    </row>
    <row r="136" spans="1:65" s="12" customFormat="1" ht="25.9" customHeight="1">
      <c r="B136" s="136"/>
      <c r="D136" s="137" t="s">
        <v>72</v>
      </c>
      <c r="E136" s="138" t="s">
        <v>157</v>
      </c>
      <c r="F136" s="138" t="s">
        <v>158</v>
      </c>
      <c r="I136" s="139"/>
      <c r="J136" s="140">
        <f>BK136</f>
        <v>0</v>
      </c>
      <c r="L136" s="136"/>
      <c r="M136" s="141"/>
      <c r="N136" s="142"/>
      <c r="O136" s="142"/>
      <c r="P136" s="143">
        <f>P137+P179+P186+P190+P193+P200+P214+P224+P253+P259</f>
        <v>0</v>
      </c>
      <c r="Q136" s="142"/>
      <c r="R136" s="143">
        <f>R137+R179+R186+R190+R193+R200+R214+R224+R253+R259</f>
        <v>117.92438891</v>
      </c>
      <c r="S136" s="142"/>
      <c r="T136" s="144">
        <f>T137+T179+T186+T190+T193+T200+T214+T224+T253+T259</f>
        <v>45.152510000000007</v>
      </c>
      <c r="AR136" s="137" t="s">
        <v>80</v>
      </c>
      <c r="AT136" s="145" t="s">
        <v>72</v>
      </c>
      <c r="AU136" s="145" t="s">
        <v>73</v>
      </c>
      <c r="AY136" s="137" t="s">
        <v>159</v>
      </c>
      <c r="BK136" s="146">
        <f>BK137+BK179+BK186+BK190+BK193+BK200+BK214+BK224+BK253+BK259</f>
        <v>0</v>
      </c>
    </row>
    <row r="137" spans="1:65" s="12" customFormat="1" ht="22.9" customHeight="1">
      <c r="B137" s="136"/>
      <c r="D137" s="137" t="s">
        <v>72</v>
      </c>
      <c r="E137" s="147" t="s">
        <v>80</v>
      </c>
      <c r="F137" s="147" t="s">
        <v>1822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SUM(P138:P178)</f>
        <v>0</v>
      </c>
      <c r="Q137" s="142"/>
      <c r="R137" s="143">
        <f>SUM(R138:R178)</f>
        <v>45.384999999999998</v>
      </c>
      <c r="S137" s="142"/>
      <c r="T137" s="144">
        <f>SUM(T138:T178)</f>
        <v>0</v>
      </c>
      <c r="AR137" s="137" t="s">
        <v>80</v>
      </c>
      <c r="AT137" s="145" t="s">
        <v>72</v>
      </c>
      <c r="AU137" s="145" t="s">
        <v>80</v>
      </c>
      <c r="AY137" s="137" t="s">
        <v>159</v>
      </c>
      <c r="BK137" s="146">
        <f>SUM(BK138:BK178)</f>
        <v>0</v>
      </c>
    </row>
    <row r="138" spans="1:65" s="2" customFormat="1" ht="44.25" customHeight="1">
      <c r="A138" s="33"/>
      <c r="B138" s="149"/>
      <c r="C138" s="150" t="s">
        <v>80</v>
      </c>
      <c r="D138" s="150" t="s">
        <v>162</v>
      </c>
      <c r="E138" s="151" t="s">
        <v>2132</v>
      </c>
      <c r="F138" s="152" t="s">
        <v>2133</v>
      </c>
      <c r="G138" s="153" t="s">
        <v>505</v>
      </c>
      <c r="H138" s="154">
        <v>269.94400000000002</v>
      </c>
      <c r="I138" s="155"/>
      <c r="J138" s="156">
        <f>ROUND(I138*H138,2)</f>
        <v>0</v>
      </c>
      <c r="K138" s="152" t="s">
        <v>166</v>
      </c>
      <c r="L138" s="34"/>
      <c r="M138" s="157" t="s">
        <v>1</v>
      </c>
      <c r="N138" s="158" t="s">
        <v>39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167</v>
      </c>
      <c r="AT138" s="161" t="s">
        <v>162</v>
      </c>
      <c r="AU138" s="161" t="s">
        <v>86</v>
      </c>
      <c r="AY138" s="18" t="s">
        <v>159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8" t="s">
        <v>86</v>
      </c>
      <c r="BK138" s="162">
        <f>ROUND(I138*H138,2)</f>
        <v>0</v>
      </c>
      <c r="BL138" s="18" t="s">
        <v>167</v>
      </c>
      <c r="BM138" s="161" t="s">
        <v>2134</v>
      </c>
    </row>
    <row r="139" spans="1:65" s="13" customFormat="1" ht="22.5">
      <c r="B139" s="163"/>
      <c r="D139" s="164" t="s">
        <v>168</v>
      </c>
      <c r="E139" s="165" t="s">
        <v>1</v>
      </c>
      <c r="F139" s="166" t="s">
        <v>2135</v>
      </c>
      <c r="H139" s="167">
        <v>154.744</v>
      </c>
      <c r="I139" s="168"/>
      <c r="L139" s="163"/>
      <c r="M139" s="169"/>
      <c r="N139" s="170"/>
      <c r="O139" s="170"/>
      <c r="P139" s="170"/>
      <c r="Q139" s="170"/>
      <c r="R139" s="170"/>
      <c r="S139" s="170"/>
      <c r="T139" s="171"/>
      <c r="AT139" s="165" t="s">
        <v>168</v>
      </c>
      <c r="AU139" s="165" t="s">
        <v>86</v>
      </c>
      <c r="AV139" s="13" t="s">
        <v>86</v>
      </c>
      <c r="AW139" s="13" t="s">
        <v>30</v>
      </c>
      <c r="AX139" s="13" t="s">
        <v>73</v>
      </c>
      <c r="AY139" s="165" t="s">
        <v>159</v>
      </c>
    </row>
    <row r="140" spans="1:65" s="13" customFormat="1" ht="11.25">
      <c r="B140" s="163"/>
      <c r="D140" s="164" t="s">
        <v>168</v>
      </c>
      <c r="E140" s="165" t="s">
        <v>1</v>
      </c>
      <c r="F140" s="166" t="s">
        <v>2136</v>
      </c>
      <c r="H140" s="167">
        <v>43.2</v>
      </c>
      <c r="I140" s="168"/>
      <c r="L140" s="163"/>
      <c r="M140" s="169"/>
      <c r="N140" s="170"/>
      <c r="O140" s="170"/>
      <c r="P140" s="170"/>
      <c r="Q140" s="170"/>
      <c r="R140" s="170"/>
      <c r="S140" s="170"/>
      <c r="T140" s="171"/>
      <c r="AT140" s="165" t="s">
        <v>168</v>
      </c>
      <c r="AU140" s="165" t="s">
        <v>86</v>
      </c>
      <c r="AV140" s="13" t="s">
        <v>86</v>
      </c>
      <c r="AW140" s="13" t="s">
        <v>30</v>
      </c>
      <c r="AX140" s="13" t="s">
        <v>73</v>
      </c>
      <c r="AY140" s="165" t="s">
        <v>159</v>
      </c>
    </row>
    <row r="141" spans="1:65" s="13" customFormat="1" ht="11.25">
      <c r="B141" s="163"/>
      <c r="D141" s="164" t="s">
        <v>168</v>
      </c>
      <c r="E141" s="165" t="s">
        <v>1</v>
      </c>
      <c r="F141" s="166" t="s">
        <v>2137</v>
      </c>
      <c r="H141" s="167">
        <v>72</v>
      </c>
      <c r="I141" s="168"/>
      <c r="L141" s="163"/>
      <c r="M141" s="169"/>
      <c r="N141" s="170"/>
      <c r="O141" s="170"/>
      <c r="P141" s="170"/>
      <c r="Q141" s="170"/>
      <c r="R141" s="170"/>
      <c r="S141" s="170"/>
      <c r="T141" s="171"/>
      <c r="AT141" s="165" t="s">
        <v>168</v>
      </c>
      <c r="AU141" s="165" t="s">
        <v>86</v>
      </c>
      <c r="AV141" s="13" t="s">
        <v>86</v>
      </c>
      <c r="AW141" s="13" t="s">
        <v>30</v>
      </c>
      <c r="AX141" s="13" t="s">
        <v>73</v>
      </c>
      <c r="AY141" s="165" t="s">
        <v>159</v>
      </c>
    </row>
    <row r="142" spans="1:65" s="14" customFormat="1" ht="11.25">
      <c r="B142" s="172"/>
      <c r="D142" s="164" t="s">
        <v>168</v>
      </c>
      <c r="E142" s="173" t="s">
        <v>1</v>
      </c>
      <c r="F142" s="174" t="s">
        <v>170</v>
      </c>
      <c r="H142" s="175">
        <v>269.94400000000002</v>
      </c>
      <c r="I142" s="176"/>
      <c r="L142" s="172"/>
      <c r="M142" s="177"/>
      <c r="N142" s="178"/>
      <c r="O142" s="178"/>
      <c r="P142" s="178"/>
      <c r="Q142" s="178"/>
      <c r="R142" s="178"/>
      <c r="S142" s="178"/>
      <c r="T142" s="179"/>
      <c r="AT142" s="173" t="s">
        <v>168</v>
      </c>
      <c r="AU142" s="173" t="s">
        <v>86</v>
      </c>
      <c r="AV142" s="14" t="s">
        <v>167</v>
      </c>
      <c r="AW142" s="14" t="s">
        <v>30</v>
      </c>
      <c r="AX142" s="14" t="s">
        <v>80</v>
      </c>
      <c r="AY142" s="173" t="s">
        <v>159</v>
      </c>
    </row>
    <row r="143" spans="1:65" s="2" customFormat="1" ht="55.5" customHeight="1">
      <c r="A143" s="33"/>
      <c r="B143" s="149"/>
      <c r="C143" s="150" t="s">
        <v>86</v>
      </c>
      <c r="D143" s="150" t="s">
        <v>162</v>
      </c>
      <c r="E143" s="151" t="s">
        <v>2138</v>
      </c>
      <c r="F143" s="152" t="s">
        <v>2139</v>
      </c>
      <c r="G143" s="153" t="s">
        <v>505</v>
      </c>
      <c r="H143" s="154">
        <v>190.404</v>
      </c>
      <c r="I143" s="155"/>
      <c r="J143" s="156">
        <f>ROUND(I143*H143,2)</f>
        <v>0</v>
      </c>
      <c r="K143" s="152" t="s">
        <v>166</v>
      </c>
      <c r="L143" s="34"/>
      <c r="M143" s="157" t="s">
        <v>1</v>
      </c>
      <c r="N143" s="158" t="s">
        <v>39</v>
      </c>
      <c r="O143" s="59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167</v>
      </c>
      <c r="AT143" s="161" t="s">
        <v>162</v>
      </c>
      <c r="AU143" s="161" t="s">
        <v>86</v>
      </c>
      <c r="AY143" s="18" t="s">
        <v>159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86</v>
      </c>
      <c r="BK143" s="162">
        <f>ROUND(I143*H143,2)</f>
        <v>0</v>
      </c>
      <c r="BL143" s="18" t="s">
        <v>167</v>
      </c>
      <c r="BM143" s="161" t="s">
        <v>2140</v>
      </c>
    </row>
    <row r="144" spans="1:65" s="15" customFormat="1" ht="11.25">
      <c r="B144" s="180"/>
      <c r="D144" s="164" t="s">
        <v>168</v>
      </c>
      <c r="E144" s="181" t="s">
        <v>1</v>
      </c>
      <c r="F144" s="182" t="s">
        <v>2141</v>
      </c>
      <c r="H144" s="181" t="s">
        <v>1</v>
      </c>
      <c r="I144" s="183"/>
      <c r="L144" s="180"/>
      <c r="M144" s="184"/>
      <c r="N144" s="185"/>
      <c r="O144" s="185"/>
      <c r="P144" s="185"/>
      <c r="Q144" s="185"/>
      <c r="R144" s="185"/>
      <c r="S144" s="185"/>
      <c r="T144" s="186"/>
      <c r="AT144" s="181" t="s">
        <v>168</v>
      </c>
      <c r="AU144" s="181" t="s">
        <v>86</v>
      </c>
      <c r="AV144" s="15" t="s">
        <v>80</v>
      </c>
      <c r="AW144" s="15" t="s">
        <v>30</v>
      </c>
      <c r="AX144" s="15" t="s">
        <v>73</v>
      </c>
      <c r="AY144" s="181" t="s">
        <v>159</v>
      </c>
    </row>
    <row r="145" spans="1:65" s="13" customFormat="1" ht="11.25">
      <c r="B145" s="163"/>
      <c r="D145" s="164" t="s">
        <v>168</v>
      </c>
      <c r="E145" s="165" t="s">
        <v>1</v>
      </c>
      <c r="F145" s="166" t="s">
        <v>2142</v>
      </c>
      <c r="H145" s="167">
        <v>93.471999999999994</v>
      </c>
      <c r="I145" s="168"/>
      <c r="L145" s="163"/>
      <c r="M145" s="169"/>
      <c r="N145" s="170"/>
      <c r="O145" s="170"/>
      <c r="P145" s="170"/>
      <c r="Q145" s="170"/>
      <c r="R145" s="170"/>
      <c r="S145" s="170"/>
      <c r="T145" s="171"/>
      <c r="AT145" s="165" t="s">
        <v>168</v>
      </c>
      <c r="AU145" s="165" t="s">
        <v>86</v>
      </c>
      <c r="AV145" s="13" t="s">
        <v>86</v>
      </c>
      <c r="AW145" s="13" t="s">
        <v>30</v>
      </c>
      <c r="AX145" s="13" t="s">
        <v>73</v>
      </c>
      <c r="AY145" s="165" t="s">
        <v>159</v>
      </c>
    </row>
    <row r="146" spans="1:65" s="15" customFormat="1" ht="11.25">
      <c r="B146" s="180"/>
      <c r="D146" s="164" t="s">
        <v>168</v>
      </c>
      <c r="E146" s="181" t="s">
        <v>1</v>
      </c>
      <c r="F146" s="182" t="s">
        <v>2143</v>
      </c>
      <c r="H146" s="181" t="s">
        <v>1</v>
      </c>
      <c r="I146" s="183"/>
      <c r="L146" s="180"/>
      <c r="M146" s="184"/>
      <c r="N146" s="185"/>
      <c r="O146" s="185"/>
      <c r="P146" s="185"/>
      <c r="Q146" s="185"/>
      <c r="R146" s="185"/>
      <c r="S146" s="185"/>
      <c r="T146" s="186"/>
      <c r="AT146" s="181" t="s">
        <v>168</v>
      </c>
      <c r="AU146" s="181" t="s">
        <v>86</v>
      </c>
      <c r="AV146" s="15" t="s">
        <v>80</v>
      </c>
      <c r="AW146" s="15" t="s">
        <v>30</v>
      </c>
      <c r="AX146" s="15" t="s">
        <v>73</v>
      </c>
      <c r="AY146" s="181" t="s">
        <v>159</v>
      </c>
    </row>
    <row r="147" spans="1:65" s="13" customFormat="1" ht="11.25">
      <c r="B147" s="163"/>
      <c r="D147" s="164" t="s">
        <v>168</v>
      </c>
      <c r="E147" s="165" t="s">
        <v>1</v>
      </c>
      <c r="F147" s="166" t="s">
        <v>2144</v>
      </c>
      <c r="H147" s="167">
        <v>96.932000000000002</v>
      </c>
      <c r="I147" s="168"/>
      <c r="L147" s="163"/>
      <c r="M147" s="169"/>
      <c r="N147" s="170"/>
      <c r="O147" s="170"/>
      <c r="P147" s="170"/>
      <c r="Q147" s="170"/>
      <c r="R147" s="170"/>
      <c r="S147" s="170"/>
      <c r="T147" s="171"/>
      <c r="AT147" s="165" t="s">
        <v>168</v>
      </c>
      <c r="AU147" s="165" t="s">
        <v>86</v>
      </c>
      <c r="AV147" s="13" t="s">
        <v>86</v>
      </c>
      <c r="AW147" s="13" t="s">
        <v>30</v>
      </c>
      <c r="AX147" s="13" t="s">
        <v>73</v>
      </c>
      <c r="AY147" s="165" t="s">
        <v>159</v>
      </c>
    </row>
    <row r="148" spans="1:65" s="14" customFormat="1" ht="11.25">
      <c r="B148" s="172"/>
      <c r="D148" s="164" t="s">
        <v>168</v>
      </c>
      <c r="E148" s="173" t="s">
        <v>1</v>
      </c>
      <c r="F148" s="174" t="s">
        <v>170</v>
      </c>
      <c r="H148" s="175">
        <v>190.404</v>
      </c>
      <c r="I148" s="176"/>
      <c r="L148" s="172"/>
      <c r="M148" s="177"/>
      <c r="N148" s="178"/>
      <c r="O148" s="178"/>
      <c r="P148" s="178"/>
      <c r="Q148" s="178"/>
      <c r="R148" s="178"/>
      <c r="S148" s="178"/>
      <c r="T148" s="179"/>
      <c r="AT148" s="173" t="s">
        <v>168</v>
      </c>
      <c r="AU148" s="173" t="s">
        <v>86</v>
      </c>
      <c r="AV148" s="14" t="s">
        <v>167</v>
      </c>
      <c r="AW148" s="14" t="s">
        <v>30</v>
      </c>
      <c r="AX148" s="14" t="s">
        <v>80</v>
      </c>
      <c r="AY148" s="173" t="s">
        <v>159</v>
      </c>
    </row>
    <row r="149" spans="1:65" s="2" customFormat="1" ht="44.25" customHeight="1">
      <c r="A149" s="33"/>
      <c r="B149" s="149"/>
      <c r="C149" s="150" t="s">
        <v>160</v>
      </c>
      <c r="D149" s="150" t="s">
        <v>162</v>
      </c>
      <c r="E149" s="151" t="s">
        <v>2145</v>
      </c>
      <c r="F149" s="152" t="s">
        <v>2146</v>
      </c>
      <c r="G149" s="153" t="s">
        <v>505</v>
      </c>
      <c r="H149" s="154">
        <v>23.04</v>
      </c>
      <c r="I149" s="155"/>
      <c r="J149" s="156">
        <f>ROUND(I149*H149,2)</f>
        <v>0</v>
      </c>
      <c r="K149" s="152" t="s">
        <v>166</v>
      </c>
      <c r="L149" s="34"/>
      <c r="M149" s="157" t="s">
        <v>1</v>
      </c>
      <c r="N149" s="158" t="s">
        <v>39</v>
      </c>
      <c r="O149" s="59"/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167</v>
      </c>
      <c r="AT149" s="161" t="s">
        <v>162</v>
      </c>
      <c r="AU149" s="161" t="s">
        <v>86</v>
      </c>
      <c r="AY149" s="18" t="s">
        <v>159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8" t="s">
        <v>86</v>
      </c>
      <c r="BK149" s="162">
        <f>ROUND(I149*H149,2)</f>
        <v>0</v>
      </c>
      <c r="BL149" s="18" t="s">
        <v>167</v>
      </c>
      <c r="BM149" s="161" t="s">
        <v>2147</v>
      </c>
    </row>
    <row r="150" spans="1:65" s="15" customFormat="1" ht="11.25">
      <c r="B150" s="180"/>
      <c r="D150" s="164" t="s">
        <v>168</v>
      </c>
      <c r="E150" s="181" t="s">
        <v>1</v>
      </c>
      <c r="F150" s="182" t="s">
        <v>2148</v>
      </c>
      <c r="H150" s="181" t="s">
        <v>1</v>
      </c>
      <c r="I150" s="183"/>
      <c r="L150" s="180"/>
      <c r="M150" s="184"/>
      <c r="N150" s="185"/>
      <c r="O150" s="185"/>
      <c r="P150" s="185"/>
      <c r="Q150" s="185"/>
      <c r="R150" s="185"/>
      <c r="S150" s="185"/>
      <c r="T150" s="186"/>
      <c r="AT150" s="181" t="s">
        <v>168</v>
      </c>
      <c r="AU150" s="181" t="s">
        <v>86</v>
      </c>
      <c r="AV150" s="15" t="s">
        <v>80</v>
      </c>
      <c r="AW150" s="15" t="s">
        <v>30</v>
      </c>
      <c r="AX150" s="15" t="s">
        <v>73</v>
      </c>
      <c r="AY150" s="181" t="s">
        <v>159</v>
      </c>
    </row>
    <row r="151" spans="1:65" s="13" customFormat="1" ht="11.25">
      <c r="B151" s="163"/>
      <c r="D151" s="164" t="s">
        <v>168</v>
      </c>
      <c r="E151" s="165" t="s">
        <v>1</v>
      </c>
      <c r="F151" s="166" t="s">
        <v>2149</v>
      </c>
      <c r="H151" s="167">
        <v>4.32</v>
      </c>
      <c r="I151" s="168"/>
      <c r="L151" s="163"/>
      <c r="M151" s="169"/>
      <c r="N151" s="170"/>
      <c r="O151" s="170"/>
      <c r="P151" s="170"/>
      <c r="Q151" s="170"/>
      <c r="R151" s="170"/>
      <c r="S151" s="170"/>
      <c r="T151" s="171"/>
      <c r="AT151" s="165" t="s">
        <v>168</v>
      </c>
      <c r="AU151" s="165" t="s">
        <v>86</v>
      </c>
      <c r="AV151" s="13" t="s">
        <v>86</v>
      </c>
      <c r="AW151" s="13" t="s">
        <v>30</v>
      </c>
      <c r="AX151" s="13" t="s">
        <v>73</v>
      </c>
      <c r="AY151" s="165" t="s">
        <v>159</v>
      </c>
    </row>
    <row r="152" spans="1:65" s="13" customFormat="1" ht="11.25">
      <c r="B152" s="163"/>
      <c r="D152" s="164" t="s">
        <v>168</v>
      </c>
      <c r="E152" s="165" t="s">
        <v>1</v>
      </c>
      <c r="F152" s="166" t="s">
        <v>2150</v>
      </c>
      <c r="H152" s="167">
        <v>7.56</v>
      </c>
      <c r="I152" s="168"/>
      <c r="L152" s="163"/>
      <c r="M152" s="169"/>
      <c r="N152" s="170"/>
      <c r="O152" s="170"/>
      <c r="P152" s="170"/>
      <c r="Q152" s="170"/>
      <c r="R152" s="170"/>
      <c r="S152" s="170"/>
      <c r="T152" s="171"/>
      <c r="AT152" s="165" t="s">
        <v>168</v>
      </c>
      <c r="AU152" s="165" t="s">
        <v>86</v>
      </c>
      <c r="AV152" s="13" t="s">
        <v>86</v>
      </c>
      <c r="AW152" s="13" t="s">
        <v>30</v>
      </c>
      <c r="AX152" s="13" t="s">
        <v>73</v>
      </c>
      <c r="AY152" s="165" t="s">
        <v>159</v>
      </c>
    </row>
    <row r="153" spans="1:65" s="13" customFormat="1" ht="11.25">
      <c r="B153" s="163"/>
      <c r="D153" s="164" t="s">
        <v>168</v>
      </c>
      <c r="E153" s="165" t="s">
        <v>1</v>
      </c>
      <c r="F153" s="166" t="s">
        <v>2151</v>
      </c>
      <c r="H153" s="167">
        <v>11.16</v>
      </c>
      <c r="I153" s="168"/>
      <c r="L153" s="163"/>
      <c r="M153" s="169"/>
      <c r="N153" s="170"/>
      <c r="O153" s="170"/>
      <c r="P153" s="170"/>
      <c r="Q153" s="170"/>
      <c r="R153" s="170"/>
      <c r="S153" s="170"/>
      <c r="T153" s="171"/>
      <c r="AT153" s="165" t="s">
        <v>168</v>
      </c>
      <c r="AU153" s="165" t="s">
        <v>86</v>
      </c>
      <c r="AV153" s="13" t="s">
        <v>86</v>
      </c>
      <c r="AW153" s="13" t="s">
        <v>30</v>
      </c>
      <c r="AX153" s="13" t="s">
        <v>73</v>
      </c>
      <c r="AY153" s="165" t="s">
        <v>159</v>
      </c>
    </row>
    <row r="154" spans="1:65" s="14" customFormat="1" ht="11.25">
      <c r="B154" s="172"/>
      <c r="D154" s="164" t="s">
        <v>168</v>
      </c>
      <c r="E154" s="173" t="s">
        <v>1</v>
      </c>
      <c r="F154" s="174" t="s">
        <v>170</v>
      </c>
      <c r="H154" s="175">
        <v>23.04</v>
      </c>
      <c r="I154" s="176"/>
      <c r="L154" s="172"/>
      <c r="M154" s="177"/>
      <c r="N154" s="178"/>
      <c r="O154" s="178"/>
      <c r="P154" s="178"/>
      <c r="Q154" s="178"/>
      <c r="R154" s="178"/>
      <c r="S154" s="178"/>
      <c r="T154" s="179"/>
      <c r="AT154" s="173" t="s">
        <v>168</v>
      </c>
      <c r="AU154" s="173" t="s">
        <v>86</v>
      </c>
      <c r="AV154" s="14" t="s">
        <v>167</v>
      </c>
      <c r="AW154" s="14" t="s">
        <v>30</v>
      </c>
      <c r="AX154" s="14" t="s">
        <v>80</v>
      </c>
      <c r="AY154" s="173" t="s">
        <v>159</v>
      </c>
    </row>
    <row r="155" spans="1:65" s="2" customFormat="1" ht="62.65" customHeight="1">
      <c r="A155" s="33"/>
      <c r="B155" s="149"/>
      <c r="C155" s="150" t="s">
        <v>167</v>
      </c>
      <c r="D155" s="150" t="s">
        <v>162</v>
      </c>
      <c r="E155" s="151" t="s">
        <v>2152</v>
      </c>
      <c r="F155" s="152" t="s">
        <v>2153</v>
      </c>
      <c r="G155" s="153" t="s">
        <v>505</v>
      </c>
      <c r="H155" s="154">
        <v>53.856999999999999</v>
      </c>
      <c r="I155" s="155"/>
      <c r="J155" s="156">
        <f>ROUND(I155*H155,2)</f>
        <v>0</v>
      </c>
      <c r="K155" s="152" t="s">
        <v>166</v>
      </c>
      <c r="L155" s="34"/>
      <c r="M155" s="157" t="s">
        <v>1</v>
      </c>
      <c r="N155" s="158" t="s">
        <v>39</v>
      </c>
      <c r="O155" s="59"/>
      <c r="P155" s="159">
        <f>O155*H155</f>
        <v>0</v>
      </c>
      <c r="Q155" s="159">
        <v>0</v>
      </c>
      <c r="R155" s="159">
        <f>Q155*H155</f>
        <v>0</v>
      </c>
      <c r="S155" s="159">
        <v>0</v>
      </c>
      <c r="T155" s="160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1" t="s">
        <v>167</v>
      </c>
      <c r="AT155" s="161" t="s">
        <v>162</v>
      </c>
      <c r="AU155" s="161" t="s">
        <v>86</v>
      </c>
      <c r="AY155" s="18" t="s">
        <v>159</v>
      </c>
      <c r="BE155" s="162">
        <f>IF(N155="základní",J155,0)</f>
        <v>0</v>
      </c>
      <c r="BF155" s="162">
        <f>IF(N155="snížená",J155,0)</f>
        <v>0</v>
      </c>
      <c r="BG155" s="162">
        <f>IF(N155="zákl. přenesená",J155,0)</f>
        <v>0</v>
      </c>
      <c r="BH155" s="162">
        <f>IF(N155="sníž. přenesená",J155,0)</f>
        <v>0</v>
      </c>
      <c r="BI155" s="162">
        <f>IF(N155="nulová",J155,0)</f>
        <v>0</v>
      </c>
      <c r="BJ155" s="18" t="s">
        <v>86</v>
      </c>
      <c r="BK155" s="162">
        <f>ROUND(I155*H155,2)</f>
        <v>0</v>
      </c>
      <c r="BL155" s="18" t="s">
        <v>167</v>
      </c>
      <c r="BM155" s="161" t="s">
        <v>2154</v>
      </c>
    </row>
    <row r="156" spans="1:65" s="15" customFormat="1" ht="11.25">
      <c r="B156" s="180"/>
      <c r="D156" s="164" t="s">
        <v>168</v>
      </c>
      <c r="E156" s="181" t="s">
        <v>1</v>
      </c>
      <c r="F156" s="182" t="s">
        <v>2155</v>
      </c>
      <c r="H156" s="181" t="s">
        <v>1</v>
      </c>
      <c r="I156" s="183"/>
      <c r="L156" s="180"/>
      <c r="M156" s="184"/>
      <c r="N156" s="185"/>
      <c r="O156" s="185"/>
      <c r="P156" s="185"/>
      <c r="Q156" s="185"/>
      <c r="R156" s="185"/>
      <c r="S156" s="185"/>
      <c r="T156" s="186"/>
      <c r="AT156" s="181" t="s">
        <v>168</v>
      </c>
      <c r="AU156" s="181" t="s">
        <v>86</v>
      </c>
      <c r="AV156" s="15" t="s">
        <v>80</v>
      </c>
      <c r="AW156" s="15" t="s">
        <v>30</v>
      </c>
      <c r="AX156" s="15" t="s">
        <v>73</v>
      </c>
      <c r="AY156" s="181" t="s">
        <v>159</v>
      </c>
    </row>
    <row r="157" spans="1:65" s="13" customFormat="1" ht="11.25">
      <c r="B157" s="163"/>
      <c r="D157" s="164" t="s">
        <v>168</v>
      </c>
      <c r="E157" s="165" t="s">
        <v>1</v>
      </c>
      <c r="F157" s="166" t="s">
        <v>2156</v>
      </c>
      <c r="H157" s="167">
        <v>483.38799999999998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168</v>
      </c>
      <c r="AU157" s="165" t="s">
        <v>86</v>
      </c>
      <c r="AV157" s="13" t="s">
        <v>86</v>
      </c>
      <c r="AW157" s="13" t="s">
        <v>30</v>
      </c>
      <c r="AX157" s="13" t="s">
        <v>73</v>
      </c>
      <c r="AY157" s="165" t="s">
        <v>159</v>
      </c>
    </row>
    <row r="158" spans="1:65" s="15" customFormat="1" ht="11.25">
      <c r="B158" s="180"/>
      <c r="D158" s="164" t="s">
        <v>168</v>
      </c>
      <c r="E158" s="181" t="s">
        <v>1</v>
      </c>
      <c r="F158" s="182" t="s">
        <v>2157</v>
      </c>
      <c r="H158" s="181" t="s">
        <v>1</v>
      </c>
      <c r="I158" s="183"/>
      <c r="L158" s="180"/>
      <c r="M158" s="184"/>
      <c r="N158" s="185"/>
      <c r="O158" s="185"/>
      <c r="P158" s="185"/>
      <c r="Q158" s="185"/>
      <c r="R158" s="185"/>
      <c r="S158" s="185"/>
      <c r="T158" s="186"/>
      <c r="AT158" s="181" t="s">
        <v>168</v>
      </c>
      <c r="AU158" s="181" t="s">
        <v>86</v>
      </c>
      <c r="AV158" s="15" t="s">
        <v>80</v>
      </c>
      <c r="AW158" s="15" t="s">
        <v>30</v>
      </c>
      <c r="AX158" s="15" t="s">
        <v>73</v>
      </c>
      <c r="AY158" s="181" t="s">
        <v>159</v>
      </c>
    </row>
    <row r="159" spans="1:65" s="13" customFormat="1" ht="11.25">
      <c r="B159" s="163"/>
      <c r="D159" s="164" t="s">
        <v>168</v>
      </c>
      <c r="E159" s="165" t="s">
        <v>1</v>
      </c>
      <c r="F159" s="166" t="s">
        <v>2158</v>
      </c>
      <c r="H159" s="167">
        <v>-429.53100000000001</v>
      </c>
      <c r="I159" s="168"/>
      <c r="L159" s="163"/>
      <c r="M159" s="169"/>
      <c r="N159" s="170"/>
      <c r="O159" s="170"/>
      <c r="P159" s="170"/>
      <c r="Q159" s="170"/>
      <c r="R159" s="170"/>
      <c r="S159" s="170"/>
      <c r="T159" s="171"/>
      <c r="AT159" s="165" t="s">
        <v>168</v>
      </c>
      <c r="AU159" s="165" t="s">
        <v>86</v>
      </c>
      <c r="AV159" s="13" t="s">
        <v>86</v>
      </c>
      <c r="AW159" s="13" t="s">
        <v>30</v>
      </c>
      <c r="AX159" s="13" t="s">
        <v>73</v>
      </c>
      <c r="AY159" s="165" t="s">
        <v>159</v>
      </c>
    </row>
    <row r="160" spans="1:65" s="14" customFormat="1" ht="11.25">
      <c r="B160" s="172"/>
      <c r="D160" s="164" t="s">
        <v>168</v>
      </c>
      <c r="E160" s="173" t="s">
        <v>1</v>
      </c>
      <c r="F160" s="174" t="s">
        <v>170</v>
      </c>
      <c r="H160" s="175">
        <v>53.856999999999999</v>
      </c>
      <c r="I160" s="176"/>
      <c r="L160" s="172"/>
      <c r="M160" s="177"/>
      <c r="N160" s="178"/>
      <c r="O160" s="178"/>
      <c r="P160" s="178"/>
      <c r="Q160" s="178"/>
      <c r="R160" s="178"/>
      <c r="S160" s="178"/>
      <c r="T160" s="179"/>
      <c r="AT160" s="173" t="s">
        <v>168</v>
      </c>
      <c r="AU160" s="173" t="s">
        <v>86</v>
      </c>
      <c r="AV160" s="14" t="s">
        <v>167</v>
      </c>
      <c r="AW160" s="14" t="s">
        <v>30</v>
      </c>
      <c r="AX160" s="14" t="s">
        <v>80</v>
      </c>
      <c r="AY160" s="173" t="s">
        <v>159</v>
      </c>
    </row>
    <row r="161" spans="1:65" s="2" customFormat="1" ht="44.25" customHeight="1">
      <c r="A161" s="33"/>
      <c r="B161" s="149"/>
      <c r="C161" s="150" t="s">
        <v>189</v>
      </c>
      <c r="D161" s="150" t="s">
        <v>162</v>
      </c>
      <c r="E161" s="151" t="s">
        <v>2159</v>
      </c>
      <c r="F161" s="152" t="s">
        <v>2160</v>
      </c>
      <c r="G161" s="153" t="s">
        <v>721</v>
      </c>
      <c r="H161" s="154">
        <v>96.942999999999998</v>
      </c>
      <c r="I161" s="155"/>
      <c r="J161" s="156">
        <f>ROUND(I161*H161,2)</f>
        <v>0</v>
      </c>
      <c r="K161" s="152" t="s">
        <v>166</v>
      </c>
      <c r="L161" s="34"/>
      <c r="M161" s="157" t="s">
        <v>1</v>
      </c>
      <c r="N161" s="158" t="s">
        <v>39</v>
      </c>
      <c r="O161" s="59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167</v>
      </c>
      <c r="AT161" s="161" t="s">
        <v>162</v>
      </c>
      <c r="AU161" s="161" t="s">
        <v>86</v>
      </c>
      <c r="AY161" s="18" t="s">
        <v>159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8" t="s">
        <v>86</v>
      </c>
      <c r="BK161" s="162">
        <f>ROUND(I161*H161,2)</f>
        <v>0</v>
      </c>
      <c r="BL161" s="18" t="s">
        <v>167</v>
      </c>
      <c r="BM161" s="161" t="s">
        <v>2161</v>
      </c>
    </row>
    <row r="162" spans="1:65" s="13" customFormat="1" ht="11.25">
      <c r="B162" s="163"/>
      <c r="D162" s="164" t="s">
        <v>168</v>
      </c>
      <c r="E162" s="165" t="s">
        <v>1</v>
      </c>
      <c r="F162" s="166" t="s">
        <v>2162</v>
      </c>
      <c r="H162" s="167">
        <v>96.942999999999998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168</v>
      </c>
      <c r="AU162" s="165" t="s">
        <v>86</v>
      </c>
      <c r="AV162" s="13" t="s">
        <v>86</v>
      </c>
      <c r="AW162" s="13" t="s">
        <v>30</v>
      </c>
      <c r="AX162" s="13" t="s">
        <v>80</v>
      </c>
      <c r="AY162" s="165" t="s">
        <v>159</v>
      </c>
    </row>
    <row r="163" spans="1:65" s="2" customFormat="1" ht="44.25" customHeight="1">
      <c r="A163" s="33"/>
      <c r="B163" s="149"/>
      <c r="C163" s="150" t="s">
        <v>174</v>
      </c>
      <c r="D163" s="150" t="s">
        <v>162</v>
      </c>
      <c r="E163" s="151" t="s">
        <v>2163</v>
      </c>
      <c r="F163" s="152" t="s">
        <v>1839</v>
      </c>
      <c r="G163" s="153" t="s">
        <v>505</v>
      </c>
      <c r="H163" s="154">
        <v>429.53100000000001</v>
      </c>
      <c r="I163" s="155"/>
      <c r="J163" s="156">
        <f>ROUND(I163*H163,2)</f>
        <v>0</v>
      </c>
      <c r="K163" s="152" t="s">
        <v>166</v>
      </c>
      <c r="L163" s="34"/>
      <c r="M163" s="157" t="s">
        <v>1</v>
      </c>
      <c r="N163" s="158" t="s">
        <v>39</v>
      </c>
      <c r="O163" s="59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167</v>
      </c>
      <c r="AT163" s="161" t="s">
        <v>162</v>
      </c>
      <c r="AU163" s="161" t="s">
        <v>86</v>
      </c>
      <c r="AY163" s="18" t="s">
        <v>159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8" t="s">
        <v>86</v>
      </c>
      <c r="BK163" s="162">
        <f>ROUND(I163*H163,2)</f>
        <v>0</v>
      </c>
      <c r="BL163" s="18" t="s">
        <v>167</v>
      </c>
      <c r="BM163" s="161" t="s">
        <v>2164</v>
      </c>
    </row>
    <row r="164" spans="1:65" s="15" customFormat="1" ht="11.25">
      <c r="B164" s="180"/>
      <c r="D164" s="164" t="s">
        <v>168</v>
      </c>
      <c r="E164" s="181" t="s">
        <v>1</v>
      </c>
      <c r="F164" s="182" t="s">
        <v>2165</v>
      </c>
      <c r="H164" s="181" t="s">
        <v>1</v>
      </c>
      <c r="I164" s="183"/>
      <c r="L164" s="180"/>
      <c r="M164" s="184"/>
      <c r="N164" s="185"/>
      <c r="O164" s="185"/>
      <c r="P164" s="185"/>
      <c r="Q164" s="185"/>
      <c r="R164" s="185"/>
      <c r="S164" s="185"/>
      <c r="T164" s="186"/>
      <c r="AT164" s="181" t="s">
        <v>168</v>
      </c>
      <c r="AU164" s="181" t="s">
        <v>86</v>
      </c>
      <c r="AV164" s="15" t="s">
        <v>80</v>
      </c>
      <c r="AW164" s="15" t="s">
        <v>30</v>
      </c>
      <c r="AX164" s="15" t="s">
        <v>73</v>
      </c>
      <c r="AY164" s="181" t="s">
        <v>159</v>
      </c>
    </row>
    <row r="165" spans="1:65" s="13" customFormat="1" ht="11.25">
      <c r="B165" s="163"/>
      <c r="D165" s="164" t="s">
        <v>168</v>
      </c>
      <c r="E165" s="165" t="s">
        <v>1</v>
      </c>
      <c r="F165" s="166" t="s">
        <v>2166</v>
      </c>
      <c r="H165" s="167">
        <v>154.744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168</v>
      </c>
      <c r="AU165" s="165" t="s">
        <v>86</v>
      </c>
      <c r="AV165" s="13" t="s">
        <v>86</v>
      </c>
      <c r="AW165" s="13" t="s">
        <v>30</v>
      </c>
      <c r="AX165" s="13" t="s">
        <v>73</v>
      </c>
      <c r="AY165" s="165" t="s">
        <v>159</v>
      </c>
    </row>
    <row r="166" spans="1:65" s="13" customFormat="1" ht="11.25">
      <c r="B166" s="163"/>
      <c r="D166" s="164" t="s">
        <v>168</v>
      </c>
      <c r="E166" s="165" t="s">
        <v>1</v>
      </c>
      <c r="F166" s="166" t="s">
        <v>2136</v>
      </c>
      <c r="H166" s="167">
        <v>43.2</v>
      </c>
      <c r="I166" s="168"/>
      <c r="L166" s="163"/>
      <c r="M166" s="169"/>
      <c r="N166" s="170"/>
      <c r="O166" s="170"/>
      <c r="P166" s="170"/>
      <c r="Q166" s="170"/>
      <c r="R166" s="170"/>
      <c r="S166" s="170"/>
      <c r="T166" s="171"/>
      <c r="AT166" s="165" t="s">
        <v>168</v>
      </c>
      <c r="AU166" s="165" t="s">
        <v>86</v>
      </c>
      <c r="AV166" s="13" t="s">
        <v>86</v>
      </c>
      <c r="AW166" s="13" t="s">
        <v>30</v>
      </c>
      <c r="AX166" s="13" t="s">
        <v>73</v>
      </c>
      <c r="AY166" s="165" t="s">
        <v>159</v>
      </c>
    </row>
    <row r="167" spans="1:65" s="13" customFormat="1" ht="11.25">
      <c r="B167" s="163"/>
      <c r="D167" s="164" t="s">
        <v>168</v>
      </c>
      <c r="E167" s="165" t="s">
        <v>1</v>
      </c>
      <c r="F167" s="166" t="s">
        <v>2137</v>
      </c>
      <c r="H167" s="167">
        <v>72</v>
      </c>
      <c r="I167" s="168"/>
      <c r="L167" s="163"/>
      <c r="M167" s="169"/>
      <c r="N167" s="170"/>
      <c r="O167" s="170"/>
      <c r="P167" s="170"/>
      <c r="Q167" s="170"/>
      <c r="R167" s="170"/>
      <c r="S167" s="170"/>
      <c r="T167" s="171"/>
      <c r="AT167" s="165" t="s">
        <v>168</v>
      </c>
      <c r="AU167" s="165" t="s">
        <v>86</v>
      </c>
      <c r="AV167" s="13" t="s">
        <v>86</v>
      </c>
      <c r="AW167" s="13" t="s">
        <v>30</v>
      </c>
      <c r="AX167" s="13" t="s">
        <v>73</v>
      </c>
      <c r="AY167" s="165" t="s">
        <v>159</v>
      </c>
    </row>
    <row r="168" spans="1:65" s="15" customFormat="1" ht="11.25">
      <c r="B168" s="180"/>
      <c r="D168" s="164" t="s">
        <v>168</v>
      </c>
      <c r="E168" s="181" t="s">
        <v>1</v>
      </c>
      <c r="F168" s="182" t="s">
        <v>2167</v>
      </c>
      <c r="H168" s="181" t="s">
        <v>1</v>
      </c>
      <c r="I168" s="183"/>
      <c r="L168" s="180"/>
      <c r="M168" s="184"/>
      <c r="N168" s="185"/>
      <c r="O168" s="185"/>
      <c r="P168" s="185"/>
      <c r="Q168" s="185"/>
      <c r="R168" s="185"/>
      <c r="S168" s="185"/>
      <c r="T168" s="186"/>
      <c r="AT168" s="181" t="s">
        <v>168</v>
      </c>
      <c r="AU168" s="181" t="s">
        <v>86</v>
      </c>
      <c r="AV168" s="15" t="s">
        <v>80</v>
      </c>
      <c r="AW168" s="15" t="s">
        <v>30</v>
      </c>
      <c r="AX168" s="15" t="s">
        <v>73</v>
      </c>
      <c r="AY168" s="181" t="s">
        <v>159</v>
      </c>
    </row>
    <row r="169" spans="1:65" s="13" customFormat="1" ht="11.25">
      <c r="B169" s="163"/>
      <c r="D169" s="164" t="s">
        <v>168</v>
      </c>
      <c r="E169" s="165" t="s">
        <v>1</v>
      </c>
      <c r="F169" s="166" t="s">
        <v>2142</v>
      </c>
      <c r="H169" s="167">
        <v>93.471999999999994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168</v>
      </c>
      <c r="AU169" s="165" t="s">
        <v>86</v>
      </c>
      <c r="AV169" s="13" t="s">
        <v>86</v>
      </c>
      <c r="AW169" s="13" t="s">
        <v>30</v>
      </c>
      <c r="AX169" s="13" t="s">
        <v>73</v>
      </c>
      <c r="AY169" s="165" t="s">
        <v>159</v>
      </c>
    </row>
    <row r="170" spans="1:65" s="15" customFormat="1" ht="11.25">
      <c r="B170" s="180"/>
      <c r="D170" s="164" t="s">
        <v>168</v>
      </c>
      <c r="E170" s="181" t="s">
        <v>1</v>
      </c>
      <c r="F170" s="182" t="s">
        <v>2168</v>
      </c>
      <c r="H170" s="181" t="s">
        <v>1</v>
      </c>
      <c r="I170" s="183"/>
      <c r="L170" s="180"/>
      <c r="M170" s="184"/>
      <c r="N170" s="185"/>
      <c r="O170" s="185"/>
      <c r="P170" s="185"/>
      <c r="Q170" s="185"/>
      <c r="R170" s="185"/>
      <c r="S170" s="185"/>
      <c r="T170" s="186"/>
      <c r="AT170" s="181" t="s">
        <v>168</v>
      </c>
      <c r="AU170" s="181" t="s">
        <v>86</v>
      </c>
      <c r="AV170" s="15" t="s">
        <v>80</v>
      </c>
      <c r="AW170" s="15" t="s">
        <v>30</v>
      </c>
      <c r="AX170" s="15" t="s">
        <v>73</v>
      </c>
      <c r="AY170" s="181" t="s">
        <v>159</v>
      </c>
    </row>
    <row r="171" spans="1:65" s="13" customFormat="1" ht="11.25">
      <c r="B171" s="163"/>
      <c r="D171" s="164" t="s">
        <v>168</v>
      </c>
      <c r="E171" s="165" t="s">
        <v>1</v>
      </c>
      <c r="F171" s="166" t="s">
        <v>2169</v>
      </c>
      <c r="H171" s="167">
        <v>66.114999999999995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168</v>
      </c>
      <c r="AU171" s="165" t="s">
        <v>86</v>
      </c>
      <c r="AV171" s="13" t="s">
        <v>86</v>
      </c>
      <c r="AW171" s="13" t="s">
        <v>30</v>
      </c>
      <c r="AX171" s="13" t="s">
        <v>73</v>
      </c>
      <c r="AY171" s="165" t="s">
        <v>159</v>
      </c>
    </row>
    <row r="172" spans="1:65" s="14" customFormat="1" ht="11.25">
      <c r="B172" s="172"/>
      <c r="D172" s="164" t="s">
        <v>168</v>
      </c>
      <c r="E172" s="173" t="s">
        <v>1</v>
      </c>
      <c r="F172" s="174" t="s">
        <v>170</v>
      </c>
      <c r="H172" s="175">
        <v>429.53100000000001</v>
      </c>
      <c r="I172" s="176"/>
      <c r="L172" s="172"/>
      <c r="M172" s="177"/>
      <c r="N172" s="178"/>
      <c r="O172" s="178"/>
      <c r="P172" s="178"/>
      <c r="Q172" s="178"/>
      <c r="R172" s="178"/>
      <c r="S172" s="178"/>
      <c r="T172" s="179"/>
      <c r="AT172" s="173" t="s">
        <v>168</v>
      </c>
      <c r="AU172" s="173" t="s">
        <v>86</v>
      </c>
      <c r="AV172" s="14" t="s">
        <v>167</v>
      </c>
      <c r="AW172" s="14" t="s">
        <v>30</v>
      </c>
      <c r="AX172" s="14" t="s">
        <v>80</v>
      </c>
      <c r="AY172" s="173" t="s">
        <v>159</v>
      </c>
    </row>
    <row r="173" spans="1:65" s="2" customFormat="1" ht="66.75" customHeight="1">
      <c r="A173" s="33"/>
      <c r="B173" s="149"/>
      <c r="C173" s="150" t="s">
        <v>206</v>
      </c>
      <c r="D173" s="150" t="s">
        <v>162</v>
      </c>
      <c r="E173" s="151" t="s">
        <v>2170</v>
      </c>
      <c r="F173" s="152" t="s">
        <v>2171</v>
      </c>
      <c r="G173" s="153" t="s">
        <v>505</v>
      </c>
      <c r="H173" s="154">
        <v>25.213999999999999</v>
      </c>
      <c r="I173" s="155"/>
      <c r="J173" s="156">
        <f>ROUND(I173*H173,2)</f>
        <v>0</v>
      </c>
      <c r="K173" s="152" t="s">
        <v>166</v>
      </c>
      <c r="L173" s="34"/>
      <c r="M173" s="157" t="s">
        <v>1</v>
      </c>
      <c r="N173" s="158" t="s">
        <v>39</v>
      </c>
      <c r="O173" s="59"/>
      <c r="P173" s="159">
        <f>O173*H173</f>
        <v>0</v>
      </c>
      <c r="Q173" s="159">
        <v>0</v>
      </c>
      <c r="R173" s="159">
        <f>Q173*H173</f>
        <v>0</v>
      </c>
      <c r="S173" s="159">
        <v>0</v>
      </c>
      <c r="T173" s="160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167</v>
      </c>
      <c r="AT173" s="161" t="s">
        <v>162</v>
      </c>
      <c r="AU173" s="161" t="s">
        <v>86</v>
      </c>
      <c r="AY173" s="18" t="s">
        <v>159</v>
      </c>
      <c r="BE173" s="162">
        <f>IF(N173="základní",J173,0)</f>
        <v>0</v>
      </c>
      <c r="BF173" s="162">
        <f>IF(N173="snížená",J173,0)</f>
        <v>0</v>
      </c>
      <c r="BG173" s="162">
        <f>IF(N173="zákl. přenesená",J173,0)</f>
        <v>0</v>
      </c>
      <c r="BH173" s="162">
        <f>IF(N173="sníž. přenesená",J173,0)</f>
        <v>0</v>
      </c>
      <c r="BI173" s="162">
        <f>IF(N173="nulová",J173,0)</f>
        <v>0</v>
      </c>
      <c r="BJ173" s="18" t="s">
        <v>86</v>
      </c>
      <c r="BK173" s="162">
        <f>ROUND(I173*H173,2)</f>
        <v>0</v>
      </c>
      <c r="BL173" s="18" t="s">
        <v>167</v>
      </c>
      <c r="BM173" s="161" t="s">
        <v>2172</v>
      </c>
    </row>
    <row r="174" spans="1:65" s="15" customFormat="1" ht="11.25">
      <c r="B174" s="180"/>
      <c r="D174" s="164" t="s">
        <v>168</v>
      </c>
      <c r="E174" s="181" t="s">
        <v>1</v>
      </c>
      <c r="F174" s="182" t="s">
        <v>2168</v>
      </c>
      <c r="H174" s="181" t="s">
        <v>1</v>
      </c>
      <c r="I174" s="183"/>
      <c r="L174" s="180"/>
      <c r="M174" s="184"/>
      <c r="N174" s="185"/>
      <c r="O174" s="185"/>
      <c r="P174" s="185"/>
      <c r="Q174" s="185"/>
      <c r="R174" s="185"/>
      <c r="S174" s="185"/>
      <c r="T174" s="186"/>
      <c r="AT174" s="181" t="s">
        <v>168</v>
      </c>
      <c r="AU174" s="181" t="s">
        <v>86</v>
      </c>
      <c r="AV174" s="15" t="s">
        <v>80</v>
      </c>
      <c r="AW174" s="15" t="s">
        <v>30</v>
      </c>
      <c r="AX174" s="15" t="s">
        <v>73</v>
      </c>
      <c r="AY174" s="181" t="s">
        <v>159</v>
      </c>
    </row>
    <row r="175" spans="1:65" s="13" customFormat="1" ht="11.25">
      <c r="B175" s="163"/>
      <c r="D175" s="164" t="s">
        <v>168</v>
      </c>
      <c r="E175" s="165" t="s">
        <v>1</v>
      </c>
      <c r="F175" s="166" t="s">
        <v>2173</v>
      </c>
      <c r="H175" s="167">
        <v>25.213999999999999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168</v>
      </c>
      <c r="AU175" s="165" t="s">
        <v>86</v>
      </c>
      <c r="AV175" s="13" t="s">
        <v>86</v>
      </c>
      <c r="AW175" s="13" t="s">
        <v>30</v>
      </c>
      <c r="AX175" s="13" t="s">
        <v>73</v>
      </c>
      <c r="AY175" s="165" t="s">
        <v>159</v>
      </c>
    </row>
    <row r="176" spans="1:65" s="14" customFormat="1" ht="11.25">
      <c r="B176" s="172"/>
      <c r="D176" s="164" t="s">
        <v>168</v>
      </c>
      <c r="E176" s="173" t="s">
        <v>1</v>
      </c>
      <c r="F176" s="174" t="s">
        <v>170</v>
      </c>
      <c r="H176" s="175">
        <v>25.213999999999999</v>
      </c>
      <c r="I176" s="176"/>
      <c r="L176" s="172"/>
      <c r="M176" s="177"/>
      <c r="N176" s="178"/>
      <c r="O176" s="178"/>
      <c r="P176" s="178"/>
      <c r="Q176" s="178"/>
      <c r="R176" s="178"/>
      <c r="S176" s="178"/>
      <c r="T176" s="179"/>
      <c r="AT176" s="173" t="s">
        <v>168</v>
      </c>
      <c r="AU176" s="173" t="s">
        <v>86</v>
      </c>
      <c r="AV176" s="14" t="s">
        <v>167</v>
      </c>
      <c r="AW176" s="14" t="s">
        <v>30</v>
      </c>
      <c r="AX176" s="14" t="s">
        <v>80</v>
      </c>
      <c r="AY176" s="173" t="s">
        <v>159</v>
      </c>
    </row>
    <row r="177" spans="1:65" s="2" customFormat="1" ht="16.5" customHeight="1">
      <c r="A177" s="33"/>
      <c r="B177" s="149"/>
      <c r="C177" s="195" t="s">
        <v>178</v>
      </c>
      <c r="D177" s="195" t="s">
        <v>269</v>
      </c>
      <c r="E177" s="196" t="s">
        <v>2174</v>
      </c>
      <c r="F177" s="197" t="s">
        <v>2175</v>
      </c>
      <c r="G177" s="198" t="s">
        <v>721</v>
      </c>
      <c r="H177" s="199">
        <v>45.384999999999998</v>
      </c>
      <c r="I177" s="200"/>
      <c r="J177" s="201">
        <f>ROUND(I177*H177,2)</f>
        <v>0</v>
      </c>
      <c r="K177" s="197" t="s">
        <v>166</v>
      </c>
      <c r="L177" s="202"/>
      <c r="M177" s="203" t="s">
        <v>1</v>
      </c>
      <c r="N177" s="204" t="s">
        <v>39</v>
      </c>
      <c r="O177" s="59"/>
      <c r="P177" s="159">
        <f>O177*H177</f>
        <v>0</v>
      </c>
      <c r="Q177" s="159">
        <v>1</v>
      </c>
      <c r="R177" s="159">
        <f>Q177*H177</f>
        <v>45.384999999999998</v>
      </c>
      <c r="S177" s="159">
        <v>0</v>
      </c>
      <c r="T177" s="160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1" t="s">
        <v>178</v>
      </c>
      <c r="AT177" s="161" t="s">
        <v>269</v>
      </c>
      <c r="AU177" s="161" t="s">
        <v>86</v>
      </c>
      <c r="AY177" s="18" t="s">
        <v>159</v>
      </c>
      <c r="BE177" s="162">
        <f>IF(N177="základní",J177,0)</f>
        <v>0</v>
      </c>
      <c r="BF177" s="162">
        <f>IF(N177="snížená",J177,0)</f>
        <v>0</v>
      </c>
      <c r="BG177" s="162">
        <f>IF(N177="zákl. přenesená",J177,0)</f>
        <v>0</v>
      </c>
      <c r="BH177" s="162">
        <f>IF(N177="sníž. přenesená",J177,0)</f>
        <v>0</v>
      </c>
      <c r="BI177" s="162">
        <f>IF(N177="nulová",J177,0)</f>
        <v>0</v>
      </c>
      <c r="BJ177" s="18" t="s">
        <v>86</v>
      </c>
      <c r="BK177" s="162">
        <f>ROUND(I177*H177,2)</f>
        <v>0</v>
      </c>
      <c r="BL177" s="18" t="s">
        <v>167</v>
      </c>
      <c r="BM177" s="161" t="s">
        <v>2176</v>
      </c>
    </row>
    <row r="178" spans="1:65" s="13" customFormat="1" ht="11.25">
      <c r="B178" s="163"/>
      <c r="D178" s="164" t="s">
        <v>168</v>
      </c>
      <c r="E178" s="165" t="s">
        <v>1</v>
      </c>
      <c r="F178" s="166" t="s">
        <v>2177</v>
      </c>
      <c r="H178" s="167">
        <v>45.384999999999998</v>
      </c>
      <c r="I178" s="168"/>
      <c r="L178" s="163"/>
      <c r="M178" s="169"/>
      <c r="N178" s="170"/>
      <c r="O178" s="170"/>
      <c r="P178" s="170"/>
      <c r="Q178" s="170"/>
      <c r="R178" s="170"/>
      <c r="S178" s="170"/>
      <c r="T178" s="171"/>
      <c r="AT178" s="165" t="s">
        <v>168</v>
      </c>
      <c r="AU178" s="165" t="s">
        <v>86</v>
      </c>
      <c r="AV178" s="13" t="s">
        <v>86</v>
      </c>
      <c r="AW178" s="13" t="s">
        <v>30</v>
      </c>
      <c r="AX178" s="13" t="s">
        <v>80</v>
      </c>
      <c r="AY178" s="165" t="s">
        <v>159</v>
      </c>
    </row>
    <row r="179" spans="1:65" s="12" customFormat="1" ht="22.9" customHeight="1">
      <c r="B179" s="136"/>
      <c r="D179" s="137" t="s">
        <v>72</v>
      </c>
      <c r="E179" s="147" t="s">
        <v>86</v>
      </c>
      <c r="F179" s="147" t="s">
        <v>2178</v>
      </c>
      <c r="I179" s="139"/>
      <c r="J179" s="148">
        <f>BK179</f>
        <v>0</v>
      </c>
      <c r="L179" s="136"/>
      <c r="M179" s="141"/>
      <c r="N179" s="142"/>
      <c r="O179" s="142"/>
      <c r="P179" s="143">
        <f>SUM(P180:P185)</f>
        <v>0</v>
      </c>
      <c r="Q179" s="142"/>
      <c r="R179" s="143">
        <f>SUM(R180:R185)</f>
        <v>56.523801599999999</v>
      </c>
      <c r="S179" s="142"/>
      <c r="T179" s="144">
        <f>SUM(T180:T185)</f>
        <v>0</v>
      </c>
      <c r="AR179" s="137" t="s">
        <v>80</v>
      </c>
      <c r="AT179" s="145" t="s">
        <v>72</v>
      </c>
      <c r="AU179" s="145" t="s">
        <v>80</v>
      </c>
      <c r="AY179" s="137" t="s">
        <v>159</v>
      </c>
      <c r="BK179" s="146">
        <f>SUM(BK180:BK185)</f>
        <v>0</v>
      </c>
    </row>
    <row r="180" spans="1:65" s="2" customFormat="1" ht="24.2" customHeight="1">
      <c r="A180" s="33"/>
      <c r="B180" s="149"/>
      <c r="C180" s="150" t="s">
        <v>226</v>
      </c>
      <c r="D180" s="150" t="s">
        <v>162</v>
      </c>
      <c r="E180" s="151" t="s">
        <v>2179</v>
      </c>
      <c r="F180" s="152" t="s">
        <v>2180</v>
      </c>
      <c r="G180" s="153" t="s">
        <v>505</v>
      </c>
      <c r="H180" s="154">
        <v>23.04</v>
      </c>
      <c r="I180" s="155"/>
      <c r="J180" s="156">
        <f>ROUND(I180*H180,2)</f>
        <v>0</v>
      </c>
      <c r="K180" s="152" t="s">
        <v>166</v>
      </c>
      <c r="L180" s="34"/>
      <c r="M180" s="157" t="s">
        <v>1</v>
      </c>
      <c r="N180" s="158" t="s">
        <v>39</v>
      </c>
      <c r="O180" s="59"/>
      <c r="P180" s="159">
        <f>O180*H180</f>
        <v>0</v>
      </c>
      <c r="Q180" s="159">
        <v>2.45329</v>
      </c>
      <c r="R180" s="159">
        <f>Q180*H180</f>
        <v>56.523801599999999</v>
      </c>
      <c r="S180" s="159">
        <v>0</v>
      </c>
      <c r="T180" s="160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167</v>
      </c>
      <c r="AT180" s="161" t="s">
        <v>162</v>
      </c>
      <c r="AU180" s="161" t="s">
        <v>86</v>
      </c>
      <c r="AY180" s="18" t="s">
        <v>159</v>
      </c>
      <c r="BE180" s="162">
        <f>IF(N180="základní",J180,0)</f>
        <v>0</v>
      </c>
      <c r="BF180" s="162">
        <f>IF(N180="snížená",J180,0)</f>
        <v>0</v>
      </c>
      <c r="BG180" s="162">
        <f>IF(N180="zákl. přenesená",J180,0)</f>
        <v>0</v>
      </c>
      <c r="BH180" s="162">
        <f>IF(N180="sníž. přenesená",J180,0)</f>
        <v>0</v>
      </c>
      <c r="BI180" s="162">
        <f>IF(N180="nulová",J180,0)</f>
        <v>0</v>
      </c>
      <c r="BJ180" s="18" t="s">
        <v>86</v>
      </c>
      <c r="BK180" s="162">
        <f>ROUND(I180*H180,2)</f>
        <v>0</v>
      </c>
      <c r="BL180" s="18" t="s">
        <v>167</v>
      </c>
      <c r="BM180" s="161" t="s">
        <v>178</v>
      </c>
    </row>
    <row r="181" spans="1:65" s="15" customFormat="1" ht="11.25">
      <c r="B181" s="180"/>
      <c r="D181" s="164" t="s">
        <v>168</v>
      </c>
      <c r="E181" s="181" t="s">
        <v>1</v>
      </c>
      <c r="F181" s="182" t="s">
        <v>2148</v>
      </c>
      <c r="H181" s="181" t="s">
        <v>1</v>
      </c>
      <c r="I181" s="183"/>
      <c r="L181" s="180"/>
      <c r="M181" s="184"/>
      <c r="N181" s="185"/>
      <c r="O181" s="185"/>
      <c r="P181" s="185"/>
      <c r="Q181" s="185"/>
      <c r="R181" s="185"/>
      <c r="S181" s="185"/>
      <c r="T181" s="186"/>
      <c r="AT181" s="181" t="s">
        <v>168</v>
      </c>
      <c r="AU181" s="181" t="s">
        <v>86</v>
      </c>
      <c r="AV181" s="15" t="s">
        <v>80</v>
      </c>
      <c r="AW181" s="15" t="s">
        <v>30</v>
      </c>
      <c r="AX181" s="15" t="s">
        <v>73</v>
      </c>
      <c r="AY181" s="181" t="s">
        <v>159</v>
      </c>
    </row>
    <row r="182" spans="1:65" s="13" customFormat="1" ht="11.25">
      <c r="B182" s="163"/>
      <c r="D182" s="164" t="s">
        <v>168</v>
      </c>
      <c r="E182" s="165" t="s">
        <v>1</v>
      </c>
      <c r="F182" s="166" t="s">
        <v>2149</v>
      </c>
      <c r="H182" s="167">
        <v>4.32</v>
      </c>
      <c r="I182" s="168"/>
      <c r="L182" s="163"/>
      <c r="M182" s="169"/>
      <c r="N182" s="170"/>
      <c r="O182" s="170"/>
      <c r="P182" s="170"/>
      <c r="Q182" s="170"/>
      <c r="R182" s="170"/>
      <c r="S182" s="170"/>
      <c r="T182" s="171"/>
      <c r="AT182" s="165" t="s">
        <v>168</v>
      </c>
      <c r="AU182" s="165" t="s">
        <v>86</v>
      </c>
      <c r="AV182" s="13" t="s">
        <v>86</v>
      </c>
      <c r="AW182" s="13" t="s">
        <v>30</v>
      </c>
      <c r="AX182" s="13" t="s">
        <v>73</v>
      </c>
      <c r="AY182" s="165" t="s">
        <v>159</v>
      </c>
    </row>
    <row r="183" spans="1:65" s="13" customFormat="1" ht="11.25">
      <c r="B183" s="163"/>
      <c r="D183" s="164" t="s">
        <v>168</v>
      </c>
      <c r="E183" s="165" t="s">
        <v>1</v>
      </c>
      <c r="F183" s="166" t="s">
        <v>2150</v>
      </c>
      <c r="H183" s="167">
        <v>7.56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168</v>
      </c>
      <c r="AU183" s="165" t="s">
        <v>86</v>
      </c>
      <c r="AV183" s="13" t="s">
        <v>86</v>
      </c>
      <c r="AW183" s="13" t="s">
        <v>30</v>
      </c>
      <c r="AX183" s="13" t="s">
        <v>73</v>
      </c>
      <c r="AY183" s="165" t="s">
        <v>159</v>
      </c>
    </row>
    <row r="184" spans="1:65" s="13" customFormat="1" ht="11.25">
      <c r="B184" s="163"/>
      <c r="D184" s="164" t="s">
        <v>168</v>
      </c>
      <c r="E184" s="165" t="s">
        <v>1</v>
      </c>
      <c r="F184" s="166" t="s">
        <v>2151</v>
      </c>
      <c r="H184" s="167">
        <v>11.16</v>
      </c>
      <c r="I184" s="168"/>
      <c r="L184" s="163"/>
      <c r="M184" s="169"/>
      <c r="N184" s="170"/>
      <c r="O184" s="170"/>
      <c r="P184" s="170"/>
      <c r="Q184" s="170"/>
      <c r="R184" s="170"/>
      <c r="S184" s="170"/>
      <c r="T184" s="171"/>
      <c r="AT184" s="165" t="s">
        <v>168</v>
      </c>
      <c r="AU184" s="165" t="s">
        <v>86</v>
      </c>
      <c r="AV184" s="13" t="s">
        <v>86</v>
      </c>
      <c r="AW184" s="13" t="s">
        <v>30</v>
      </c>
      <c r="AX184" s="13" t="s">
        <v>73</v>
      </c>
      <c r="AY184" s="165" t="s">
        <v>159</v>
      </c>
    </row>
    <row r="185" spans="1:65" s="14" customFormat="1" ht="11.25">
      <c r="B185" s="172"/>
      <c r="D185" s="164" t="s">
        <v>168</v>
      </c>
      <c r="E185" s="173" t="s">
        <v>1</v>
      </c>
      <c r="F185" s="174" t="s">
        <v>170</v>
      </c>
      <c r="H185" s="175">
        <v>23.04</v>
      </c>
      <c r="I185" s="176"/>
      <c r="L185" s="172"/>
      <c r="M185" s="177"/>
      <c r="N185" s="178"/>
      <c r="O185" s="178"/>
      <c r="P185" s="178"/>
      <c r="Q185" s="178"/>
      <c r="R185" s="178"/>
      <c r="S185" s="178"/>
      <c r="T185" s="179"/>
      <c r="AT185" s="173" t="s">
        <v>168</v>
      </c>
      <c r="AU185" s="173" t="s">
        <v>86</v>
      </c>
      <c r="AV185" s="14" t="s">
        <v>167</v>
      </c>
      <c r="AW185" s="14" t="s">
        <v>30</v>
      </c>
      <c r="AX185" s="14" t="s">
        <v>80</v>
      </c>
      <c r="AY185" s="173" t="s">
        <v>159</v>
      </c>
    </row>
    <row r="186" spans="1:65" s="12" customFormat="1" ht="22.9" customHeight="1">
      <c r="B186" s="136"/>
      <c r="D186" s="137" t="s">
        <v>72</v>
      </c>
      <c r="E186" s="147" t="s">
        <v>167</v>
      </c>
      <c r="F186" s="147" t="s">
        <v>2181</v>
      </c>
      <c r="I186" s="139"/>
      <c r="J186" s="148">
        <f>BK186</f>
        <v>0</v>
      </c>
      <c r="L186" s="136"/>
      <c r="M186" s="141"/>
      <c r="N186" s="142"/>
      <c r="O186" s="142"/>
      <c r="P186" s="143">
        <f>SUM(P187:P189)</f>
        <v>0</v>
      </c>
      <c r="Q186" s="142"/>
      <c r="R186" s="143">
        <f>SUM(R187:R189)</f>
        <v>10.59398431</v>
      </c>
      <c r="S186" s="142"/>
      <c r="T186" s="144">
        <f>SUM(T187:T189)</f>
        <v>0</v>
      </c>
      <c r="AR186" s="137" t="s">
        <v>80</v>
      </c>
      <c r="AT186" s="145" t="s">
        <v>72</v>
      </c>
      <c r="AU186" s="145" t="s">
        <v>80</v>
      </c>
      <c r="AY186" s="137" t="s">
        <v>159</v>
      </c>
      <c r="BK186" s="146">
        <f>SUM(BK187:BK189)</f>
        <v>0</v>
      </c>
    </row>
    <row r="187" spans="1:65" s="2" customFormat="1" ht="33" customHeight="1">
      <c r="A187" s="33"/>
      <c r="B187" s="149"/>
      <c r="C187" s="150" t="s">
        <v>182</v>
      </c>
      <c r="D187" s="150" t="s">
        <v>162</v>
      </c>
      <c r="E187" s="151" t="s">
        <v>2182</v>
      </c>
      <c r="F187" s="152" t="s">
        <v>2183</v>
      </c>
      <c r="G187" s="153" t="s">
        <v>505</v>
      </c>
      <c r="H187" s="154">
        <v>5.6029999999999998</v>
      </c>
      <c r="I187" s="155"/>
      <c r="J187" s="156">
        <f>ROUND(I187*H187,2)</f>
        <v>0</v>
      </c>
      <c r="K187" s="152" t="s">
        <v>166</v>
      </c>
      <c r="L187" s="34"/>
      <c r="M187" s="157" t="s">
        <v>1</v>
      </c>
      <c r="N187" s="158" t="s">
        <v>39</v>
      </c>
      <c r="O187" s="59"/>
      <c r="P187" s="159">
        <f>O187*H187</f>
        <v>0</v>
      </c>
      <c r="Q187" s="159">
        <v>1.8907700000000001</v>
      </c>
      <c r="R187" s="159">
        <f>Q187*H187</f>
        <v>10.59398431</v>
      </c>
      <c r="S187" s="159">
        <v>0</v>
      </c>
      <c r="T187" s="160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1" t="s">
        <v>167</v>
      </c>
      <c r="AT187" s="161" t="s">
        <v>162</v>
      </c>
      <c r="AU187" s="161" t="s">
        <v>86</v>
      </c>
      <c r="AY187" s="18" t="s">
        <v>159</v>
      </c>
      <c r="BE187" s="162">
        <f>IF(N187="základní",J187,0)</f>
        <v>0</v>
      </c>
      <c r="BF187" s="162">
        <f>IF(N187="snížená",J187,0)</f>
        <v>0</v>
      </c>
      <c r="BG187" s="162">
        <f>IF(N187="zákl. přenesená",J187,0)</f>
        <v>0</v>
      </c>
      <c r="BH187" s="162">
        <f>IF(N187="sníž. přenesená",J187,0)</f>
        <v>0</v>
      </c>
      <c r="BI187" s="162">
        <f>IF(N187="nulová",J187,0)</f>
        <v>0</v>
      </c>
      <c r="BJ187" s="18" t="s">
        <v>86</v>
      </c>
      <c r="BK187" s="162">
        <f>ROUND(I187*H187,2)</f>
        <v>0</v>
      </c>
      <c r="BL187" s="18" t="s">
        <v>167</v>
      </c>
      <c r="BM187" s="161" t="s">
        <v>2184</v>
      </c>
    </row>
    <row r="188" spans="1:65" s="15" customFormat="1" ht="11.25">
      <c r="B188" s="180"/>
      <c r="D188" s="164" t="s">
        <v>168</v>
      </c>
      <c r="E188" s="181" t="s">
        <v>1</v>
      </c>
      <c r="F188" s="182" t="s">
        <v>2168</v>
      </c>
      <c r="H188" s="181" t="s">
        <v>1</v>
      </c>
      <c r="I188" s="183"/>
      <c r="L188" s="180"/>
      <c r="M188" s="184"/>
      <c r="N188" s="185"/>
      <c r="O188" s="185"/>
      <c r="P188" s="185"/>
      <c r="Q188" s="185"/>
      <c r="R188" s="185"/>
      <c r="S188" s="185"/>
      <c r="T188" s="186"/>
      <c r="AT188" s="181" t="s">
        <v>168</v>
      </c>
      <c r="AU188" s="181" t="s">
        <v>86</v>
      </c>
      <c r="AV188" s="15" t="s">
        <v>80</v>
      </c>
      <c r="AW188" s="15" t="s">
        <v>30</v>
      </c>
      <c r="AX188" s="15" t="s">
        <v>73</v>
      </c>
      <c r="AY188" s="181" t="s">
        <v>159</v>
      </c>
    </row>
    <row r="189" spans="1:65" s="13" customFormat="1" ht="11.25">
      <c r="B189" s="163"/>
      <c r="D189" s="164" t="s">
        <v>168</v>
      </c>
      <c r="E189" s="165" t="s">
        <v>1</v>
      </c>
      <c r="F189" s="166" t="s">
        <v>2185</v>
      </c>
      <c r="H189" s="167">
        <v>5.6029999999999998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168</v>
      </c>
      <c r="AU189" s="165" t="s">
        <v>86</v>
      </c>
      <c r="AV189" s="13" t="s">
        <v>86</v>
      </c>
      <c r="AW189" s="13" t="s">
        <v>30</v>
      </c>
      <c r="AX189" s="13" t="s">
        <v>80</v>
      </c>
      <c r="AY189" s="165" t="s">
        <v>159</v>
      </c>
    </row>
    <row r="190" spans="1:65" s="12" customFormat="1" ht="22.9" customHeight="1">
      <c r="B190" s="136"/>
      <c r="D190" s="137" t="s">
        <v>72</v>
      </c>
      <c r="E190" s="147" t="s">
        <v>1187</v>
      </c>
      <c r="F190" s="147" t="s">
        <v>110</v>
      </c>
      <c r="I190" s="139"/>
      <c r="J190" s="148">
        <f>BK190</f>
        <v>0</v>
      </c>
      <c r="L190" s="136"/>
      <c r="M190" s="141"/>
      <c r="N190" s="142"/>
      <c r="O190" s="142"/>
      <c r="P190" s="143">
        <f>SUM(P191:P192)</f>
        <v>0</v>
      </c>
      <c r="Q190" s="142"/>
      <c r="R190" s="143">
        <f>SUM(R191:R192)</f>
        <v>0</v>
      </c>
      <c r="S190" s="142"/>
      <c r="T190" s="144">
        <f>SUM(T191:T192)</f>
        <v>0</v>
      </c>
      <c r="AR190" s="137" t="s">
        <v>80</v>
      </c>
      <c r="AT190" s="145" t="s">
        <v>72</v>
      </c>
      <c r="AU190" s="145" t="s">
        <v>80</v>
      </c>
      <c r="AY190" s="137" t="s">
        <v>159</v>
      </c>
      <c r="BK190" s="146">
        <f>SUM(BK191:BK192)</f>
        <v>0</v>
      </c>
    </row>
    <row r="191" spans="1:65" s="2" customFormat="1" ht="16.5" customHeight="1">
      <c r="A191" s="33"/>
      <c r="B191" s="149"/>
      <c r="C191" s="150" t="s">
        <v>234</v>
      </c>
      <c r="D191" s="150" t="s">
        <v>162</v>
      </c>
      <c r="E191" s="151" t="s">
        <v>2186</v>
      </c>
      <c r="F191" s="152" t="s">
        <v>2187</v>
      </c>
      <c r="G191" s="153" t="s">
        <v>621</v>
      </c>
      <c r="H191" s="154">
        <v>5</v>
      </c>
      <c r="I191" s="155"/>
      <c r="J191" s="156">
        <f>ROUND(I191*H191,2)</f>
        <v>0</v>
      </c>
      <c r="K191" s="152" t="s">
        <v>1</v>
      </c>
      <c r="L191" s="34"/>
      <c r="M191" s="157" t="s">
        <v>1</v>
      </c>
      <c r="N191" s="158" t="s">
        <v>39</v>
      </c>
      <c r="O191" s="59"/>
      <c r="P191" s="159">
        <f>O191*H191</f>
        <v>0</v>
      </c>
      <c r="Q191" s="159">
        <v>0</v>
      </c>
      <c r="R191" s="159">
        <f>Q191*H191</f>
        <v>0</v>
      </c>
      <c r="S191" s="159">
        <v>0</v>
      </c>
      <c r="T191" s="160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1" t="s">
        <v>167</v>
      </c>
      <c r="AT191" s="161" t="s">
        <v>162</v>
      </c>
      <c r="AU191" s="161" t="s">
        <v>86</v>
      </c>
      <c r="AY191" s="18" t="s">
        <v>159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8" t="s">
        <v>86</v>
      </c>
      <c r="BK191" s="162">
        <f>ROUND(I191*H191,2)</f>
        <v>0</v>
      </c>
      <c r="BL191" s="18" t="s">
        <v>167</v>
      </c>
      <c r="BM191" s="161" t="s">
        <v>2188</v>
      </c>
    </row>
    <row r="192" spans="1:65" s="2" customFormat="1" ht="16.5" customHeight="1">
      <c r="A192" s="33"/>
      <c r="B192" s="149"/>
      <c r="C192" s="150" t="s">
        <v>192</v>
      </c>
      <c r="D192" s="150" t="s">
        <v>162</v>
      </c>
      <c r="E192" s="151" t="s">
        <v>2189</v>
      </c>
      <c r="F192" s="152" t="s">
        <v>2190</v>
      </c>
      <c r="G192" s="153" t="s">
        <v>645</v>
      </c>
      <c r="H192" s="154">
        <v>1</v>
      </c>
      <c r="I192" s="155"/>
      <c r="J192" s="156">
        <f>ROUND(I192*H192,2)</f>
        <v>0</v>
      </c>
      <c r="K192" s="152" t="s">
        <v>1</v>
      </c>
      <c r="L192" s="34"/>
      <c r="M192" s="157" t="s">
        <v>1</v>
      </c>
      <c r="N192" s="158" t="s">
        <v>39</v>
      </c>
      <c r="O192" s="59"/>
      <c r="P192" s="159">
        <f>O192*H192</f>
        <v>0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1" t="s">
        <v>167</v>
      </c>
      <c r="AT192" s="161" t="s">
        <v>162</v>
      </c>
      <c r="AU192" s="161" t="s">
        <v>86</v>
      </c>
      <c r="AY192" s="18" t="s">
        <v>159</v>
      </c>
      <c r="BE192" s="162">
        <f>IF(N192="základní",J192,0)</f>
        <v>0</v>
      </c>
      <c r="BF192" s="162">
        <f>IF(N192="snížená",J192,0)</f>
        <v>0</v>
      </c>
      <c r="BG192" s="162">
        <f>IF(N192="zákl. přenesená",J192,0)</f>
        <v>0</v>
      </c>
      <c r="BH192" s="162">
        <f>IF(N192="sníž. přenesená",J192,0)</f>
        <v>0</v>
      </c>
      <c r="BI192" s="162">
        <f>IF(N192="nulová",J192,0)</f>
        <v>0</v>
      </c>
      <c r="BJ192" s="18" t="s">
        <v>86</v>
      </c>
      <c r="BK192" s="162">
        <f>ROUND(I192*H192,2)</f>
        <v>0</v>
      </c>
      <c r="BL192" s="18" t="s">
        <v>167</v>
      </c>
      <c r="BM192" s="161" t="s">
        <v>182</v>
      </c>
    </row>
    <row r="193" spans="1:65" s="12" customFormat="1" ht="22.9" customHeight="1">
      <c r="B193" s="136"/>
      <c r="D193" s="137" t="s">
        <v>72</v>
      </c>
      <c r="E193" s="147" t="s">
        <v>189</v>
      </c>
      <c r="F193" s="147" t="s">
        <v>1849</v>
      </c>
      <c r="I193" s="139"/>
      <c r="J193" s="148">
        <f>BK193</f>
        <v>0</v>
      </c>
      <c r="L193" s="136"/>
      <c r="M193" s="141"/>
      <c r="N193" s="142"/>
      <c r="O193" s="142"/>
      <c r="P193" s="143">
        <f>SUM(P194:P199)</f>
        <v>0</v>
      </c>
      <c r="Q193" s="142"/>
      <c r="R193" s="143">
        <f>SUM(R194:R199)</f>
        <v>5.1396880000000005</v>
      </c>
      <c r="S193" s="142"/>
      <c r="T193" s="144">
        <f>SUM(T194:T199)</f>
        <v>12.97644</v>
      </c>
      <c r="AR193" s="137" t="s">
        <v>80</v>
      </c>
      <c r="AT193" s="145" t="s">
        <v>72</v>
      </c>
      <c r="AU193" s="145" t="s">
        <v>80</v>
      </c>
      <c r="AY193" s="137" t="s">
        <v>159</v>
      </c>
      <c r="BK193" s="146">
        <f>SUM(BK194:BK199)</f>
        <v>0</v>
      </c>
    </row>
    <row r="194" spans="1:65" s="2" customFormat="1" ht="78" customHeight="1">
      <c r="A194" s="33"/>
      <c r="B194" s="149"/>
      <c r="C194" s="150" t="s">
        <v>243</v>
      </c>
      <c r="D194" s="150" t="s">
        <v>162</v>
      </c>
      <c r="E194" s="151" t="s">
        <v>1826</v>
      </c>
      <c r="F194" s="152" t="s">
        <v>2191</v>
      </c>
      <c r="G194" s="153" t="s">
        <v>165</v>
      </c>
      <c r="H194" s="154">
        <v>50.887999999999998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39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0.255</v>
      </c>
      <c r="T194" s="160">
        <f>S194*H194</f>
        <v>12.97644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167</v>
      </c>
      <c r="AT194" s="161" t="s">
        <v>162</v>
      </c>
      <c r="AU194" s="161" t="s">
        <v>86</v>
      </c>
      <c r="AY194" s="18" t="s">
        <v>159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86</v>
      </c>
      <c r="BK194" s="162">
        <f>ROUND(I194*H194,2)</f>
        <v>0</v>
      </c>
      <c r="BL194" s="18" t="s">
        <v>167</v>
      </c>
      <c r="BM194" s="161" t="s">
        <v>2192</v>
      </c>
    </row>
    <row r="195" spans="1:65" s="13" customFormat="1" ht="11.25">
      <c r="B195" s="163"/>
      <c r="D195" s="164" t="s">
        <v>168</v>
      </c>
      <c r="E195" s="165" t="s">
        <v>1</v>
      </c>
      <c r="F195" s="166" t="s">
        <v>2193</v>
      </c>
      <c r="H195" s="167">
        <v>50.887999999999998</v>
      </c>
      <c r="I195" s="168"/>
      <c r="L195" s="163"/>
      <c r="M195" s="169"/>
      <c r="N195" s="170"/>
      <c r="O195" s="170"/>
      <c r="P195" s="170"/>
      <c r="Q195" s="170"/>
      <c r="R195" s="170"/>
      <c r="S195" s="170"/>
      <c r="T195" s="171"/>
      <c r="AT195" s="165" t="s">
        <v>168</v>
      </c>
      <c r="AU195" s="165" t="s">
        <v>86</v>
      </c>
      <c r="AV195" s="13" t="s">
        <v>86</v>
      </c>
      <c r="AW195" s="13" t="s">
        <v>30</v>
      </c>
      <c r="AX195" s="13" t="s">
        <v>80</v>
      </c>
      <c r="AY195" s="165" t="s">
        <v>159</v>
      </c>
    </row>
    <row r="196" spans="1:65" s="2" customFormat="1" ht="24.2" customHeight="1">
      <c r="A196" s="33"/>
      <c r="B196" s="149"/>
      <c r="C196" s="150" t="s">
        <v>201</v>
      </c>
      <c r="D196" s="150" t="s">
        <v>162</v>
      </c>
      <c r="E196" s="151" t="s">
        <v>2194</v>
      </c>
      <c r="F196" s="152" t="s">
        <v>2195</v>
      </c>
      <c r="G196" s="153" t="s">
        <v>165</v>
      </c>
      <c r="H196" s="154">
        <v>50.88</v>
      </c>
      <c r="I196" s="155"/>
      <c r="J196" s="156">
        <f>ROUND(I196*H196,2)</f>
        <v>0</v>
      </c>
      <c r="K196" s="152" t="s">
        <v>166</v>
      </c>
      <c r="L196" s="34"/>
      <c r="M196" s="157" t="s">
        <v>1</v>
      </c>
      <c r="N196" s="158" t="s">
        <v>39</v>
      </c>
      <c r="O196" s="59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1" t="s">
        <v>167</v>
      </c>
      <c r="AT196" s="161" t="s">
        <v>162</v>
      </c>
      <c r="AU196" s="161" t="s">
        <v>86</v>
      </c>
      <c r="AY196" s="18" t="s">
        <v>159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8" t="s">
        <v>86</v>
      </c>
      <c r="BK196" s="162">
        <f>ROUND(I196*H196,2)</f>
        <v>0</v>
      </c>
      <c r="BL196" s="18" t="s">
        <v>167</v>
      </c>
      <c r="BM196" s="161" t="s">
        <v>2196</v>
      </c>
    </row>
    <row r="197" spans="1:65" s="2" customFormat="1" ht="66.75" customHeight="1">
      <c r="A197" s="33"/>
      <c r="B197" s="149"/>
      <c r="C197" s="150" t="s">
        <v>8</v>
      </c>
      <c r="D197" s="150" t="s">
        <v>162</v>
      </c>
      <c r="E197" s="151" t="s">
        <v>2197</v>
      </c>
      <c r="F197" s="152" t="s">
        <v>2198</v>
      </c>
      <c r="G197" s="153" t="s">
        <v>165</v>
      </c>
      <c r="H197" s="154">
        <v>50.887999999999998</v>
      </c>
      <c r="I197" s="155"/>
      <c r="J197" s="156">
        <f>ROUND(I197*H197,2)</f>
        <v>0</v>
      </c>
      <c r="K197" s="152" t="s">
        <v>166</v>
      </c>
      <c r="L197" s="34"/>
      <c r="M197" s="157" t="s">
        <v>1</v>
      </c>
      <c r="N197" s="158" t="s">
        <v>39</v>
      </c>
      <c r="O197" s="59"/>
      <c r="P197" s="159">
        <f>O197*H197</f>
        <v>0</v>
      </c>
      <c r="Q197" s="159">
        <v>0.10100000000000001</v>
      </c>
      <c r="R197" s="159">
        <f>Q197*H197</f>
        <v>5.1396880000000005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167</v>
      </c>
      <c r="AT197" s="161" t="s">
        <v>162</v>
      </c>
      <c r="AU197" s="161" t="s">
        <v>86</v>
      </c>
      <c r="AY197" s="18" t="s">
        <v>159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86</v>
      </c>
      <c r="BK197" s="162">
        <f>ROUND(I197*H197,2)</f>
        <v>0</v>
      </c>
      <c r="BL197" s="18" t="s">
        <v>167</v>
      </c>
      <c r="BM197" s="161" t="s">
        <v>2199</v>
      </c>
    </row>
    <row r="198" spans="1:65" s="13" customFormat="1" ht="11.25">
      <c r="B198" s="163"/>
      <c r="D198" s="164" t="s">
        <v>168</v>
      </c>
      <c r="E198" s="165" t="s">
        <v>1</v>
      </c>
      <c r="F198" s="166" t="s">
        <v>2193</v>
      </c>
      <c r="H198" s="167">
        <v>50.887999999999998</v>
      </c>
      <c r="I198" s="168"/>
      <c r="L198" s="163"/>
      <c r="M198" s="169"/>
      <c r="N198" s="170"/>
      <c r="O198" s="170"/>
      <c r="P198" s="170"/>
      <c r="Q198" s="170"/>
      <c r="R198" s="170"/>
      <c r="S198" s="170"/>
      <c r="T198" s="171"/>
      <c r="AT198" s="165" t="s">
        <v>168</v>
      </c>
      <c r="AU198" s="165" t="s">
        <v>86</v>
      </c>
      <c r="AV198" s="13" t="s">
        <v>86</v>
      </c>
      <c r="AW198" s="13" t="s">
        <v>30</v>
      </c>
      <c r="AX198" s="13" t="s">
        <v>80</v>
      </c>
      <c r="AY198" s="165" t="s">
        <v>159</v>
      </c>
    </row>
    <row r="199" spans="1:65" s="2" customFormat="1" ht="66.75" customHeight="1">
      <c r="A199" s="33"/>
      <c r="B199" s="149"/>
      <c r="C199" s="150" t="s">
        <v>209</v>
      </c>
      <c r="D199" s="150" t="s">
        <v>162</v>
      </c>
      <c r="E199" s="151" t="s">
        <v>2200</v>
      </c>
      <c r="F199" s="152" t="s">
        <v>2201</v>
      </c>
      <c r="G199" s="153" t="s">
        <v>165</v>
      </c>
      <c r="H199" s="154">
        <v>50.887999999999998</v>
      </c>
      <c r="I199" s="155"/>
      <c r="J199" s="156">
        <f>ROUND(I199*H199,2)</f>
        <v>0</v>
      </c>
      <c r="K199" s="152" t="s">
        <v>166</v>
      </c>
      <c r="L199" s="34"/>
      <c r="M199" s="157" t="s">
        <v>1</v>
      </c>
      <c r="N199" s="158" t="s">
        <v>39</v>
      </c>
      <c r="O199" s="59"/>
      <c r="P199" s="159">
        <f>O199*H199</f>
        <v>0</v>
      </c>
      <c r="Q199" s="159">
        <v>0</v>
      </c>
      <c r="R199" s="159">
        <f>Q199*H199</f>
        <v>0</v>
      </c>
      <c r="S199" s="159">
        <v>0</v>
      </c>
      <c r="T199" s="160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1" t="s">
        <v>167</v>
      </c>
      <c r="AT199" s="161" t="s">
        <v>162</v>
      </c>
      <c r="AU199" s="161" t="s">
        <v>86</v>
      </c>
      <c r="AY199" s="18" t="s">
        <v>159</v>
      </c>
      <c r="BE199" s="162">
        <f>IF(N199="základní",J199,0)</f>
        <v>0</v>
      </c>
      <c r="BF199" s="162">
        <f>IF(N199="snížená",J199,0)</f>
        <v>0</v>
      </c>
      <c r="BG199" s="162">
        <f>IF(N199="zákl. přenesená",J199,0)</f>
        <v>0</v>
      </c>
      <c r="BH199" s="162">
        <f>IF(N199="sníž. přenesená",J199,0)</f>
        <v>0</v>
      </c>
      <c r="BI199" s="162">
        <f>IF(N199="nulová",J199,0)</f>
        <v>0</v>
      </c>
      <c r="BJ199" s="18" t="s">
        <v>86</v>
      </c>
      <c r="BK199" s="162">
        <f>ROUND(I199*H199,2)</f>
        <v>0</v>
      </c>
      <c r="BL199" s="18" t="s">
        <v>167</v>
      </c>
      <c r="BM199" s="161" t="s">
        <v>2202</v>
      </c>
    </row>
    <row r="200" spans="1:65" s="12" customFormat="1" ht="22.9" customHeight="1">
      <c r="B200" s="136"/>
      <c r="D200" s="137" t="s">
        <v>72</v>
      </c>
      <c r="E200" s="147" t="s">
        <v>174</v>
      </c>
      <c r="F200" s="147" t="s">
        <v>175</v>
      </c>
      <c r="I200" s="139"/>
      <c r="J200" s="148">
        <f>BK200</f>
        <v>0</v>
      </c>
      <c r="L200" s="136"/>
      <c r="M200" s="141"/>
      <c r="N200" s="142"/>
      <c r="O200" s="142"/>
      <c r="P200" s="143">
        <f>SUM(P201:P213)</f>
        <v>0</v>
      </c>
      <c r="Q200" s="142"/>
      <c r="R200" s="143">
        <f>SUM(R201:R213)</f>
        <v>0.108684</v>
      </c>
      <c r="S200" s="142"/>
      <c r="T200" s="144">
        <f>SUM(T201:T213)</f>
        <v>0</v>
      </c>
      <c r="AR200" s="137" t="s">
        <v>80</v>
      </c>
      <c r="AT200" s="145" t="s">
        <v>72</v>
      </c>
      <c r="AU200" s="145" t="s">
        <v>80</v>
      </c>
      <c r="AY200" s="137" t="s">
        <v>159</v>
      </c>
      <c r="BK200" s="146">
        <f>SUM(BK201:BK213)</f>
        <v>0</v>
      </c>
    </row>
    <row r="201" spans="1:65" s="2" customFormat="1" ht="24.2" customHeight="1">
      <c r="A201" s="33"/>
      <c r="B201" s="149"/>
      <c r="C201" s="150" t="s">
        <v>268</v>
      </c>
      <c r="D201" s="150" t="s">
        <v>162</v>
      </c>
      <c r="E201" s="151" t="s">
        <v>230</v>
      </c>
      <c r="F201" s="152" t="s">
        <v>231</v>
      </c>
      <c r="G201" s="153" t="s">
        <v>165</v>
      </c>
      <c r="H201" s="154">
        <v>2.7</v>
      </c>
      <c r="I201" s="155"/>
      <c r="J201" s="156">
        <f>ROUND(I201*H201,2)</f>
        <v>0</v>
      </c>
      <c r="K201" s="152" t="s">
        <v>166</v>
      </c>
      <c r="L201" s="34"/>
      <c r="M201" s="157" t="s">
        <v>1</v>
      </c>
      <c r="N201" s="158" t="s">
        <v>39</v>
      </c>
      <c r="O201" s="59"/>
      <c r="P201" s="159">
        <f>O201*H201</f>
        <v>0</v>
      </c>
      <c r="Q201" s="159">
        <v>3.3579999999999999E-2</v>
      </c>
      <c r="R201" s="159">
        <f>Q201*H201</f>
        <v>9.0665999999999997E-2</v>
      </c>
      <c r="S201" s="159">
        <v>0</v>
      </c>
      <c r="T201" s="160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1" t="s">
        <v>167</v>
      </c>
      <c r="AT201" s="161" t="s">
        <v>162</v>
      </c>
      <c r="AU201" s="161" t="s">
        <v>86</v>
      </c>
      <c r="AY201" s="18" t="s">
        <v>159</v>
      </c>
      <c r="BE201" s="162">
        <f>IF(N201="základní",J201,0)</f>
        <v>0</v>
      </c>
      <c r="BF201" s="162">
        <f>IF(N201="snížená",J201,0)</f>
        <v>0</v>
      </c>
      <c r="BG201" s="162">
        <f>IF(N201="zákl. přenesená",J201,0)</f>
        <v>0</v>
      </c>
      <c r="BH201" s="162">
        <f>IF(N201="sníž. přenesená",J201,0)</f>
        <v>0</v>
      </c>
      <c r="BI201" s="162">
        <f>IF(N201="nulová",J201,0)</f>
        <v>0</v>
      </c>
      <c r="BJ201" s="18" t="s">
        <v>86</v>
      </c>
      <c r="BK201" s="162">
        <f>ROUND(I201*H201,2)</f>
        <v>0</v>
      </c>
      <c r="BL201" s="18" t="s">
        <v>167</v>
      </c>
      <c r="BM201" s="161" t="s">
        <v>2203</v>
      </c>
    </row>
    <row r="202" spans="1:65" s="15" customFormat="1" ht="11.25">
      <c r="B202" s="180"/>
      <c r="D202" s="164" t="s">
        <v>168</v>
      </c>
      <c r="E202" s="181" t="s">
        <v>1</v>
      </c>
      <c r="F202" s="182" t="s">
        <v>2204</v>
      </c>
      <c r="H202" s="181" t="s">
        <v>1</v>
      </c>
      <c r="I202" s="183"/>
      <c r="L202" s="180"/>
      <c r="M202" s="184"/>
      <c r="N202" s="185"/>
      <c r="O202" s="185"/>
      <c r="P202" s="185"/>
      <c r="Q202" s="185"/>
      <c r="R202" s="185"/>
      <c r="S202" s="185"/>
      <c r="T202" s="186"/>
      <c r="AT202" s="181" t="s">
        <v>168</v>
      </c>
      <c r="AU202" s="181" t="s">
        <v>86</v>
      </c>
      <c r="AV202" s="15" t="s">
        <v>80</v>
      </c>
      <c r="AW202" s="15" t="s">
        <v>30</v>
      </c>
      <c r="AX202" s="15" t="s">
        <v>73</v>
      </c>
      <c r="AY202" s="181" t="s">
        <v>159</v>
      </c>
    </row>
    <row r="203" spans="1:65" s="13" customFormat="1" ht="11.25">
      <c r="B203" s="163"/>
      <c r="D203" s="164" t="s">
        <v>168</v>
      </c>
      <c r="E203" s="165" t="s">
        <v>1</v>
      </c>
      <c r="F203" s="166" t="s">
        <v>2205</v>
      </c>
      <c r="H203" s="167">
        <v>2.7</v>
      </c>
      <c r="I203" s="168"/>
      <c r="L203" s="163"/>
      <c r="M203" s="169"/>
      <c r="N203" s="170"/>
      <c r="O203" s="170"/>
      <c r="P203" s="170"/>
      <c r="Q203" s="170"/>
      <c r="R203" s="170"/>
      <c r="S203" s="170"/>
      <c r="T203" s="171"/>
      <c r="AT203" s="165" t="s">
        <v>168</v>
      </c>
      <c r="AU203" s="165" t="s">
        <v>86</v>
      </c>
      <c r="AV203" s="13" t="s">
        <v>86</v>
      </c>
      <c r="AW203" s="13" t="s">
        <v>30</v>
      </c>
      <c r="AX203" s="13" t="s">
        <v>80</v>
      </c>
      <c r="AY203" s="165" t="s">
        <v>159</v>
      </c>
    </row>
    <row r="204" spans="1:65" s="2" customFormat="1" ht="55.5" customHeight="1">
      <c r="A204" s="33"/>
      <c r="B204" s="149"/>
      <c r="C204" s="150" t="s">
        <v>213</v>
      </c>
      <c r="D204" s="150" t="s">
        <v>162</v>
      </c>
      <c r="E204" s="151" t="s">
        <v>347</v>
      </c>
      <c r="F204" s="152" t="s">
        <v>348</v>
      </c>
      <c r="G204" s="153" t="s">
        <v>246</v>
      </c>
      <c r="H204" s="154">
        <v>9</v>
      </c>
      <c r="I204" s="155"/>
      <c r="J204" s="156">
        <f>ROUND(I204*H204,2)</f>
        <v>0</v>
      </c>
      <c r="K204" s="152" t="s">
        <v>166</v>
      </c>
      <c r="L204" s="34"/>
      <c r="M204" s="157" t="s">
        <v>1</v>
      </c>
      <c r="N204" s="158" t="s">
        <v>39</v>
      </c>
      <c r="O204" s="59"/>
      <c r="P204" s="159">
        <f>O204*H204</f>
        <v>0</v>
      </c>
      <c r="Q204" s="159">
        <v>0</v>
      </c>
      <c r="R204" s="159">
        <f>Q204*H204</f>
        <v>0</v>
      </c>
      <c r="S204" s="159">
        <v>0</v>
      </c>
      <c r="T204" s="160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1" t="s">
        <v>167</v>
      </c>
      <c r="AT204" s="161" t="s">
        <v>162</v>
      </c>
      <c r="AU204" s="161" t="s">
        <v>86</v>
      </c>
      <c r="AY204" s="18" t="s">
        <v>159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8" t="s">
        <v>86</v>
      </c>
      <c r="BK204" s="162">
        <f>ROUND(I204*H204,2)</f>
        <v>0</v>
      </c>
      <c r="BL204" s="18" t="s">
        <v>167</v>
      </c>
      <c r="BM204" s="161" t="s">
        <v>2206</v>
      </c>
    </row>
    <row r="205" spans="1:65" s="15" customFormat="1" ht="11.25">
      <c r="B205" s="180"/>
      <c r="D205" s="164" t="s">
        <v>168</v>
      </c>
      <c r="E205" s="181" t="s">
        <v>1</v>
      </c>
      <c r="F205" s="182" t="s">
        <v>461</v>
      </c>
      <c r="H205" s="181" t="s">
        <v>1</v>
      </c>
      <c r="I205" s="183"/>
      <c r="L205" s="180"/>
      <c r="M205" s="184"/>
      <c r="N205" s="185"/>
      <c r="O205" s="185"/>
      <c r="P205" s="185"/>
      <c r="Q205" s="185"/>
      <c r="R205" s="185"/>
      <c r="S205" s="185"/>
      <c r="T205" s="186"/>
      <c r="AT205" s="181" t="s">
        <v>168</v>
      </c>
      <c r="AU205" s="181" t="s">
        <v>86</v>
      </c>
      <c r="AV205" s="15" t="s">
        <v>80</v>
      </c>
      <c r="AW205" s="15" t="s">
        <v>30</v>
      </c>
      <c r="AX205" s="15" t="s">
        <v>73</v>
      </c>
      <c r="AY205" s="181" t="s">
        <v>159</v>
      </c>
    </row>
    <row r="206" spans="1:65" s="13" customFormat="1" ht="11.25">
      <c r="B206" s="163"/>
      <c r="D206" s="164" t="s">
        <v>168</v>
      </c>
      <c r="E206" s="165" t="s">
        <v>1</v>
      </c>
      <c r="F206" s="166" t="s">
        <v>2207</v>
      </c>
      <c r="H206" s="167">
        <v>9</v>
      </c>
      <c r="I206" s="168"/>
      <c r="L206" s="163"/>
      <c r="M206" s="169"/>
      <c r="N206" s="170"/>
      <c r="O206" s="170"/>
      <c r="P206" s="170"/>
      <c r="Q206" s="170"/>
      <c r="R206" s="170"/>
      <c r="S206" s="170"/>
      <c r="T206" s="171"/>
      <c r="AT206" s="165" t="s">
        <v>168</v>
      </c>
      <c r="AU206" s="165" t="s">
        <v>86</v>
      </c>
      <c r="AV206" s="13" t="s">
        <v>86</v>
      </c>
      <c r="AW206" s="13" t="s">
        <v>30</v>
      </c>
      <c r="AX206" s="13" t="s">
        <v>80</v>
      </c>
      <c r="AY206" s="165" t="s">
        <v>159</v>
      </c>
    </row>
    <row r="207" spans="1:65" s="2" customFormat="1" ht="24.2" customHeight="1">
      <c r="A207" s="33"/>
      <c r="B207" s="149"/>
      <c r="C207" s="195" t="s">
        <v>277</v>
      </c>
      <c r="D207" s="195" t="s">
        <v>269</v>
      </c>
      <c r="E207" s="196" t="s">
        <v>355</v>
      </c>
      <c r="F207" s="197" t="s">
        <v>356</v>
      </c>
      <c r="G207" s="198" t="s">
        <v>246</v>
      </c>
      <c r="H207" s="199">
        <v>9.9</v>
      </c>
      <c r="I207" s="200"/>
      <c r="J207" s="201">
        <f>ROUND(I207*H207,2)</f>
        <v>0</v>
      </c>
      <c r="K207" s="197" t="s">
        <v>166</v>
      </c>
      <c r="L207" s="202"/>
      <c r="M207" s="203" t="s">
        <v>1</v>
      </c>
      <c r="N207" s="204" t="s">
        <v>39</v>
      </c>
      <c r="O207" s="59"/>
      <c r="P207" s="159">
        <f>O207*H207</f>
        <v>0</v>
      </c>
      <c r="Q207" s="159">
        <v>4.0000000000000003E-5</v>
      </c>
      <c r="R207" s="159">
        <f>Q207*H207</f>
        <v>3.9600000000000003E-4</v>
      </c>
      <c r="S207" s="159">
        <v>0</v>
      </c>
      <c r="T207" s="160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1" t="s">
        <v>178</v>
      </c>
      <c r="AT207" s="161" t="s">
        <v>269</v>
      </c>
      <c r="AU207" s="161" t="s">
        <v>86</v>
      </c>
      <c r="AY207" s="18" t="s">
        <v>159</v>
      </c>
      <c r="BE207" s="162">
        <f>IF(N207="základní",J207,0)</f>
        <v>0</v>
      </c>
      <c r="BF207" s="162">
        <f>IF(N207="snížená",J207,0)</f>
        <v>0</v>
      </c>
      <c r="BG207" s="162">
        <f>IF(N207="zákl. přenesená",J207,0)</f>
        <v>0</v>
      </c>
      <c r="BH207" s="162">
        <f>IF(N207="sníž. přenesená",J207,0)</f>
        <v>0</v>
      </c>
      <c r="BI207" s="162">
        <f>IF(N207="nulová",J207,0)</f>
        <v>0</v>
      </c>
      <c r="BJ207" s="18" t="s">
        <v>86</v>
      </c>
      <c r="BK207" s="162">
        <f>ROUND(I207*H207,2)</f>
        <v>0</v>
      </c>
      <c r="BL207" s="18" t="s">
        <v>167</v>
      </c>
      <c r="BM207" s="161" t="s">
        <v>2208</v>
      </c>
    </row>
    <row r="208" spans="1:65" s="13" customFormat="1" ht="11.25">
      <c r="B208" s="163"/>
      <c r="D208" s="164" t="s">
        <v>168</v>
      </c>
      <c r="E208" s="165" t="s">
        <v>1</v>
      </c>
      <c r="F208" s="166" t="s">
        <v>2209</v>
      </c>
      <c r="H208" s="167">
        <v>9.9</v>
      </c>
      <c r="I208" s="168"/>
      <c r="L208" s="163"/>
      <c r="M208" s="169"/>
      <c r="N208" s="170"/>
      <c r="O208" s="170"/>
      <c r="P208" s="170"/>
      <c r="Q208" s="170"/>
      <c r="R208" s="170"/>
      <c r="S208" s="170"/>
      <c r="T208" s="171"/>
      <c r="AT208" s="165" t="s">
        <v>168</v>
      </c>
      <c r="AU208" s="165" t="s">
        <v>86</v>
      </c>
      <c r="AV208" s="13" t="s">
        <v>86</v>
      </c>
      <c r="AW208" s="13" t="s">
        <v>30</v>
      </c>
      <c r="AX208" s="13" t="s">
        <v>80</v>
      </c>
      <c r="AY208" s="165" t="s">
        <v>159</v>
      </c>
    </row>
    <row r="209" spans="1:65" s="2" customFormat="1" ht="49.15" customHeight="1">
      <c r="A209" s="33"/>
      <c r="B209" s="149"/>
      <c r="C209" s="150" t="s">
        <v>229</v>
      </c>
      <c r="D209" s="150" t="s">
        <v>162</v>
      </c>
      <c r="E209" s="151" t="s">
        <v>385</v>
      </c>
      <c r="F209" s="152" t="s">
        <v>386</v>
      </c>
      <c r="G209" s="153" t="s">
        <v>246</v>
      </c>
      <c r="H209" s="154">
        <v>9</v>
      </c>
      <c r="I209" s="155"/>
      <c r="J209" s="156">
        <f>ROUND(I209*H209,2)</f>
        <v>0</v>
      </c>
      <c r="K209" s="152" t="s">
        <v>166</v>
      </c>
      <c r="L209" s="34"/>
      <c r="M209" s="157" t="s">
        <v>1</v>
      </c>
      <c r="N209" s="158" t="s">
        <v>39</v>
      </c>
      <c r="O209" s="59"/>
      <c r="P209" s="159">
        <f>O209*H209</f>
        <v>0</v>
      </c>
      <c r="Q209" s="159">
        <v>1.7600000000000001E-3</v>
      </c>
      <c r="R209" s="159">
        <f>Q209*H209</f>
        <v>1.584E-2</v>
      </c>
      <c r="S209" s="159">
        <v>0</v>
      </c>
      <c r="T209" s="160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1" t="s">
        <v>167</v>
      </c>
      <c r="AT209" s="161" t="s">
        <v>162</v>
      </c>
      <c r="AU209" s="161" t="s">
        <v>86</v>
      </c>
      <c r="AY209" s="18" t="s">
        <v>159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8" t="s">
        <v>86</v>
      </c>
      <c r="BK209" s="162">
        <f>ROUND(I209*H209,2)</f>
        <v>0</v>
      </c>
      <c r="BL209" s="18" t="s">
        <v>167</v>
      </c>
      <c r="BM209" s="161" t="s">
        <v>2210</v>
      </c>
    </row>
    <row r="210" spans="1:65" s="15" customFormat="1" ht="11.25">
      <c r="B210" s="180"/>
      <c r="D210" s="164" t="s">
        <v>168</v>
      </c>
      <c r="E210" s="181" t="s">
        <v>1</v>
      </c>
      <c r="F210" s="182" t="s">
        <v>461</v>
      </c>
      <c r="H210" s="181" t="s">
        <v>1</v>
      </c>
      <c r="I210" s="183"/>
      <c r="L210" s="180"/>
      <c r="M210" s="184"/>
      <c r="N210" s="185"/>
      <c r="O210" s="185"/>
      <c r="P210" s="185"/>
      <c r="Q210" s="185"/>
      <c r="R210" s="185"/>
      <c r="S210" s="185"/>
      <c r="T210" s="186"/>
      <c r="AT210" s="181" t="s">
        <v>168</v>
      </c>
      <c r="AU210" s="181" t="s">
        <v>86</v>
      </c>
      <c r="AV210" s="15" t="s">
        <v>80</v>
      </c>
      <c r="AW210" s="15" t="s">
        <v>30</v>
      </c>
      <c r="AX210" s="15" t="s">
        <v>73</v>
      </c>
      <c r="AY210" s="181" t="s">
        <v>159</v>
      </c>
    </row>
    <row r="211" spans="1:65" s="13" customFormat="1" ht="11.25">
      <c r="B211" s="163"/>
      <c r="D211" s="164" t="s">
        <v>168</v>
      </c>
      <c r="E211" s="165" t="s">
        <v>1</v>
      </c>
      <c r="F211" s="166" t="s">
        <v>2207</v>
      </c>
      <c r="H211" s="167">
        <v>9</v>
      </c>
      <c r="I211" s="168"/>
      <c r="L211" s="163"/>
      <c r="M211" s="169"/>
      <c r="N211" s="170"/>
      <c r="O211" s="170"/>
      <c r="P211" s="170"/>
      <c r="Q211" s="170"/>
      <c r="R211" s="170"/>
      <c r="S211" s="170"/>
      <c r="T211" s="171"/>
      <c r="AT211" s="165" t="s">
        <v>168</v>
      </c>
      <c r="AU211" s="165" t="s">
        <v>86</v>
      </c>
      <c r="AV211" s="13" t="s">
        <v>86</v>
      </c>
      <c r="AW211" s="13" t="s">
        <v>30</v>
      </c>
      <c r="AX211" s="13" t="s">
        <v>80</v>
      </c>
      <c r="AY211" s="165" t="s">
        <v>159</v>
      </c>
    </row>
    <row r="212" spans="1:65" s="2" customFormat="1" ht="24.2" customHeight="1">
      <c r="A212" s="33"/>
      <c r="B212" s="149"/>
      <c r="C212" s="195" t="s">
        <v>7</v>
      </c>
      <c r="D212" s="195" t="s">
        <v>269</v>
      </c>
      <c r="E212" s="196" t="s">
        <v>391</v>
      </c>
      <c r="F212" s="197" t="s">
        <v>392</v>
      </c>
      <c r="G212" s="198" t="s">
        <v>165</v>
      </c>
      <c r="H212" s="199">
        <v>1.98</v>
      </c>
      <c r="I212" s="200"/>
      <c r="J212" s="201">
        <f>ROUND(I212*H212,2)</f>
        <v>0</v>
      </c>
      <c r="K212" s="197" t="s">
        <v>166</v>
      </c>
      <c r="L212" s="202"/>
      <c r="M212" s="203" t="s">
        <v>1</v>
      </c>
      <c r="N212" s="204" t="s">
        <v>39</v>
      </c>
      <c r="O212" s="59"/>
      <c r="P212" s="159">
        <f>O212*H212</f>
        <v>0</v>
      </c>
      <c r="Q212" s="159">
        <v>8.9999999999999998E-4</v>
      </c>
      <c r="R212" s="159">
        <f>Q212*H212</f>
        <v>1.7819999999999999E-3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178</v>
      </c>
      <c r="AT212" s="161" t="s">
        <v>269</v>
      </c>
      <c r="AU212" s="161" t="s">
        <v>86</v>
      </c>
      <c r="AY212" s="18" t="s">
        <v>159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86</v>
      </c>
      <c r="BK212" s="162">
        <f>ROUND(I212*H212,2)</f>
        <v>0</v>
      </c>
      <c r="BL212" s="18" t="s">
        <v>167</v>
      </c>
      <c r="BM212" s="161" t="s">
        <v>2211</v>
      </c>
    </row>
    <row r="213" spans="1:65" s="13" customFormat="1" ht="11.25">
      <c r="B213" s="163"/>
      <c r="D213" s="164" t="s">
        <v>168</v>
      </c>
      <c r="E213" s="165" t="s">
        <v>1</v>
      </c>
      <c r="F213" s="166" t="s">
        <v>2212</v>
      </c>
      <c r="H213" s="167">
        <v>1.98</v>
      </c>
      <c r="I213" s="168"/>
      <c r="L213" s="163"/>
      <c r="M213" s="169"/>
      <c r="N213" s="170"/>
      <c r="O213" s="170"/>
      <c r="P213" s="170"/>
      <c r="Q213" s="170"/>
      <c r="R213" s="170"/>
      <c r="S213" s="170"/>
      <c r="T213" s="171"/>
      <c r="AT213" s="165" t="s">
        <v>168</v>
      </c>
      <c r="AU213" s="165" t="s">
        <v>86</v>
      </c>
      <c r="AV213" s="13" t="s">
        <v>86</v>
      </c>
      <c r="AW213" s="13" t="s">
        <v>30</v>
      </c>
      <c r="AX213" s="13" t="s">
        <v>80</v>
      </c>
      <c r="AY213" s="165" t="s">
        <v>159</v>
      </c>
    </row>
    <row r="214" spans="1:65" s="12" customFormat="1" ht="22.9" customHeight="1">
      <c r="B214" s="136"/>
      <c r="D214" s="137" t="s">
        <v>72</v>
      </c>
      <c r="E214" s="147" t="s">
        <v>178</v>
      </c>
      <c r="F214" s="147" t="s">
        <v>2213</v>
      </c>
      <c r="I214" s="139"/>
      <c r="J214" s="148">
        <f>BK214</f>
        <v>0</v>
      </c>
      <c r="L214" s="136"/>
      <c r="M214" s="141"/>
      <c r="N214" s="142"/>
      <c r="O214" s="142"/>
      <c r="P214" s="143">
        <f>SUM(P215:P223)</f>
        <v>0</v>
      </c>
      <c r="Q214" s="142"/>
      <c r="R214" s="143">
        <f>SUM(R215:R223)</f>
        <v>0.16792219999999999</v>
      </c>
      <c r="S214" s="142"/>
      <c r="T214" s="144">
        <f>SUM(T215:T223)</f>
        <v>1.6668700000000003</v>
      </c>
      <c r="AR214" s="137" t="s">
        <v>80</v>
      </c>
      <c r="AT214" s="145" t="s">
        <v>72</v>
      </c>
      <c r="AU214" s="145" t="s">
        <v>80</v>
      </c>
      <c r="AY214" s="137" t="s">
        <v>159</v>
      </c>
      <c r="BK214" s="146">
        <f>SUM(BK215:BK223)</f>
        <v>0</v>
      </c>
    </row>
    <row r="215" spans="1:65" s="2" customFormat="1" ht="24.2" customHeight="1">
      <c r="A215" s="33"/>
      <c r="B215" s="149"/>
      <c r="C215" s="150" t="s">
        <v>232</v>
      </c>
      <c r="D215" s="150" t="s">
        <v>162</v>
      </c>
      <c r="E215" s="151" t="s">
        <v>2214</v>
      </c>
      <c r="F215" s="152" t="s">
        <v>2215</v>
      </c>
      <c r="G215" s="153" t="s">
        <v>246</v>
      </c>
      <c r="H215" s="154">
        <v>54.03</v>
      </c>
      <c r="I215" s="155"/>
      <c r="J215" s="156">
        <f>ROUND(I215*H215,2)</f>
        <v>0</v>
      </c>
      <c r="K215" s="152" t="s">
        <v>166</v>
      </c>
      <c r="L215" s="34"/>
      <c r="M215" s="157" t="s">
        <v>1</v>
      </c>
      <c r="N215" s="158" t="s">
        <v>39</v>
      </c>
      <c r="O215" s="59"/>
      <c r="P215" s="159">
        <f>O215*H215</f>
        <v>0</v>
      </c>
      <c r="Q215" s="159">
        <v>0</v>
      </c>
      <c r="R215" s="159">
        <f>Q215*H215</f>
        <v>0</v>
      </c>
      <c r="S215" s="159">
        <v>2.9000000000000001E-2</v>
      </c>
      <c r="T215" s="160">
        <f>S215*H215</f>
        <v>1.5668700000000002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1" t="s">
        <v>167</v>
      </c>
      <c r="AT215" s="161" t="s">
        <v>162</v>
      </c>
      <c r="AU215" s="161" t="s">
        <v>86</v>
      </c>
      <c r="AY215" s="18" t="s">
        <v>159</v>
      </c>
      <c r="BE215" s="162">
        <f>IF(N215="základní",J215,0)</f>
        <v>0</v>
      </c>
      <c r="BF215" s="162">
        <f>IF(N215="snížená",J215,0)</f>
        <v>0</v>
      </c>
      <c r="BG215" s="162">
        <f>IF(N215="zákl. přenesená",J215,0)</f>
        <v>0</v>
      </c>
      <c r="BH215" s="162">
        <f>IF(N215="sníž. přenesená",J215,0)</f>
        <v>0</v>
      </c>
      <c r="BI215" s="162">
        <f>IF(N215="nulová",J215,0)</f>
        <v>0</v>
      </c>
      <c r="BJ215" s="18" t="s">
        <v>86</v>
      </c>
      <c r="BK215" s="162">
        <f>ROUND(I215*H215,2)</f>
        <v>0</v>
      </c>
      <c r="BL215" s="18" t="s">
        <v>167</v>
      </c>
      <c r="BM215" s="161" t="s">
        <v>2216</v>
      </c>
    </row>
    <row r="216" spans="1:65" s="15" customFormat="1" ht="11.25">
      <c r="B216" s="180"/>
      <c r="D216" s="164" t="s">
        <v>168</v>
      </c>
      <c r="E216" s="181" t="s">
        <v>1</v>
      </c>
      <c r="F216" s="182" t="s">
        <v>2217</v>
      </c>
      <c r="H216" s="181" t="s">
        <v>1</v>
      </c>
      <c r="I216" s="183"/>
      <c r="L216" s="180"/>
      <c r="M216" s="184"/>
      <c r="N216" s="185"/>
      <c r="O216" s="185"/>
      <c r="P216" s="185"/>
      <c r="Q216" s="185"/>
      <c r="R216" s="185"/>
      <c r="S216" s="185"/>
      <c r="T216" s="186"/>
      <c r="AT216" s="181" t="s">
        <v>168</v>
      </c>
      <c r="AU216" s="181" t="s">
        <v>86</v>
      </c>
      <c r="AV216" s="15" t="s">
        <v>80</v>
      </c>
      <c r="AW216" s="15" t="s">
        <v>30</v>
      </c>
      <c r="AX216" s="15" t="s">
        <v>73</v>
      </c>
      <c r="AY216" s="181" t="s">
        <v>159</v>
      </c>
    </row>
    <row r="217" spans="1:65" s="13" customFormat="1" ht="11.25">
      <c r="B217" s="163"/>
      <c r="D217" s="164" t="s">
        <v>168</v>
      </c>
      <c r="E217" s="165" t="s">
        <v>1</v>
      </c>
      <c r="F217" s="166" t="s">
        <v>2218</v>
      </c>
      <c r="H217" s="167">
        <v>54.03</v>
      </c>
      <c r="I217" s="168"/>
      <c r="L217" s="163"/>
      <c r="M217" s="169"/>
      <c r="N217" s="170"/>
      <c r="O217" s="170"/>
      <c r="P217" s="170"/>
      <c r="Q217" s="170"/>
      <c r="R217" s="170"/>
      <c r="S217" s="170"/>
      <c r="T217" s="171"/>
      <c r="AT217" s="165" t="s">
        <v>168</v>
      </c>
      <c r="AU217" s="165" t="s">
        <v>86</v>
      </c>
      <c r="AV217" s="13" t="s">
        <v>86</v>
      </c>
      <c r="AW217" s="13" t="s">
        <v>30</v>
      </c>
      <c r="AX217" s="13" t="s">
        <v>80</v>
      </c>
      <c r="AY217" s="165" t="s">
        <v>159</v>
      </c>
    </row>
    <row r="218" spans="1:65" s="2" customFormat="1" ht="24.2" customHeight="1">
      <c r="A218" s="33"/>
      <c r="B218" s="149"/>
      <c r="C218" s="150" t="s">
        <v>294</v>
      </c>
      <c r="D218" s="150" t="s">
        <v>162</v>
      </c>
      <c r="E218" s="151" t="s">
        <v>2219</v>
      </c>
      <c r="F218" s="152" t="s">
        <v>2220</v>
      </c>
      <c r="G218" s="153" t="s">
        <v>621</v>
      </c>
      <c r="H218" s="154">
        <v>1</v>
      </c>
      <c r="I218" s="155"/>
      <c r="J218" s="156">
        <f>ROUND(I218*H218,2)</f>
        <v>0</v>
      </c>
      <c r="K218" s="152" t="s">
        <v>1</v>
      </c>
      <c r="L218" s="34"/>
      <c r="M218" s="157" t="s">
        <v>1</v>
      </c>
      <c r="N218" s="158" t="s">
        <v>39</v>
      </c>
      <c r="O218" s="59"/>
      <c r="P218" s="159">
        <f>O218*H218</f>
        <v>0</v>
      </c>
      <c r="Q218" s="159">
        <v>0</v>
      </c>
      <c r="R218" s="159">
        <f>Q218*H218</f>
        <v>0</v>
      </c>
      <c r="S218" s="159">
        <v>0</v>
      </c>
      <c r="T218" s="160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1" t="s">
        <v>167</v>
      </c>
      <c r="AT218" s="161" t="s">
        <v>162</v>
      </c>
      <c r="AU218" s="161" t="s">
        <v>86</v>
      </c>
      <c r="AY218" s="18" t="s">
        <v>159</v>
      </c>
      <c r="BE218" s="162">
        <f>IF(N218="základní",J218,0)</f>
        <v>0</v>
      </c>
      <c r="BF218" s="162">
        <f>IF(N218="snížená",J218,0)</f>
        <v>0</v>
      </c>
      <c r="BG218" s="162">
        <f>IF(N218="zákl. přenesená",J218,0)</f>
        <v>0</v>
      </c>
      <c r="BH218" s="162">
        <f>IF(N218="sníž. přenesená",J218,0)</f>
        <v>0</v>
      </c>
      <c r="BI218" s="162">
        <f>IF(N218="nulová",J218,0)</f>
        <v>0</v>
      </c>
      <c r="BJ218" s="18" t="s">
        <v>86</v>
      </c>
      <c r="BK218" s="162">
        <f>ROUND(I218*H218,2)</f>
        <v>0</v>
      </c>
      <c r="BL218" s="18" t="s">
        <v>167</v>
      </c>
      <c r="BM218" s="161" t="s">
        <v>2221</v>
      </c>
    </row>
    <row r="219" spans="1:65" s="2" customFormat="1" ht="33" customHeight="1">
      <c r="A219" s="33"/>
      <c r="B219" s="149"/>
      <c r="C219" s="150" t="s">
        <v>237</v>
      </c>
      <c r="D219" s="150" t="s">
        <v>162</v>
      </c>
      <c r="E219" s="151" t="s">
        <v>2222</v>
      </c>
      <c r="F219" s="152" t="s">
        <v>2223</v>
      </c>
      <c r="G219" s="153" t="s">
        <v>246</v>
      </c>
      <c r="H219" s="154">
        <v>56.03</v>
      </c>
      <c r="I219" s="155"/>
      <c r="J219" s="156">
        <f>ROUND(I219*H219,2)</f>
        <v>0</v>
      </c>
      <c r="K219" s="152" t="s">
        <v>166</v>
      </c>
      <c r="L219" s="34"/>
      <c r="M219" s="157" t="s">
        <v>1</v>
      </c>
      <c r="N219" s="158" t="s">
        <v>39</v>
      </c>
      <c r="O219" s="59"/>
      <c r="P219" s="159">
        <f>O219*H219</f>
        <v>0</v>
      </c>
      <c r="Q219" s="159">
        <v>1.0000000000000001E-5</v>
      </c>
      <c r="R219" s="159">
        <f>Q219*H219</f>
        <v>5.6030000000000001E-4</v>
      </c>
      <c r="S219" s="159">
        <v>0</v>
      </c>
      <c r="T219" s="160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1" t="s">
        <v>167</v>
      </c>
      <c r="AT219" s="161" t="s">
        <v>162</v>
      </c>
      <c r="AU219" s="161" t="s">
        <v>86</v>
      </c>
      <c r="AY219" s="18" t="s">
        <v>159</v>
      </c>
      <c r="BE219" s="162">
        <f>IF(N219="základní",J219,0)</f>
        <v>0</v>
      </c>
      <c r="BF219" s="162">
        <f>IF(N219="snížená",J219,0)</f>
        <v>0</v>
      </c>
      <c r="BG219" s="162">
        <f>IF(N219="zákl. přenesená",J219,0)</f>
        <v>0</v>
      </c>
      <c r="BH219" s="162">
        <f>IF(N219="sníž. přenesená",J219,0)</f>
        <v>0</v>
      </c>
      <c r="BI219" s="162">
        <f>IF(N219="nulová",J219,0)</f>
        <v>0</v>
      </c>
      <c r="BJ219" s="18" t="s">
        <v>86</v>
      </c>
      <c r="BK219" s="162">
        <f>ROUND(I219*H219,2)</f>
        <v>0</v>
      </c>
      <c r="BL219" s="18" t="s">
        <v>167</v>
      </c>
      <c r="BM219" s="161" t="s">
        <v>2224</v>
      </c>
    </row>
    <row r="220" spans="1:65" s="13" customFormat="1" ht="11.25">
      <c r="B220" s="163"/>
      <c r="D220" s="164" t="s">
        <v>168</v>
      </c>
      <c r="E220" s="165" t="s">
        <v>1</v>
      </c>
      <c r="F220" s="166" t="s">
        <v>2225</v>
      </c>
      <c r="H220" s="167">
        <v>56.03</v>
      </c>
      <c r="I220" s="168"/>
      <c r="L220" s="163"/>
      <c r="M220" s="169"/>
      <c r="N220" s="170"/>
      <c r="O220" s="170"/>
      <c r="P220" s="170"/>
      <c r="Q220" s="170"/>
      <c r="R220" s="170"/>
      <c r="S220" s="170"/>
      <c r="T220" s="171"/>
      <c r="AT220" s="165" t="s">
        <v>168</v>
      </c>
      <c r="AU220" s="165" t="s">
        <v>86</v>
      </c>
      <c r="AV220" s="13" t="s">
        <v>86</v>
      </c>
      <c r="AW220" s="13" t="s">
        <v>30</v>
      </c>
      <c r="AX220" s="13" t="s">
        <v>80</v>
      </c>
      <c r="AY220" s="165" t="s">
        <v>159</v>
      </c>
    </row>
    <row r="221" spans="1:65" s="2" customFormat="1" ht="24.2" customHeight="1">
      <c r="A221" s="33"/>
      <c r="B221" s="149"/>
      <c r="C221" s="195" t="s">
        <v>302</v>
      </c>
      <c r="D221" s="195" t="s">
        <v>269</v>
      </c>
      <c r="E221" s="196" t="s">
        <v>2226</v>
      </c>
      <c r="F221" s="197" t="s">
        <v>2227</v>
      </c>
      <c r="G221" s="198" t="s">
        <v>246</v>
      </c>
      <c r="H221" s="199">
        <v>57.710999999999999</v>
      </c>
      <c r="I221" s="200"/>
      <c r="J221" s="201">
        <f>ROUND(I221*H221,2)</f>
        <v>0</v>
      </c>
      <c r="K221" s="197" t="s">
        <v>166</v>
      </c>
      <c r="L221" s="202"/>
      <c r="M221" s="203" t="s">
        <v>1</v>
      </c>
      <c r="N221" s="204" t="s">
        <v>39</v>
      </c>
      <c r="O221" s="59"/>
      <c r="P221" s="159">
        <f>O221*H221</f>
        <v>0</v>
      </c>
      <c r="Q221" s="159">
        <v>2.8999999999999998E-3</v>
      </c>
      <c r="R221" s="159">
        <f>Q221*H221</f>
        <v>0.16736189999999998</v>
      </c>
      <c r="S221" s="159">
        <v>0</v>
      </c>
      <c r="T221" s="160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1" t="s">
        <v>178</v>
      </c>
      <c r="AT221" s="161" t="s">
        <v>269</v>
      </c>
      <c r="AU221" s="161" t="s">
        <v>86</v>
      </c>
      <c r="AY221" s="18" t="s">
        <v>159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8" t="s">
        <v>86</v>
      </c>
      <c r="BK221" s="162">
        <f>ROUND(I221*H221,2)</f>
        <v>0</v>
      </c>
      <c r="BL221" s="18" t="s">
        <v>167</v>
      </c>
      <c r="BM221" s="161" t="s">
        <v>2228</v>
      </c>
    </row>
    <row r="222" spans="1:65" s="13" customFormat="1" ht="11.25">
      <c r="B222" s="163"/>
      <c r="D222" s="164" t="s">
        <v>168</v>
      </c>
      <c r="E222" s="165" t="s">
        <v>1</v>
      </c>
      <c r="F222" s="166" t="s">
        <v>2229</v>
      </c>
      <c r="H222" s="167">
        <v>57.710999999999999</v>
      </c>
      <c r="I222" s="168"/>
      <c r="L222" s="163"/>
      <c r="M222" s="169"/>
      <c r="N222" s="170"/>
      <c r="O222" s="170"/>
      <c r="P222" s="170"/>
      <c r="Q222" s="170"/>
      <c r="R222" s="170"/>
      <c r="S222" s="170"/>
      <c r="T222" s="171"/>
      <c r="AT222" s="165" t="s">
        <v>168</v>
      </c>
      <c r="AU222" s="165" t="s">
        <v>86</v>
      </c>
      <c r="AV222" s="13" t="s">
        <v>86</v>
      </c>
      <c r="AW222" s="13" t="s">
        <v>30</v>
      </c>
      <c r="AX222" s="13" t="s">
        <v>80</v>
      </c>
      <c r="AY222" s="165" t="s">
        <v>159</v>
      </c>
    </row>
    <row r="223" spans="1:65" s="2" customFormat="1" ht="24.2" customHeight="1">
      <c r="A223" s="33"/>
      <c r="B223" s="149"/>
      <c r="C223" s="150" t="s">
        <v>242</v>
      </c>
      <c r="D223" s="150" t="s">
        <v>162</v>
      </c>
      <c r="E223" s="151" t="s">
        <v>2230</v>
      </c>
      <c r="F223" s="152" t="s">
        <v>2231</v>
      </c>
      <c r="G223" s="153" t="s">
        <v>621</v>
      </c>
      <c r="H223" s="154">
        <v>1</v>
      </c>
      <c r="I223" s="155"/>
      <c r="J223" s="156">
        <f>ROUND(I223*H223,2)</f>
        <v>0</v>
      </c>
      <c r="K223" s="152" t="s">
        <v>166</v>
      </c>
      <c r="L223" s="34"/>
      <c r="M223" s="157" t="s">
        <v>1</v>
      </c>
      <c r="N223" s="158" t="s">
        <v>39</v>
      </c>
      <c r="O223" s="59"/>
      <c r="P223" s="159">
        <f>O223*H223</f>
        <v>0</v>
      </c>
      <c r="Q223" s="159">
        <v>0</v>
      </c>
      <c r="R223" s="159">
        <f>Q223*H223</f>
        <v>0</v>
      </c>
      <c r="S223" s="159">
        <v>0.1</v>
      </c>
      <c r="T223" s="160">
        <f>S223*H223</f>
        <v>0.1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167</v>
      </c>
      <c r="AT223" s="161" t="s">
        <v>162</v>
      </c>
      <c r="AU223" s="161" t="s">
        <v>86</v>
      </c>
      <c r="AY223" s="18" t="s">
        <v>159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86</v>
      </c>
      <c r="BK223" s="162">
        <f>ROUND(I223*H223,2)</f>
        <v>0</v>
      </c>
      <c r="BL223" s="18" t="s">
        <v>167</v>
      </c>
      <c r="BM223" s="161" t="s">
        <v>2232</v>
      </c>
    </row>
    <row r="224" spans="1:65" s="12" customFormat="1" ht="22.9" customHeight="1">
      <c r="B224" s="136"/>
      <c r="D224" s="137" t="s">
        <v>72</v>
      </c>
      <c r="E224" s="147" t="s">
        <v>226</v>
      </c>
      <c r="F224" s="147" t="s">
        <v>520</v>
      </c>
      <c r="I224" s="139"/>
      <c r="J224" s="148">
        <f>BK224</f>
        <v>0</v>
      </c>
      <c r="L224" s="136"/>
      <c r="M224" s="141"/>
      <c r="N224" s="142"/>
      <c r="O224" s="142"/>
      <c r="P224" s="143">
        <f>SUM(P225:P252)</f>
        <v>0</v>
      </c>
      <c r="Q224" s="142"/>
      <c r="R224" s="143">
        <f>SUM(R225:R252)</f>
        <v>5.3088000000000007E-3</v>
      </c>
      <c r="S224" s="142"/>
      <c r="T224" s="144">
        <f>SUM(T225:T252)</f>
        <v>30.509200000000003</v>
      </c>
      <c r="AR224" s="137" t="s">
        <v>80</v>
      </c>
      <c r="AT224" s="145" t="s">
        <v>72</v>
      </c>
      <c r="AU224" s="145" t="s">
        <v>80</v>
      </c>
      <c r="AY224" s="137" t="s">
        <v>159</v>
      </c>
      <c r="BK224" s="146">
        <f>SUM(BK225:BK252)</f>
        <v>0</v>
      </c>
    </row>
    <row r="225" spans="1:65" s="2" customFormat="1" ht="44.25" customHeight="1">
      <c r="A225" s="33"/>
      <c r="B225" s="149"/>
      <c r="C225" s="150" t="s">
        <v>314</v>
      </c>
      <c r="D225" s="150" t="s">
        <v>162</v>
      </c>
      <c r="E225" s="151" t="s">
        <v>568</v>
      </c>
      <c r="F225" s="152" t="s">
        <v>569</v>
      </c>
      <c r="G225" s="153" t="s">
        <v>505</v>
      </c>
      <c r="H225" s="154">
        <v>1.5189999999999999</v>
      </c>
      <c r="I225" s="155"/>
      <c r="J225" s="156">
        <f>ROUND(I225*H225,2)</f>
        <v>0</v>
      </c>
      <c r="K225" s="152" t="s">
        <v>166</v>
      </c>
      <c r="L225" s="34"/>
      <c r="M225" s="157" t="s">
        <v>1</v>
      </c>
      <c r="N225" s="158" t="s">
        <v>39</v>
      </c>
      <c r="O225" s="59"/>
      <c r="P225" s="159">
        <f>O225*H225</f>
        <v>0</v>
      </c>
      <c r="Q225" s="159">
        <v>0</v>
      </c>
      <c r="R225" s="159">
        <f>Q225*H225</f>
        <v>0</v>
      </c>
      <c r="S225" s="159">
        <v>1.8</v>
      </c>
      <c r="T225" s="160">
        <f>S225*H225</f>
        <v>2.7342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1" t="s">
        <v>167</v>
      </c>
      <c r="AT225" s="161" t="s">
        <v>162</v>
      </c>
      <c r="AU225" s="161" t="s">
        <v>86</v>
      </c>
      <c r="AY225" s="18" t="s">
        <v>159</v>
      </c>
      <c r="BE225" s="162">
        <f>IF(N225="základní",J225,0)</f>
        <v>0</v>
      </c>
      <c r="BF225" s="162">
        <f>IF(N225="snížená",J225,0)</f>
        <v>0</v>
      </c>
      <c r="BG225" s="162">
        <f>IF(N225="zákl. přenesená",J225,0)</f>
        <v>0</v>
      </c>
      <c r="BH225" s="162">
        <f>IF(N225="sníž. přenesená",J225,0)</f>
        <v>0</v>
      </c>
      <c r="BI225" s="162">
        <f>IF(N225="nulová",J225,0)</f>
        <v>0</v>
      </c>
      <c r="BJ225" s="18" t="s">
        <v>86</v>
      </c>
      <c r="BK225" s="162">
        <f>ROUND(I225*H225,2)</f>
        <v>0</v>
      </c>
      <c r="BL225" s="18" t="s">
        <v>167</v>
      </c>
      <c r="BM225" s="161" t="s">
        <v>2233</v>
      </c>
    </row>
    <row r="226" spans="1:65" s="15" customFormat="1" ht="11.25">
      <c r="B226" s="180"/>
      <c r="D226" s="164" t="s">
        <v>168</v>
      </c>
      <c r="E226" s="181" t="s">
        <v>1</v>
      </c>
      <c r="F226" s="182" t="s">
        <v>2234</v>
      </c>
      <c r="H226" s="181" t="s">
        <v>1</v>
      </c>
      <c r="I226" s="183"/>
      <c r="L226" s="180"/>
      <c r="M226" s="184"/>
      <c r="N226" s="185"/>
      <c r="O226" s="185"/>
      <c r="P226" s="185"/>
      <c r="Q226" s="185"/>
      <c r="R226" s="185"/>
      <c r="S226" s="185"/>
      <c r="T226" s="186"/>
      <c r="AT226" s="181" t="s">
        <v>168</v>
      </c>
      <c r="AU226" s="181" t="s">
        <v>86</v>
      </c>
      <c r="AV226" s="15" t="s">
        <v>80</v>
      </c>
      <c r="AW226" s="15" t="s">
        <v>30</v>
      </c>
      <c r="AX226" s="15" t="s">
        <v>73</v>
      </c>
      <c r="AY226" s="181" t="s">
        <v>159</v>
      </c>
    </row>
    <row r="227" spans="1:65" s="13" customFormat="1" ht="11.25">
      <c r="B227" s="163"/>
      <c r="D227" s="164" t="s">
        <v>168</v>
      </c>
      <c r="E227" s="165" t="s">
        <v>1</v>
      </c>
      <c r="F227" s="166" t="s">
        <v>2235</v>
      </c>
      <c r="H227" s="167">
        <v>1.5189999999999999</v>
      </c>
      <c r="I227" s="168"/>
      <c r="L227" s="163"/>
      <c r="M227" s="169"/>
      <c r="N227" s="170"/>
      <c r="O227" s="170"/>
      <c r="P227" s="170"/>
      <c r="Q227" s="170"/>
      <c r="R227" s="170"/>
      <c r="S227" s="170"/>
      <c r="T227" s="171"/>
      <c r="AT227" s="165" t="s">
        <v>168</v>
      </c>
      <c r="AU227" s="165" t="s">
        <v>86</v>
      </c>
      <c r="AV227" s="13" t="s">
        <v>86</v>
      </c>
      <c r="AW227" s="13" t="s">
        <v>30</v>
      </c>
      <c r="AX227" s="13" t="s">
        <v>80</v>
      </c>
      <c r="AY227" s="165" t="s">
        <v>159</v>
      </c>
    </row>
    <row r="228" spans="1:65" s="2" customFormat="1" ht="24.2" customHeight="1">
      <c r="A228" s="33"/>
      <c r="B228" s="149"/>
      <c r="C228" s="150" t="s">
        <v>247</v>
      </c>
      <c r="D228" s="150" t="s">
        <v>162</v>
      </c>
      <c r="E228" s="151" t="s">
        <v>2236</v>
      </c>
      <c r="F228" s="152" t="s">
        <v>2237</v>
      </c>
      <c r="G228" s="153" t="s">
        <v>505</v>
      </c>
      <c r="H228" s="154">
        <v>0.84799999999999998</v>
      </c>
      <c r="I228" s="155"/>
      <c r="J228" s="156">
        <f>ROUND(I228*H228,2)</f>
        <v>0</v>
      </c>
      <c r="K228" s="152" t="s">
        <v>166</v>
      </c>
      <c r="L228" s="34"/>
      <c r="M228" s="157" t="s">
        <v>1</v>
      </c>
      <c r="N228" s="158" t="s">
        <v>39</v>
      </c>
      <c r="O228" s="59"/>
      <c r="P228" s="159">
        <f>O228*H228</f>
        <v>0</v>
      </c>
      <c r="Q228" s="159">
        <v>0</v>
      </c>
      <c r="R228" s="159">
        <f>Q228*H228</f>
        <v>0</v>
      </c>
      <c r="S228" s="159">
        <v>2.2000000000000002</v>
      </c>
      <c r="T228" s="160">
        <f>S228*H228</f>
        <v>1.8656000000000001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1" t="s">
        <v>167</v>
      </c>
      <c r="AT228" s="161" t="s">
        <v>162</v>
      </c>
      <c r="AU228" s="161" t="s">
        <v>86</v>
      </c>
      <c r="AY228" s="18" t="s">
        <v>159</v>
      </c>
      <c r="BE228" s="162">
        <f>IF(N228="základní",J228,0)</f>
        <v>0</v>
      </c>
      <c r="BF228" s="162">
        <f>IF(N228="snížená",J228,0)</f>
        <v>0</v>
      </c>
      <c r="BG228" s="162">
        <f>IF(N228="zákl. přenesená",J228,0)</f>
        <v>0</v>
      </c>
      <c r="BH228" s="162">
        <f>IF(N228="sníž. přenesená",J228,0)</f>
        <v>0</v>
      </c>
      <c r="BI228" s="162">
        <f>IF(N228="nulová",J228,0)</f>
        <v>0</v>
      </c>
      <c r="BJ228" s="18" t="s">
        <v>86</v>
      </c>
      <c r="BK228" s="162">
        <f>ROUND(I228*H228,2)</f>
        <v>0</v>
      </c>
      <c r="BL228" s="18" t="s">
        <v>167</v>
      </c>
      <c r="BM228" s="161" t="s">
        <v>2238</v>
      </c>
    </row>
    <row r="229" spans="1:65" s="15" customFormat="1" ht="11.25">
      <c r="B229" s="180"/>
      <c r="D229" s="164" t="s">
        <v>168</v>
      </c>
      <c r="E229" s="181" t="s">
        <v>1</v>
      </c>
      <c r="F229" s="182" t="s">
        <v>2239</v>
      </c>
      <c r="H229" s="181" t="s">
        <v>1</v>
      </c>
      <c r="I229" s="183"/>
      <c r="L229" s="180"/>
      <c r="M229" s="184"/>
      <c r="N229" s="185"/>
      <c r="O229" s="185"/>
      <c r="P229" s="185"/>
      <c r="Q229" s="185"/>
      <c r="R229" s="185"/>
      <c r="S229" s="185"/>
      <c r="T229" s="186"/>
      <c r="AT229" s="181" t="s">
        <v>168</v>
      </c>
      <c r="AU229" s="181" t="s">
        <v>86</v>
      </c>
      <c r="AV229" s="15" t="s">
        <v>80</v>
      </c>
      <c r="AW229" s="15" t="s">
        <v>30</v>
      </c>
      <c r="AX229" s="15" t="s">
        <v>73</v>
      </c>
      <c r="AY229" s="181" t="s">
        <v>159</v>
      </c>
    </row>
    <row r="230" spans="1:65" s="15" customFormat="1" ht="11.25">
      <c r="B230" s="180"/>
      <c r="D230" s="164" t="s">
        <v>168</v>
      </c>
      <c r="E230" s="181" t="s">
        <v>1</v>
      </c>
      <c r="F230" s="182" t="s">
        <v>2240</v>
      </c>
      <c r="H230" s="181" t="s">
        <v>1</v>
      </c>
      <c r="I230" s="183"/>
      <c r="L230" s="180"/>
      <c r="M230" s="184"/>
      <c r="N230" s="185"/>
      <c r="O230" s="185"/>
      <c r="P230" s="185"/>
      <c r="Q230" s="185"/>
      <c r="R230" s="185"/>
      <c r="S230" s="185"/>
      <c r="T230" s="186"/>
      <c r="AT230" s="181" t="s">
        <v>168</v>
      </c>
      <c r="AU230" s="181" t="s">
        <v>86</v>
      </c>
      <c r="AV230" s="15" t="s">
        <v>80</v>
      </c>
      <c r="AW230" s="15" t="s">
        <v>30</v>
      </c>
      <c r="AX230" s="15" t="s">
        <v>73</v>
      </c>
      <c r="AY230" s="181" t="s">
        <v>159</v>
      </c>
    </row>
    <row r="231" spans="1:65" s="13" customFormat="1" ht="11.25">
      <c r="B231" s="163"/>
      <c r="D231" s="164" t="s">
        <v>168</v>
      </c>
      <c r="E231" s="165" t="s">
        <v>1</v>
      </c>
      <c r="F231" s="166" t="s">
        <v>2241</v>
      </c>
      <c r="H231" s="167">
        <v>0.754</v>
      </c>
      <c r="I231" s="168"/>
      <c r="L231" s="163"/>
      <c r="M231" s="169"/>
      <c r="N231" s="170"/>
      <c r="O231" s="170"/>
      <c r="P231" s="170"/>
      <c r="Q231" s="170"/>
      <c r="R231" s="170"/>
      <c r="S231" s="170"/>
      <c r="T231" s="171"/>
      <c r="AT231" s="165" t="s">
        <v>168</v>
      </c>
      <c r="AU231" s="165" t="s">
        <v>86</v>
      </c>
      <c r="AV231" s="13" t="s">
        <v>86</v>
      </c>
      <c r="AW231" s="13" t="s">
        <v>30</v>
      </c>
      <c r="AX231" s="13" t="s">
        <v>73</v>
      </c>
      <c r="AY231" s="165" t="s">
        <v>159</v>
      </c>
    </row>
    <row r="232" spans="1:65" s="15" customFormat="1" ht="11.25">
      <c r="B232" s="180"/>
      <c r="D232" s="164" t="s">
        <v>168</v>
      </c>
      <c r="E232" s="181" t="s">
        <v>1</v>
      </c>
      <c r="F232" s="182" t="s">
        <v>2242</v>
      </c>
      <c r="H232" s="181" t="s">
        <v>1</v>
      </c>
      <c r="I232" s="183"/>
      <c r="L232" s="180"/>
      <c r="M232" s="184"/>
      <c r="N232" s="185"/>
      <c r="O232" s="185"/>
      <c r="P232" s="185"/>
      <c r="Q232" s="185"/>
      <c r="R232" s="185"/>
      <c r="S232" s="185"/>
      <c r="T232" s="186"/>
      <c r="AT232" s="181" t="s">
        <v>168</v>
      </c>
      <c r="AU232" s="181" t="s">
        <v>86</v>
      </c>
      <c r="AV232" s="15" t="s">
        <v>80</v>
      </c>
      <c r="AW232" s="15" t="s">
        <v>30</v>
      </c>
      <c r="AX232" s="15" t="s">
        <v>73</v>
      </c>
      <c r="AY232" s="181" t="s">
        <v>159</v>
      </c>
    </row>
    <row r="233" spans="1:65" s="13" customFormat="1" ht="11.25">
      <c r="B233" s="163"/>
      <c r="D233" s="164" t="s">
        <v>168</v>
      </c>
      <c r="E233" s="165" t="s">
        <v>1</v>
      </c>
      <c r="F233" s="166" t="s">
        <v>2243</v>
      </c>
      <c r="H233" s="167">
        <v>9.4E-2</v>
      </c>
      <c r="I233" s="168"/>
      <c r="L233" s="163"/>
      <c r="M233" s="169"/>
      <c r="N233" s="170"/>
      <c r="O233" s="170"/>
      <c r="P233" s="170"/>
      <c r="Q233" s="170"/>
      <c r="R233" s="170"/>
      <c r="S233" s="170"/>
      <c r="T233" s="171"/>
      <c r="AT233" s="165" t="s">
        <v>168</v>
      </c>
      <c r="AU233" s="165" t="s">
        <v>86</v>
      </c>
      <c r="AV233" s="13" t="s">
        <v>86</v>
      </c>
      <c r="AW233" s="13" t="s">
        <v>30</v>
      </c>
      <c r="AX233" s="13" t="s">
        <v>73</v>
      </c>
      <c r="AY233" s="165" t="s">
        <v>159</v>
      </c>
    </row>
    <row r="234" spans="1:65" s="14" customFormat="1" ht="11.25">
      <c r="B234" s="172"/>
      <c r="D234" s="164" t="s">
        <v>168</v>
      </c>
      <c r="E234" s="173" t="s">
        <v>1</v>
      </c>
      <c r="F234" s="174" t="s">
        <v>170</v>
      </c>
      <c r="H234" s="175">
        <v>0.84799999999999998</v>
      </c>
      <c r="I234" s="176"/>
      <c r="L234" s="172"/>
      <c r="M234" s="177"/>
      <c r="N234" s="178"/>
      <c r="O234" s="178"/>
      <c r="P234" s="178"/>
      <c r="Q234" s="178"/>
      <c r="R234" s="178"/>
      <c r="S234" s="178"/>
      <c r="T234" s="179"/>
      <c r="AT234" s="173" t="s">
        <v>168</v>
      </c>
      <c r="AU234" s="173" t="s">
        <v>86</v>
      </c>
      <c r="AV234" s="14" t="s">
        <v>167</v>
      </c>
      <c r="AW234" s="14" t="s">
        <v>30</v>
      </c>
      <c r="AX234" s="14" t="s">
        <v>80</v>
      </c>
      <c r="AY234" s="173" t="s">
        <v>159</v>
      </c>
    </row>
    <row r="235" spans="1:65" s="2" customFormat="1" ht="24.2" customHeight="1">
      <c r="A235" s="33"/>
      <c r="B235" s="149"/>
      <c r="C235" s="150" t="s">
        <v>328</v>
      </c>
      <c r="D235" s="150" t="s">
        <v>162</v>
      </c>
      <c r="E235" s="151" t="s">
        <v>573</v>
      </c>
      <c r="F235" s="152" t="s">
        <v>574</v>
      </c>
      <c r="G235" s="153" t="s">
        <v>505</v>
      </c>
      <c r="H235" s="154">
        <v>8.19</v>
      </c>
      <c r="I235" s="155"/>
      <c r="J235" s="156">
        <f>ROUND(I235*H235,2)</f>
        <v>0</v>
      </c>
      <c r="K235" s="152" t="s">
        <v>166</v>
      </c>
      <c r="L235" s="34"/>
      <c r="M235" s="157" t="s">
        <v>1</v>
      </c>
      <c r="N235" s="158" t="s">
        <v>39</v>
      </c>
      <c r="O235" s="59"/>
      <c r="P235" s="159">
        <f>O235*H235</f>
        <v>0</v>
      </c>
      <c r="Q235" s="159">
        <v>0</v>
      </c>
      <c r="R235" s="159">
        <f>Q235*H235</f>
        <v>0</v>
      </c>
      <c r="S235" s="159">
        <v>2.4</v>
      </c>
      <c r="T235" s="160">
        <f>S235*H235</f>
        <v>19.655999999999999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1" t="s">
        <v>167</v>
      </c>
      <c r="AT235" s="161" t="s">
        <v>162</v>
      </c>
      <c r="AU235" s="161" t="s">
        <v>86</v>
      </c>
      <c r="AY235" s="18" t="s">
        <v>159</v>
      </c>
      <c r="BE235" s="162">
        <f>IF(N235="základní",J235,0)</f>
        <v>0</v>
      </c>
      <c r="BF235" s="162">
        <f>IF(N235="snížená",J235,0)</f>
        <v>0</v>
      </c>
      <c r="BG235" s="162">
        <f>IF(N235="zákl. přenesená",J235,0)</f>
        <v>0</v>
      </c>
      <c r="BH235" s="162">
        <f>IF(N235="sníž. přenesená",J235,0)</f>
        <v>0</v>
      </c>
      <c r="BI235" s="162">
        <f>IF(N235="nulová",J235,0)</f>
        <v>0</v>
      </c>
      <c r="BJ235" s="18" t="s">
        <v>86</v>
      </c>
      <c r="BK235" s="162">
        <f>ROUND(I235*H235,2)</f>
        <v>0</v>
      </c>
      <c r="BL235" s="18" t="s">
        <v>167</v>
      </c>
      <c r="BM235" s="161" t="s">
        <v>192</v>
      </c>
    </row>
    <row r="236" spans="1:65" s="15" customFormat="1" ht="11.25">
      <c r="B236" s="180"/>
      <c r="D236" s="164" t="s">
        <v>168</v>
      </c>
      <c r="E236" s="181" t="s">
        <v>1</v>
      </c>
      <c r="F236" s="182" t="s">
        <v>2244</v>
      </c>
      <c r="H236" s="181" t="s">
        <v>1</v>
      </c>
      <c r="I236" s="183"/>
      <c r="L236" s="180"/>
      <c r="M236" s="184"/>
      <c r="N236" s="185"/>
      <c r="O236" s="185"/>
      <c r="P236" s="185"/>
      <c r="Q236" s="185"/>
      <c r="R236" s="185"/>
      <c r="S236" s="185"/>
      <c r="T236" s="186"/>
      <c r="AT236" s="181" t="s">
        <v>168</v>
      </c>
      <c r="AU236" s="181" t="s">
        <v>86</v>
      </c>
      <c r="AV236" s="15" t="s">
        <v>80</v>
      </c>
      <c r="AW236" s="15" t="s">
        <v>30</v>
      </c>
      <c r="AX236" s="15" t="s">
        <v>73</v>
      </c>
      <c r="AY236" s="181" t="s">
        <v>159</v>
      </c>
    </row>
    <row r="237" spans="1:65" s="13" customFormat="1" ht="11.25">
      <c r="B237" s="163"/>
      <c r="D237" s="164" t="s">
        <v>168</v>
      </c>
      <c r="E237" s="165" t="s">
        <v>1</v>
      </c>
      <c r="F237" s="166" t="s">
        <v>2245</v>
      </c>
      <c r="H237" s="167">
        <v>8.19</v>
      </c>
      <c r="I237" s="168"/>
      <c r="L237" s="163"/>
      <c r="M237" s="169"/>
      <c r="N237" s="170"/>
      <c r="O237" s="170"/>
      <c r="P237" s="170"/>
      <c r="Q237" s="170"/>
      <c r="R237" s="170"/>
      <c r="S237" s="170"/>
      <c r="T237" s="171"/>
      <c r="AT237" s="165" t="s">
        <v>168</v>
      </c>
      <c r="AU237" s="165" t="s">
        <v>86</v>
      </c>
      <c r="AV237" s="13" t="s">
        <v>86</v>
      </c>
      <c r="AW237" s="13" t="s">
        <v>30</v>
      </c>
      <c r="AX237" s="13" t="s">
        <v>73</v>
      </c>
      <c r="AY237" s="165" t="s">
        <v>159</v>
      </c>
    </row>
    <row r="238" spans="1:65" s="14" customFormat="1" ht="11.25">
      <c r="B238" s="172"/>
      <c r="D238" s="164" t="s">
        <v>168</v>
      </c>
      <c r="E238" s="173" t="s">
        <v>1</v>
      </c>
      <c r="F238" s="174" t="s">
        <v>170</v>
      </c>
      <c r="H238" s="175">
        <v>8.19</v>
      </c>
      <c r="I238" s="176"/>
      <c r="L238" s="172"/>
      <c r="M238" s="177"/>
      <c r="N238" s="178"/>
      <c r="O238" s="178"/>
      <c r="P238" s="178"/>
      <c r="Q238" s="178"/>
      <c r="R238" s="178"/>
      <c r="S238" s="178"/>
      <c r="T238" s="179"/>
      <c r="AT238" s="173" t="s">
        <v>168</v>
      </c>
      <c r="AU238" s="173" t="s">
        <v>86</v>
      </c>
      <c r="AV238" s="14" t="s">
        <v>167</v>
      </c>
      <c r="AW238" s="14" t="s">
        <v>30</v>
      </c>
      <c r="AX238" s="14" t="s">
        <v>80</v>
      </c>
      <c r="AY238" s="173" t="s">
        <v>159</v>
      </c>
    </row>
    <row r="239" spans="1:65" s="2" customFormat="1" ht="24.2" customHeight="1">
      <c r="A239" s="33"/>
      <c r="B239" s="149"/>
      <c r="C239" s="150" t="s">
        <v>256</v>
      </c>
      <c r="D239" s="150" t="s">
        <v>162</v>
      </c>
      <c r="E239" s="151" t="s">
        <v>2246</v>
      </c>
      <c r="F239" s="152" t="s">
        <v>2247</v>
      </c>
      <c r="G239" s="153" t="s">
        <v>246</v>
      </c>
      <c r="H239" s="154">
        <v>43.2</v>
      </c>
      <c r="I239" s="155"/>
      <c r="J239" s="156">
        <f>ROUND(I239*H239,2)</f>
        <v>0</v>
      </c>
      <c r="K239" s="152" t="s">
        <v>166</v>
      </c>
      <c r="L239" s="34"/>
      <c r="M239" s="157" t="s">
        <v>1</v>
      </c>
      <c r="N239" s="158" t="s">
        <v>39</v>
      </c>
      <c r="O239" s="59"/>
      <c r="P239" s="159">
        <f>O239*H239</f>
        <v>0</v>
      </c>
      <c r="Q239" s="159">
        <v>0</v>
      </c>
      <c r="R239" s="159">
        <f>Q239*H239</f>
        <v>0</v>
      </c>
      <c r="S239" s="159">
        <v>0.11</v>
      </c>
      <c r="T239" s="160">
        <f>S239*H239</f>
        <v>4.7520000000000007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1" t="s">
        <v>167</v>
      </c>
      <c r="AT239" s="161" t="s">
        <v>162</v>
      </c>
      <c r="AU239" s="161" t="s">
        <v>86</v>
      </c>
      <c r="AY239" s="18" t="s">
        <v>159</v>
      </c>
      <c r="BE239" s="162">
        <f>IF(N239="základní",J239,0)</f>
        <v>0</v>
      </c>
      <c r="BF239" s="162">
        <f>IF(N239="snížená",J239,0)</f>
        <v>0</v>
      </c>
      <c r="BG239" s="162">
        <f>IF(N239="zákl. přenesená",J239,0)</f>
        <v>0</v>
      </c>
      <c r="BH239" s="162">
        <f>IF(N239="sníž. přenesená",J239,0)</f>
        <v>0</v>
      </c>
      <c r="BI239" s="162">
        <f>IF(N239="nulová",J239,0)</f>
        <v>0</v>
      </c>
      <c r="BJ239" s="18" t="s">
        <v>86</v>
      </c>
      <c r="BK239" s="162">
        <f>ROUND(I239*H239,2)</f>
        <v>0</v>
      </c>
      <c r="BL239" s="18" t="s">
        <v>167</v>
      </c>
      <c r="BM239" s="161" t="s">
        <v>2248</v>
      </c>
    </row>
    <row r="240" spans="1:65" s="15" customFormat="1" ht="11.25">
      <c r="B240" s="180"/>
      <c r="D240" s="164" t="s">
        <v>168</v>
      </c>
      <c r="E240" s="181" t="s">
        <v>1</v>
      </c>
      <c r="F240" s="182" t="s">
        <v>2249</v>
      </c>
      <c r="H240" s="181" t="s">
        <v>1</v>
      </c>
      <c r="I240" s="183"/>
      <c r="L240" s="180"/>
      <c r="M240" s="184"/>
      <c r="N240" s="185"/>
      <c r="O240" s="185"/>
      <c r="P240" s="185"/>
      <c r="Q240" s="185"/>
      <c r="R240" s="185"/>
      <c r="S240" s="185"/>
      <c r="T240" s="186"/>
      <c r="AT240" s="181" t="s">
        <v>168</v>
      </c>
      <c r="AU240" s="181" t="s">
        <v>86</v>
      </c>
      <c r="AV240" s="15" t="s">
        <v>80</v>
      </c>
      <c r="AW240" s="15" t="s">
        <v>30</v>
      </c>
      <c r="AX240" s="15" t="s">
        <v>73</v>
      </c>
      <c r="AY240" s="181" t="s">
        <v>159</v>
      </c>
    </row>
    <row r="241" spans="1:65" s="13" customFormat="1" ht="11.25">
      <c r="B241" s="163"/>
      <c r="D241" s="164" t="s">
        <v>168</v>
      </c>
      <c r="E241" s="165" t="s">
        <v>1</v>
      </c>
      <c r="F241" s="166" t="s">
        <v>2250</v>
      </c>
      <c r="H241" s="167">
        <v>43.2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168</v>
      </c>
      <c r="AU241" s="165" t="s">
        <v>86</v>
      </c>
      <c r="AV241" s="13" t="s">
        <v>86</v>
      </c>
      <c r="AW241" s="13" t="s">
        <v>30</v>
      </c>
      <c r="AX241" s="13" t="s">
        <v>73</v>
      </c>
      <c r="AY241" s="165" t="s">
        <v>159</v>
      </c>
    </row>
    <row r="242" spans="1:65" s="14" customFormat="1" ht="11.25">
      <c r="B242" s="172"/>
      <c r="D242" s="164" t="s">
        <v>168</v>
      </c>
      <c r="E242" s="173" t="s">
        <v>1</v>
      </c>
      <c r="F242" s="174" t="s">
        <v>170</v>
      </c>
      <c r="H242" s="175">
        <v>43.2</v>
      </c>
      <c r="I242" s="176"/>
      <c r="L242" s="172"/>
      <c r="M242" s="177"/>
      <c r="N242" s="178"/>
      <c r="O242" s="178"/>
      <c r="P242" s="178"/>
      <c r="Q242" s="178"/>
      <c r="R242" s="178"/>
      <c r="S242" s="178"/>
      <c r="T242" s="179"/>
      <c r="AT242" s="173" t="s">
        <v>168</v>
      </c>
      <c r="AU242" s="173" t="s">
        <v>86</v>
      </c>
      <c r="AV242" s="14" t="s">
        <v>167</v>
      </c>
      <c r="AW242" s="14" t="s">
        <v>30</v>
      </c>
      <c r="AX242" s="14" t="s">
        <v>80</v>
      </c>
      <c r="AY242" s="173" t="s">
        <v>159</v>
      </c>
    </row>
    <row r="243" spans="1:65" s="2" customFormat="1" ht="37.9" customHeight="1">
      <c r="A243" s="33"/>
      <c r="B243" s="149"/>
      <c r="C243" s="150" t="s">
        <v>337</v>
      </c>
      <c r="D243" s="150" t="s">
        <v>162</v>
      </c>
      <c r="E243" s="151" t="s">
        <v>597</v>
      </c>
      <c r="F243" s="152" t="s">
        <v>598</v>
      </c>
      <c r="G243" s="153" t="s">
        <v>165</v>
      </c>
      <c r="H243" s="154">
        <v>12.6</v>
      </c>
      <c r="I243" s="155"/>
      <c r="J243" s="156">
        <f>ROUND(I243*H243,2)</f>
        <v>0</v>
      </c>
      <c r="K243" s="152" t="s">
        <v>166</v>
      </c>
      <c r="L243" s="34"/>
      <c r="M243" s="157" t="s">
        <v>1</v>
      </c>
      <c r="N243" s="158" t="s">
        <v>39</v>
      </c>
      <c r="O243" s="59"/>
      <c r="P243" s="159">
        <f>O243*H243</f>
        <v>0</v>
      </c>
      <c r="Q243" s="159">
        <v>0</v>
      </c>
      <c r="R243" s="159">
        <f>Q243*H243</f>
        <v>0</v>
      </c>
      <c r="S243" s="159">
        <v>3.4000000000000002E-2</v>
      </c>
      <c r="T243" s="160">
        <f>S243*H243</f>
        <v>0.4284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1" t="s">
        <v>167</v>
      </c>
      <c r="AT243" s="161" t="s">
        <v>162</v>
      </c>
      <c r="AU243" s="161" t="s">
        <v>86</v>
      </c>
      <c r="AY243" s="18" t="s">
        <v>159</v>
      </c>
      <c r="BE243" s="162">
        <f>IF(N243="základní",J243,0)</f>
        <v>0</v>
      </c>
      <c r="BF243" s="162">
        <f>IF(N243="snížená",J243,0)</f>
        <v>0</v>
      </c>
      <c r="BG243" s="162">
        <f>IF(N243="zákl. přenesená",J243,0)</f>
        <v>0</v>
      </c>
      <c r="BH243" s="162">
        <f>IF(N243="sníž. přenesená",J243,0)</f>
        <v>0</v>
      </c>
      <c r="BI243" s="162">
        <f>IF(N243="nulová",J243,0)</f>
        <v>0</v>
      </c>
      <c r="BJ243" s="18" t="s">
        <v>86</v>
      </c>
      <c r="BK243" s="162">
        <f>ROUND(I243*H243,2)</f>
        <v>0</v>
      </c>
      <c r="BL243" s="18" t="s">
        <v>167</v>
      </c>
      <c r="BM243" s="161" t="s">
        <v>2251</v>
      </c>
    </row>
    <row r="244" spans="1:65" s="13" customFormat="1" ht="11.25">
      <c r="B244" s="163"/>
      <c r="D244" s="164" t="s">
        <v>168</v>
      </c>
      <c r="E244" s="165" t="s">
        <v>1</v>
      </c>
      <c r="F244" s="166" t="s">
        <v>2252</v>
      </c>
      <c r="H244" s="167">
        <v>12.6</v>
      </c>
      <c r="I244" s="168"/>
      <c r="L244" s="163"/>
      <c r="M244" s="169"/>
      <c r="N244" s="170"/>
      <c r="O244" s="170"/>
      <c r="P244" s="170"/>
      <c r="Q244" s="170"/>
      <c r="R244" s="170"/>
      <c r="S244" s="170"/>
      <c r="T244" s="171"/>
      <c r="AT244" s="165" t="s">
        <v>168</v>
      </c>
      <c r="AU244" s="165" t="s">
        <v>86</v>
      </c>
      <c r="AV244" s="13" t="s">
        <v>86</v>
      </c>
      <c r="AW244" s="13" t="s">
        <v>30</v>
      </c>
      <c r="AX244" s="13" t="s">
        <v>80</v>
      </c>
      <c r="AY244" s="165" t="s">
        <v>159</v>
      </c>
    </row>
    <row r="245" spans="1:65" s="2" customFormat="1" ht="24.2" customHeight="1">
      <c r="A245" s="33"/>
      <c r="B245" s="149"/>
      <c r="C245" s="150" t="s">
        <v>267</v>
      </c>
      <c r="D245" s="150" t="s">
        <v>162</v>
      </c>
      <c r="E245" s="151" t="s">
        <v>1906</v>
      </c>
      <c r="F245" s="152" t="s">
        <v>1907</v>
      </c>
      <c r="G245" s="153" t="s">
        <v>246</v>
      </c>
      <c r="H245" s="154">
        <v>29</v>
      </c>
      <c r="I245" s="155"/>
      <c r="J245" s="156">
        <f>ROUND(I245*H245,2)</f>
        <v>0</v>
      </c>
      <c r="K245" s="152" t="s">
        <v>166</v>
      </c>
      <c r="L245" s="34"/>
      <c r="M245" s="157" t="s">
        <v>1</v>
      </c>
      <c r="N245" s="158" t="s">
        <v>39</v>
      </c>
      <c r="O245" s="59"/>
      <c r="P245" s="159">
        <f>O245*H245</f>
        <v>0</v>
      </c>
      <c r="Q245" s="159">
        <v>0</v>
      </c>
      <c r="R245" s="159">
        <f>Q245*H245</f>
        <v>0</v>
      </c>
      <c r="S245" s="159">
        <v>3.6999999999999998E-2</v>
      </c>
      <c r="T245" s="160">
        <f>S245*H245</f>
        <v>1.073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1" t="s">
        <v>167</v>
      </c>
      <c r="AT245" s="161" t="s">
        <v>162</v>
      </c>
      <c r="AU245" s="161" t="s">
        <v>86</v>
      </c>
      <c r="AY245" s="18" t="s">
        <v>159</v>
      </c>
      <c r="BE245" s="162">
        <f>IF(N245="základní",J245,0)</f>
        <v>0</v>
      </c>
      <c r="BF245" s="162">
        <f>IF(N245="snížená",J245,0)</f>
        <v>0</v>
      </c>
      <c r="BG245" s="162">
        <f>IF(N245="zákl. přenesená",J245,0)</f>
        <v>0</v>
      </c>
      <c r="BH245" s="162">
        <f>IF(N245="sníž. přenesená",J245,0)</f>
        <v>0</v>
      </c>
      <c r="BI245" s="162">
        <f>IF(N245="nulová",J245,0)</f>
        <v>0</v>
      </c>
      <c r="BJ245" s="18" t="s">
        <v>86</v>
      </c>
      <c r="BK245" s="162">
        <f>ROUND(I245*H245,2)</f>
        <v>0</v>
      </c>
      <c r="BL245" s="18" t="s">
        <v>167</v>
      </c>
      <c r="BM245" s="161" t="s">
        <v>2253</v>
      </c>
    </row>
    <row r="246" spans="1:65" s="13" customFormat="1" ht="11.25">
      <c r="B246" s="163"/>
      <c r="D246" s="164" t="s">
        <v>168</v>
      </c>
      <c r="E246" s="165" t="s">
        <v>1</v>
      </c>
      <c r="F246" s="166" t="s">
        <v>2254</v>
      </c>
      <c r="H246" s="167">
        <v>29</v>
      </c>
      <c r="I246" s="168"/>
      <c r="L246" s="163"/>
      <c r="M246" s="169"/>
      <c r="N246" s="170"/>
      <c r="O246" s="170"/>
      <c r="P246" s="170"/>
      <c r="Q246" s="170"/>
      <c r="R246" s="170"/>
      <c r="S246" s="170"/>
      <c r="T246" s="171"/>
      <c r="AT246" s="165" t="s">
        <v>168</v>
      </c>
      <c r="AU246" s="165" t="s">
        <v>86</v>
      </c>
      <c r="AV246" s="13" t="s">
        <v>86</v>
      </c>
      <c r="AW246" s="13" t="s">
        <v>30</v>
      </c>
      <c r="AX246" s="13" t="s">
        <v>80</v>
      </c>
      <c r="AY246" s="165" t="s">
        <v>159</v>
      </c>
    </row>
    <row r="247" spans="1:65" s="2" customFormat="1" ht="37.9" customHeight="1">
      <c r="A247" s="33"/>
      <c r="B247" s="149"/>
      <c r="C247" s="150" t="s">
        <v>346</v>
      </c>
      <c r="D247" s="150" t="s">
        <v>162</v>
      </c>
      <c r="E247" s="151" t="s">
        <v>687</v>
      </c>
      <c r="F247" s="152" t="s">
        <v>688</v>
      </c>
      <c r="G247" s="153" t="s">
        <v>246</v>
      </c>
      <c r="H247" s="154">
        <v>66.36</v>
      </c>
      <c r="I247" s="155"/>
      <c r="J247" s="156">
        <f>ROUND(I247*H247,2)</f>
        <v>0</v>
      </c>
      <c r="K247" s="152" t="s">
        <v>166</v>
      </c>
      <c r="L247" s="34"/>
      <c r="M247" s="157" t="s">
        <v>1</v>
      </c>
      <c r="N247" s="158" t="s">
        <v>39</v>
      </c>
      <c r="O247" s="59"/>
      <c r="P247" s="159">
        <f>O247*H247</f>
        <v>0</v>
      </c>
      <c r="Q247" s="159">
        <v>8.0000000000000007E-5</v>
      </c>
      <c r="R247" s="159">
        <f>Q247*H247</f>
        <v>5.3088000000000007E-3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167</v>
      </c>
      <c r="AT247" s="161" t="s">
        <v>162</v>
      </c>
      <c r="AU247" s="161" t="s">
        <v>86</v>
      </c>
      <c r="AY247" s="18" t="s">
        <v>159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86</v>
      </c>
      <c r="BK247" s="162">
        <f>ROUND(I247*H247,2)</f>
        <v>0</v>
      </c>
      <c r="BL247" s="18" t="s">
        <v>167</v>
      </c>
      <c r="BM247" s="161" t="s">
        <v>201</v>
      </c>
    </row>
    <row r="248" spans="1:65" s="15" customFormat="1" ht="11.25">
      <c r="B248" s="180"/>
      <c r="D248" s="164" t="s">
        <v>168</v>
      </c>
      <c r="E248" s="181" t="s">
        <v>1</v>
      </c>
      <c r="F248" s="182" t="s">
        <v>2255</v>
      </c>
      <c r="H248" s="181" t="s">
        <v>1</v>
      </c>
      <c r="I248" s="183"/>
      <c r="L248" s="180"/>
      <c r="M248" s="184"/>
      <c r="N248" s="185"/>
      <c r="O248" s="185"/>
      <c r="P248" s="185"/>
      <c r="Q248" s="185"/>
      <c r="R248" s="185"/>
      <c r="S248" s="185"/>
      <c r="T248" s="186"/>
      <c r="AT248" s="181" t="s">
        <v>168</v>
      </c>
      <c r="AU248" s="181" t="s">
        <v>86</v>
      </c>
      <c r="AV248" s="15" t="s">
        <v>80</v>
      </c>
      <c r="AW248" s="15" t="s">
        <v>30</v>
      </c>
      <c r="AX248" s="15" t="s">
        <v>73</v>
      </c>
      <c r="AY248" s="181" t="s">
        <v>159</v>
      </c>
    </row>
    <row r="249" spans="1:65" s="13" customFormat="1" ht="11.25">
      <c r="B249" s="163"/>
      <c r="D249" s="164" t="s">
        <v>168</v>
      </c>
      <c r="E249" s="165" t="s">
        <v>1</v>
      </c>
      <c r="F249" s="166" t="s">
        <v>2256</v>
      </c>
      <c r="H249" s="167">
        <v>29.96</v>
      </c>
      <c r="I249" s="168"/>
      <c r="L249" s="163"/>
      <c r="M249" s="169"/>
      <c r="N249" s="170"/>
      <c r="O249" s="170"/>
      <c r="P249" s="170"/>
      <c r="Q249" s="170"/>
      <c r="R249" s="170"/>
      <c r="S249" s="170"/>
      <c r="T249" s="171"/>
      <c r="AT249" s="165" t="s">
        <v>168</v>
      </c>
      <c r="AU249" s="165" t="s">
        <v>86</v>
      </c>
      <c r="AV249" s="13" t="s">
        <v>86</v>
      </c>
      <c r="AW249" s="13" t="s">
        <v>30</v>
      </c>
      <c r="AX249" s="13" t="s">
        <v>73</v>
      </c>
      <c r="AY249" s="165" t="s">
        <v>159</v>
      </c>
    </row>
    <row r="250" spans="1:65" s="15" customFormat="1" ht="11.25">
      <c r="B250" s="180"/>
      <c r="D250" s="164" t="s">
        <v>168</v>
      </c>
      <c r="E250" s="181" t="s">
        <v>1</v>
      </c>
      <c r="F250" s="182" t="s">
        <v>2244</v>
      </c>
      <c r="H250" s="181" t="s">
        <v>1</v>
      </c>
      <c r="I250" s="183"/>
      <c r="L250" s="180"/>
      <c r="M250" s="184"/>
      <c r="N250" s="185"/>
      <c r="O250" s="185"/>
      <c r="P250" s="185"/>
      <c r="Q250" s="185"/>
      <c r="R250" s="185"/>
      <c r="S250" s="185"/>
      <c r="T250" s="186"/>
      <c r="AT250" s="181" t="s">
        <v>168</v>
      </c>
      <c r="AU250" s="181" t="s">
        <v>86</v>
      </c>
      <c r="AV250" s="15" t="s">
        <v>80</v>
      </c>
      <c r="AW250" s="15" t="s">
        <v>30</v>
      </c>
      <c r="AX250" s="15" t="s">
        <v>73</v>
      </c>
      <c r="AY250" s="181" t="s">
        <v>159</v>
      </c>
    </row>
    <row r="251" spans="1:65" s="13" customFormat="1" ht="11.25">
      <c r="B251" s="163"/>
      <c r="D251" s="164" t="s">
        <v>168</v>
      </c>
      <c r="E251" s="165" t="s">
        <v>1</v>
      </c>
      <c r="F251" s="166" t="s">
        <v>2257</v>
      </c>
      <c r="H251" s="167">
        <v>36.4</v>
      </c>
      <c r="I251" s="168"/>
      <c r="L251" s="163"/>
      <c r="M251" s="169"/>
      <c r="N251" s="170"/>
      <c r="O251" s="170"/>
      <c r="P251" s="170"/>
      <c r="Q251" s="170"/>
      <c r="R251" s="170"/>
      <c r="S251" s="170"/>
      <c r="T251" s="171"/>
      <c r="AT251" s="165" t="s">
        <v>168</v>
      </c>
      <c r="AU251" s="165" t="s">
        <v>86</v>
      </c>
      <c r="AV251" s="13" t="s">
        <v>86</v>
      </c>
      <c r="AW251" s="13" t="s">
        <v>30</v>
      </c>
      <c r="AX251" s="13" t="s">
        <v>73</v>
      </c>
      <c r="AY251" s="165" t="s">
        <v>159</v>
      </c>
    </row>
    <row r="252" spans="1:65" s="14" customFormat="1" ht="11.25">
      <c r="B252" s="172"/>
      <c r="D252" s="164" t="s">
        <v>168</v>
      </c>
      <c r="E252" s="173" t="s">
        <v>1</v>
      </c>
      <c r="F252" s="174" t="s">
        <v>170</v>
      </c>
      <c r="H252" s="175">
        <v>66.36</v>
      </c>
      <c r="I252" s="176"/>
      <c r="L252" s="172"/>
      <c r="M252" s="177"/>
      <c r="N252" s="178"/>
      <c r="O252" s="178"/>
      <c r="P252" s="178"/>
      <c r="Q252" s="178"/>
      <c r="R252" s="178"/>
      <c r="S252" s="178"/>
      <c r="T252" s="179"/>
      <c r="AT252" s="173" t="s">
        <v>168</v>
      </c>
      <c r="AU252" s="173" t="s">
        <v>86</v>
      </c>
      <c r="AV252" s="14" t="s">
        <v>167</v>
      </c>
      <c r="AW252" s="14" t="s">
        <v>30</v>
      </c>
      <c r="AX252" s="14" t="s">
        <v>80</v>
      </c>
      <c r="AY252" s="173" t="s">
        <v>159</v>
      </c>
    </row>
    <row r="253" spans="1:65" s="12" customFormat="1" ht="22.9" customHeight="1">
      <c r="B253" s="136"/>
      <c r="D253" s="137" t="s">
        <v>72</v>
      </c>
      <c r="E253" s="147" t="s">
        <v>716</v>
      </c>
      <c r="F253" s="147" t="s">
        <v>717</v>
      </c>
      <c r="I253" s="139"/>
      <c r="J253" s="148">
        <f>BK253</f>
        <v>0</v>
      </c>
      <c r="L253" s="136"/>
      <c r="M253" s="141"/>
      <c r="N253" s="142"/>
      <c r="O253" s="142"/>
      <c r="P253" s="143">
        <f>SUM(P254:P258)</f>
        <v>0</v>
      </c>
      <c r="Q253" s="142"/>
      <c r="R253" s="143">
        <f>SUM(R254:R258)</f>
        <v>0</v>
      </c>
      <c r="S253" s="142"/>
      <c r="T253" s="144">
        <f>SUM(T254:T258)</f>
        <v>0</v>
      </c>
      <c r="AR253" s="137" t="s">
        <v>80</v>
      </c>
      <c r="AT253" s="145" t="s">
        <v>72</v>
      </c>
      <c r="AU253" s="145" t="s">
        <v>80</v>
      </c>
      <c r="AY253" s="137" t="s">
        <v>159</v>
      </c>
      <c r="BK253" s="146">
        <f>SUM(BK254:BK258)</f>
        <v>0</v>
      </c>
    </row>
    <row r="254" spans="1:65" s="2" customFormat="1" ht="44.25" customHeight="1">
      <c r="A254" s="33"/>
      <c r="B254" s="149"/>
      <c r="C254" s="150" t="s">
        <v>272</v>
      </c>
      <c r="D254" s="150" t="s">
        <v>162</v>
      </c>
      <c r="E254" s="151" t="s">
        <v>719</v>
      </c>
      <c r="F254" s="152" t="s">
        <v>720</v>
      </c>
      <c r="G254" s="153" t="s">
        <v>721</v>
      </c>
      <c r="H254" s="154">
        <v>45.152999999999999</v>
      </c>
      <c r="I254" s="155"/>
      <c r="J254" s="156">
        <f>ROUND(I254*H254,2)</f>
        <v>0</v>
      </c>
      <c r="K254" s="152" t="s">
        <v>166</v>
      </c>
      <c r="L254" s="34"/>
      <c r="M254" s="157" t="s">
        <v>1</v>
      </c>
      <c r="N254" s="158" t="s">
        <v>39</v>
      </c>
      <c r="O254" s="59"/>
      <c r="P254" s="159">
        <f>O254*H254</f>
        <v>0</v>
      </c>
      <c r="Q254" s="159">
        <v>0</v>
      </c>
      <c r="R254" s="159">
        <f>Q254*H254</f>
        <v>0</v>
      </c>
      <c r="S254" s="159">
        <v>0</v>
      </c>
      <c r="T254" s="160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1" t="s">
        <v>167</v>
      </c>
      <c r="AT254" s="161" t="s">
        <v>162</v>
      </c>
      <c r="AU254" s="161" t="s">
        <v>86</v>
      </c>
      <c r="AY254" s="18" t="s">
        <v>159</v>
      </c>
      <c r="BE254" s="162">
        <f>IF(N254="základní",J254,0)</f>
        <v>0</v>
      </c>
      <c r="BF254" s="162">
        <f>IF(N254="snížená",J254,0)</f>
        <v>0</v>
      </c>
      <c r="BG254" s="162">
        <f>IF(N254="zákl. přenesená",J254,0)</f>
        <v>0</v>
      </c>
      <c r="BH254" s="162">
        <f>IF(N254="sníž. přenesená",J254,0)</f>
        <v>0</v>
      </c>
      <c r="BI254" s="162">
        <f>IF(N254="nulová",J254,0)</f>
        <v>0</v>
      </c>
      <c r="BJ254" s="18" t="s">
        <v>86</v>
      </c>
      <c r="BK254" s="162">
        <f>ROUND(I254*H254,2)</f>
        <v>0</v>
      </c>
      <c r="BL254" s="18" t="s">
        <v>167</v>
      </c>
      <c r="BM254" s="161" t="s">
        <v>2258</v>
      </c>
    </row>
    <row r="255" spans="1:65" s="2" customFormat="1" ht="33" customHeight="1">
      <c r="A255" s="33"/>
      <c r="B255" s="149"/>
      <c r="C255" s="150" t="s">
        <v>359</v>
      </c>
      <c r="D255" s="150" t="s">
        <v>162</v>
      </c>
      <c r="E255" s="151" t="s">
        <v>723</v>
      </c>
      <c r="F255" s="152" t="s">
        <v>724</v>
      </c>
      <c r="G255" s="153" t="s">
        <v>721</v>
      </c>
      <c r="H255" s="154">
        <v>45.152999999999999</v>
      </c>
      <c r="I255" s="155"/>
      <c r="J255" s="156">
        <f>ROUND(I255*H255,2)</f>
        <v>0</v>
      </c>
      <c r="K255" s="152" t="s">
        <v>166</v>
      </c>
      <c r="L255" s="34"/>
      <c r="M255" s="157" t="s">
        <v>1</v>
      </c>
      <c r="N255" s="158" t="s">
        <v>39</v>
      </c>
      <c r="O255" s="59"/>
      <c r="P255" s="159">
        <f>O255*H255</f>
        <v>0</v>
      </c>
      <c r="Q255" s="159">
        <v>0</v>
      </c>
      <c r="R255" s="159">
        <f>Q255*H255</f>
        <v>0</v>
      </c>
      <c r="S255" s="159">
        <v>0</v>
      </c>
      <c r="T255" s="160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1" t="s">
        <v>167</v>
      </c>
      <c r="AT255" s="161" t="s">
        <v>162</v>
      </c>
      <c r="AU255" s="161" t="s">
        <v>86</v>
      </c>
      <c r="AY255" s="18" t="s">
        <v>159</v>
      </c>
      <c r="BE255" s="162">
        <f>IF(N255="základní",J255,0)</f>
        <v>0</v>
      </c>
      <c r="BF255" s="162">
        <f>IF(N255="snížená",J255,0)</f>
        <v>0</v>
      </c>
      <c r="BG255" s="162">
        <f>IF(N255="zákl. přenesená",J255,0)</f>
        <v>0</v>
      </c>
      <c r="BH255" s="162">
        <f>IF(N255="sníž. přenesená",J255,0)</f>
        <v>0</v>
      </c>
      <c r="BI255" s="162">
        <f>IF(N255="nulová",J255,0)</f>
        <v>0</v>
      </c>
      <c r="BJ255" s="18" t="s">
        <v>86</v>
      </c>
      <c r="BK255" s="162">
        <f>ROUND(I255*H255,2)</f>
        <v>0</v>
      </c>
      <c r="BL255" s="18" t="s">
        <v>167</v>
      </c>
      <c r="BM255" s="161" t="s">
        <v>2259</v>
      </c>
    </row>
    <row r="256" spans="1:65" s="2" customFormat="1" ht="44.25" customHeight="1">
      <c r="A256" s="33"/>
      <c r="B256" s="149"/>
      <c r="C256" s="150" t="s">
        <v>276</v>
      </c>
      <c r="D256" s="150" t="s">
        <v>162</v>
      </c>
      <c r="E256" s="151" t="s">
        <v>727</v>
      </c>
      <c r="F256" s="152" t="s">
        <v>728</v>
      </c>
      <c r="G256" s="153" t="s">
        <v>721</v>
      </c>
      <c r="H256" s="154">
        <v>406.37700000000001</v>
      </c>
      <c r="I256" s="155"/>
      <c r="J256" s="156">
        <f>ROUND(I256*H256,2)</f>
        <v>0</v>
      </c>
      <c r="K256" s="152" t="s">
        <v>166</v>
      </c>
      <c r="L256" s="34"/>
      <c r="M256" s="157" t="s">
        <v>1</v>
      </c>
      <c r="N256" s="158" t="s">
        <v>39</v>
      </c>
      <c r="O256" s="59"/>
      <c r="P256" s="159">
        <f>O256*H256</f>
        <v>0</v>
      </c>
      <c r="Q256" s="159">
        <v>0</v>
      </c>
      <c r="R256" s="159">
        <f>Q256*H256</f>
        <v>0</v>
      </c>
      <c r="S256" s="159">
        <v>0</v>
      </c>
      <c r="T256" s="160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1" t="s">
        <v>167</v>
      </c>
      <c r="AT256" s="161" t="s">
        <v>162</v>
      </c>
      <c r="AU256" s="161" t="s">
        <v>86</v>
      </c>
      <c r="AY256" s="18" t="s">
        <v>159</v>
      </c>
      <c r="BE256" s="162">
        <f>IF(N256="základní",J256,0)</f>
        <v>0</v>
      </c>
      <c r="BF256" s="162">
        <f>IF(N256="snížená",J256,0)</f>
        <v>0</v>
      </c>
      <c r="BG256" s="162">
        <f>IF(N256="zákl. přenesená",J256,0)</f>
        <v>0</v>
      </c>
      <c r="BH256" s="162">
        <f>IF(N256="sníž. přenesená",J256,0)</f>
        <v>0</v>
      </c>
      <c r="BI256" s="162">
        <f>IF(N256="nulová",J256,0)</f>
        <v>0</v>
      </c>
      <c r="BJ256" s="18" t="s">
        <v>86</v>
      </c>
      <c r="BK256" s="162">
        <f>ROUND(I256*H256,2)</f>
        <v>0</v>
      </c>
      <c r="BL256" s="18" t="s">
        <v>167</v>
      </c>
      <c r="BM256" s="161" t="s">
        <v>2260</v>
      </c>
    </row>
    <row r="257" spans="1:65" s="13" customFormat="1" ht="11.25">
      <c r="B257" s="163"/>
      <c r="D257" s="164" t="s">
        <v>168</v>
      </c>
      <c r="F257" s="166" t="s">
        <v>2261</v>
      </c>
      <c r="H257" s="167">
        <v>406.37700000000001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168</v>
      </c>
      <c r="AU257" s="165" t="s">
        <v>86</v>
      </c>
      <c r="AV257" s="13" t="s">
        <v>86</v>
      </c>
      <c r="AW257" s="13" t="s">
        <v>3</v>
      </c>
      <c r="AX257" s="13" t="s">
        <v>80</v>
      </c>
      <c r="AY257" s="165" t="s">
        <v>159</v>
      </c>
    </row>
    <row r="258" spans="1:65" s="2" customFormat="1" ht="44.25" customHeight="1">
      <c r="A258" s="33"/>
      <c r="B258" s="149"/>
      <c r="C258" s="150" t="s">
        <v>380</v>
      </c>
      <c r="D258" s="150" t="s">
        <v>162</v>
      </c>
      <c r="E258" s="151" t="s">
        <v>731</v>
      </c>
      <c r="F258" s="152" t="s">
        <v>732</v>
      </c>
      <c r="G258" s="153" t="s">
        <v>721</v>
      </c>
      <c r="H258" s="154">
        <v>45.152999999999999</v>
      </c>
      <c r="I258" s="155"/>
      <c r="J258" s="156">
        <f>ROUND(I258*H258,2)</f>
        <v>0</v>
      </c>
      <c r="K258" s="152" t="s">
        <v>166</v>
      </c>
      <c r="L258" s="34"/>
      <c r="M258" s="157" t="s">
        <v>1</v>
      </c>
      <c r="N258" s="158" t="s">
        <v>39</v>
      </c>
      <c r="O258" s="59"/>
      <c r="P258" s="159">
        <f>O258*H258</f>
        <v>0</v>
      </c>
      <c r="Q258" s="159">
        <v>0</v>
      </c>
      <c r="R258" s="159">
        <f>Q258*H258</f>
        <v>0</v>
      </c>
      <c r="S258" s="159">
        <v>0</v>
      </c>
      <c r="T258" s="160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1" t="s">
        <v>167</v>
      </c>
      <c r="AT258" s="161" t="s">
        <v>162</v>
      </c>
      <c r="AU258" s="161" t="s">
        <v>86</v>
      </c>
      <c r="AY258" s="18" t="s">
        <v>159</v>
      </c>
      <c r="BE258" s="162">
        <f>IF(N258="základní",J258,0)</f>
        <v>0</v>
      </c>
      <c r="BF258" s="162">
        <f>IF(N258="snížená",J258,0)</f>
        <v>0</v>
      </c>
      <c r="BG258" s="162">
        <f>IF(N258="zákl. přenesená",J258,0)</f>
        <v>0</v>
      </c>
      <c r="BH258" s="162">
        <f>IF(N258="sníž. přenesená",J258,0)</f>
        <v>0</v>
      </c>
      <c r="BI258" s="162">
        <f>IF(N258="nulová",J258,0)</f>
        <v>0</v>
      </c>
      <c r="BJ258" s="18" t="s">
        <v>86</v>
      </c>
      <c r="BK258" s="162">
        <f>ROUND(I258*H258,2)</f>
        <v>0</v>
      </c>
      <c r="BL258" s="18" t="s">
        <v>167</v>
      </c>
      <c r="BM258" s="161" t="s">
        <v>2262</v>
      </c>
    </row>
    <row r="259" spans="1:65" s="12" customFormat="1" ht="22.9" customHeight="1">
      <c r="B259" s="136"/>
      <c r="D259" s="137" t="s">
        <v>72</v>
      </c>
      <c r="E259" s="147" t="s">
        <v>734</v>
      </c>
      <c r="F259" s="147" t="s">
        <v>735</v>
      </c>
      <c r="I259" s="139"/>
      <c r="J259" s="148">
        <f>BK259</f>
        <v>0</v>
      </c>
      <c r="L259" s="136"/>
      <c r="M259" s="141"/>
      <c r="N259" s="142"/>
      <c r="O259" s="142"/>
      <c r="P259" s="143">
        <f>P260</f>
        <v>0</v>
      </c>
      <c r="Q259" s="142"/>
      <c r="R259" s="143">
        <f>R260</f>
        <v>0</v>
      </c>
      <c r="S259" s="142"/>
      <c r="T259" s="144">
        <f>T260</f>
        <v>0</v>
      </c>
      <c r="AR259" s="137" t="s">
        <v>80</v>
      </c>
      <c r="AT259" s="145" t="s">
        <v>72</v>
      </c>
      <c r="AU259" s="145" t="s">
        <v>80</v>
      </c>
      <c r="AY259" s="137" t="s">
        <v>159</v>
      </c>
      <c r="BK259" s="146">
        <f>BK260</f>
        <v>0</v>
      </c>
    </row>
    <row r="260" spans="1:65" s="2" customFormat="1" ht="55.5" customHeight="1">
      <c r="A260" s="33"/>
      <c r="B260" s="149"/>
      <c r="C260" s="150" t="s">
        <v>280</v>
      </c>
      <c r="D260" s="150" t="s">
        <v>162</v>
      </c>
      <c r="E260" s="151" t="s">
        <v>737</v>
      </c>
      <c r="F260" s="152" t="s">
        <v>738</v>
      </c>
      <c r="G260" s="153" t="s">
        <v>721</v>
      </c>
      <c r="H260" s="154">
        <v>117.92400000000001</v>
      </c>
      <c r="I260" s="155"/>
      <c r="J260" s="156">
        <f>ROUND(I260*H260,2)</f>
        <v>0</v>
      </c>
      <c r="K260" s="152" t="s">
        <v>166</v>
      </c>
      <c r="L260" s="34"/>
      <c r="M260" s="157" t="s">
        <v>1</v>
      </c>
      <c r="N260" s="158" t="s">
        <v>39</v>
      </c>
      <c r="O260" s="59"/>
      <c r="P260" s="159">
        <f>O260*H260</f>
        <v>0</v>
      </c>
      <c r="Q260" s="159">
        <v>0</v>
      </c>
      <c r="R260" s="159">
        <f>Q260*H260</f>
        <v>0</v>
      </c>
      <c r="S260" s="159">
        <v>0</v>
      </c>
      <c r="T260" s="160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1" t="s">
        <v>167</v>
      </c>
      <c r="AT260" s="161" t="s">
        <v>162</v>
      </c>
      <c r="AU260" s="161" t="s">
        <v>86</v>
      </c>
      <c r="AY260" s="18" t="s">
        <v>159</v>
      </c>
      <c r="BE260" s="162">
        <f>IF(N260="základní",J260,0)</f>
        <v>0</v>
      </c>
      <c r="BF260" s="162">
        <f>IF(N260="snížená",J260,0)</f>
        <v>0</v>
      </c>
      <c r="BG260" s="162">
        <f>IF(N260="zákl. přenesená",J260,0)</f>
        <v>0</v>
      </c>
      <c r="BH260" s="162">
        <f>IF(N260="sníž. přenesená",J260,0)</f>
        <v>0</v>
      </c>
      <c r="BI260" s="162">
        <f>IF(N260="nulová",J260,0)</f>
        <v>0</v>
      </c>
      <c r="BJ260" s="18" t="s">
        <v>86</v>
      </c>
      <c r="BK260" s="162">
        <f>ROUND(I260*H260,2)</f>
        <v>0</v>
      </c>
      <c r="BL260" s="18" t="s">
        <v>167</v>
      </c>
      <c r="BM260" s="161" t="s">
        <v>2263</v>
      </c>
    </row>
    <row r="261" spans="1:65" s="12" customFormat="1" ht="25.9" customHeight="1">
      <c r="B261" s="136"/>
      <c r="D261" s="137" t="s">
        <v>72</v>
      </c>
      <c r="E261" s="138" t="s">
        <v>740</v>
      </c>
      <c r="F261" s="138" t="s">
        <v>740</v>
      </c>
      <c r="I261" s="139"/>
      <c r="J261" s="140">
        <f>BK261</f>
        <v>0</v>
      </c>
      <c r="L261" s="136"/>
      <c r="M261" s="141"/>
      <c r="N261" s="142"/>
      <c r="O261" s="142"/>
      <c r="P261" s="143">
        <f>P262+P270+P276</f>
        <v>0</v>
      </c>
      <c r="Q261" s="142"/>
      <c r="R261" s="143">
        <f>R262+R270+R276</f>
        <v>0.28452447000000003</v>
      </c>
      <c r="S261" s="142"/>
      <c r="T261" s="144">
        <f>T262+T270+T276</f>
        <v>0</v>
      </c>
      <c r="AR261" s="137" t="s">
        <v>86</v>
      </c>
      <c r="AT261" s="145" t="s">
        <v>72</v>
      </c>
      <c r="AU261" s="145" t="s">
        <v>73</v>
      </c>
      <c r="AY261" s="137" t="s">
        <v>159</v>
      </c>
      <c r="BK261" s="146">
        <f>BK262+BK270+BK276</f>
        <v>0</v>
      </c>
    </row>
    <row r="262" spans="1:65" s="12" customFormat="1" ht="22.9" customHeight="1">
      <c r="B262" s="136"/>
      <c r="D262" s="137" t="s">
        <v>72</v>
      </c>
      <c r="E262" s="147" t="s">
        <v>926</v>
      </c>
      <c r="F262" s="147" t="s">
        <v>927</v>
      </c>
      <c r="I262" s="139"/>
      <c r="J262" s="148">
        <f>BK262</f>
        <v>0</v>
      </c>
      <c r="L262" s="136"/>
      <c r="M262" s="141"/>
      <c r="N262" s="142"/>
      <c r="O262" s="142"/>
      <c r="P262" s="143">
        <f>SUM(P263:P269)</f>
        <v>0</v>
      </c>
      <c r="Q262" s="142"/>
      <c r="R262" s="143">
        <f>SUM(R263:R269)</f>
        <v>0.28320147000000001</v>
      </c>
      <c r="S262" s="142"/>
      <c r="T262" s="144">
        <f>SUM(T263:T269)</f>
        <v>0</v>
      </c>
      <c r="AR262" s="137" t="s">
        <v>86</v>
      </c>
      <c r="AT262" s="145" t="s">
        <v>72</v>
      </c>
      <c r="AU262" s="145" t="s">
        <v>80</v>
      </c>
      <c r="AY262" s="137" t="s">
        <v>159</v>
      </c>
      <c r="BK262" s="146">
        <f>SUM(BK263:BK269)</f>
        <v>0</v>
      </c>
    </row>
    <row r="263" spans="1:65" s="2" customFormat="1" ht="49.15" customHeight="1">
      <c r="A263" s="33"/>
      <c r="B263" s="149"/>
      <c r="C263" s="150" t="s">
        <v>390</v>
      </c>
      <c r="D263" s="150" t="s">
        <v>162</v>
      </c>
      <c r="E263" s="151" t="s">
        <v>2264</v>
      </c>
      <c r="F263" s="152" t="s">
        <v>2265</v>
      </c>
      <c r="G263" s="153" t="s">
        <v>165</v>
      </c>
      <c r="H263" s="154">
        <v>34.563000000000002</v>
      </c>
      <c r="I263" s="155"/>
      <c r="J263" s="156">
        <f>ROUND(I263*H263,2)</f>
        <v>0</v>
      </c>
      <c r="K263" s="152" t="s">
        <v>166</v>
      </c>
      <c r="L263" s="34"/>
      <c r="M263" s="157" t="s">
        <v>1</v>
      </c>
      <c r="N263" s="158" t="s">
        <v>39</v>
      </c>
      <c r="O263" s="59"/>
      <c r="P263" s="159">
        <f>O263*H263</f>
        <v>0</v>
      </c>
      <c r="Q263" s="159">
        <v>6.6899999999999998E-3</v>
      </c>
      <c r="R263" s="159">
        <f>Q263*H263</f>
        <v>0.23122647000000002</v>
      </c>
      <c r="S263" s="159">
        <v>0</v>
      </c>
      <c r="T263" s="160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1" t="s">
        <v>209</v>
      </c>
      <c r="AT263" s="161" t="s">
        <v>162</v>
      </c>
      <c r="AU263" s="161" t="s">
        <v>86</v>
      </c>
      <c r="AY263" s="18" t="s">
        <v>159</v>
      </c>
      <c r="BE263" s="162">
        <f>IF(N263="základní",J263,0)</f>
        <v>0</v>
      </c>
      <c r="BF263" s="162">
        <f>IF(N263="snížená",J263,0)</f>
        <v>0</v>
      </c>
      <c r="BG263" s="162">
        <f>IF(N263="zákl. přenesená",J263,0)</f>
        <v>0</v>
      </c>
      <c r="BH263" s="162">
        <f>IF(N263="sníž. přenesená",J263,0)</f>
        <v>0</v>
      </c>
      <c r="BI263" s="162">
        <f>IF(N263="nulová",J263,0)</f>
        <v>0</v>
      </c>
      <c r="BJ263" s="18" t="s">
        <v>86</v>
      </c>
      <c r="BK263" s="162">
        <f>ROUND(I263*H263,2)</f>
        <v>0</v>
      </c>
      <c r="BL263" s="18" t="s">
        <v>209</v>
      </c>
      <c r="BM263" s="161" t="s">
        <v>2266</v>
      </c>
    </row>
    <row r="264" spans="1:65" s="15" customFormat="1" ht="11.25">
      <c r="B264" s="180"/>
      <c r="D264" s="164" t="s">
        <v>168</v>
      </c>
      <c r="E264" s="181" t="s">
        <v>1</v>
      </c>
      <c r="F264" s="182" t="s">
        <v>2267</v>
      </c>
      <c r="H264" s="181" t="s">
        <v>1</v>
      </c>
      <c r="I264" s="183"/>
      <c r="L264" s="180"/>
      <c r="M264" s="184"/>
      <c r="N264" s="185"/>
      <c r="O264" s="185"/>
      <c r="P264" s="185"/>
      <c r="Q264" s="185"/>
      <c r="R264" s="185"/>
      <c r="S264" s="185"/>
      <c r="T264" s="186"/>
      <c r="AT264" s="181" t="s">
        <v>168</v>
      </c>
      <c r="AU264" s="181" t="s">
        <v>86</v>
      </c>
      <c r="AV264" s="15" t="s">
        <v>80</v>
      </c>
      <c r="AW264" s="15" t="s">
        <v>30</v>
      </c>
      <c r="AX264" s="15" t="s">
        <v>73</v>
      </c>
      <c r="AY264" s="181" t="s">
        <v>159</v>
      </c>
    </row>
    <row r="265" spans="1:65" s="13" customFormat="1" ht="11.25">
      <c r="B265" s="163"/>
      <c r="D265" s="164" t="s">
        <v>168</v>
      </c>
      <c r="E265" s="165" t="s">
        <v>1</v>
      </c>
      <c r="F265" s="166" t="s">
        <v>2268</v>
      </c>
      <c r="H265" s="167">
        <v>34.563000000000002</v>
      </c>
      <c r="I265" s="168"/>
      <c r="L265" s="163"/>
      <c r="M265" s="169"/>
      <c r="N265" s="170"/>
      <c r="O265" s="170"/>
      <c r="P265" s="170"/>
      <c r="Q265" s="170"/>
      <c r="R265" s="170"/>
      <c r="S265" s="170"/>
      <c r="T265" s="171"/>
      <c r="AT265" s="165" t="s">
        <v>168</v>
      </c>
      <c r="AU265" s="165" t="s">
        <v>86</v>
      </c>
      <c r="AV265" s="13" t="s">
        <v>86</v>
      </c>
      <c r="AW265" s="13" t="s">
        <v>30</v>
      </c>
      <c r="AX265" s="13" t="s">
        <v>80</v>
      </c>
      <c r="AY265" s="165" t="s">
        <v>159</v>
      </c>
    </row>
    <row r="266" spans="1:65" s="2" customFormat="1" ht="37.9" customHeight="1">
      <c r="A266" s="33"/>
      <c r="B266" s="149"/>
      <c r="C266" s="150" t="s">
        <v>284</v>
      </c>
      <c r="D266" s="150" t="s">
        <v>162</v>
      </c>
      <c r="E266" s="151" t="s">
        <v>2269</v>
      </c>
      <c r="F266" s="152" t="s">
        <v>2270</v>
      </c>
      <c r="G266" s="153" t="s">
        <v>246</v>
      </c>
      <c r="H266" s="154">
        <v>17.5</v>
      </c>
      <c r="I266" s="155"/>
      <c r="J266" s="156">
        <f>ROUND(I266*H266,2)</f>
        <v>0</v>
      </c>
      <c r="K266" s="152" t="s">
        <v>166</v>
      </c>
      <c r="L266" s="34"/>
      <c r="M266" s="157" t="s">
        <v>1</v>
      </c>
      <c r="N266" s="158" t="s">
        <v>39</v>
      </c>
      <c r="O266" s="59"/>
      <c r="P266" s="159">
        <f>O266*H266</f>
        <v>0</v>
      </c>
      <c r="Q266" s="159">
        <v>2.97E-3</v>
      </c>
      <c r="R266" s="159">
        <f>Q266*H266</f>
        <v>5.1975E-2</v>
      </c>
      <c r="S266" s="159">
        <v>0</v>
      </c>
      <c r="T266" s="160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1" t="s">
        <v>209</v>
      </c>
      <c r="AT266" s="161" t="s">
        <v>162</v>
      </c>
      <c r="AU266" s="161" t="s">
        <v>86</v>
      </c>
      <c r="AY266" s="18" t="s">
        <v>159</v>
      </c>
      <c r="BE266" s="162">
        <f>IF(N266="základní",J266,0)</f>
        <v>0</v>
      </c>
      <c r="BF266" s="162">
        <f>IF(N266="snížená",J266,0)</f>
        <v>0</v>
      </c>
      <c r="BG266" s="162">
        <f>IF(N266="zákl. přenesená",J266,0)</f>
        <v>0</v>
      </c>
      <c r="BH266" s="162">
        <f>IF(N266="sníž. přenesená",J266,0)</f>
        <v>0</v>
      </c>
      <c r="BI266" s="162">
        <f>IF(N266="nulová",J266,0)</f>
        <v>0</v>
      </c>
      <c r="BJ266" s="18" t="s">
        <v>86</v>
      </c>
      <c r="BK266" s="162">
        <f>ROUND(I266*H266,2)</f>
        <v>0</v>
      </c>
      <c r="BL266" s="18" t="s">
        <v>209</v>
      </c>
      <c r="BM266" s="161" t="s">
        <v>2271</v>
      </c>
    </row>
    <row r="267" spans="1:65" s="15" customFormat="1" ht="11.25">
      <c r="B267" s="180"/>
      <c r="D267" s="164" t="s">
        <v>168</v>
      </c>
      <c r="E267" s="181" t="s">
        <v>1</v>
      </c>
      <c r="F267" s="182" t="s">
        <v>2272</v>
      </c>
      <c r="H267" s="181" t="s">
        <v>1</v>
      </c>
      <c r="I267" s="183"/>
      <c r="L267" s="180"/>
      <c r="M267" s="184"/>
      <c r="N267" s="185"/>
      <c r="O267" s="185"/>
      <c r="P267" s="185"/>
      <c r="Q267" s="185"/>
      <c r="R267" s="185"/>
      <c r="S267" s="185"/>
      <c r="T267" s="186"/>
      <c r="AT267" s="181" t="s">
        <v>168</v>
      </c>
      <c r="AU267" s="181" t="s">
        <v>86</v>
      </c>
      <c r="AV267" s="15" t="s">
        <v>80</v>
      </c>
      <c r="AW267" s="15" t="s">
        <v>30</v>
      </c>
      <c r="AX267" s="15" t="s">
        <v>73</v>
      </c>
      <c r="AY267" s="181" t="s">
        <v>159</v>
      </c>
    </row>
    <row r="268" spans="1:65" s="13" customFormat="1" ht="11.25">
      <c r="B268" s="163"/>
      <c r="D268" s="164" t="s">
        <v>168</v>
      </c>
      <c r="E268" s="165" t="s">
        <v>1</v>
      </c>
      <c r="F268" s="166" t="s">
        <v>2273</v>
      </c>
      <c r="H268" s="167">
        <v>17.5</v>
      </c>
      <c r="I268" s="168"/>
      <c r="L268" s="163"/>
      <c r="M268" s="169"/>
      <c r="N268" s="170"/>
      <c r="O268" s="170"/>
      <c r="P268" s="170"/>
      <c r="Q268" s="170"/>
      <c r="R268" s="170"/>
      <c r="S268" s="170"/>
      <c r="T268" s="171"/>
      <c r="AT268" s="165" t="s">
        <v>168</v>
      </c>
      <c r="AU268" s="165" t="s">
        <v>86</v>
      </c>
      <c r="AV268" s="13" t="s">
        <v>86</v>
      </c>
      <c r="AW268" s="13" t="s">
        <v>30</v>
      </c>
      <c r="AX268" s="13" t="s">
        <v>80</v>
      </c>
      <c r="AY268" s="165" t="s">
        <v>159</v>
      </c>
    </row>
    <row r="269" spans="1:65" s="2" customFormat="1" ht="49.15" customHeight="1">
      <c r="A269" s="33"/>
      <c r="B269" s="149"/>
      <c r="C269" s="150" t="s">
        <v>400</v>
      </c>
      <c r="D269" s="150" t="s">
        <v>162</v>
      </c>
      <c r="E269" s="151" t="s">
        <v>1080</v>
      </c>
      <c r="F269" s="152" t="s">
        <v>1081</v>
      </c>
      <c r="G269" s="153" t="s">
        <v>721</v>
      </c>
      <c r="H269" s="154">
        <v>0.28299999999999997</v>
      </c>
      <c r="I269" s="155"/>
      <c r="J269" s="156">
        <f>ROUND(I269*H269,2)</f>
        <v>0</v>
      </c>
      <c r="K269" s="152" t="s">
        <v>166</v>
      </c>
      <c r="L269" s="34"/>
      <c r="M269" s="157" t="s">
        <v>1</v>
      </c>
      <c r="N269" s="158" t="s">
        <v>39</v>
      </c>
      <c r="O269" s="59"/>
      <c r="P269" s="159">
        <f>O269*H269</f>
        <v>0</v>
      </c>
      <c r="Q269" s="159">
        <v>0</v>
      </c>
      <c r="R269" s="159">
        <f>Q269*H269</f>
        <v>0</v>
      </c>
      <c r="S269" s="159">
        <v>0</v>
      </c>
      <c r="T269" s="160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1" t="s">
        <v>209</v>
      </c>
      <c r="AT269" s="161" t="s">
        <v>162</v>
      </c>
      <c r="AU269" s="161" t="s">
        <v>86</v>
      </c>
      <c r="AY269" s="18" t="s">
        <v>159</v>
      </c>
      <c r="BE269" s="162">
        <f>IF(N269="základní",J269,0)</f>
        <v>0</v>
      </c>
      <c r="BF269" s="162">
        <f>IF(N269="snížená",J269,0)</f>
        <v>0</v>
      </c>
      <c r="BG269" s="162">
        <f>IF(N269="zákl. přenesená",J269,0)</f>
        <v>0</v>
      </c>
      <c r="BH269" s="162">
        <f>IF(N269="sníž. přenesená",J269,0)</f>
        <v>0</v>
      </c>
      <c r="BI269" s="162">
        <f>IF(N269="nulová",J269,0)</f>
        <v>0</v>
      </c>
      <c r="BJ269" s="18" t="s">
        <v>86</v>
      </c>
      <c r="BK269" s="162">
        <f>ROUND(I269*H269,2)</f>
        <v>0</v>
      </c>
      <c r="BL269" s="18" t="s">
        <v>209</v>
      </c>
      <c r="BM269" s="161" t="s">
        <v>2274</v>
      </c>
    </row>
    <row r="270" spans="1:65" s="12" customFormat="1" ht="22.9" customHeight="1">
      <c r="B270" s="136"/>
      <c r="D270" s="137" t="s">
        <v>72</v>
      </c>
      <c r="E270" s="147" t="s">
        <v>2275</v>
      </c>
      <c r="F270" s="147" t="s">
        <v>2276</v>
      </c>
      <c r="I270" s="139"/>
      <c r="J270" s="148">
        <f>BK270</f>
        <v>0</v>
      </c>
      <c r="L270" s="136"/>
      <c r="M270" s="141"/>
      <c r="N270" s="142"/>
      <c r="O270" s="142"/>
      <c r="P270" s="143">
        <f>SUM(P271:P275)</f>
        <v>0</v>
      </c>
      <c r="Q270" s="142"/>
      <c r="R270" s="143">
        <f>SUM(R271:R275)</f>
        <v>0</v>
      </c>
      <c r="S270" s="142"/>
      <c r="T270" s="144">
        <f>SUM(T271:T275)</f>
        <v>0</v>
      </c>
      <c r="AR270" s="137" t="s">
        <v>86</v>
      </c>
      <c r="AT270" s="145" t="s">
        <v>72</v>
      </c>
      <c r="AU270" s="145" t="s">
        <v>80</v>
      </c>
      <c r="AY270" s="137" t="s">
        <v>159</v>
      </c>
      <c r="BK270" s="146">
        <f>SUM(BK271:BK275)</f>
        <v>0</v>
      </c>
    </row>
    <row r="271" spans="1:65" s="2" customFormat="1" ht="37.9" customHeight="1">
      <c r="A271" s="33"/>
      <c r="B271" s="149"/>
      <c r="C271" s="150" t="s">
        <v>287</v>
      </c>
      <c r="D271" s="150" t="s">
        <v>162</v>
      </c>
      <c r="E271" s="151" t="s">
        <v>2277</v>
      </c>
      <c r="F271" s="152" t="s">
        <v>2278</v>
      </c>
      <c r="G271" s="153" t="s">
        <v>621</v>
      </c>
      <c r="H271" s="154">
        <v>5</v>
      </c>
      <c r="I271" s="155"/>
      <c r="J271" s="156">
        <f>ROUND(I271*H271,2)</f>
        <v>0</v>
      </c>
      <c r="K271" s="152" t="s">
        <v>1</v>
      </c>
      <c r="L271" s="34"/>
      <c r="M271" s="157" t="s">
        <v>1</v>
      </c>
      <c r="N271" s="158" t="s">
        <v>39</v>
      </c>
      <c r="O271" s="59"/>
      <c r="P271" s="159">
        <f>O271*H271</f>
        <v>0</v>
      </c>
      <c r="Q271" s="159">
        <v>0</v>
      </c>
      <c r="R271" s="159">
        <f>Q271*H271</f>
        <v>0</v>
      </c>
      <c r="S271" s="159">
        <v>0</v>
      </c>
      <c r="T271" s="160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1" t="s">
        <v>209</v>
      </c>
      <c r="AT271" s="161" t="s">
        <v>162</v>
      </c>
      <c r="AU271" s="161" t="s">
        <v>86</v>
      </c>
      <c r="AY271" s="18" t="s">
        <v>159</v>
      </c>
      <c r="BE271" s="162">
        <f>IF(N271="základní",J271,0)</f>
        <v>0</v>
      </c>
      <c r="BF271" s="162">
        <f>IF(N271="snížená",J271,0)</f>
        <v>0</v>
      </c>
      <c r="BG271" s="162">
        <f>IF(N271="zákl. přenesená",J271,0)</f>
        <v>0</v>
      </c>
      <c r="BH271" s="162">
        <f>IF(N271="sníž. přenesená",J271,0)</f>
        <v>0</v>
      </c>
      <c r="BI271" s="162">
        <f>IF(N271="nulová",J271,0)</f>
        <v>0</v>
      </c>
      <c r="BJ271" s="18" t="s">
        <v>86</v>
      </c>
      <c r="BK271" s="162">
        <f>ROUND(I271*H271,2)</f>
        <v>0</v>
      </c>
      <c r="BL271" s="18" t="s">
        <v>209</v>
      </c>
      <c r="BM271" s="161" t="s">
        <v>2279</v>
      </c>
    </row>
    <row r="272" spans="1:65" s="2" customFormat="1" ht="16.5" customHeight="1">
      <c r="A272" s="33"/>
      <c r="B272" s="149"/>
      <c r="C272" s="150" t="s">
        <v>408</v>
      </c>
      <c r="D272" s="150" t="s">
        <v>162</v>
      </c>
      <c r="E272" s="151" t="s">
        <v>2280</v>
      </c>
      <c r="F272" s="152" t="s">
        <v>2281</v>
      </c>
      <c r="G272" s="153" t="s">
        <v>165</v>
      </c>
      <c r="H272" s="154">
        <v>19.8</v>
      </c>
      <c r="I272" s="155"/>
      <c r="J272" s="156">
        <f>ROUND(I272*H272,2)</f>
        <v>0</v>
      </c>
      <c r="K272" s="152" t="s">
        <v>1</v>
      </c>
      <c r="L272" s="34"/>
      <c r="M272" s="157" t="s">
        <v>1</v>
      </c>
      <c r="N272" s="158" t="s">
        <v>39</v>
      </c>
      <c r="O272" s="59"/>
      <c r="P272" s="159">
        <f>O272*H272</f>
        <v>0</v>
      </c>
      <c r="Q272" s="159">
        <v>0</v>
      </c>
      <c r="R272" s="159">
        <f>Q272*H272</f>
        <v>0</v>
      </c>
      <c r="S272" s="159">
        <v>0</v>
      </c>
      <c r="T272" s="160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1" t="s">
        <v>209</v>
      </c>
      <c r="AT272" s="161" t="s">
        <v>162</v>
      </c>
      <c r="AU272" s="161" t="s">
        <v>86</v>
      </c>
      <c r="AY272" s="18" t="s">
        <v>159</v>
      </c>
      <c r="BE272" s="162">
        <f>IF(N272="základní",J272,0)</f>
        <v>0</v>
      </c>
      <c r="BF272" s="162">
        <f>IF(N272="snížená",J272,0)</f>
        <v>0</v>
      </c>
      <c r="BG272" s="162">
        <f>IF(N272="zákl. přenesená",J272,0)</f>
        <v>0</v>
      </c>
      <c r="BH272" s="162">
        <f>IF(N272="sníž. přenesená",J272,0)</f>
        <v>0</v>
      </c>
      <c r="BI272" s="162">
        <f>IF(N272="nulová",J272,0)</f>
        <v>0</v>
      </c>
      <c r="BJ272" s="18" t="s">
        <v>86</v>
      </c>
      <c r="BK272" s="162">
        <f>ROUND(I272*H272,2)</f>
        <v>0</v>
      </c>
      <c r="BL272" s="18" t="s">
        <v>209</v>
      </c>
      <c r="BM272" s="161" t="s">
        <v>2282</v>
      </c>
    </row>
    <row r="273" spans="1:65" s="13" customFormat="1" ht="11.25">
      <c r="B273" s="163"/>
      <c r="D273" s="164" t="s">
        <v>168</v>
      </c>
      <c r="E273" s="165" t="s">
        <v>1</v>
      </c>
      <c r="F273" s="166" t="s">
        <v>2283</v>
      </c>
      <c r="H273" s="167">
        <v>19.8</v>
      </c>
      <c r="I273" s="168"/>
      <c r="L273" s="163"/>
      <c r="M273" s="169"/>
      <c r="N273" s="170"/>
      <c r="O273" s="170"/>
      <c r="P273" s="170"/>
      <c r="Q273" s="170"/>
      <c r="R273" s="170"/>
      <c r="S273" s="170"/>
      <c r="T273" s="171"/>
      <c r="AT273" s="165" t="s">
        <v>168</v>
      </c>
      <c r="AU273" s="165" t="s">
        <v>86</v>
      </c>
      <c r="AV273" s="13" t="s">
        <v>86</v>
      </c>
      <c r="AW273" s="13" t="s">
        <v>30</v>
      </c>
      <c r="AX273" s="13" t="s">
        <v>80</v>
      </c>
      <c r="AY273" s="165" t="s">
        <v>159</v>
      </c>
    </row>
    <row r="274" spans="1:65" s="2" customFormat="1" ht="24.2" customHeight="1">
      <c r="A274" s="33"/>
      <c r="B274" s="149"/>
      <c r="C274" s="150" t="s">
        <v>291</v>
      </c>
      <c r="D274" s="150" t="s">
        <v>162</v>
      </c>
      <c r="E274" s="151" t="s">
        <v>2284</v>
      </c>
      <c r="F274" s="152" t="s">
        <v>2285</v>
      </c>
      <c r="G274" s="153" t="s">
        <v>246</v>
      </c>
      <c r="H274" s="154">
        <v>6</v>
      </c>
      <c r="I274" s="155"/>
      <c r="J274" s="156">
        <f>ROUND(I274*H274,2)</f>
        <v>0</v>
      </c>
      <c r="K274" s="152" t="s">
        <v>1</v>
      </c>
      <c r="L274" s="34"/>
      <c r="M274" s="157" t="s">
        <v>1</v>
      </c>
      <c r="N274" s="158" t="s">
        <v>39</v>
      </c>
      <c r="O274" s="59"/>
      <c r="P274" s="159">
        <f>O274*H274</f>
        <v>0</v>
      </c>
      <c r="Q274" s="159">
        <v>0</v>
      </c>
      <c r="R274" s="159">
        <f>Q274*H274</f>
        <v>0</v>
      </c>
      <c r="S274" s="159">
        <v>0</v>
      </c>
      <c r="T274" s="160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1" t="s">
        <v>209</v>
      </c>
      <c r="AT274" s="161" t="s">
        <v>162</v>
      </c>
      <c r="AU274" s="161" t="s">
        <v>86</v>
      </c>
      <c r="AY274" s="18" t="s">
        <v>159</v>
      </c>
      <c r="BE274" s="162">
        <f>IF(N274="základní",J274,0)</f>
        <v>0</v>
      </c>
      <c r="BF274" s="162">
        <f>IF(N274="snížená",J274,0)</f>
        <v>0</v>
      </c>
      <c r="BG274" s="162">
        <f>IF(N274="zákl. přenesená",J274,0)</f>
        <v>0</v>
      </c>
      <c r="BH274" s="162">
        <f>IF(N274="sníž. přenesená",J274,0)</f>
        <v>0</v>
      </c>
      <c r="BI274" s="162">
        <f>IF(N274="nulová",J274,0)</f>
        <v>0</v>
      </c>
      <c r="BJ274" s="18" t="s">
        <v>86</v>
      </c>
      <c r="BK274" s="162">
        <f>ROUND(I274*H274,2)</f>
        <v>0</v>
      </c>
      <c r="BL274" s="18" t="s">
        <v>209</v>
      </c>
      <c r="BM274" s="161" t="s">
        <v>2286</v>
      </c>
    </row>
    <row r="275" spans="1:65" s="13" customFormat="1" ht="11.25">
      <c r="B275" s="163"/>
      <c r="D275" s="164" t="s">
        <v>168</v>
      </c>
      <c r="E275" s="165" t="s">
        <v>1</v>
      </c>
      <c r="F275" s="166" t="s">
        <v>2287</v>
      </c>
      <c r="H275" s="167">
        <v>6</v>
      </c>
      <c r="I275" s="168"/>
      <c r="L275" s="163"/>
      <c r="M275" s="169"/>
      <c r="N275" s="170"/>
      <c r="O275" s="170"/>
      <c r="P275" s="170"/>
      <c r="Q275" s="170"/>
      <c r="R275" s="170"/>
      <c r="S275" s="170"/>
      <c r="T275" s="171"/>
      <c r="AT275" s="165" t="s">
        <v>168</v>
      </c>
      <c r="AU275" s="165" t="s">
        <v>86</v>
      </c>
      <c r="AV275" s="13" t="s">
        <v>86</v>
      </c>
      <c r="AW275" s="13" t="s">
        <v>30</v>
      </c>
      <c r="AX275" s="13" t="s">
        <v>80</v>
      </c>
      <c r="AY275" s="165" t="s">
        <v>159</v>
      </c>
    </row>
    <row r="276" spans="1:65" s="12" customFormat="1" ht="22.9" customHeight="1">
      <c r="B276" s="136"/>
      <c r="D276" s="137" t="s">
        <v>72</v>
      </c>
      <c r="E276" s="147" t="s">
        <v>2105</v>
      </c>
      <c r="F276" s="147" t="s">
        <v>2106</v>
      </c>
      <c r="I276" s="139"/>
      <c r="J276" s="148">
        <f>BK276</f>
        <v>0</v>
      </c>
      <c r="L276" s="136"/>
      <c r="M276" s="141"/>
      <c r="N276" s="142"/>
      <c r="O276" s="142"/>
      <c r="P276" s="143">
        <f>SUM(P277:P280)</f>
        <v>0</v>
      </c>
      <c r="Q276" s="142"/>
      <c r="R276" s="143">
        <f>SUM(R277:R280)</f>
        <v>1.3230000000000002E-3</v>
      </c>
      <c r="S276" s="142"/>
      <c r="T276" s="144">
        <f>SUM(T277:T280)</f>
        <v>0</v>
      </c>
      <c r="AR276" s="137" t="s">
        <v>86</v>
      </c>
      <c r="AT276" s="145" t="s">
        <v>72</v>
      </c>
      <c r="AU276" s="145" t="s">
        <v>80</v>
      </c>
      <c r="AY276" s="137" t="s">
        <v>159</v>
      </c>
      <c r="BK276" s="146">
        <f>SUM(BK277:BK280)</f>
        <v>0</v>
      </c>
    </row>
    <row r="277" spans="1:65" s="2" customFormat="1" ht="33" customHeight="1">
      <c r="A277" s="33"/>
      <c r="B277" s="149"/>
      <c r="C277" s="150" t="s">
        <v>418</v>
      </c>
      <c r="D277" s="150" t="s">
        <v>162</v>
      </c>
      <c r="E277" s="151" t="s">
        <v>2115</v>
      </c>
      <c r="F277" s="152" t="s">
        <v>2116</v>
      </c>
      <c r="G277" s="153" t="s">
        <v>165</v>
      </c>
      <c r="H277" s="154">
        <v>2.7</v>
      </c>
      <c r="I277" s="155"/>
      <c r="J277" s="156">
        <f>ROUND(I277*H277,2)</f>
        <v>0</v>
      </c>
      <c r="K277" s="152" t="s">
        <v>166</v>
      </c>
      <c r="L277" s="34"/>
      <c r="M277" s="157" t="s">
        <v>1</v>
      </c>
      <c r="N277" s="158" t="s">
        <v>39</v>
      </c>
      <c r="O277" s="59"/>
      <c r="P277" s="159">
        <f>O277*H277</f>
        <v>0</v>
      </c>
      <c r="Q277" s="159">
        <v>2.0000000000000001E-4</v>
      </c>
      <c r="R277" s="159">
        <f>Q277*H277</f>
        <v>5.4000000000000012E-4</v>
      </c>
      <c r="S277" s="159">
        <v>0</v>
      </c>
      <c r="T277" s="160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1" t="s">
        <v>209</v>
      </c>
      <c r="AT277" s="161" t="s">
        <v>162</v>
      </c>
      <c r="AU277" s="161" t="s">
        <v>86</v>
      </c>
      <c r="AY277" s="18" t="s">
        <v>159</v>
      </c>
      <c r="BE277" s="162">
        <f>IF(N277="základní",J277,0)</f>
        <v>0</v>
      </c>
      <c r="BF277" s="162">
        <f>IF(N277="snížená",J277,0)</f>
        <v>0</v>
      </c>
      <c r="BG277" s="162">
        <f>IF(N277="zákl. přenesená",J277,0)</f>
        <v>0</v>
      </c>
      <c r="BH277" s="162">
        <f>IF(N277="sníž. přenesená",J277,0)</f>
        <v>0</v>
      </c>
      <c r="BI277" s="162">
        <f>IF(N277="nulová",J277,0)</f>
        <v>0</v>
      </c>
      <c r="BJ277" s="18" t="s">
        <v>86</v>
      </c>
      <c r="BK277" s="162">
        <f>ROUND(I277*H277,2)</f>
        <v>0</v>
      </c>
      <c r="BL277" s="18" t="s">
        <v>209</v>
      </c>
      <c r="BM277" s="161" t="s">
        <v>2288</v>
      </c>
    </row>
    <row r="278" spans="1:65" s="15" customFormat="1" ht="11.25">
      <c r="B278" s="180"/>
      <c r="D278" s="164" t="s">
        <v>168</v>
      </c>
      <c r="E278" s="181" t="s">
        <v>1</v>
      </c>
      <c r="F278" s="182" t="s">
        <v>2204</v>
      </c>
      <c r="H278" s="181" t="s">
        <v>1</v>
      </c>
      <c r="I278" s="183"/>
      <c r="L278" s="180"/>
      <c r="M278" s="184"/>
      <c r="N278" s="185"/>
      <c r="O278" s="185"/>
      <c r="P278" s="185"/>
      <c r="Q278" s="185"/>
      <c r="R278" s="185"/>
      <c r="S278" s="185"/>
      <c r="T278" s="186"/>
      <c r="AT278" s="181" t="s">
        <v>168</v>
      </c>
      <c r="AU278" s="181" t="s">
        <v>86</v>
      </c>
      <c r="AV278" s="15" t="s">
        <v>80</v>
      </c>
      <c r="AW278" s="15" t="s">
        <v>30</v>
      </c>
      <c r="AX278" s="15" t="s">
        <v>73</v>
      </c>
      <c r="AY278" s="181" t="s">
        <v>159</v>
      </c>
    </row>
    <row r="279" spans="1:65" s="13" customFormat="1" ht="11.25">
      <c r="B279" s="163"/>
      <c r="D279" s="164" t="s">
        <v>168</v>
      </c>
      <c r="E279" s="165" t="s">
        <v>1</v>
      </c>
      <c r="F279" s="166" t="s">
        <v>2205</v>
      </c>
      <c r="H279" s="167">
        <v>2.7</v>
      </c>
      <c r="I279" s="168"/>
      <c r="L279" s="163"/>
      <c r="M279" s="169"/>
      <c r="N279" s="170"/>
      <c r="O279" s="170"/>
      <c r="P279" s="170"/>
      <c r="Q279" s="170"/>
      <c r="R279" s="170"/>
      <c r="S279" s="170"/>
      <c r="T279" s="171"/>
      <c r="AT279" s="165" t="s">
        <v>168</v>
      </c>
      <c r="AU279" s="165" t="s">
        <v>86</v>
      </c>
      <c r="AV279" s="13" t="s">
        <v>86</v>
      </c>
      <c r="AW279" s="13" t="s">
        <v>30</v>
      </c>
      <c r="AX279" s="13" t="s">
        <v>80</v>
      </c>
      <c r="AY279" s="165" t="s">
        <v>159</v>
      </c>
    </row>
    <row r="280" spans="1:65" s="2" customFormat="1" ht="37.9" customHeight="1">
      <c r="A280" s="33"/>
      <c r="B280" s="149"/>
      <c r="C280" s="150" t="s">
        <v>297</v>
      </c>
      <c r="D280" s="150" t="s">
        <v>162</v>
      </c>
      <c r="E280" s="151" t="s">
        <v>2123</v>
      </c>
      <c r="F280" s="152" t="s">
        <v>2124</v>
      </c>
      <c r="G280" s="153" t="s">
        <v>165</v>
      </c>
      <c r="H280" s="154">
        <v>2.7</v>
      </c>
      <c r="I280" s="155"/>
      <c r="J280" s="156">
        <f>ROUND(I280*H280,2)</f>
        <v>0</v>
      </c>
      <c r="K280" s="152" t="s">
        <v>166</v>
      </c>
      <c r="L280" s="34"/>
      <c r="M280" s="209" t="s">
        <v>1</v>
      </c>
      <c r="N280" s="210" t="s">
        <v>39</v>
      </c>
      <c r="O280" s="211"/>
      <c r="P280" s="212">
        <f>O280*H280</f>
        <v>0</v>
      </c>
      <c r="Q280" s="212">
        <v>2.9E-4</v>
      </c>
      <c r="R280" s="212">
        <f>Q280*H280</f>
        <v>7.8300000000000006E-4</v>
      </c>
      <c r="S280" s="212">
        <v>0</v>
      </c>
      <c r="T280" s="213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1" t="s">
        <v>209</v>
      </c>
      <c r="AT280" s="161" t="s">
        <v>162</v>
      </c>
      <c r="AU280" s="161" t="s">
        <v>86</v>
      </c>
      <c r="AY280" s="18" t="s">
        <v>159</v>
      </c>
      <c r="BE280" s="162">
        <f>IF(N280="základní",J280,0)</f>
        <v>0</v>
      </c>
      <c r="BF280" s="162">
        <f>IF(N280="snížená",J280,0)</f>
        <v>0</v>
      </c>
      <c r="BG280" s="162">
        <f>IF(N280="zákl. přenesená",J280,0)</f>
        <v>0</v>
      </c>
      <c r="BH280" s="162">
        <f>IF(N280="sníž. přenesená",J280,0)</f>
        <v>0</v>
      </c>
      <c r="BI280" s="162">
        <f>IF(N280="nulová",J280,0)</f>
        <v>0</v>
      </c>
      <c r="BJ280" s="18" t="s">
        <v>86</v>
      </c>
      <c r="BK280" s="162">
        <f>ROUND(I280*H280,2)</f>
        <v>0</v>
      </c>
      <c r="BL280" s="18" t="s">
        <v>209</v>
      </c>
      <c r="BM280" s="161" t="s">
        <v>2289</v>
      </c>
    </row>
    <row r="281" spans="1:65" s="2" customFormat="1" ht="6.95" customHeight="1">
      <c r="A281" s="33"/>
      <c r="B281" s="48"/>
      <c r="C281" s="49"/>
      <c r="D281" s="49"/>
      <c r="E281" s="49"/>
      <c r="F281" s="49"/>
      <c r="G281" s="49"/>
      <c r="H281" s="49"/>
      <c r="I281" s="49"/>
      <c r="J281" s="49"/>
      <c r="K281" s="49"/>
      <c r="L281" s="34"/>
      <c r="M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</row>
  </sheetData>
  <autoFilter ref="C134:K280" xr:uid="{00000000-0009-0000-0000-000008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22</vt:i4>
      </vt:variant>
    </vt:vector>
  </HeadingPairs>
  <TitlesOfParts>
    <vt:vector size="33" baseType="lpstr">
      <vt:lpstr>Rekapitulace stavby</vt:lpstr>
      <vt:lpstr>101.1 - Stavební část-uzn...</vt:lpstr>
      <vt:lpstr>101.2 - ZTI - uznatelné</vt:lpstr>
      <vt:lpstr>101.3 - Silnoproud</vt:lpstr>
      <vt:lpstr>101.4 - Slaboproud</vt:lpstr>
      <vt:lpstr>101.5 - Bleskosvod</vt:lpstr>
      <vt:lpstr>101.9 - Vedlejší rozpočto...</vt:lpstr>
      <vt:lpstr>102.1 - Stavební část - n...</vt:lpstr>
      <vt:lpstr>102.2 - Lodžie</vt:lpstr>
      <vt:lpstr>102.3 - ZTI - neuznatelné</vt:lpstr>
      <vt:lpstr>102.4 - Vedlejší rozpočto...</vt:lpstr>
      <vt:lpstr>'101.1 - Stavební část-uzn...'!Názvy_tisku</vt:lpstr>
      <vt:lpstr>'101.2 - ZTI - uznatelné'!Názvy_tisku</vt:lpstr>
      <vt:lpstr>'101.3 - Silnoproud'!Názvy_tisku</vt:lpstr>
      <vt:lpstr>'101.4 - Slaboproud'!Názvy_tisku</vt:lpstr>
      <vt:lpstr>'101.5 - Bleskosvod'!Názvy_tisku</vt:lpstr>
      <vt:lpstr>'101.9 - Vedlejší rozpočto...'!Názvy_tisku</vt:lpstr>
      <vt:lpstr>'102.1 - Stavební část - n...'!Názvy_tisku</vt:lpstr>
      <vt:lpstr>'102.2 - Lodžie'!Názvy_tisku</vt:lpstr>
      <vt:lpstr>'102.3 - ZTI - neuznatelné'!Názvy_tisku</vt:lpstr>
      <vt:lpstr>'102.4 - Vedlejší rozpočto...'!Názvy_tisku</vt:lpstr>
      <vt:lpstr>'Rekapitulace stavby'!Názvy_tisku</vt:lpstr>
      <vt:lpstr>'101.1 - Stavební část-uzn...'!Oblast_tisku</vt:lpstr>
      <vt:lpstr>'101.2 - ZTI - uznatelné'!Oblast_tisku</vt:lpstr>
      <vt:lpstr>'101.3 - Silnoproud'!Oblast_tisku</vt:lpstr>
      <vt:lpstr>'101.4 - Slaboproud'!Oblast_tisku</vt:lpstr>
      <vt:lpstr>'101.5 - Bleskosvod'!Oblast_tisku</vt:lpstr>
      <vt:lpstr>'101.9 - Vedlejší rozpočto...'!Oblast_tisku</vt:lpstr>
      <vt:lpstr>'102.1 - Stavební část - n...'!Oblast_tisku</vt:lpstr>
      <vt:lpstr>'102.2 - Lodžie'!Oblast_tisku</vt:lpstr>
      <vt:lpstr>'102.3 - ZTI - neuznatelné'!Oblast_tisku</vt:lpstr>
      <vt:lpstr>'102.4 - Vedlejší rozpočto...'!Oblast_tisku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DESKTOP-DPMJUDL\Uzivatel</dc:creator>
  <cp:lastModifiedBy>Tomáš Šturala</cp:lastModifiedBy>
  <dcterms:created xsi:type="dcterms:W3CDTF">2021-12-01T08:37:38Z</dcterms:created>
  <dcterms:modified xsi:type="dcterms:W3CDTF">2021-12-22T16:09:15Z</dcterms:modified>
</cp:coreProperties>
</file>