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22\Odstranění odpadních vod\3. ZD_fn_220126\"/>
    </mc:Choice>
  </mc:AlternateContent>
  <workbookProtection workbookAlgorithmName="SHA-512" workbookHashValue="dUpyF8xfFDRJOjjHQA1OmaJQvvRe4ixef5jXlY8RUQyNhS26Dj3YVPc1edag5gk5M7HX213MGT59V4uBemYobA==" workbookSaltValue="O3tZasCCO07Ywm0gIFMtOQ==" workbookSpinCount="100000" lockStructure="1"/>
  <bookViews>
    <workbookView xWindow="0" yWindow="0" windowWidth="23040" windowHeight="8472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K39" i="1" l="1"/>
  <c r="C37" i="1" l="1"/>
  <c r="B37" i="1"/>
  <c r="K38" i="1"/>
  <c r="C40" i="1"/>
  <c r="C41" i="1"/>
  <c r="L14" i="1"/>
  <c r="D14" i="1"/>
  <c r="K37" i="1" l="1"/>
  <c r="K36" i="1"/>
  <c r="D45" i="1"/>
  <c r="K41" i="1" s="1"/>
  <c r="C45" i="1"/>
  <c r="K40" i="1" s="1"/>
  <c r="C38" i="1"/>
  <c r="C42" i="1" s="1"/>
  <c r="B38" i="1"/>
  <c r="B42" i="1" s="1"/>
  <c r="B14" i="1"/>
  <c r="H8" i="1"/>
  <c r="G8" i="1"/>
  <c r="D8" i="1"/>
  <c r="L7" i="1"/>
  <c r="K7" i="1"/>
  <c r="H7" i="1"/>
  <c r="G7" i="1"/>
  <c r="E7" i="1"/>
  <c r="D7" i="1"/>
  <c r="L6" i="1"/>
  <c r="K6" i="1"/>
  <c r="J6" i="1"/>
  <c r="H6" i="1"/>
  <c r="G6" i="1"/>
  <c r="F6" i="1"/>
  <c r="E6" i="1"/>
  <c r="D6" i="1"/>
  <c r="C6" i="1"/>
  <c r="L5" i="1"/>
  <c r="K5" i="1"/>
  <c r="J5" i="1"/>
  <c r="I5" i="1"/>
  <c r="H5" i="1"/>
  <c r="F5" i="1"/>
  <c r="E5" i="1"/>
  <c r="D5" i="1"/>
  <c r="C5" i="1"/>
  <c r="M4" i="1"/>
  <c r="M14" i="1" s="1"/>
  <c r="L4" i="1"/>
  <c r="K4" i="1"/>
  <c r="I4" i="1"/>
  <c r="H4" i="1"/>
  <c r="H14" i="1" s="1"/>
  <c r="G4" i="1"/>
  <c r="F4" i="1"/>
  <c r="E4" i="1"/>
  <c r="D4" i="1"/>
  <c r="C4" i="1"/>
  <c r="K42" i="1" l="1"/>
  <c r="B43" i="1" s="1"/>
  <c r="E14" i="1"/>
  <c r="C14" i="1"/>
  <c r="F14" i="1"/>
  <c r="K14" i="1"/>
  <c r="J14" i="1"/>
  <c r="I14" i="1"/>
  <c r="G14" i="1"/>
  <c r="B15" i="1" l="1"/>
  <c r="B57" i="1" s="1"/>
</calcChain>
</file>

<file path=xl/sharedStrings.xml><?xml version="1.0" encoding="utf-8"?>
<sst xmlns="http://schemas.openxmlformats.org/spreadsheetml/2006/main" count="108" uniqueCount="73">
  <si>
    <t>SLUŽBA</t>
  </si>
  <si>
    <t>Vývoz 1 - množství v t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</si>
  <si>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</si>
  <si>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</si>
  <si>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</si>
  <si>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</si>
  <si>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</si>
  <si>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</si>
  <si>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</si>
  <si>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</si>
  <si>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</si>
  <si>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</si>
  <si>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</si>
  <si>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</si>
  <si>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Vývoz 2 - množství v t</t>
  </si>
  <si>
    <t>Vývoz 3 - množství v t</t>
  </si>
  <si>
    <t>Vývoz 4 - množství v t</t>
  </si>
  <si>
    <t>Vývoz 5 - množství v t</t>
  </si>
  <si>
    <t>Vývoz 6 - množství v t</t>
  </si>
  <si>
    <t>Vývoz 7- množství v t</t>
  </si>
  <si>
    <t>Nakládka</t>
  </si>
  <si>
    <t>Vykládka</t>
  </si>
  <si>
    <t xml:space="preserve">       0 – 1,999 / t</t>
  </si>
  <si>
    <t>2 - 2,999/ t</t>
  </si>
  <si>
    <t>3 - 3,999 / t</t>
  </si>
  <si>
    <t>4 - 4,999/ t</t>
  </si>
  <si>
    <t>5 - 5,999 / t</t>
  </si>
  <si>
    <t>6  - 6,999/ t</t>
  </si>
  <si>
    <t>7 – 7,999 / t</t>
  </si>
  <si>
    <t>8 – 8,999 / t</t>
  </si>
  <si>
    <t>9 – 9,999 / t</t>
  </si>
  <si>
    <t>10 – 10,999 / t</t>
  </si>
  <si>
    <t>Kuchyňský odpad</t>
  </si>
  <si>
    <t>Cena za odčerpání, likvidaci a odvoz v Kč bez DPH</t>
  </si>
  <si>
    <t>Cena za odčerpání, likvidaci a odvoz v Kč bez DPH</t>
  </si>
  <si>
    <t>0 – 0,999  / t</t>
  </si>
  <si>
    <t>1 – 1,999 / t</t>
  </si>
  <si>
    <t>2 – 2,999 / t</t>
  </si>
  <si>
    <t>3 – 3,999 / t</t>
  </si>
  <si>
    <t>4 – 4,999 / t</t>
  </si>
  <si>
    <t>5 – 10,999 / t</t>
  </si>
  <si>
    <t>CENA CELKEM v Kč bez DPH za 1 měsíc</t>
  </si>
  <si>
    <t>Čištění</t>
  </si>
  <si>
    <t>Km</t>
  </si>
  <si>
    <t>Práce v sobotu a neděli a svátek</t>
  </si>
  <si>
    <t>Cena za odčerpání, likvidaci a odvoz v Kč bez DPH (čistění splaškové, dešťové kanalizace a výhybek)</t>
  </si>
  <si>
    <t>CENA za měsíc</t>
  </si>
  <si>
    <t>DOPRAVA za 1 km v Kč bez DPH</t>
  </si>
  <si>
    <t>Odčerpání, likvidace</t>
  </si>
  <si>
    <t xml:space="preserve">Cena celkem </t>
  </si>
  <si>
    <t>Vyplňte žlutě označené kolonky dle ceníku přílohy č.1 této smlouvy.</t>
  </si>
  <si>
    <t>Místa plnění</t>
  </si>
  <si>
    <t>Doprava z místa Poskytovatele do místa plnění  Objednatele a zpět.</t>
  </si>
  <si>
    <t>Adresa Poskytovatele:</t>
  </si>
  <si>
    <t xml:space="preserve">Adresy Objednatele: </t>
  </si>
  <si>
    <t>PORUBA</t>
  </si>
  <si>
    <t>MARTINOV</t>
  </si>
  <si>
    <t>TROLEJBUSY</t>
  </si>
  <si>
    <t>KŘIVÁ</t>
  </si>
  <si>
    <t>HRANEČNÍK</t>
  </si>
  <si>
    <t>U Vozovny 1115/3, 708 00 Ostrava-Poruba</t>
  </si>
  <si>
    <t>Sokolská třída 64, 702 00 Ostrava-Moravská Ostrava</t>
  </si>
  <si>
    <t>Martinovská 3293/40, 723 00 Ostrava-Martinov</t>
  </si>
  <si>
    <t>Plynární 3345/20, 702 00 Ostrava-Moravská Ostrava</t>
  </si>
  <si>
    <t>Počáteční 1962/36, 710 00 Ostrava-Slezská Ostrava</t>
  </si>
  <si>
    <t>Objem odčerpaných odpadních vod (Odpadní voda z kuchyní)</t>
  </si>
  <si>
    <t>Množství odpadní vody v t (Odpadní voda žumpy)</t>
  </si>
  <si>
    <t>Množství odpadní vody v t (čištění kanalizace, odpadního potrubí, výhybek)</t>
  </si>
  <si>
    <t>Doprava ze stanoviště Poskytovatele k Objednatel a zpět v Km</t>
  </si>
  <si>
    <t>Modelový příklad - Odstranění tekutých odpadů</t>
  </si>
  <si>
    <t>Příplatek za čištění kanalizace, odpadního potrubí, výhybek ve dnech pracovního volna 
(15.minut)</t>
  </si>
  <si>
    <t>Cena za rok (čištění kanalizace, odpadního potrubí, výhybek)</t>
  </si>
  <si>
    <t>CENA CELKEM ZA ROK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</si>
</sst>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[$Kč-405]_-;\-* #,##0.00\ [$Kč-405]_-;_-* &quot;-&quot;??\ [$Kč-405]_-;_-@_-"/>
    <numFmt numFmtId="165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</font>
    <font>
      <b/>
      <sz val="2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b/>
      <sz val="2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thick">
        <color auto="1"/>
      </left>
      <right style="dashed">
        <color auto="1"/>
      </right>
      <top style="thick">
        <color auto="1"/>
      </top>
      <bottom style="dashed">
        <color auto="1"/>
      </bottom>
      <diagonal/>
    </border>
    <border>
      <left style="thick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/>
      <bottom/>
      <diagonal/>
    </border>
    <border>
      <left style="thick">
        <color auto="1"/>
      </left>
      <right style="dashed">
        <color auto="1"/>
      </right>
      <top style="dashed">
        <color auto="1"/>
      </top>
      <bottom style="thick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ck">
        <color auto="1"/>
      </bottom>
      <diagonal/>
    </border>
    <border>
      <left style="dashed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dashed">
        <color auto="1"/>
      </left>
      <right style="thick">
        <color auto="1"/>
      </right>
      <top style="dashed">
        <color auto="1"/>
      </top>
      <bottom style="thick">
        <color auto="1"/>
      </bottom>
      <diagonal/>
    </border>
    <border>
      <left style="thick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thick">
        <color auto="1"/>
      </right>
      <top/>
      <bottom style="dashed">
        <color auto="1"/>
      </bottom>
      <diagonal/>
    </border>
    <border>
      <left style="thick">
        <color auto="1"/>
      </left>
      <right style="dashed">
        <color auto="1"/>
      </right>
      <top style="thick">
        <color auto="1"/>
      </top>
      <bottom style="thick">
        <color auto="1"/>
      </bottom>
      <diagonal/>
    </border>
    <border>
      <left style="dashed">
        <color auto="1"/>
      </left>
      <right style="dashed">
        <color auto="1"/>
      </right>
      <top style="thick">
        <color auto="1"/>
      </top>
      <bottom style="thick">
        <color auto="1"/>
      </bottom>
      <diagonal/>
    </border>
    <border>
      <left style="dashed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thick">
        <color auto="1"/>
      </bottom>
      <diagonal/>
    </border>
    <border>
      <left style="thick">
        <color auto="1"/>
      </left>
      <right style="dashed">
        <color auto="1"/>
      </right>
      <top style="dashed">
        <color auto="1"/>
      </top>
      <bottom/>
      <diagonal/>
    </border>
    <border>
      <left/>
      <right style="thick">
        <color auto="1"/>
      </right>
      <top/>
      <bottom style="dashed">
        <color auto="1"/>
      </bottom>
      <diagonal/>
    </border>
    <border>
      <left style="dashed">
        <color auto="1"/>
      </left>
      <right style="thick">
        <color auto="1"/>
      </right>
      <top/>
      <bottom style="thick">
        <color auto="1"/>
      </bottom>
      <diagonal/>
    </border>
    <border>
      <left style="dashed">
        <color auto="1"/>
      </left>
      <right/>
      <top style="thick">
        <color auto="1"/>
      </top>
      <bottom/>
      <diagonal/>
    </border>
    <border>
      <left style="dashed">
        <color auto="1"/>
      </left>
      <right style="dashed">
        <color auto="1"/>
      </right>
      <top style="thick">
        <color auto="1"/>
      </top>
      <bottom/>
      <diagonal/>
    </border>
    <border>
      <left style="dashed">
        <color auto="1"/>
      </left>
      <right style="thick">
        <color auto="1"/>
      </right>
      <top style="thick">
        <color auto="1"/>
      </top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thick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 style="thick">
        <color auto="1"/>
      </bottom>
      <diagonal/>
    </border>
    <border>
      <left/>
      <right style="dashed">
        <color auto="1"/>
      </right>
      <top/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dashed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dashed">
        <color auto="1"/>
      </bottom>
      <diagonal/>
    </border>
    <border>
      <left/>
      <right style="dashed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dashed">
        <color auto="1"/>
      </right>
      <top/>
      <bottom style="thick">
        <color auto="1"/>
      </bottom>
      <diagonal/>
    </border>
    <border>
      <left style="thick">
        <color auto="1"/>
      </left>
      <right style="dashed">
        <color auto="1"/>
      </right>
      <top style="thick">
        <color auto="1"/>
      </top>
      <bottom/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03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12" xfId="0" applyBorder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10" xfId="0" applyBorder="1"/>
    <xf numFmtId="0" fontId="0" fillId="0" borderId="20" xfId="0" applyBorder="1"/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wrapText="1"/>
    </xf>
    <xf numFmtId="164" fontId="0" fillId="0" borderId="28" xfId="0" applyNumberFormat="1" applyBorder="1"/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28" xfId="0" applyBorder="1"/>
    <xf numFmtId="0" fontId="0" fillId="0" borderId="30" xfId="0" applyBorder="1"/>
    <xf numFmtId="0" fontId="0" fillId="0" borderId="32" xfId="0" applyBorder="1"/>
    <xf numFmtId="0" fontId="3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0" fillId="0" borderId="30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3" fillId="0" borderId="39" xfId="0" applyFont="1" applyFill="1" applyBorder="1" applyAlignment="1">
      <alignment horizontal="center" vertical="center"/>
    </xf>
    <xf numFmtId="165" fontId="0" fillId="0" borderId="3" xfId="1" applyNumberFormat="1" applyFont="1" applyBorder="1"/>
    <xf numFmtId="0" fontId="0" fillId="0" borderId="14" xfId="0" applyNumberFormat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164" fontId="0" fillId="0" borderId="17" xfId="0" applyNumberFormat="1" applyBorder="1"/>
    <xf numFmtId="164" fontId="0" fillId="2" borderId="28" xfId="0" applyNumberFormat="1" applyFill="1" applyBorder="1" applyProtection="1">
      <protection locked="0"/>
    </xf>
    <xf numFmtId="164" fontId="0" fillId="2" borderId="30" xfId="0" applyNumberFormat="1" applyFill="1" applyBorder="1" applyProtection="1">
      <protection locked="0"/>
    </xf>
    <xf numFmtId="164" fontId="0" fillId="2" borderId="30" xfId="0" applyNumberFormat="1" applyFill="1" applyBorder="1" applyAlignment="1" applyProtection="1">
      <alignment horizontal="center" vertical="center"/>
      <protection locked="0"/>
    </xf>
    <xf numFmtId="164" fontId="0" fillId="2" borderId="32" xfId="0" applyNumberFormat="1" applyFill="1" applyBorder="1" applyProtection="1">
      <protection locked="0"/>
    </xf>
    <xf numFmtId="164" fontId="0" fillId="2" borderId="25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4" fillId="0" borderId="30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28" xfId="0" applyFont="1" applyBorder="1"/>
    <xf numFmtId="0" fontId="1" fillId="0" borderId="30" xfId="0" applyFont="1" applyBorder="1"/>
    <xf numFmtId="0" fontId="1" fillId="0" borderId="0" xfId="0" applyFont="1" applyBorder="1"/>
    <xf numFmtId="0" fontId="9" fillId="0" borderId="0" xfId="0" applyFont="1"/>
    <xf numFmtId="0" fontId="3" fillId="0" borderId="1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4" fontId="0" fillId="2" borderId="31" xfId="0" applyNumberFormat="1" applyFill="1" applyBorder="1" applyAlignment="1" applyProtection="1">
      <alignment horizontal="center" vertical="center"/>
      <protection locked="0"/>
    </xf>
    <xf numFmtId="164" fontId="0" fillId="2" borderId="26" xfId="0" applyNumberFormat="1" applyFill="1" applyBorder="1" applyAlignment="1" applyProtection="1">
      <alignment horizontal="center" vertical="center"/>
      <protection locked="0"/>
    </xf>
    <xf numFmtId="164" fontId="0" fillId="2" borderId="28" xfId="0" applyNumberFormat="1" applyFill="1" applyBorder="1" applyAlignment="1" applyProtection="1">
      <alignment horizontal="center" vertical="center" wrapText="1"/>
      <protection locked="0"/>
    </xf>
    <xf numFmtId="164" fontId="0" fillId="2" borderId="30" xfId="0" applyNumberFormat="1" applyFill="1" applyBorder="1" applyAlignment="1" applyProtection="1">
      <alignment horizontal="center" vertical="center" wrapText="1"/>
      <protection locked="0"/>
    </xf>
    <xf numFmtId="164" fontId="0" fillId="2" borderId="32" xfId="0" applyNumberFormat="1" applyFill="1" applyBorder="1" applyAlignment="1" applyProtection="1">
      <alignment horizontal="center" vertical="center" wrapText="1"/>
      <protection locked="0"/>
    </xf>
    <xf numFmtId="164" fontId="0" fillId="2" borderId="29" xfId="0" applyNumberForma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64" fontId="0" fillId="3" borderId="28" xfId="0" applyNumberFormat="1" applyFill="1" applyBorder="1" applyAlignment="1">
      <alignment horizontal="center" vertical="center" wrapText="1"/>
    </xf>
    <xf numFmtId="164" fontId="0" fillId="3" borderId="30" xfId="0" applyNumberFormat="1" applyFill="1" applyBorder="1" applyAlignment="1">
      <alignment horizontal="center" vertical="center" wrapText="1"/>
    </xf>
    <xf numFmtId="164" fontId="0" fillId="3" borderId="32" xfId="0" applyNumberFormat="1" applyFill="1" applyBorder="1" applyAlignment="1">
      <alignment horizontal="center" vertical="center" wrapText="1"/>
    </xf>
    <xf numFmtId="164" fontId="0" fillId="3" borderId="27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64" fontId="0" fillId="3" borderId="8" xfId="0" applyNumberFormat="1" applyFill="1" applyBorder="1" applyAlignment="1">
      <alignment horizontal="center" vertical="center"/>
    </xf>
    <xf numFmtId="164" fontId="0" fillId="2" borderId="28" xfId="0" applyNumberFormat="1" applyFill="1" applyBorder="1" applyAlignment="1" applyProtection="1">
      <alignment horizontal="center" vertical="center"/>
      <protection locked="0"/>
    </xf>
    <xf numFmtId="164" fontId="0" fillId="2" borderId="30" xfId="0" applyNumberFormat="1" applyFill="1" applyBorder="1" applyAlignment="1" applyProtection="1">
      <alignment horizontal="center" vertical="center"/>
      <protection locked="0"/>
    </xf>
    <xf numFmtId="164" fontId="0" fillId="2" borderId="32" xfId="0" applyNumberFormat="1" applyFill="1" applyBorder="1" applyAlignment="1" applyProtection="1">
      <alignment horizontal="center" vertical="center"/>
      <protection locked="0"/>
    </xf>
    <xf numFmtId="164" fontId="7" fillId="0" borderId="35" xfId="0" applyNumberFormat="1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"/>
  <sheetViews>
    <sheetView showGridLines="0" tabSelected="1" topLeftCell="A52" workbookViewId="0">
      <selection activeCell="B29" sqref="B29"/>
    </sheetView>
  </sheetViews>
  <sheetFormatPr defaultRowHeight="14.4" x14ac:dyDescent="0.3"/>
  <cols>
    <col min="1" max="1" width="20.109375" customWidth="1"/>
    <col min="2" max="4" width="13.6640625" customWidth="1"/>
    <col min="5" max="5" width="13.44140625" customWidth="1"/>
    <col min="6" max="13" width="13.6640625" customWidth="1"/>
    <col min="15" max="15" width="24" customWidth="1"/>
    <col min="16" max="16" width="18.33203125" customWidth="1"/>
    <col min="17" max="17" width="18.88671875" customWidth="1"/>
    <col min="18" max="18" width="18" customWidth="1"/>
  </cols>
  <sheetData>
    <row r="1" spans="1:13" x14ac:dyDescent="0.3">
      <c r="A1" t="s">
        <v>69</v>
      </c>
    </row>
    <row r="2" spans="1:13" ht="15" thickBot="1" x14ac:dyDescent="0.35"/>
    <row r="3" spans="1:13" ht="66" customHeight="1" thickTop="1" thickBot="1" x14ac:dyDescent="0.35">
      <c r="A3" s="14" t="s">
        <v>0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  <c r="I3" s="15" t="s">
        <v>9</v>
      </c>
      <c r="J3" s="15" t="s">
        <v>10</v>
      </c>
      <c r="K3" s="15" t="s">
        <v>11</v>
      </c>
      <c r="L3" s="15" t="s">
        <v>12</v>
      </c>
      <c r="M3" s="16" t="s">
        <v>13</v>
      </c>
    </row>
    <row r="4" spans="1:13" ht="15" thickTop="1" x14ac:dyDescent="0.3">
      <c r="A4" s="20" t="s">
        <v>1</v>
      </c>
      <c r="B4" s="17">
        <v>8</v>
      </c>
      <c r="C4" s="12">
        <f>4.13+4</f>
        <v>8.129999999999999</v>
      </c>
      <c r="D4" s="12">
        <f>5+6</f>
        <v>11</v>
      </c>
      <c r="E4" s="12">
        <f>2.1+4.2</f>
        <v>6.3000000000000007</v>
      </c>
      <c r="F4" s="12">
        <f>3.01+4+3.02</f>
        <v>10.029999999999999</v>
      </c>
      <c r="G4" s="12">
        <f>3.1+4.01+4.2+3.06</f>
        <v>14.37</v>
      </c>
      <c r="H4" s="12">
        <f>6+4.05+5.07</f>
        <v>15.120000000000001</v>
      </c>
      <c r="I4" s="12">
        <f>5.06+4.96</f>
        <v>10.02</v>
      </c>
      <c r="J4" s="12">
        <v>5.0999999999999996</v>
      </c>
      <c r="K4" s="12">
        <f>1.46+3+2+2</f>
        <v>8.4600000000000009</v>
      </c>
      <c r="L4" s="12">
        <f>2+2+2</f>
        <v>6</v>
      </c>
      <c r="M4" s="13">
        <f>3+4+8.59+2.55</f>
        <v>18.14</v>
      </c>
    </row>
    <row r="5" spans="1:13" x14ac:dyDescent="0.3">
      <c r="A5" s="21" t="s">
        <v>14</v>
      </c>
      <c r="B5" s="5">
        <v>12.82</v>
      </c>
      <c r="C5" s="6">
        <f>4.3+2.3+2.34</f>
        <v>8.94</v>
      </c>
      <c r="D5" s="6">
        <f>3+5</f>
        <v>8</v>
      </c>
      <c r="E5" s="6">
        <f>4+3.32</f>
        <v>7.32</v>
      </c>
      <c r="F5" s="6">
        <f>3+5+2.5+3+2</f>
        <v>15.5</v>
      </c>
      <c r="G5" s="6">
        <v>2</v>
      </c>
      <c r="H5" s="6">
        <f>3.57+4.5+2.9</f>
        <v>10.97</v>
      </c>
      <c r="I5" s="6">
        <f>3.01+3.4+3.77</f>
        <v>10.18</v>
      </c>
      <c r="J5" s="6">
        <f>5.62+2.5</f>
        <v>8.120000000000001</v>
      </c>
      <c r="K5" s="6">
        <f>3.29+3+2.5</f>
        <v>8.7899999999999991</v>
      </c>
      <c r="L5" s="6">
        <f>4.03+2.51</f>
        <v>6.54</v>
      </c>
      <c r="M5" s="7">
        <v>10.25</v>
      </c>
    </row>
    <row r="6" spans="1:13" x14ac:dyDescent="0.3">
      <c r="A6" s="21" t="s">
        <v>15</v>
      </c>
      <c r="B6" s="5">
        <v>8.01</v>
      </c>
      <c r="C6" s="6">
        <f>2.5+2.5+5.81+3.58</f>
        <v>14.389999999999999</v>
      </c>
      <c r="D6" s="6">
        <f>3+1.52</f>
        <v>4.5199999999999996</v>
      </c>
      <c r="E6" s="6">
        <f>4+3+2.02</f>
        <v>9.02</v>
      </c>
      <c r="F6" s="6">
        <f>4.14+4.12</f>
        <v>8.26</v>
      </c>
      <c r="G6" s="6">
        <f>3+3+4</f>
        <v>10</v>
      </c>
      <c r="H6" s="6">
        <f>3.1+3</f>
        <v>6.1</v>
      </c>
      <c r="I6" s="6"/>
      <c r="J6" s="6">
        <f>3+3+4.09</f>
        <v>10.09</v>
      </c>
      <c r="K6" s="6">
        <f>2.5+5+4.26</f>
        <v>11.76</v>
      </c>
      <c r="L6" s="6">
        <f>1.92+4+4</f>
        <v>9.92</v>
      </c>
      <c r="M6" s="7">
        <v>10.25</v>
      </c>
    </row>
    <row r="7" spans="1:13" x14ac:dyDescent="0.3">
      <c r="A7" s="21" t="s">
        <v>16</v>
      </c>
      <c r="B7" s="5"/>
      <c r="C7" s="6"/>
      <c r="D7" s="6">
        <f>4+5.22+3</f>
        <v>12.219999999999999</v>
      </c>
      <c r="E7" s="6">
        <f>3.5+3.6</f>
        <v>7.1</v>
      </c>
      <c r="F7" s="6"/>
      <c r="G7" s="6">
        <f>4+3</f>
        <v>7</v>
      </c>
      <c r="H7" s="6">
        <f>3+2+2</f>
        <v>7</v>
      </c>
      <c r="I7" s="6"/>
      <c r="J7" s="6">
        <v>10.07</v>
      </c>
      <c r="K7" s="6">
        <f>3+2.75+6+3</f>
        <v>14.75</v>
      </c>
      <c r="L7" s="6">
        <f>2+3</f>
        <v>5</v>
      </c>
      <c r="M7" s="7"/>
    </row>
    <row r="8" spans="1:13" x14ac:dyDescent="0.3">
      <c r="A8" s="21" t="s">
        <v>17</v>
      </c>
      <c r="B8" s="5"/>
      <c r="C8" s="6"/>
      <c r="D8" s="6">
        <f>2.5+2.52</f>
        <v>5.0199999999999996</v>
      </c>
      <c r="E8" s="6"/>
      <c r="F8" s="6"/>
      <c r="G8" s="6">
        <f>3+2.07+2.5+3.5</f>
        <v>11.07</v>
      </c>
      <c r="H8" s="6">
        <f>2.48+2</f>
        <v>4.4800000000000004</v>
      </c>
      <c r="I8" s="6"/>
      <c r="J8" s="6"/>
      <c r="K8" s="6"/>
      <c r="L8" s="6"/>
      <c r="M8" s="7"/>
    </row>
    <row r="9" spans="1:13" x14ac:dyDescent="0.3">
      <c r="A9" s="21" t="s">
        <v>18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7"/>
    </row>
    <row r="10" spans="1:13" x14ac:dyDescent="0.3">
      <c r="A10" s="21" t="s">
        <v>19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7"/>
    </row>
    <row r="11" spans="1:13" ht="14.25" customHeight="1" x14ac:dyDescent="0.3">
      <c r="A11" s="21" t="s">
        <v>32</v>
      </c>
      <c r="B11" s="5">
        <v>2</v>
      </c>
      <c r="C11" s="6">
        <v>2</v>
      </c>
      <c r="D11" s="6">
        <v>2</v>
      </c>
      <c r="E11" s="6">
        <v>2</v>
      </c>
      <c r="F11" s="6">
        <v>2</v>
      </c>
      <c r="G11" s="6">
        <v>2</v>
      </c>
      <c r="H11" s="6">
        <v>2</v>
      </c>
      <c r="I11" s="6">
        <v>2</v>
      </c>
      <c r="J11" s="6">
        <v>2</v>
      </c>
      <c r="K11" s="6">
        <v>2</v>
      </c>
      <c r="L11" s="6">
        <v>2</v>
      </c>
      <c r="M11" s="7">
        <v>2</v>
      </c>
    </row>
    <row r="12" spans="1:13" x14ac:dyDescent="0.3">
      <c r="A12" s="21" t="s">
        <v>20</v>
      </c>
      <c r="B12" s="18">
        <v>10</v>
      </c>
      <c r="C12" s="8">
        <v>10</v>
      </c>
      <c r="D12" s="59">
        <v>16</v>
      </c>
      <c r="E12" s="8">
        <v>13</v>
      </c>
      <c r="F12" s="8">
        <v>10</v>
      </c>
      <c r="G12" s="8">
        <v>16</v>
      </c>
      <c r="H12" s="8">
        <v>16</v>
      </c>
      <c r="I12" s="8">
        <v>7</v>
      </c>
      <c r="J12" s="8">
        <v>13</v>
      </c>
      <c r="K12" s="8">
        <v>13</v>
      </c>
      <c r="L12" s="8">
        <v>13</v>
      </c>
      <c r="M12" s="9">
        <v>10</v>
      </c>
    </row>
    <row r="13" spans="1:13" ht="15" thickBot="1" x14ac:dyDescent="0.35">
      <c r="A13" s="22" t="s">
        <v>21</v>
      </c>
      <c r="B13" s="19">
        <v>4</v>
      </c>
      <c r="C13" s="10">
        <v>4</v>
      </c>
      <c r="D13" s="10">
        <v>6</v>
      </c>
      <c r="E13" s="10">
        <v>5</v>
      </c>
      <c r="F13" s="10">
        <v>4</v>
      </c>
      <c r="G13" s="10">
        <v>6</v>
      </c>
      <c r="H13" s="10">
        <v>6</v>
      </c>
      <c r="I13" s="10">
        <v>3</v>
      </c>
      <c r="J13" s="10">
        <v>5</v>
      </c>
      <c r="K13" s="10">
        <v>5</v>
      </c>
      <c r="L13" s="10">
        <v>5</v>
      </c>
      <c r="M13" s="11">
        <v>4</v>
      </c>
    </row>
    <row r="14" spans="1:13" ht="29.25" hidden="1" customHeight="1" thickTop="1" x14ac:dyDescent="0.3">
      <c r="A14" s="4" t="s">
        <v>41</v>
      </c>
      <c r="B14" s="34">
        <f>(B4*B25)+(B5*B27)+(B6*B25)+(B11*B31)+(B12*C18)+(B13*D18)</f>
        <v>0</v>
      </c>
      <c r="C14" s="35">
        <f>(C4*B25)+(C5*B25)+(C6*B27)+(C11*B31)+(C12*C18)+(C13*D18)</f>
        <v>0</v>
      </c>
      <c r="D14" s="36">
        <f>(D4*B27)+(D5*B25)+(D6*B21)+(D7*B27)+(D8*B22)+(D11*B31)+(D12*C18)+(D13*D18)</f>
        <v>0</v>
      </c>
      <c r="E14" s="37">
        <f>(E4*B23)+(E5*B24)+(E6*B26)+(E7*B24)+(E11*B31)+(E12*C18)+(E13*D18)</f>
        <v>0</v>
      </c>
      <c r="F14" s="37">
        <f>(F4*B27)+(F5*B27)+(F6*B25)+(F11*B31)+(F12*C18)+(F13*D18)</f>
        <v>0</v>
      </c>
      <c r="G14" s="37">
        <f>(G4*B27)+(G5*B19)+(G6*B27)+(G7*B24)+(G8*B27)+(G11*B31)+(G12*C18)+(G13*D18)</f>
        <v>0</v>
      </c>
      <c r="H14" s="37">
        <f>(H4*B27)+(H5*B27)+(H6*B23)+(H7*B24)+(H8*B21)+(H11*B31)+(H12*C18)+(H13*D18)</f>
        <v>0</v>
      </c>
      <c r="I14" s="37">
        <f>(I4*B27)+(I5*B27)+(I11*B31)+(I12*C18)+(I13*D18)</f>
        <v>0</v>
      </c>
      <c r="J14" s="37">
        <f>(J4*B22)+(J5*B25)+(J6*B27)+(J7*B27)+(J11*B31)+(J12*C18)+(J13*D18)</f>
        <v>0</v>
      </c>
      <c r="K14" s="37">
        <f>(K4*B25)+(K5*B25)+(K6*B27)+(K7*B27)+(K11*B31)+(K12*C18)+(K13*D18)</f>
        <v>0</v>
      </c>
      <c r="L14" s="37">
        <f>(L4*B23)+(L5*B23)+(L6*B26)+(L7*B22)+(L11*B31)+(L12*C18)+(L13*D18)</f>
        <v>0</v>
      </c>
      <c r="M14" s="37">
        <f>(M4*B27)+(M5*B27)+(M6*B27)+(M11*B31)+(M12*C18)+(M13*D18)</f>
        <v>0</v>
      </c>
    </row>
    <row r="15" spans="1:13" ht="15" thickTop="1" x14ac:dyDescent="0.3">
      <c r="A15" s="88" t="s">
        <v>49</v>
      </c>
      <c r="B15" s="89">
        <f>SUM(B14:M14)</f>
        <v>0</v>
      </c>
      <c r="C15" s="90"/>
      <c r="D15" s="90"/>
    </row>
    <row r="16" spans="1:13" ht="14.25" customHeight="1" thickBot="1" x14ac:dyDescent="0.35">
      <c r="A16" s="88"/>
      <c r="B16" s="90"/>
      <c r="C16" s="90"/>
      <c r="D16" s="90"/>
    </row>
    <row r="17" spans="1:4" ht="31.8" thickTop="1" thickBot="1" x14ac:dyDescent="0.35">
      <c r="A17" s="24" t="s">
        <v>66</v>
      </c>
      <c r="B17" s="25" t="s">
        <v>33</v>
      </c>
      <c r="C17" s="25" t="s">
        <v>20</v>
      </c>
      <c r="D17" s="26" t="s">
        <v>21</v>
      </c>
    </row>
    <row r="18" spans="1:4" ht="16.2" thickTop="1" x14ac:dyDescent="0.3">
      <c r="A18" s="23" t="s">
        <v>22</v>
      </c>
      <c r="B18" s="64">
        <v>0</v>
      </c>
      <c r="C18" s="84">
        <v>0</v>
      </c>
      <c r="D18" s="87">
        <v>0</v>
      </c>
    </row>
    <row r="19" spans="1:4" ht="15.6" x14ac:dyDescent="0.3">
      <c r="A19" s="1" t="s">
        <v>23</v>
      </c>
      <c r="B19" s="65">
        <v>0</v>
      </c>
      <c r="C19" s="85"/>
      <c r="D19" s="82"/>
    </row>
    <row r="20" spans="1:4" ht="15.6" x14ac:dyDescent="0.3">
      <c r="A20" s="1" t="s">
        <v>24</v>
      </c>
      <c r="B20" s="65">
        <v>0</v>
      </c>
      <c r="C20" s="85"/>
      <c r="D20" s="82"/>
    </row>
    <row r="21" spans="1:4" ht="15.6" x14ac:dyDescent="0.3">
      <c r="A21" s="1" t="s">
        <v>25</v>
      </c>
      <c r="B21" s="65">
        <v>0</v>
      </c>
      <c r="C21" s="85"/>
      <c r="D21" s="82"/>
    </row>
    <row r="22" spans="1:4" ht="15.6" x14ac:dyDescent="0.3">
      <c r="A22" s="1" t="s">
        <v>26</v>
      </c>
      <c r="B22" s="65">
        <v>0</v>
      </c>
      <c r="C22" s="85"/>
      <c r="D22" s="82"/>
    </row>
    <row r="23" spans="1:4" ht="15.6" x14ac:dyDescent="0.3">
      <c r="A23" s="1" t="s">
        <v>27</v>
      </c>
      <c r="B23" s="65">
        <v>0</v>
      </c>
      <c r="C23" s="85"/>
      <c r="D23" s="82"/>
    </row>
    <row r="24" spans="1:4" ht="15.6" x14ac:dyDescent="0.3">
      <c r="A24" s="1" t="s">
        <v>28</v>
      </c>
      <c r="B24" s="65">
        <v>0</v>
      </c>
      <c r="C24" s="85"/>
      <c r="D24" s="82"/>
    </row>
    <row r="25" spans="1:4" ht="15.6" x14ac:dyDescent="0.3">
      <c r="A25" s="1" t="s">
        <v>29</v>
      </c>
      <c r="B25" s="66">
        <v>0</v>
      </c>
      <c r="C25" s="85"/>
      <c r="D25" s="82"/>
    </row>
    <row r="26" spans="1:4" ht="15.6" x14ac:dyDescent="0.3">
      <c r="A26" s="1" t="s">
        <v>30</v>
      </c>
      <c r="B26" s="65">
        <v>0</v>
      </c>
      <c r="C26" s="85"/>
      <c r="D26" s="82"/>
    </row>
    <row r="27" spans="1:4" ht="16.2" thickBot="1" x14ac:dyDescent="0.35">
      <c r="A27" s="27" t="s">
        <v>31</v>
      </c>
      <c r="B27" s="67">
        <v>0</v>
      </c>
      <c r="C27" s="86"/>
      <c r="D27" s="83"/>
    </row>
    <row r="28" spans="1:4" ht="33" thickTop="1" thickBot="1" x14ac:dyDescent="0.35">
      <c r="A28" s="28" t="s">
        <v>65</v>
      </c>
      <c r="B28" s="32" t="s">
        <v>34</v>
      </c>
    </row>
    <row r="29" spans="1:4" ht="16.2" thickTop="1" x14ac:dyDescent="0.3">
      <c r="A29" s="29" t="s">
        <v>35</v>
      </c>
      <c r="B29" s="68">
        <v>0</v>
      </c>
    </row>
    <row r="30" spans="1:4" ht="15.6" x14ac:dyDescent="0.3">
      <c r="A30" s="30" t="s">
        <v>36</v>
      </c>
      <c r="B30" s="68">
        <v>0</v>
      </c>
    </row>
    <row r="31" spans="1:4" ht="15.6" x14ac:dyDescent="0.3">
      <c r="A31" s="30" t="s">
        <v>37</v>
      </c>
      <c r="B31" s="68">
        <v>0</v>
      </c>
    </row>
    <row r="32" spans="1:4" ht="15.6" x14ac:dyDescent="0.3">
      <c r="A32" s="30" t="s">
        <v>38</v>
      </c>
      <c r="B32" s="68">
        <v>0</v>
      </c>
    </row>
    <row r="33" spans="1:13" ht="15.6" x14ac:dyDescent="0.3">
      <c r="A33" s="30" t="s">
        <v>39</v>
      </c>
      <c r="B33" s="68">
        <v>0</v>
      </c>
    </row>
    <row r="34" spans="1:13" ht="44.25" customHeight="1" thickBot="1" x14ac:dyDescent="0.35">
      <c r="A34" s="31" t="s">
        <v>40</v>
      </c>
      <c r="B34" s="69">
        <v>0</v>
      </c>
    </row>
    <row r="35" spans="1:13" ht="15.6" thickTop="1" thickBot="1" x14ac:dyDescent="0.35">
      <c r="A35" s="46" t="s">
        <v>0</v>
      </c>
      <c r="B35" s="45" t="s">
        <v>2</v>
      </c>
      <c r="C35" s="15" t="s">
        <v>3</v>
      </c>
      <c r="D35" s="15" t="s">
        <v>4</v>
      </c>
      <c r="E35" s="15" t="s">
        <v>5</v>
      </c>
      <c r="F35" s="15" t="s">
        <v>6</v>
      </c>
      <c r="G35" s="15" t="s">
        <v>7</v>
      </c>
      <c r="H35" s="15" t="s">
        <v>8</v>
      </c>
      <c r="I35" s="15" t="s">
        <v>9</v>
      </c>
      <c r="J35" s="15" t="s">
        <v>10</v>
      </c>
      <c r="K35" s="15" t="s">
        <v>11</v>
      </c>
      <c r="L35" s="15" t="s">
        <v>12</v>
      </c>
      <c r="M35" s="16" t="s">
        <v>13</v>
      </c>
    </row>
    <row r="36" spans="1:13" ht="15" thickTop="1" x14ac:dyDescent="0.3">
      <c r="A36" s="20" t="s">
        <v>48</v>
      </c>
      <c r="B36" s="39">
        <v>0</v>
      </c>
      <c r="C36" s="52">
        <f>(2*B46)</f>
        <v>0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f>(2*B48)</f>
        <v>0</v>
      </c>
      <c r="L36" s="52"/>
      <c r="M36" s="53"/>
    </row>
    <row r="37" spans="1:13" x14ac:dyDescent="0.3">
      <c r="A37" s="44" t="s">
        <v>42</v>
      </c>
      <c r="B37" s="17">
        <f>(20*E45)</f>
        <v>0</v>
      </c>
      <c r="C37" s="60">
        <f>(40*E45)</f>
        <v>0</v>
      </c>
      <c r="D37" s="12"/>
      <c r="E37" s="12"/>
      <c r="F37" s="12"/>
      <c r="G37" s="12"/>
      <c r="H37" s="12"/>
      <c r="I37" s="12"/>
      <c r="J37" s="12"/>
      <c r="K37" s="12">
        <f>(60*E45)</f>
        <v>0</v>
      </c>
      <c r="L37" s="12"/>
      <c r="M37" s="13"/>
    </row>
    <row r="38" spans="1:13" x14ac:dyDescent="0.3">
      <c r="A38" s="21" t="s">
        <v>43</v>
      </c>
      <c r="B38" s="5">
        <f>(H47*F45)</f>
        <v>0</v>
      </c>
      <c r="C38" s="6">
        <f>(H46*F45)</f>
        <v>0</v>
      </c>
      <c r="D38" s="6"/>
      <c r="E38" s="6"/>
      <c r="F38" s="6"/>
      <c r="G38" s="6"/>
      <c r="H38" s="6"/>
      <c r="I38" s="6"/>
      <c r="J38" s="6"/>
      <c r="K38" s="6">
        <f>(H47*F45)</f>
        <v>0</v>
      </c>
      <c r="L38" s="6"/>
      <c r="M38" s="7"/>
    </row>
    <row r="39" spans="1:13" ht="29.25" customHeight="1" x14ac:dyDescent="0.3">
      <c r="A39" s="38" t="s">
        <v>44</v>
      </c>
      <c r="B39" s="5"/>
      <c r="C39" s="6"/>
      <c r="D39" s="6"/>
      <c r="E39" s="6"/>
      <c r="F39" s="6"/>
      <c r="G39" s="6"/>
      <c r="H39" s="6"/>
      <c r="I39" s="6"/>
      <c r="J39" s="6"/>
      <c r="K39" s="2">
        <f>(24*2)*(I45)</f>
        <v>0</v>
      </c>
      <c r="L39" s="6"/>
      <c r="M39" s="7"/>
    </row>
    <row r="40" spans="1:13" ht="16.5" customHeight="1" x14ac:dyDescent="0.3">
      <c r="A40" s="21" t="s">
        <v>20</v>
      </c>
      <c r="B40" s="18"/>
      <c r="C40" s="8">
        <f>(2*C18)</f>
        <v>0</v>
      </c>
      <c r="D40" s="8"/>
      <c r="E40" s="8"/>
      <c r="F40" s="8"/>
      <c r="G40" s="8"/>
      <c r="H40" s="8"/>
      <c r="I40" s="8"/>
      <c r="J40" s="8"/>
      <c r="K40" s="8">
        <f>(4*C45)</f>
        <v>0</v>
      </c>
      <c r="L40" s="8"/>
      <c r="M40" s="9"/>
    </row>
    <row r="41" spans="1:13" ht="15" thickBot="1" x14ac:dyDescent="0.35">
      <c r="A41" s="22" t="s">
        <v>21</v>
      </c>
      <c r="B41" s="19"/>
      <c r="C41" s="10">
        <f>(1*D18)</f>
        <v>0</v>
      </c>
      <c r="D41" s="10"/>
      <c r="E41" s="10"/>
      <c r="F41" s="10"/>
      <c r="G41" s="10"/>
      <c r="H41" s="10"/>
      <c r="I41" s="10"/>
      <c r="J41" s="10"/>
      <c r="K41" s="10">
        <f>(1*D45)</f>
        <v>0</v>
      </c>
      <c r="L41" s="10"/>
      <c r="M41" s="11"/>
    </row>
    <row r="42" spans="1:13" ht="15.6" hidden="1" thickTop="1" thickBot="1" x14ac:dyDescent="0.35">
      <c r="A42" s="58" t="s">
        <v>46</v>
      </c>
      <c r="B42" s="33">
        <f>SUM(B36:B41)</f>
        <v>0</v>
      </c>
      <c r="C42" s="33">
        <f>SUM(C36:C41)</f>
        <v>0</v>
      </c>
      <c r="D42" s="41"/>
      <c r="E42" s="61"/>
      <c r="F42" s="61"/>
      <c r="G42" s="61"/>
      <c r="H42" s="61"/>
      <c r="I42" s="61"/>
      <c r="J42" s="61"/>
      <c r="K42" s="63">
        <f>SUM(K36:K41)</f>
        <v>0</v>
      </c>
      <c r="L42" s="61"/>
      <c r="M42" s="62"/>
    </row>
    <row r="43" spans="1:13" ht="38.25" customHeight="1" thickTop="1" thickBot="1" x14ac:dyDescent="0.35">
      <c r="A43" s="78" t="s">
        <v>71</v>
      </c>
      <c r="B43" s="100">
        <f>SUM(B42:M42)</f>
        <v>0</v>
      </c>
      <c r="C43" s="101"/>
      <c r="D43" s="102"/>
      <c r="E43" s="57"/>
      <c r="F43" s="57"/>
      <c r="G43" s="57"/>
      <c r="H43" s="57"/>
      <c r="I43" s="57"/>
      <c r="J43" s="56"/>
      <c r="K43" s="56"/>
      <c r="L43" s="56"/>
      <c r="M43" s="56"/>
    </row>
    <row r="44" spans="1:13" ht="62.4" thickTop="1" thickBot="1" x14ac:dyDescent="0.35">
      <c r="A44" s="47" t="s">
        <v>67</v>
      </c>
      <c r="B44" s="48" t="s">
        <v>45</v>
      </c>
      <c r="C44" s="48" t="s">
        <v>20</v>
      </c>
      <c r="D44" s="49" t="s">
        <v>21</v>
      </c>
      <c r="E44" s="50" t="s">
        <v>42</v>
      </c>
      <c r="F44" s="51" t="s">
        <v>47</v>
      </c>
      <c r="G44" s="72" t="s">
        <v>51</v>
      </c>
      <c r="H44" s="51" t="s">
        <v>68</v>
      </c>
      <c r="I44" s="26" t="s">
        <v>70</v>
      </c>
    </row>
    <row r="45" spans="1:13" ht="16.2" thickTop="1" x14ac:dyDescent="0.3">
      <c r="A45" s="40" t="s">
        <v>22</v>
      </c>
      <c r="B45" s="64">
        <v>0</v>
      </c>
      <c r="C45" s="91">
        <f>(C18)</f>
        <v>0</v>
      </c>
      <c r="D45" s="94">
        <f>(D18)</f>
        <v>0</v>
      </c>
      <c r="E45" s="97">
        <v>0</v>
      </c>
      <c r="F45" s="97">
        <v>0</v>
      </c>
      <c r="G45" s="74" t="s">
        <v>55</v>
      </c>
      <c r="H45" s="70">
        <v>0</v>
      </c>
      <c r="I45" s="82">
        <v>0</v>
      </c>
    </row>
    <row r="46" spans="1:13" ht="15.6" x14ac:dyDescent="0.3">
      <c r="A46" s="1" t="s">
        <v>23</v>
      </c>
      <c r="B46" s="65">
        <v>0</v>
      </c>
      <c r="C46" s="92"/>
      <c r="D46" s="95"/>
      <c r="E46" s="98"/>
      <c r="F46" s="98"/>
      <c r="G46" s="75" t="s">
        <v>56</v>
      </c>
      <c r="H46" s="71">
        <v>0</v>
      </c>
      <c r="I46" s="82"/>
    </row>
    <row r="47" spans="1:13" ht="15.6" x14ac:dyDescent="0.3">
      <c r="A47" s="1" t="s">
        <v>24</v>
      </c>
      <c r="B47" s="65">
        <v>0</v>
      </c>
      <c r="C47" s="92"/>
      <c r="D47" s="95"/>
      <c r="E47" s="98"/>
      <c r="F47" s="98"/>
      <c r="G47" s="75" t="s">
        <v>57</v>
      </c>
      <c r="H47" s="71">
        <v>0</v>
      </c>
      <c r="I47" s="82"/>
    </row>
    <row r="48" spans="1:13" ht="15.6" x14ac:dyDescent="0.3">
      <c r="A48" s="1" t="s">
        <v>25</v>
      </c>
      <c r="B48" s="65">
        <v>0</v>
      </c>
      <c r="C48" s="92"/>
      <c r="D48" s="95"/>
      <c r="E48" s="98"/>
      <c r="F48" s="98"/>
      <c r="G48" s="75" t="s">
        <v>58</v>
      </c>
      <c r="H48" s="71">
        <v>0</v>
      </c>
      <c r="I48" s="82"/>
    </row>
    <row r="49" spans="1:9" ht="15.6" x14ac:dyDescent="0.3">
      <c r="A49" s="1" t="s">
        <v>26</v>
      </c>
      <c r="B49" s="65">
        <v>0</v>
      </c>
      <c r="C49" s="92"/>
      <c r="D49" s="95"/>
      <c r="E49" s="98"/>
      <c r="F49" s="98"/>
      <c r="G49" s="75" t="s">
        <v>59</v>
      </c>
      <c r="H49" s="71">
        <v>0</v>
      </c>
      <c r="I49" s="82"/>
    </row>
    <row r="50" spans="1:9" ht="15.6" x14ac:dyDescent="0.3">
      <c r="A50" s="1" t="s">
        <v>27</v>
      </c>
      <c r="B50" s="65">
        <v>0</v>
      </c>
      <c r="C50" s="92"/>
      <c r="D50" s="95"/>
      <c r="E50" s="98"/>
      <c r="F50" s="98"/>
      <c r="G50" s="42"/>
      <c r="H50" s="54"/>
      <c r="I50" s="82"/>
    </row>
    <row r="51" spans="1:9" ht="15.6" x14ac:dyDescent="0.3">
      <c r="A51" s="1" t="s">
        <v>28</v>
      </c>
      <c r="B51" s="65">
        <v>0</v>
      </c>
      <c r="C51" s="92"/>
      <c r="D51" s="95"/>
      <c r="E51" s="98"/>
      <c r="F51" s="98"/>
      <c r="G51" s="42"/>
      <c r="H51" s="54"/>
      <c r="I51" s="82"/>
    </row>
    <row r="52" spans="1:9" ht="15.6" x14ac:dyDescent="0.3">
      <c r="A52" s="1" t="s">
        <v>29</v>
      </c>
      <c r="B52" s="66">
        <v>0</v>
      </c>
      <c r="C52" s="92"/>
      <c r="D52" s="95"/>
      <c r="E52" s="98"/>
      <c r="F52" s="98"/>
      <c r="G52" s="42"/>
      <c r="H52" s="54"/>
      <c r="I52" s="82"/>
    </row>
    <row r="53" spans="1:9" ht="15.6" x14ac:dyDescent="0.3">
      <c r="A53" s="1" t="s">
        <v>30</v>
      </c>
      <c r="B53" s="65">
        <v>0</v>
      </c>
      <c r="C53" s="92"/>
      <c r="D53" s="95"/>
      <c r="E53" s="98"/>
      <c r="F53" s="98"/>
      <c r="G53" s="42"/>
      <c r="H53" s="54"/>
      <c r="I53" s="82"/>
    </row>
    <row r="54" spans="1:9" ht="16.2" thickBot="1" x14ac:dyDescent="0.35">
      <c r="A54" s="3" t="s">
        <v>31</v>
      </c>
      <c r="B54" s="67">
        <v>0</v>
      </c>
      <c r="C54" s="93"/>
      <c r="D54" s="96"/>
      <c r="E54" s="99"/>
      <c r="F54" s="99"/>
      <c r="G54" s="43"/>
      <c r="H54" s="55"/>
      <c r="I54" s="83"/>
    </row>
    <row r="55" spans="1:9" ht="15" thickTop="1" x14ac:dyDescent="0.3"/>
    <row r="57" spans="1:9" ht="54.75" customHeight="1" x14ac:dyDescent="0.3">
      <c r="A57" s="79" t="s">
        <v>72</v>
      </c>
      <c r="B57" s="80">
        <f>SUM(B43+B15)</f>
        <v>0</v>
      </c>
      <c r="C57" s="81"/>
      <c r="D57" s="81"/>
      <c r="E57" s="81"/>
    </row>
    <row r="58" spans="1:9" x14ac:dyDescent="0.3">
      <c r="A58" t="s">
        <v>50</v>
      </c>
    </row>
    <row r="60" spans="1:9" x14ac:dyDescent="0.3">
      <c r="A60" t="s">
        <v>52</v>
      </c>
    </row>
    <row r="61" spans="1:9" x14ac:dyDescent="0.3">
      <c r="A61" t="s">
        <v>53</v>
      </c>
    </row>
    <row r="62" spans="1:9" x14ac:dyDescent="0.3">
      <c r="A62" t="s">
        <v>54</v>
      </c>
      <c r="B62" s="73" t="s">
        <v>55</v>
      </c>
      <c r="C62" s="77" t="s">
        <v>60</v>
      </c>
      <c r="D62" s="77"/>
      <c r="E62" s="77"/>
      <c r="F62" s="77"/>
    </row>
    <row r="63" spans="1:9" x14ac:dyDescent="0.3">
      <c r="B63" s="76" t="s">
        <v>56</v>
      </c>
      <c r="C63" s="77" t="s">
        <v>62</v>
      </c>
      <c r="D63" s="77"/>
      <c r="E63" s="77"/>
      <c r="F63" s="77"/>
    </row>
    <row r="64" spans="1:9" x14ac:dyDescent="0.3">
      <c r="B64" s="76" t="s">
        <v>57</v>
      </c>
      <c r="C64" t="s">
        <v>61</v>
      </c>
    </row>
    <row r="65" spans="2:3" x14ac:dyDescent="0.3">
      <c r="B65" s="76" t="s">
        <v>58</v>
      </c>
      <c r="C65" t="s">
        <v>63</v>
      </c>
    </row>
    <row r="66" spans="2:3" x14ac:dyDescent="0.3">
      <c r="B66" s="76" t="s">
        <v>59</v>
      </c>
      <c r="C66" s="77" t="s">
        <v>64</v>
      </c>
    </row>
  </sheetData>
  <sheetProtection algorithmName="SHA-512" hashValue="9D8tb+RS7CKBUhaOOii2yv2bLPHIPpHieD4UNACB6FKsyokIWKdS01IKZgdFEWkwsC026eVseRr8RENUTF5twQ==" saltValue="1kJneyd1rxDixNR4vtEHZg==" spinCount="100000" sheet="1" objects="1" scenarios="1" selectLockedCells="1"/>
  <protectedRanges>
    <protectedRange sqref="D18:D27" name="Oblast11"/>
    <protectedRange sqref="B18:B27" name="Oblast9"/>
    <protectedRange sqref="I45:I56" name="Oblast7"/>
    <protectedRange sqref="H46" name="Oblast5"/>
    <protectedRange sqref="F45:F56" name="Oblast3"/>
    <protectedRange sqref="B45:B56" name="Oblast1"/>
    <protectedRange sqref="E45:E56" name="Oblast2"/>
    <protectedRange sqref="H45" name="Oblast4"/>
    <protectedRange sqref="H47:H49" name="Oblast6"/>
    <protectedRange sqref="B29:B34" name="Oblast8"/>
    <protectedRange sqref="C18:C27" name="Oblast10"/>
  </protectedRanges>
  <mergeCells count="11">
    <mergeCell ref="B57:E57"/>
    <mergeCell ref="I45:I54"/>
    <mergeCell ref="C18:C27"/>
    <mergeCell ref="D18:D27"/>
    <mergeCell ref="A15:A16"/>
    <mergeCell ref="B15:D16"/>
    <mergeCell ref="C45:C54"/>
    <mergeCell ref="D45:D54"/>
    <mergeCell ref="E45:E54"/>
    <mergeCell ref="F45:F54"/>
    <mergeCell ref="B43:D43"/>
  </mergeCells>
  <pageMargins left="0.7" right="0.7" top="0.78740157499999996" bottom="0.78740157499999996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DPO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Opuszynski Michal</dc:creator>
  <cp:lastModifiedBy>Janečková Iveta, Bc.</cp:lastModifiedBy>
  <cp:lastPrinted>2021-11-24T09:47:42Z</cp:lastPrinted>
  <dcterms:created xsi:type="dcterms:W3CDTF">2021-11-22T10:40:06Z</dcterms:created>
  <dcterms:modified xsi:type="dcterms:W3CDTF">2022-01-26T13:18:54Z</dcterms:modified>
</cp:coreProperties>
</file>