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grundelovama\Desktop\"/>
    </mc:Choice>
  </mc:AlternateContent>
  <bookViews>
    <workbookView xWindow="0" yWindow="0" windowWidth="0" windowHeight="0"/>
  </bookViews>
  <sheets>
    <sheet name="Rekapitulace stavby" sheetId="1" r:id="rId1"/>
    <sheet name="1 - Modernizace výtahu v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Modernizace výtahu v ...'!$C$137:$K$418</definedName>
    <definedName name="_xlnm.Print_Area" localSheetId="1">'1 - Modernizace výtahu v ...'!$C$4:$J$76,'1 - Modernizace výtahu v ...'!$C$82:$J$119,'1 - Modernizace výtahu v ...'!$C$125:$J$418</definedName>
    <definedName name="_xlnm.Print_Titles" localSheetId="1">'1 - Modernizace výtahu v ...'!$137:$137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418"/>
  <c r="BH418"/>
  <c r="BG418"/>
  <c r="BF418"/>
  <c r="T418"/>
  <c r="T417"/>
  <c r="R418"/>
  <c r="R417"/>
  <c r="P418"/>
  <c r="P417"/>
  <c r="BI416"/>
  <c r="BH416"/>
  <c r="BG416"/>
  <c r="BF416"/>
  <c r="T416"/>
  <c r="T415"/>
  <c r="R416"/>
  <c r="R415"/>
  <c r="P416"/>
  <c r="P415"/>
  <c r="BI414"/>
  <c r="BH414"/>
  <c r="BG414"/>
  <c r="BF414"/>
  <c r="T414"/>
  <c r="T413"/>
  <c r="R414"/>
  <c r="R413"/>
  <c r="P414"/>
  <c r="P413"/>
  <c r="BI412"/>
  <c r="BH412"/>
  <c r="BG412"/>
  <c r="BF412"/>
  <c r="T412"/>
  <c r="T411"/>
  <c r="T410"/>
  <c r="R412"/>
  <c r="R411"/>
  <c r="R410"/>
  <c r="P412"/>
  <c r="P411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3"/>
  <c r="BH403"/>
  <c r="BG403"/>
  <c r="BF403"/>
  <c r="T403"/>
  <c r="R403"/>
  <c r="P403"/>
  <c r="BI394"/>
  <c r="BH394"/>
  <c r="BG394"/>
  <c r="BF394"/>
  <c r="T394"/>
  <c r="R394"/>
  <c r="P394"/>
  <c r="BI390"/>
  <c r="BH390"/>
  <c r="BG390"/>
  <c r="BF390"/>
  <c r="T390"/>
  <c r="T389"/>
  <c r="R390"/>
  <c r="R389"/>
  <c r="P390"/>
  <c r="P389"/>
  <c r="BI388"/>
  <c r="BH388"/>
  <c r="BG388"/>
  <c r="BF388"/>
  <c r="T388"/>
  <c r="R388"/>
  <c r="P388"/>
  <c r="BI385"/>
  <c r="BH385"/>
  <c r="BG385"/>
  <c r="BF385"/>
  <c r="T385"/>
  <c r="R385"/>
  <c r="P385"/>
  <c r="BI384"/>
  <c r="BH384"/>
  <c r="BG384"/>
  <c r="BF384"/>
  <c r="T384"/>
  <c r="R384"/>
  <c r="P384"/>
  <c r="BI381"/>
  <c r="BH381"/>
  <c r="BG381"/>
  <c r="BF381"/>
  <c r="T381"/>
  <c r="R381"/>
  <c r="P381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3"/>
  <c r="BH373"/>
  <c r="BG373"/>
  <c r="BF373"/>
  <c r="T373"/>
  <c r="R373"/>
  <c r="P373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1"/>
  <c r="BH351"/>
  <c r="BG351"/>
  <c r="BF351"/>
  <c r="T351"/>
  <c r="R351"/>
  <c r="P351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1"/>
  <c r="BH331"/>
  <c r="BG331"/>
  <c r="BF331"/>
  <c r="T331"/>
  <c r="R331"/>
  <c r="P331"/>
  <c r="BI328"/>
  <c r="BH328"/>
  <c r="BG328"/>
  <c r="BF328"/>
  <c r="T328"/>
  <c r="R328"/>
  <c r="P328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7"/>
  <c r="BH317"/>
  <c r="BG317"/>
  <c r="BF317"/>
  <c r="T317"/>
  <c r="R317"/>
  <c r="P317"/>
  <c r="BI316"/>
  <c r="BH316"/>
  <c r="BG316"/>
  <c r="BF316"/>
  <c r="T316"/>
  <c r="R316"/>
  <c r="P316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2"/>
  <c r="BH292"/>
  <c r="BG292"/>
  <c r="BF292"/>
  <c r="T292"/>
  <c r="T291"/>
  <c r="R292"/>
  <c r="R291"/>
  <c r="P292"/>
  <c r="P291"/>
  <c r="BI290"/>
  <c r="BH290"/>
  <c r="BG290"/>
  <c r="BF290"/>
  <c r="T290"/>
  <c r="R290"/>
  <c r="P290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1"/>
  <c r="BH281"/>
  <c r="BG281"/>
  <c r="BF281"/>
  <c r="T281"/>
  <c r="R281"/>
  <c r="P281"/>
  <c r="BI280"/>
  <c r="BH280"/>
  <c r="BG280"/>
  <c r="BF280"/>
  <c r="T280"/>
  <c r="R280"/>
  <c r="P280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F132"/>
  <c r="E130"/>
  <c r="F89"/>
  <c r="E87"/>
  <c r="J24"/>
  <c r="E24"/>
  <c r="J135"/>
  <c r="J23"/>
  <c r="J21"/>
  <c r="E21"/>
  <c r="J91"/>
  <c r="J20"/>
  <c r="J18"/>
  <c r="E18"/>
  <c r="F92"/>
  <c r="J17"/>
  <c r="J15"/>
  <c r="E15"/>
  <c r="F134"/>
  <c r="J14"/>
  <c r="J12"/>
  <c r="J132"/>
  <c r="E7"/>
  <c r="E128"/>
  <c i="1" r="L90"/>
  <c r="AM90"/>
  <c r="AM89"/>
  <c r="L89"/>
  <c r="AM87"/>
  <c r="L87"/>
  <c r="L85"/>
  <c r="L84"/>
  <c i="2" r="J409"/>
  <c r="J407"/>
  <c r="BK384"/>
  <c r="BK364"/>
  <c r="BK321"/>
  <c r="J276"/>
  <c r="BK238"/>
  <c r="BK176"/>
  <c r="BK408"/>
  <c r="BK394"/>
  <c r="J374"/>
  <c r="BK355"/>
  <c r="BK328"/>
  <c r="J292"/>
  <c r="BK241"/>
  <c r="J217"/>
  <c r="J171"/>
  <c i="1" r="AS94"/>
  <c i="2" r="J348"/>
  <c r="J298"/>
  <c r="J238"/>
  <c r="BK203"/>
  <c r="J381"/>
  <c r="J365"/>
  <c r="BK307"/>
  <c r="J269"/>
  <c r="J146"/>
  <c r="BK334"/>
  <c r="BK297"/>
  <c r="BK260"/>
  <c r="BK199"/>
  <c r="BK146"/>
  <c r="J332"/>
  <c r="BK281"/>
  <c r="J220"/>
  <c r="BK188"/>
  <c r="BK305"/>
  <c r="BK263"/>
  <c r="J297"/>
  <c r="J260"/>
  <c r="BK191"/>
  <c r="J153"/>
  <c r="BK409"/>
  <c r="BK403"/>
  <c r="BK381"/>
  <c r="BK361"/>
  <c r="BK316"/>
  <c r="J256"/>
  <c r="J230"/>
  <c r="J412"/>
  <c r="BK405"/>
  <c r="J368"/>
  <c r="J306"/>
  <c r="J290"/>
  <c r="BK220"/>
  <c r="J202"/>
  <c r="J370"/>
  <c r="BK331"/>
  <c r="BK296"/>
  <c r="BK280"/>
  <c r="J223"/>
  <c r="J377"/>
  <c r="J344"/>
  <c r="J310"/>
  <c r="BK266"/>
  <c r="BK171"/>
  <c r="J331"/>
  <c r="BK287"/>
  <c r="J235"/>
  <c r="BK217"/>
  <c r="J181"/>
  <c r="BK141"/>
  <c r="BK327"/>
  <c r="J299"/>
  <c r="BK256"/>
  <c r="J198"/>
  <c r="J161"/>
  <c r="J296"/>
  <c r="BK210"/>
  <c r="BK286"/>
  <c r="BK237"/>
  <c r="BK175"/>
  <c r="J145"/>
  <c r="J416"/>
  <c r="J405"/>
  <c r="BK385"/>
  <c r="J355"/>
  <c r="J305"/>
  <c r="J236"/>
  <c r="BK164"/>
  <c r="J414"/>
  <c r="J406"/>
  <c r="BK365"/>
  <c r="BK344"/>
  <c r="BK317"/>
  <c r="J301"/>
  <c r="BK246"/>
  <c r="BK236"/>
  <c r="J188"/>
  <c r="J385"/>
  <c r="BK324"/>
  <c r="BK277"/>
  <c r="BK243"/>
  <c r="J168"/>
  <c r="BK374"/>
  <c r="J327"/>
  <c r="BK275"/>
  <c r="J191"/>
  <c r="BK377"/>
  <c r="BK299"/>
  <c r="J263"/>
  <c r="BK226"/>
  <c r="J185"/>
  <c r="J147"/>
  <c r="J334"/>
  <c r="BK311"/>
  <c r="J287"/>
  <c r="J206"/>
  <c r="BK168"/>
  <c r="J280"/>
  <c r="BK153"/>
  <c r="J252"/>
  <c r="J197"/>
  <c r="J408"/>
  <c r="J390"/>
  <c r="J380"/>
  <c r="BK348"/>
  <c r="BK301"/>
  <c r="J242"/>
  <c r="BK185"/>
  <c r="BK418"/>
  <c r="J403"/>
  <c r="BK373"/>
  <c r="BK310"/>
  <c r="BK298"/>
  <c r="J246"/>
  <c r="J210"/>
  <c r="BK161"/>
  <c r="BK388"/>
  <c r="J302"/>
  <c r="J286"/>
  <c r="BK252"/>
  <c r="J187"/>
  <c r="J340"/>
  <c r="J295"/>
  <c r="BK249"/>
  <c r="J158"/>
  <c r="J418"/>
  <c r="J316"/>
  <c r="BK285"/>
  <c r="J231"/>
  <c r="BK206"/>
  <c r="J175"/>
  <c r="BK340"/>
  <c r="J328"/>
  <c r="BK302"/>
  <c r="BK223"/>
  <c r="J172"/>
  <c r="BK147"/>
  <c r="J277"/>
  <c r="BK181"/>
  <c r="J285"/>
  <c r="BK242"/>
  <c r="BK187"/>
  <c r="J142"/>
  <c r="BK414"/>
  <c r="J394"/>
  <c r="BK368"/>
  <c r="J317"/>
  <c r="J275"/>
  <c r="BK202"/>
  <c r="J154"/>
  <c r="BK390"/>
  <c r="BK358"/>
  <c r="BK332"/>
  <c r="BK276"/>
  <c r="BK230"/>
  <c r="J214"/>
  <c r="BK172"/>
  <c r="BK142"/>
  <c r="BK351"/>
  <c r="BK295"/>
  <c r="J241"/>
  <c r="BK214"/>
  <c r="BK380"/>
  <c r="J358"/>
  <c r="J311"/>
  <c r="J234"/>
  <c r="J141"/>
  <c r="J321"/>
  <c r="BK290"/>
  <c r="J249"/>
  <c r="J194"/>
  <c r="BK155"/>
  <c r="BK337"/>
  <c r="BK309"/>
  <c r="BK272"/>
  <c r="J199"/>
  <c r="BK154"/>
  <c r="J303"/>
  <c r="J176"/>
  <c r="J266"/>
  <c r="J203"/>
  <c r="BK150"/>
  <c r="BK412"/>
  <c r="BK406"/>
  <c r="J388"/>
  <c r="BK370"/>
  <c r="J337"/>
  <c r="J307"/>
  <c r="J243"/>
  <c r="BK184"/>
  <c r="BK416"/>
  <c r="BK407"/>
  <c r="J384"/>
  <c r="J361"/>
  <c r="J351"/>
  <c r="BK303"/>
  <c r="J272"/>
  <c r="J237"/>
  <c r="BK194"/>
  <c r="J155"/>
  <c r="BK312"/>
  <c r="J253"/>
  <c r="J226"/>
  <c r="J150"/>
  <c r="J373"/>
  <c r="J324"/>
  <c r="J281"/>
  <c r="J184"/>
  <c r="J364"/>
  <c r="J309"/>
  <c r="BK269"/>
  <c r="BK234"/>
  <c r="BK158"/>
  <c r="J312"/>
  <c r="BK292"/>
  <c r="BK231"/>
  <c r="BK197"/>
  <c r="BK306"/>
  <c r="BK235"/>
  <c r="BK145"/>
  <c r="BK253"/>
  <c r="BK198"/>
  <c r="J164"/>
  <c l="1" r="T140"/>
  <c r="T139"/>
  <c r="P186"/>
  <c r="R186"/>
  <c r="P284"/>
  <c r="P294"/>
  <c r="P300"/>
  <c r="P304"/>
  <c r="BK333"/>
  <c r="J333"/>
  <c r="J109"/>
  <c r="T369"/>
  <c r="BK393"/>
  <c r="J393"/>
  <c r="J112"/>
  <c r="R393"/>
  <c r="BK167"/>
  <c r="J167"/>
  <c r="J99"/>
  <c r="T229"/>
  <c r="T294"/>
  <c r="BK304"/>
  <c r="J304"/>
  <c r="J107"/>
  <c r="P308"/>
  <c r="R333"/>
  <c r="P393"/>
  <c r="BK404"/>
  <c r="J404"/>
  <c r="J113"/>
  <c r="R140"/>
  <c r="R167"/>
  <c r="BK229"/>
  <c r="J229"/>
  <c r="J101"/>
  <c r="BK284"/>
  <c r="J284"/>
  <c r="J102"/>
  <c r="BK300"/>
  <c r="J300"/>
  <c r="J106"/>
  <c r="T304"/>
  <c r="P333"/>
  <c r="R369"/>
  <c r="P404"/>
  <c r="BK186"/>
  <c r="J186"/>
  <c r="J100"/>
  <c r="T186"/>
  <c r="R284"/>
  <c r="BK294"/>
  <c r="J294"/>
  <c r="J105"/>
  <c r="R300"/>
  <c r="R304"/>
  <c r="R308"/>
  <c r="BK369"/>
  <c r="J369"/>
  <c r="J110"/>
  <c r="T404"/>
  <c r="P140"/>
  <c r="P167"/>
  <c r="P229"/>
  <c r="T284"/>
  <c r="T300"/>
  <c r="T308"/>
  <c r="P369"/>
  <c r="R404"/>
  <c r="BK140"/>
  <c r="BK139"/>
  <c r="J139"/>
  <c r="J97"/>
  <c r="T167"/>
  <c r="R229"/>
  <c r="R294"/>
  <c r="R293"/>
  <c r="BK308"/>
  <c r="J308"/>
  <c r="J108"/>
  <c r="T333"/>
  <c r="T393"/>
  <c r="BK291"/>
  <c r="J291"/>
  <c r="J103"/>
  <c r="BK389"/>
  <c r="J389"/>
  <c r="J111"/>
  <c r="BK411"/>
  <c r="J411"/>
  <c r="J115"/>
  <c r="BK413"/>
  <c r="J413"/>
  <c r="J116"/>
  <c r="BK417"/>
  <c r="J417"/>
  <c r="J118"/>
  <c r="BK415"/>
  <c r="J415"/>
  <c r="J117"/>
  <c r="E85"/>
  <c r="J92"/>
  <c r="J134"/>
  <c r="BE168"/>
  <c r="BE199"/>
  <c r="BE234"/>
  <c r="BE277"/>
  <c r="BE280"/>
  <c r="BE281"/>
  <c r="BE368"/>
  <c r="BE141"/>
  <c r="BE155"/>
  <c r="BE164"/>
  <c r="BE197"/>
  <c r="BE198"/>
  <c r="BE202"/>
  <c r="BE203"/>
  <c r="BE272"/>
  <c r="J89"/>
  <c r="F135"/>
  <c r="BE175"/>
  <c r="BE185"/>
  <c r="BE210"/>
  <c r="BE237"/>
  <c r="BE246"/>
  <c r="BE301"/>
  <c r="BE316"/>
  <c r="BE321"/>
  <c r="BE324"/>
  <c r="BE150"/>
  <c r="BE153"/>
  <c r="BE171"/>
  <c r="BE188"/>
  <c r="BE238"/>
  <c r="BE241"/>
  <c r="BE276"/>
  <c r="BE303"/>
  <c r="BE307"/>
  <c r="BE310"/>
  <c r="BE312"/>
  <c r="BE317"/>
  <c r="BE328"/>
  <c r="BE332"/>
  <c r="BE361"/>
  <c r="BE161"/>
  <c r="BE176"/>
  <c r="BE194"/>
  <c r="BE206"/>
  <c r="BE220"/>
  <c r="BE223"/>
  <c r="BE230"/>
  <c r="BE235"/>
  <c r="BE236"/>
  <c r="BE242"/>
  <c r="BE243"/>
  <c r="BE286"/>
  <c r="BE298"/>
  <c r="BE305"/>
  <c r="BE306"/>
  <c r="BE355"/>
  <c r="BE370"/>
  <c r="F91"/>
  <c r="BE154"/>
  <c r="BE184"/>
  <c r="BE191"/>
  <c r="BE256"/>
  <c r="BE266"/>
  <c r="BE275"/>
  <c r="BE290"/>
  <c r="BE297"/>
  <c r="BE299"/>
  <c r="BE309"/>
  <c r="BE364"/>
  <c r="BE373"/>
  <c r="BE380"/>
  <c r="BE381"/>
  <c r="BE390"/>
  <c r="BE394"/>
  <c r="BE403"/>
  <c r="BE145"/>
  <c r="BE147"/>
  <c r="BE181"/>
  <c r="BE226"/>
  <c r="BE249"/>
  <c r="BE252"/>
  <c r="BE253"/>
  <c r="BE260"/>
  <c r="BE269"/>
  <c r="BE295"/>
  <c r="BE296"/>
  <c r="BE302"/>
  <c r="BE327"/>
  <c r="BE331"/>
  <c r="BE337"/>
  <c r="BE340"/>
  <c r="BE348"/>
  <c r="BE377"/>
  <c r="BE384"/>
  <c r="BE385"/>
  <c r="BE388"/>
  <c r="BE406"/>
  <c r="BE408"/>
  <c r="BE414"/>
  <c r="BE416"/>
  <c r="BE418"/>
  <c r="BE142"/>
  <c r="BE146"/>
  <c r="BE158"/>
  <c r="BE172"/>
  <c r="BE187"/>
  <c r="BE214"/>
  <c r="BE217"/>
  <c r="BE231"/>
  <c r="BE263"/>
  <c r="BE285"/>
  <c r="BE287"/>
  <c r="BE292"/>
  <c r="BE311"/>
  <c r="BE334"/>
  <c r="BE344"/>
  <c r="BE351"/>
  <c r="BE358"/>
  <c r="BE365"/>
  <c r="BE374"/>
  <c r="BE405"/>
  <c r="BE407"/>
  <c r="BE409"/>
  <c r="BE412"/>
  <c r="J34"/>
  <c i="1" r="AW95"/>
  <c i="2" r="F36"/>
  <c i="1" r="BC95"/>
  <c r="BC94"/>
  <c r="AY94"/>
  <c i="2" r="F35"/>
  <c i="1" r="BB95"/>
  <c r="BB94"/>
  <c r="W31"/>
  <c i="2" r="F37"/>
  <c i="1" r="BD95"/>
  <c r="BD94"/>
  <c r="W33"/>
  <c i="2" r="F34"/>
  <c i="1" r="BA95"/>
  <c r="BA94"/>
  <c r="W30"/>
  <c i="2" l="1" r="P139"/>
  <c r="R139"/>
  <c r="R138"/>
  <c r="P293"/>
  <c r="T293"/>
  <c r="T138"/>
  <c r="BK293"/>
  <c r="J293"/>
  <c r="J104"/>
  <c r="J140"/>
  <c r="J98"/>
  <c r="BK410"/>
  <c r="J410"/>
  <c r="J114"/>
  <c i="1" r="W32"/>
  <c i="2" r="J33"/>
  <c i="1" r="AV95"/>
  <c r="AT95"/>
  <c r="AW94"/>
  <c r="AK30"/>
  <c r="AX94"/>
  <c i="2" r="F33"/>
  <c i="1" r="AZ95"/>
  <c r="AZ94"/>
  <c r="AV94"/>
  <c r="AK29"/>
  <c i="2" l="1" r="P138"/>
  <c i="1" r="AU95"/>
  <c i="2" r="BK138"/>
  <c r="J138"/>
  <c i="1" r="AU94"/>
  <c i="2" r="J30"/>
  <c i="1" r="AG95"/>
  <c r="AG94"/>
  <c r="AK26"/>
  <c r="AK35"/>
  <c r="AT94"/>
  <c r="AN94"/>
  <c r="W29"/>
  <c i="2" l="1" r="J39"/>
  <c r="J96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<sst xmlns="http://schemas.openxmlformats.org/spreadsheetml/2006/main">
  <si>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</si>
  <si>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</si>
  <si>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</si>
  <si>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</si>
  <si>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</si>
  <si>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{e27afeaf-b4dd-4fe7-bdbc-492bc1e5b74c}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</si>
  <si>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</si>
  <si>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</si>
  <si>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</si>
  <si>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</si>
  <si>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</si>
  <si>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</si>
  <si>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</si>
  <si>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</si>
  <si>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</si>
  <si>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</si>
  <si>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</si>
  <si>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výtahu v budově úřadu náměstí J.Gagarina 1195/5</t>
  </si>
  <si>
    <t>KSO:</t>
  </si>
  <si>
    <t>CC-CZ:</t>
  </si>
  <si>
    <t>Místo:</t>
  </si>
  <si>
    <t>Slezská Ostrava</t>
  </si>
  <si>
    <t>Datum:</t>
  </si>
  <si>
    <t>7. 1. 2022</t>
  </si>
  <si>
    <t>Zadavatel:</t>
  </si>
  <si>
    <t>IČ:</t>
  </si>
  <si>
    <t>Statutární město Ostrava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</si>
  <si>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</si>
  <si>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</si>
  <si>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</si>
  <si>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</si>
  <si>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</si>
  <si>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</si>
  <si>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</si>
  <si>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</si>
  <si>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</si>
  <si>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</si>
  <si>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</si>
  <si>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</si>
  <si>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</si>
  <si>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</si>
  <si>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</si>
  <si>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</si>
  <si>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</si>
  <si>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</si>
  <si>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</si>
  <si>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</si>
  <si>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</si>
  <si>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</si>
  <si>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</si>
  <si>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</si>
  <si>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</si>
  <si>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</si>
  <si>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</si>
  <si>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</si>
  <si>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</si>
  <si>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</si>
  <si>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</si>
  <si>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</si>
  <si>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</si>
  <si>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</si>
  <si>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</si>
  <si>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</si>
  <si>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</si>
  <si>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</si>
  <si>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</si>
  <si>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</si>
  <si>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</si>
  <si>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</si>
  <si>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</si>
  <si>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</si>
  <si>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</si>
  <si>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</si>
  <si>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</si>
  <si>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</si>
  <si>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</si>
  <si>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</si>
  <si>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</si>
  <si>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</si>
  <si>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</si>
  <si>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</si>
  <si>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Modernizace výtahu v budově úřadu náměstí J. Gagarina 1195/5</t>
  </si>
  <si>
    <t>STA</t>
  </si>
  <si>
    <t>{1e5e8682-d9e5-419a-979a-f8ddf0e9fe75}</t>
  </si>
  <si>
    <t>2</t>
  </si>
  <si>
    <t>KRYCÍ LIST SOUPISU PRACÍ</t>
  </si>
  <si>
    <t>Objekt:</t>
  </si>
  <si>
    <t>1 - Modernizace výtahu v budově úřadu náměstí J. Gagarina 1195/5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</si>
  <si>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</si>
  <si>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</si>
  <si>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</si>
  <si>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</si>
  <si>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</si>
  <si>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</si>
  <si>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</si>
  <si>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</si>
  <si>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</si>
  <si>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</si>
  <si>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</si>
  <si>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</si>
  <si>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</si>
  <si>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</si>
  <si>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</si>
  <si>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</si>
  <si>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</si>
  <si>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</si>
  <si>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</si>
  <si>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</si>
  <si>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</si>
  <si>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N00 - Výtah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</si>
  <si>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</si>
  <si>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</si>
  <si>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</si>
  <si>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</si>
  <si>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</si>
  <si>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</si>
  <si>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</si>
  <si>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</si>
  <si>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</si>
  <si>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</si>
  <si>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</si>
  <si>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</si>
  <si>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</si>
  <si>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</si>
  <si>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</si>
  <si>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</si>
  <si>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</si>
  <si>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</si>
  <si>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</si>
  <si>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</si>
  <si>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</si>
  <si>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</si>
  <si>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</si>
  <si>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</si>
  <si>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310236241</t>
  </si>
  <si>
    <t>Zazdívka otvorů pl do 0,09 m2 ve zdivu nadzákladovém cihlami pálenými tl do 300 mm</t>
  </si>
  <si>
    <t>kus</t>
  </si>
  <si>
    <t>4</t>
  </si>
  <si>
    <t>311270731</t>
  </si>
  <si>
    <t>Zdivo z přesných vápenopískových plných tvárnic 10DF do P15 tl 300 mm</t>
  </si>
  <si>
    <t>m2</t>
  </si>
  <si>
    <t>VV</t>
  </si>
  <si>
    <t>(3,38*(2,07+2,675))-(1,01*2,04)</t>
  </si>
  <si>
    <t>Součet</t>
  </si>
  <si>
    <t>311270001</t>
  </si>
  <si>
    <t>Příplatek za řezání zdiva</t>
  </si>
  <si>
    <t>komplet</t>
  </si>
  <si>
    <t>6</t>
  </si>
  <si>
    <t>317143452</t>
  </si>
  <si>
    <t>Překlad nosný z pórobetonu ve zdech tl 300 mm dl přes 1300 do 1500 mm</t>
  </si>
  <si>
    <t>8</t>
  </si>
  <si>
    <t>5</t>
  </si>
  <si>
    <t>317234410</t>
  </si>
  <si>
    <t>Vyzdívka mezi nosníky z cihel pálených na MC</t>
  </si>
  <si>
    <t>m3</t>
  </si>
  <si>
    <t>10</t>
  </si>
  <si>
    <t>1,4*0,12*0,2</t>
  </si>
  <si>
    <t>317944321</t>
  </si>
  <si>
    <t>Válcované nosníky do č.12 dodatečně osazované do připravených otvorů</t>
  </si>
  <si>
    <t>t</t>
  </si>
  <si>
    <t>12</t>
  </si>
  <si>
    <t>11,1*1,4*2/1000</t>
  </si>
  <si>
    <t>7</t>
  </si>
  <si>
    <t>321111222</t>
  </si>
  <si>
    <t>Rozšíření soklu pro nárazník</t>
  </si>
  <si>
    <t>14</t>
  </si>
  <si>
    <t>321111223</t>
  </si>
  <si>
    <t>Úprava nadpraží dveřních otvorů-kompletní provedení</t>
  </si>
  <si>
    <t>16</t>
  </si>
  <si>
    <t>9</t>
  </si>
  <si>
    <t>341941001</t>
  </si>
  <si>
    <t>Nosné nebo spojovací svary tl do 10 mm ocelových doplňkových konstrukcí při montáži dílců</t>
  </si>
  <si>
    <t>m</t>
  </si>
  <si>
    <t>18</t>
  </si>
  <si>
    <t>2,9*2</t>
  </si>
  <si>
    <t>342272245</t>
  </si>
  <si>
    <t>Příčka z pórobetonových hladkých tvárnic na tenkovrstvou maltu tl 150 mm</t>
  </si>
  <si>
    <t>20</t>
  </si>
  <si>
    <t>0,75*1,77</t>
  </si>
  <si>
    <t>11</t>
  </si>
  <si>
    <t>346244371</t>
  </si>
  <si>
    <t>Zazdívka o tl 140 mm rýh, nik nebo kapes z cihel pálených</t>
  </si>
  <si>
    <t>22</t>
  </si>
  <si>
    <t>3,500*0,2</t>
  </si>
  <si>
    <t>346244381</t>
  </si>
  <si>
    <t>Plentování jednostranné v do 200 mm válcovaných nosníků cihlami</t>
  </si>
  <si>
    <t>24</t>
  </si>
  <si>
    <t>0,12*1,4*2</t>
  </si>
  <si>
    <t>Vodorovné konstrukce</t>
  </si>
  <si>
    <t>13</t>
  </si>
  <si>
    <t>413941123</t>
  </si>
  <si>
    <t>Osazování ocelových válcovaných nosníků stropů I, IE, U, UE nebo L do č. 22</t>
  </si>
  <si>
    <t>26</t>
  </si>
  <si>
    <t>16*2,9*2/1000</t>
  </si>
  <si>
    <t>M</t>
  </si>
  <si>
    <t>13010932</t>
  </si>
  <si>
    <t>ocel profilová UPE 140 jakost 11 375</t>
  </si>
  <si>
    <t>28</t>
  </si>
  <si>
    <t>30</t>
  </si>
  <si>
    <t>2,1*2*14,3/1000</t>
  </si>
  <si>
    <t>13010716</t>
  </si>
  <si>
    <t>ocel profilová IPN 140 jakost 11 375</t>
  </si>
  <si>
    <t>32</t>
  </si>
  <si>
    <t>17</t>
  </si>
  <si>
    <t>417321414</t>
  </si>
  <si>
    <t>Ztužující pásy a věnce ze ŽB tř. C 20/25</t>
  </si>
  <si>
    <t>34</t>
  </si>
  <si>
    <t>0,2*0,3*(2,37+2,825)</t>
  </si>
  <si>
    <t>0,3*0,15*1,77</t>
  </si>
  <si>
    <t>0,3*0,3*2,825</t>
  </si>
  <si>
    <t>417351115</t>
  </si>
  <si>
    <t>Zřízení bednění ztužujících věnců</t>
  </si>
  <si>
    <t>36</t>
  </si>
  <si>
    <t>0,4*(2,825*2+2,37*2)*2</t>
  </si>
  <si>
    <t>19</t>
  </si>
  <si>
    <t>417351116</t>
  </si>
  <si>
    <t>Odstranění bednění ztužujících věnců</t>
  </si>
  <si>
    <t>38</t>
  </si>
  <si>
    <t>417361821</t>
  </si>
  <si>
    <t>Výztuž ztužujících pásů a věnců betonářskou ocelí 10 505</t>
  </si>
  <si>
    <t>40</t>
  </si>
  <si>
    <t>Úpravy povrchů, podlahy a osazování výplní</t>
  </si>
  <si>
    <t>612000111</t>
  </si>
  <si>
    <t>Úprava prahu(vstup do šachty v jednotlivých podlažích) - dobetonování+protiprašný nátěr</t>
  </si>
  <si>
    <t>42</t>
  </si>
  <si>
    <t>612131100</t>
  </si>
  <si>
    <t>Vápenný postřik vnitřních stěn nanášený ručně</t>
  </si>
  <si>
    <t>44</t>
  </si>
  <si>
    <t>3,5*(2,011+0,584+1,375+0,45)-2</t>
  </si>
  <si>
    <t>23</t>
  </si>
  <si>
    <t>612131121</t>
  </si>
  <si>
    <t>Penetrační disperzní nátěr vnitřních stěn nanášený ručně</t>
  </si>
  <si>
    <t>46</t>
  </si>
  <si>
    <t>4*((3,38*(2,07+2,675))-(1,01*2,04))+1,328*2</t>
  </si>
  <si>
    <t>612142001</t>
  </si>
  <si>
    <t>Potažení vnitřních stěn sklovláknitým pletivem vtlačeným do tenkovrstvé hmoty</t>
  </si>
  <si>
    <t>48</t>
  </si>
  <si>
    <t>27,955+1,328*2</t>
  </si>
  <si>
    <t>25</t>
  </si>
  <si>
    <t>612311131</t>
  </si>
  <si>
    <t>Potažení vnitřních stěn vápenným štukem tloušťky do 3 mm</t>
  </si>
  <si>
    <t>50</t>
  </si>
  <si>
    <t>612321141</t>
  </si>
  <si>
    <t>Vápenocementová omítka štuková dvouvrstvá vnitřních stěn nanášená ručně</t>
  </si>
  <si>
    <t>52</t>
  </si>
  <si>
    <t>27</t>
  </si>
  <si>
    <t>612321191</t>
  </si>
  <si>
    <t>Příplatek k vápenocementové omítce vnitřních stěn za každých dalších 5 mm tloušťky ručně</t>
  </si>
  <si>
    <t>54</t>
  </si>
  <si>
    <t>13,47*2 "Přepočtené koeficientem množství</t>
  </si>
  <si>
    <t>612325223</t>
  </si>
  <si>
    <t>Vápenocementová štuková omítka malých ploch do 1,0 m2 na stěnách</t>
  </si>
  <si>
    <t>56</t>
  </si>
  <si>
    <t>29</t>
  </si>
  <si>
    <t>612325302</t>
  </si>
  <si>
    <t>Vápenocementová štuková omítka ostění nebo nadpraží</t>
  </si>
  <si>
    <t>58</t>
  </si>
  <si>
    <t>0,35*(1+2*2)</t>
  </si>
  <si>
    <t>619995001</t>
  </si>
  <si>
    <t>Začištění omítek kolem oken, dveří, podlah nebo obkladů</t>
  </si>
  <si>
    <t>60</t>
  </si>
  <si>
    <t>2,6*2+1,825*2-2</t>
  </si>
  <si>
    <t>6*(1,01+2*2,04)</t>
  </si>
  <si>
    <t>31</t>
  </si>
  <si>
    <t>622131121</t>
  </si>
  <si>
    <t>Penetrační disperzní nátěr vnějších stěn nanášený ručně</t>
  </si>
  <si>
    <t>62</t>
  </si>
  <si>
    <t>0,6*(2,675)</t>
  </si>
  <si>
    <t>3,8*(2,595+2,675)</t>
  </si>
  <si>
    <t>622221011</t>
  </si>
  <si>
    <t>Montáž kontaktního zateplení vnějších stěn lepením a mechanickým kotvením desek z minerální vlny s podélnou orientací vláken tl do 80 mm</t>
  </si>
  <si>
    <t>64</t>
  </si>
  <si>
    <t>33</t>
  </si>
  <si>
    <t>63151520</t>
  </si>
  <si>
    <t>deska tepelně izolační minerální kontaktních fasád podélné vlákno λ=0,036 tl 60mm</t>
  </si>
  <si>
    <t>66</t>
  </si>
  <si>
    <t>20,026*1,05 "Přepočtené koeficientem množství</t>
  </si>
  <si>
    <t>622221021</t>
  </si>
  <si>
    <t>Montáž kontaktního zateplení vnějších stěn lepením a mechanickým kotvením desek z minerální vlny s podélnou orientací vláken tl do 120 mm</t>
  </si>
  <si>
    <t>68</t>
  </si>
  <si>
    <t>35</t>
  </si>
  <si>
    <t>63151527</t>
  </si>
  <si>
    <t>deska tepelně izolační minerální kontaktních fasád podélné vlákno λ=0,036 tl 100mm</t>
  </si>
  <si>
    <t>70</t>
  </si>
  <si>
    <t>1,605*1,05 "Přepočtené koeficientem množství</t>
  </si>
  <si>
    <t>632481215</t>
  </si>
  <si>
    <t>Separační vrstva z geotextilie 300g/m2</t>
  </si>
  <si>
    <t>72</t>
  </si>
  <si>
    <t>4,745*1,15 "Přepočtené koeficientem množství</t>
  </si>
  <si>
    <t>Ostatní konstrukce a práce, bourání</t>
  </si>
  <si>
    <t>37</t>
  </si>
  <si>
    <t>946111115</t>
  </si>
  <si>
    <t>Montáž pojízdných věží trubkových/dílcových š do 0,9 m dl do 3,2 m v do 5,5 m</t>
  </si>
  <si>
    <t>74</t>
  </si>
  <si>
    <t>946111215</t>
  </si>
  <si>
    <t>Příplatek k pojízdným věžím š do 0,9 m dl do 3,2 m v do 5,5 m za první a ZKD den použití</t>
  </si>
  <si>
    <t>76</t>
  </si>
  <si>
    <t>1*5 "Přepočtené koeficientem množství</t>
  </si>
  <si>
    <t>39</t>
  </si>
  <si>
    <t>946111815</t>
  </si>
  <si>
    <t>Demontáž pojízdných věží trubkových/dílcových š do 0,9 m dl do 3,2 m v do 5,5 m</t>
  </si>
  <si>
    <t>78</t>
  </si>
  <si>
    <t>949000111</t>
  </si>
  <si>
    <t>Provizorní uzavření vybouraného otvoru pomocí OSB desek</t>
  </si>
  <si>
    <t>80</t>
  </si>
  <si>
    <t>41</t>
  </si>
  <si>
    <t>949101111</t>
  </si>
  <si>
    <t>Lešení pomocné pro objekty pozemních staveb s lešeňovou podlahou v do 1,9 m zatížení do 150 kg/m2</t>
  </si>
  <si>
    <t>82</t>
  </si>
  <si>
    <t>949311112</t>
  </si>
  <si>
    <t>Montáž lešení trubkového do šachet o půdorysné ploše do 6 m2 v do 20 m</t>
  </si>
  <si>
    <t>84</t>
  </si>
  <si>
    <t>43</t>
  </si>
  <si>
    <t>949311211</t>
  </si>
  <si>
    <t>Příplatek k lešení trubkovému do šachet do 6 m2 v do 30 m za první a ZKD den použití</t>
  </si>
  <si>
    <t>86</t>
  </si>
  <si>
    <t>18,18*30 "Přepočtené koeficientem množství</t>
  </si>
  <si>
    <t>949311812</t>
  </si>
  <si>
    <t>Demontáž lešení trubkového do šachet o půdorysné ploše do 6 m2 v do 20 m</t>
  </si>
  <si>
    <t>88</t>
  </si>
  <si>
    <t>45</t>
  </si>
  <si>
    <t>952901111</t>
  </si>
  <si>
    <t>Vyčištění budov bytové a občanské výstavby při výšce podlaží do 4 m</t>
  </si>
  <si>
    <t>90</t>
  </si>
  <si>
    <t>962031133</t>
  </si>
  <si>
    <t>Bourání příček z cihel pálených na MVC tl do 150 mm</t>
  </si>
  <si>
    <t>92</t>
  </si>
  <si>
    <t>(4,34*3,5)-(0,8*1,8)</t>
  </si>
  <si>
    <t>47</t>
  </si>
  <si>
    <t>962032641</t>
  </si>
  <si>
    <t>Bourání zdiva komínového nad střechou z cihel na MC</t>
  </si>
  <si>
    <t>94</t>
  </si>
  <si>
    <t>2*0,45*2,9</t>
  </si>
  <si>
    <t>963051113</t>
  </si>
  <si>
    <t>Bourání ŽB stropů deskových tl přes 80 mm</t>
  </si>
  <si>
    <t>96</t>
  </si>
  <si>
    <t>0,23*2,67*2,07</t>
  </si>
  <si>
    <t>49</t>
  </si>
  <si>
    <t>964061331</t>
  </si>
  <si>
    <t>Uvolnění zhlaví trámů ze zdiva cihelného průřezu zhlaví do 0,05 m2</t>
  </si>
  <si>
    <t>98</t>
  </si>
  <si>
    <t>964073211</t>
  </si>
  <si>
    <t>Vybourání válcovaných nosníků ze zdiva cihelného dl do 4 m hmotnosti 10 kg/m</t>
  </si>
  <si>
    <t>100</t>
  </si>
  <si>
    <t>3,77*1,3*2/1000</t>
  </si>
  <si>
    <t>51</t>
  </si>
  <si>
    <t>965045113</t>
  </si>
  <si>
    <t>Bourání potěrů cementových nebo pískocementových tl do 50 mm pl přes 4 m2</t>
  </si>
  <si>
    <t>102</t>
  </si>
  <si>
    <t>2,45*2,07</t>
  </si>
  <si>
    <t>11,588</t>
  </si>
  <si>
    <t>965082933</t>
  </si>
  <si>
    <t>Odstranění násypů pod podlahami tl do 200 mm pl přes 2 m2</t>
  </si>
  <si>
    <t>104</t>
  </si>
  <si>
    <t>5,072*0,16</t>
  </si>
  <si>
    <t>53</t>
  </si>
  <si>
    <t>965083122</t>
  </si>
  <si>
    <t>Odstranění násypů pod podlahami mezi trámy tl do 200 mm pl přes 2 m2</t>
  </si>
  <si>
    <t>106</t>
  </si>
  <si>
    <t>0,2*2,67*(2,57+1,77)</t>
  </si>
  <si>
    <t>968072455</t>
  </si>
  <si>
    <t>Vybourání kovových dveřních zárubní pl do 2 m2</t>
  </si>
  <si>
    <t>108</t>
  </si>
  <si>
    <t>1,8*0,8</t>
  </si>
  <si>
    <t>55</t>
  </si>
  <si>
    <t>971033651</t>
  </si>
  <si>
    <t>Vybourání otvorů ve zdivu cihelném pl do 4 m2 na MVC nebo MV tl do 600 mm</t>
  </si>
  <si>
    <t>110</t>
  </si>
  <si>
    <t>1*2*0,37</t>
  </si>
  <si>
    <t>973031824</t>
  </si>
  <si>
    <t>Vysekání kapes ve zdivu cihelném na MV nebo MVC pro zavázání zdí tl do 300 mm</t>
  </si>
  <si>
    <t>112</t>
  </si>
  <si>
    <t>3,5*2</t>
  </si>
  <si>
    <t>57</t>
  </si>
  <si>
    <t>974031164</t>
  </si>
  <si>
    <t>Vysekání rýh ve zdivu cihelném hl do 150 mm š do 150 mm</t>
  </si>
  <si>
    <t>114</t>
  </si>
  <si>
    <t>974031165</t>
  </si>
  <si>
    <t>Vysekání rýh ve zdivu cihelném hl do 150 mm š do 200 mm</t>
  </si>
  <si>
    <t>116</t>
  </si>
  <si>
    <t>59</t>
  </si>
  <si>
    <t>977312114</t>
  </si>
  <si>
    <t>Řezání stávajících betonových mazanin vyztužených hl do 200 mm</t>
  </si>
  <si>
    <t>118</t>
  </si>
  <si>
    <t>3*(2,67+2,07)</t>
  </si>
  <si>
    <t>978012191</t>
  </si>
  <si>
    <t>Otlučení (osekání) vnitřní vápenné nebo vápenocementové omítky stropů rákosových v rozsahu do 100 %</t>
  </si>
  <si>
    <t>120</t>
  </si>
  <si>
    <t>61</t>
  </si>
  <si>
    <t>978013191</t>
  </si>
  <si>
    <t>Otlučení (osekání) vnitřní vápenné nebo vápenocementové omítky stěn v rozsahu do 100 %</t>
  </si>
  <si>
    <t>122</t>
  </si>
  <si>
    <t>3,5*(2,6+2,12)-2*1</t>
  </si>
  <si>
    <t>997</t>
  </si>
  <si>
    <t>Přesun sutě</t>
  </si>
  <si>
    <t>997013215</t>
  </si>
  <si>
    <t>Vnitrostaveništní doprava suti a vybouraných hmot pro budovy v do 18 m ručně</t>
  </si>
  <si>
    <t>124</t>
  </si>
  <si>
    <t>63</t>
  </si>
  <si>
    <t>997013501</t>
  </si>
  <si>
    <t>Odvoz suti a vybouraných hmot na skládku nebo meziskládku do 1 km se složením</t>
  </si>
  <si>
    <t>126</t>
  </si>
  <si>
    <t>997013509</t>
  </si>
  <si>
    <t>Příplatek k odvozu suti a vybouraných hmot na skládku ZKD 1 km přes 1 km</t>
  </si>
  <si>
    <t>128</t>
  </si>
  <si>
    <t>20,793*20 "Přepočtené koeficientem množství</t>
  </si>
  <si>
    <t>65</t>
  </si>
  <si>
    <t>997013631</t>
  </si>
  <si>
    <t>Poplatek za uložení na skládce (skládkovné) stavebního odpadu směsného kód odpadu 17 09 04</t>
  </si>
  <si>
    <t>130</t>
  </si>
  <si>
    <t>998</t>
  </si>
  <si>
    <t>Přesun hmot</t>
  </si>
  <si>
    <t>998018003</t>
  </si>
  <si>
    <t>Přesun hmot ruční pro budovy v do 24 m</t>
  </si>
  <si>
    <t>132</t>
  </si>
  <si>
    <t>PSV</t>
  </si>
  <si>
    <t>Práce a dodávky PSV</t>
  </si>
  <si>
    <t>721</t>
  </si>
  <si>
    <t>Zdravotechnika - vnitřní kanalizace</t>
  </si>
  <si>
    <t>67</t>
  </si>
  <si>
    <t>721000111</t>
  </si>
  <si>
    <t>Napojení kanalizace na stávající rozvod</t>
  </si>
  <si>
    <t>134</t>
  </si>
  <si>
    <t>721000112</t>
  </si>
  <si>
    <t>Napojení kanalizace klimatizace-kondenzát na nové potrubí</t>
  </si>
  <si>
    <t>136</t>
  </si>
  <si>
    <t>69</t>
  </si>
  <si>
    <t>721171808</t>
  </si>
  <si>
    <t>Demontáž potrubí z PVC do D 114</t>
  </si>
  <si>
    <t>138</t>
  </si>
  <si>
    <t>721174063</t>
  </si>
  <si>
    <t>Potrubí kanalizační z PP větrací DN 110</t>
  </si>
  <si>
    <t>140</t>
  </si>
  <si>
    <t>71</t>
  </si>
  <si>
    <t>998721203</t>
  </si>
  <si>
    <t>Přesun hmot procentní pro vnitřní kanalizace v objektech v do 24 m</t>
  </si>
  <si>
    <t>%</t>
  </si>
  <si>
    <t>142</t>
  </si>
  <si>
    <t>741</t>
  </si>
  <si>
    <t>Elektroinstalace - silnoproud</t>
  </si>
  <si>
    <t>741-1</t>
  </si>
  <si>
    <t>Prodloužení přívodu pro výtah+revize</t>
  </si>
  <si>
    <t>144</t>
  </si>
  <si>
    <t>73</t>
  </si>
  <si>
    <t>741-2</t>
  </si>
  <si>
    <t>D+M stropní svítidlo na pohybové čidlo včetně kabeláže a revize</t>
  </si>
  <si>
    <t>146</t>
  </si>
  <si>
    <t>998741203</t>
  </si>
  <si>
    <t>Přesun hmot procentní pro silnoproud v objektech v do 24 m</t>
  </si>
  <si>
    <t>148</t>
  </si>
  <si>
    <t>751</t>
  </si>
  <si>
    <t>Vzduchotechnika</t>
  </si>
  <si>
    <t>75</t>
  </si>
  <si>
    <t>751398022</t>
  </si>
  <si>
    <t>Mtž větrací mřížky stěnové do 0,100 m2</t>
  </si>
  <si>
    <t>150</t>
  </si>
  <si>
    <t>12345678</t>
  </si>
  <si>
    <t>Protipožární mřížka větrací 200/250, zpěňující</t>
  </si>
  <si>
    <t>152</t>
  </si>
  <si>
    <t>77</t>
  </si>
  <si>
    <t>998751203</t>
  </si>
  <si>
    <t>Přesun hmot procentní pro vzduchotechniku v objektech v do 36 m</t>
  </si>
  <si>
    <t>154</t>
  </si>
  <si>
    <t>762</t>
  </si>
  <si>
    <t>Konstrukce tesařské</t>
  </si>
  <si>
    <t>762083111</t>
  </si>
  <si>
    <t>Impregnace řeziva proti dřevokaznému hmyzu a houbám máčením třída ohrožení 1 a 2</t>
  </si>
  <si>
    <t>156</t>
  </si>
  <si>
    <t>79</t>
  </si>
  <si>
    <t>762331813</t>
  </si>
  <si>
    <t>Demontáž vázaných kcí krovů z hranolů průřezové plochy do 288 cm2</t>
  </si>
  <si>
    <t>158</t>
  </si>
  <si>
    <t>762331815</t>
  </si>
  <si>
    <t>Demontáž vázaných kcí krovů z hranolů průřezové plochy přes 450 cm2</t>
  </si>
  <si>
    <t>160</t>
  </si>
  <si>
    <t>81</t>
  </si>
  <si>
    <t>762511166</t>
  </si>
  <si>
    <t>Podlahové kce podkladové z cementotřískových desek tl 22 mm na broušených na pero a drážku šroubovaných</t>
  </si>
  <si>
    <t>162</t>
  </si>
  <si>
    <t>4,745</t>
  </si>
  <si>
    <t>1,77*2,375</t>
  </si>
  <si>
    <t>762522811</t>
  </si>
  <si>
    <t>Demontáž podlah s polštáři z prken tloušťky do 32 mm</t>
  </si>
  <si>
    <t>164</t>
  </si>
  <si>
    <t>83</t>
  </si>
  <si>
    <t>762595001</t>
  </si>
  <si>
    <t>Spojovací prostředky pro položení dřevěných podlah a zakrytí kanálů</t>
  </si>
  <si>
    <t>166</t>
  </si>
  <si>
    <t>762811811</t>
  </si>
  <si>
    <t>Demontáž záklopů stropů z hrubých prken tl do 32 mm</t>
  </si>
  <si>
    <t>168</t>
  </si>
  <si>
    <t>2,67*(1,77+0,3+2,27)</t>
  </si>
  <si>
    <t>85</t>
  </si>
  <si>
    <t>762822120</t>
  </si>
  <si>
    <t>Montáž stropního trámu z hraněného řeziva průřezové plochy do 288 cm2 s výměnami</t>
  </si>
  <si>
    <t>170</t>
  </si>
  <si>
    <t>2,37*7</t>
  </si>
  <si>
    <t>60512130</t>
  </si>
  <si>
    <t>hranol stavební řezivo průřezu do 224cm2 do dl 6m</t>
  </si>
  <si>
    <t>172</t>
  </si>
  <si>
    <t>87</t>
  </si>
  <si>
    <t>762822820</t>
  </si>
  <si>
    <t>Demontáž stropních trámů z hraněného řeziva průřezové plochy do 288 cm2</t>
  </si>
  <si>
    <t>174</t>
  </si>
  <si>
    <t>2,97*5</t>
  </si>
  <si>
    <t>762895000</t>
  </si>
  <si>
    <t>Spojovací prostředky pro montáž záklopu, stropnice a podbíjení</t>
  </si>
  <si>
    <t>176</t>
  </si>
  <si>
    <t>89</t>
  </si>
  <si>
    <t>998762203</t>
  </si>
  <si>
    <t>Přesun hmot procentní pro kce tesařské v objektech v do 24 m</t>
  </si>
  <si>
    <t>178</t>
  </si>
  <si>
    <t>763</t>
  </si>
  <si>
    <t>Konstrukce suché výstavby</t>
  </si>
  <si>
    <t>763111424</t>
  </si>
  <si>
    <t>SDK příčka tl 125 mm profil CW+UW 75 desky 2xDF 12,5 s izolací EI 90 Rw do 57 dB</t>
  </si>
  <si>
    <t>180</t>
  </si>
  <si>
    <t>2,595*3</t>
  </si>
  <si>
    <t>91</t>
  </si>
  <si>
    <t>763121811</t>
  </si>
  <si>
    <t>Demontáž SDK předsazené/šachtové stěny s jednoduchou nosnou kcí opláštění jednoduché</t>
  </si>
  <si>
    <t>182</t>
  </si>
  <si>
    <t>(1,75+0,37)*3,5</t>
  </si>
  <si>
    <t>763131442</t>
  </si>
  <si>
    <t>SDK podhled desky 2xDF 12,5 s izolací dvouvrstvá spodní kce profil CD+UD</t>
  </si>
  <si>
    <t>184</t>
  </si>
  <si>
    <t>93</t>
  </si>
  <si>
    <t>763131751</t>
  </si>
  <si>
    <t>Montáž parotěsné zábrany do SDK podhledu</t>
  </si>
  <si>
    <t>186</t>
  </si>
  <si>
    <t>28329027</t>
  </si>
  <si>
    <t>fólie PE vyztužená Al vrstvou pro parotěsnou vrstvu 150g/m2</t>
  </si>
  <si>
    <t>188</t>
  </si>
  <si>
    <t>8,949*1,15 "Přepočtené koeficientem množství</t>
  </si>
  <si>
    <t>95</t>
  </si>
  <si>
    <t>763131752</t>
  </si>
  <si>
    <t>Montáž jedné vrstvy tepelné izolace do SDK podhledu</t>
  </si>
  <si>
    <t>190</t>
  </si>
  <si>
    <t>4,745*2</t>
  </si>
  <si>
    <t>63166771</t>
  </si>
  <si>
    <t>pás tepelně izolační mezi krokve λ=0,036-0,037 tl 180mm</t>
  </si>
  <si>
    <t>192</t>
  </si>
  <si>
    <t>13,694*1,05 "Přepočtené koeficientem množství</t>
  </si>
  <si>
    <t>97</t>
  </si>
  <si>
    <t>63150822</t>
  </si>
  <si>
    <t>pás tepelně izolační pro všechny druhy nezatížených izolací λ=0,038-0,039 tl 60mm</t>
  </si>
  <si>
    <t>194</t>
  </si>
  <si>
    <t>763164557</t>
  </si>
  <si>
    <t>SDK obklad kcí tvaru L š přes 0,8 m desky 2xDF 12,5</t>
  </si>
  <si>
    <t>196</t>
  </si>
  <si>
    <t>(0,6+0,45)*3,5</t>
  </si>
  <si>
    <t>99</t>
  </si>
  <si>
    <t>763251222</t>
  </si>
  <si>
    <t>Sádrovláknitá podlaha tl 35 mm z desek tl 2x12,5 mm se sádrovláknitou deskou tl 10 mm bez podsypu</t>
  </si>
  <si>
    <t>198</t>
  </si>
  <si>
    <t>763251391R</t>
  </si>
  <si>
    <t>Příplatek k sádrovláknité podlaze za každý dalších 10 mm mokrého podsypu</t>
  </si>
  <si>
    <t>200</t>
  </si>
  <si>
    <t>4,745*15 "Přepočtené koeficientem množství</t>
  </si>
  <si>
    <t>101</t>
  </si>
  <si>
    <t>998763403</t>
  </si>
  <si>
    <t>Přesun hmot procentní pro sádrokartonové konstrukce v objektech v do 24 m</t>
  </si>
  <si>
    <t>202</t>
  </si>
  <si>
    <t>771</t>
  </si>
  <si>
    <t>Podlahy z dlaždic</t>
  </si>
  <si>
    <t>771111011</t>
  </si>
  <si>
    <t>Vysátí podkladu před pokládkou dlažby</t>
  </si>
  <si>
    <t>204</t>
  </si>
  <si>
    <t>2,6*1,825</t>
  </si>
  <si>
    <t>103</t>
  </si>
  <si>
    <t>771121011</t>
  </si>
  <si>
    <t>Nátěr penetrační na podlahu</t>
  </si>
  <si>
    <t>206</t>
  </si>
  <si>
    <t>771474112</t>
  </si>
  <si>
    <t>Montáž soklů z dlaždic keramických rovných flexibilní lepidlo v do 90 mm</t>
  </si>
  <si>
    <t>208</t>
  </si>
  <si>
    <t>105</t>
  </si>
  <si>
    <t>59761338</t>
  </si>
  <si>
    <t>sokl-dlažba keramická slinutá hladká do interiéru i exteriéru 445x85mm</t>
  </si>
  <si>
    <t>210</t>
  </si>
  <si>
    <t>6,850/0,445</t>
  </si>
  <si>
    <t>771574242</t>
  </si>
  <si>
    <t>Montáž podlah keramických velkoformátových pro mechanické zatížení hladkých lepených flexibilním lepidlem do 6 ks/ m2</t>
  </si>
  <si>
    <t>212</t>
  </si>
  <si>
    <t>107</t>
  </si>
  <si>
    <t>59761443</t>
  </si>
  <si>
    <t>dlažba velkoformátová keramická slinutá hladká do interiéru i exteriéru pro vysoké mechanické namáhání přes 4 do 6ks/m2</t>
  </si>
  <si>
    <t>214</t>
  </si>
  <si>
    <t>771577112</t>
  </si>
  <si>
    <t>Příplatek k montáži podlah keramických lepených flexibilním lepidlem za omezený prostor</t>
  </si>
  <si>
    <t>216</t>
  </si>
  <si>
    <t>109</t>
  </si>
  <si>
    <t>771591115</t>
  </si>
  <si>
    <t>Podlahy spárování silikonem</t>
  </si>
  <si>
    <t>218</t>
  </si>
  <si>
    <t>998771203</t>
  </si>
  <si>
    <t>Přesun hmot procentní pro podlahy z dlaždic v objektech v do 24 m</t>
  </si>
  <si>
    <t>220</t>
  </si>
  <si>
    <t>783</t>
  </si>
  <si>
    <t>Dokončovací práce - nátěry</t>
  </si>
  <si>
    <t>111</t>
  </si>
  <si>
    <t>7839171611</t>
  </si>
  <si>
    <t>Krycí dvojnásobný syntetický protiprašný nátěr betonové podlahy</t>
  </si>
  <si>
    <t>222</t>
  </si>
  <si>
    <t>784</t>
  </si>
  <si>
    <t>Dokončovací práce - malby a tapety</t>
  </si>
  <si>
    <t>784181105</t>
  </si>
  <si>
    <t>Základní akrylátová jednonásobná penetrace podkladu v místnostech výšky přes 5,00 m</t>
  </si>
  <si>
    <t>224</t>
  </si>
  <si>
    <t>3,675</t>
  </si>
  <si>
    <t>18,18*(2,375+1,77)*2</t>
  </si>
  <si>
    <t>113</t>
  </si>
  <si>
    <t>784211125</t>
  </si>
  <si>
    <t>Dvojnásobné bílé malby ze směsí za mokra středně otěruvzdorných v místnostech výšky přes 5,00 m</t>
  </si>
  <si>
    <t>226</t>
  </si>
  <si>
    <t>N00</t>
  </si>
  <si>
    <t>Výtah</t>
  </si>
  <si>
    <t>N00-2</t>
  </si>
  <si>
    <t>Demontáž stávající technologie včetně ekologické likvidace</t>
  </si>
  <si>
    <t>228</t>
  </si>
  <si>
    <t>115</t>
  </si>
  <si>
    <t>N00-3</t>
  </si>
  <si>
    <t>Nová technologie výtahu</t>
  </si>
  <si>
    <t>230</t>
  </si>
  <si>
    <t>N00-4</t>
  </si>
  <si>
    <t>Montáž nové technologie výtahu</t>
  </si>
  <si>
    <t>232</t>
  </si>
  <si>
    <t>117</t>
  </si>
  <si>
    <t>N00-5</t>
  </si>
  <si>
    <t>Dokumentace k výtahu</t>
  </si>
  <si>
    <t>234</t>
  </si>
  <si>
    <t>N00-8</t>
  </si>
  <si>
    <t>Zkoušky</t>
  </si>
  <si>
    <t>soubor</t>
  </si>
  <si>
    <t>236</t>
  </si>
  <si>
    <t>VRN</t>
  </si>
  <si>
    <t>Vedlejší rozpočtové náklady</t>
  </si>
  <si>
    <t>VRN3</t>
  </si>
  <si>
    <t>Zařízení staveniště</t>
  </si>
  <si>
    <t>119</t>
  </si>
  <si>
    <t>030001000</t>
  </si>
  <si>
    <t>…</t>
  </si>
  <si>
    <t>1024</t>
  </si>
  <si>
    <t>238</t>
  </si>
  <si>
    <t>VRN4</t>
  </si>
  <si>
    <t>Inženýrská činnost</t>
  </si>
  <si>
    <t>045002000</t>
  </si>
  <si>
    <t>Kompletační a koordinační činnost</t>
  </si>
  <si>
    <t>240</t>
  </si>
  <si>
    <t>VRN5</t>
  </si>
  <si>
    <t>Finanční náklady</t>
  </si>
  <si>
    <t>121</t>
  </si>
  <si>
    <t>052002000</t>
  </si>
  <si>
    <t>Finanční rezerva pro nepředvídatelné náklady-povinná položka, všichni uchazeči ocení částkou 50.000,-Kč</t>
  </si>
  <si>
    <t>242</t>
  </si>
  <si>
    <t>VRN7</t>
  </si>
  <si>
    <t>Provozní vlivy</t>
  </si>
  <si>
    <t>070001000</t>
  </si>
  <si>
    <t>244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</si>
</sst>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0107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Modernizace výtahu v budově úřadu náměstí J.Gagarina 1195/5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Slezská Ostrava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7. 1. 2022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Statutární město Ostrava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24.7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'1 - Modernizace výtahu v 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'1 - Modernizace výtahu v ...'!P138</f>
        <v>0</v>
      </c>
      <c r="AV95" s="127">
        <f>'1 - Modernizace výtahu v ...'!J33</f>
        <v>0</v>
      </c>
      <c r="AW95" s="127">
        <f>'1 - Modernizace výtahu v ...'!J34</f>
        <v>0</v>
      </c>
      <c r="AX95" s="127">
        <f>'1 - Modernizace výtahu v ...'!J35</f>
        <v>0</v>
      </c>
      <c r="AY95" s="127">
        <f>'1 - Modernizace výtahu v ...'!J36</f>
        <v>0</v>
      </c>
      <c r="AZ95" s="127">
        <f>'1 - Modernizace výtahu v ...'!F33</f>
        <v>0</v>
      </c>
      <c r="BA95" s="127">
        <f>'1 - Modernizace výtahu v ...'!F34</f>
        <v>0</v>
      </c>
      <c r="BB95" s="127">
        <f>'1 - Modernizace výtahu v ...'!F35</f>
        <v>0</v>
      </c>
      <c r="BC95" s="127">
        <f>'1 - Modernizace výtahu v ...'!F36</f>
        <v>0</v>
      </c>
      <c r="BD95" s="129">
        <f>'1 - Modernizace výtahu v ...'!F37</f>
        <v>0</v>
      </c>
      <c r="BE95" s="7"/>
      <c r="BT95" s="130" t="s">
        <v>80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UYkzHwY8XVESeMMMOxWyKPJU6XBiYe2pr6tD2FbXCjGEKg0YVza5NAPTJS2zXwzOuG8XH23qih/g6j3dtMXBHg==" hashValue="O3c/+PakNeJghOHgu2M2Cw9bWwVmUajBLNtyXWsSif8ifYyaqC20b5+QEbxfFXd8mVyfWmeEKNVpcorbr7vXf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Modernizace výtahu v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84</v>
      </c>
    </row>
    <row r="4" s="1" customFormat="1" ht="24.96" customHeight="1">
      <c r="B4" s="19"/>
      <c r="D4" s="133" t="s">
        <v>85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Modernizace výtahu v budově úřadu náměstí J.Gagarina 1195/5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37" t="s">
        <v>87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7. 1. 2022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>Statutární město Ostrava</v>
      </c>
      <c r="F15" s="37"/>
      <c r="G15" s="37"/>
      <c r="H15" s="37"/>
      <c r="I15" s="135" t="s">
        <v>27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28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30</v>
      </c>
      <c r="E20" s="37"/>
      <c r="F20" s="37"/>
      <c r="G20" s="37"/>
      <c r="H20" s="37"/>
      <c r="I20" s="135" t="s">
        <v>25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27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33</v>
      </c>
      <c r="E23" s="37"/>
      <c r="F23" s="37"/>
      <c r="G23" s="37"/>
      <c r="H23" s="37"/>
      <c r="I23" s="135" t="s">
        <v>25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27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35</v>
      </c>
      <c r="E30" s="37"/>
      <c r="F30" s="37"/>
      <c r="G30" s="37"/>
      <c r="H30" s="37"/>
      <c r="I30" s="37"/>
      <c r="J30" s="146">
        <f>ROUND(J138,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37</v>
      </c>
      <c r="G32" s="37"/>
      <c r="H32" s="37"/>
      <c r="I32" s="147" t="s">
        <v>36</v>
      </c>
      <c r="J32" s="147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39</v>
      </c>
      <c r="E33" s="135" t="s">
        <v>40</v>
      </c>
      <c r="F33" s="149">
        <f>ROUND((SUM(BE138:BE418)),  2)</f>
        <v>0</v>
      </c>
      <c r="G33" s="37"/>
      <c r="H33" s="37"/>
      <c r="I33" s="150">
        <v>0.20999999999999999</v>
      </c>
      <c r="J33" s="149">
        <f>ROUND(((SUM(BE138:BE418))*I33),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41</v>
      </c>
      <c r="F34" s="149">
        <f>ROUND((SUM(BF138:BF418)),  2)</f>
        <v>0</v>
      </c>
      <c r="G34" s="37"/>
      <c r="H34" s="37"/>
      <c r="I34" s="150">
        <v>0.14999999999999999</v>
      </c>
      <c r="J34" s="149">
        <f>ROUND(((SUM(BF138:BF418))*I34),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42</v>
      </c>
      <c r="F35" s="149">
        <f>ROUND((SUM(BG138:BG418)),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43</v>
      </c>
      <c r="F36" s="149">
        <f>ROUND((SUM(BH138:BH418)),  2)</f>
        <v>0</v>
      </c>
      <c r="G36" s="37"/>
      <c r="H36" s="37"/>
      <c r="I36" s="150">
        <v>0.14999999999999999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44</v>
      </c>
      <c r="F37" s="149">
        <f>ROUND((SUM(BI138:BI418)),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48</v>
      </c>
      <c r="E50" s="159"/>
      <c r="F50" s="159"/>
      <c r="G50" s="158" t="s">
        <v>49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50</v>
      </c>
      <c r="E61" s="161"/>
      <c r="F61" s="162" t="s">
        <v>51</v>
      </c>
      <c r="G61" s="160" t="s">
        <v>50</v>
      </c>
      <c r="H61" s="161"/>
      <c r="I61" s="161"/>
      <c r="J61" s="163" t="s">
        <v>51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52</v>
      </c>
      <c r="E65" s="164"/>
      <c r="F65" s="164"/>
      <c r="G65" s="158" t="s">
        <v>53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50</v>
      </c>
      <c r="E76" s="161"/>
      <c r="F76" s="162" t="s">
        <v>51</v>
      </c>
      <c r="G76" s="160" t="s">
        <v>50</v>
      </c>
      <c r="H76" s="161"/>
      <c r="I76" s="161"/>
      <c r="J76" s="163" t="s">
        <v>51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Modernizace výtahu v budově úřadu náměstí J.Gagarina 1195/5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75" t="str">
        <f>E9</f>
        <v>1 - Modernizace výtahu v budově úřadu náměstí J. Gagarina 1195/5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Slezská Ostrava</v>
      </c>
      <c r="G89" s="39"/>
      <c r="H89" s="39"/>
      <c r="I89" s="31" t="s">
        <v>22</v>
      </c>
      <c r="J89" s="78" t="str">
        <f>IF(J12="","",J12)</f>
        <v>7. 1. 2022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Statutární město Ostrava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89</v>
      </c>
      <c r="D94" s="171"/>
      <c r="E94" s="171"/>
      <c r="F94" s="171"/>
      <c r="G94" s="171"/>
      <c r="H94" s="171"/>
      <c r="I94" s="171"/>
      <c r="J94" s="172" t="s">
        <v>90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91</v>
      </c>
      <c r="D96" s="39"/>
      <c r="E96" s="39"/>
      <c r="F96" s="39"/>
      <c r="G96" s="39"/>
      <c r="H96" s="39"/>
      <c r="I96" s="39"/>
      <c r="J96" s="109">
        <f>J138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92</v>
      </c>
    </row>
    <row r="97" s="9" customFormat="1" ht="24.96" customHeight="1">
      <c r="A97" s="9"/>
      <c r="B97" s="174"/>
      <c r="C97" s="175"/>
      <c r="D97" s="176" t="s">
        <v>93</v>
      </c>
      <c r="E97" s="177"/>
      <c r="F97" s="177"/>
      <c r="G97" s="177"/>
      <c r="H97" s="177"/>
      <c r="I97" s="177"/>
      <c r="J97" s="178">
        <f>J139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94</v>
      </c>
      <c r="E98" s="183"/>
      <c r="F98" s="183"/>
      <c r="G98" s="183"/>
      <c r="H98" s="183"/>
      <c r="I98" s="183"/>
      <c r="J98" s="184">
        <f>J140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95</v>
      </c>
      <c r="E99" s="183"/>
      <c r="F99" s="183"/>
      <c r="G99" s="183"/>
      <c r="H99" s="183"/>
      <c r="I99" s="183"/>
      <c r="J99" s="184">
        <f>J167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96</v>
      </c>
      <c r="E100" s="183"/>
      <c r="F100" s="183"/>
      <c r="G100" s="183"/>
      <c r="H100" s="183"/>
      <c r="I100" s="183"/>
      <c r="J100" s="184">
        <f>J186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97</v>
      </c>
      <c r="E101" s="183"/>
      <c r="F101" s="183"/>
      <c r="G101" s="183"/>
      <c r="H101" s="183"/>
      <c r="I101" s="183"/>
      <c r="J101" s="184">
        <f>J229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98</v>
      </c>
      <c r="E102" s="183"/>
      <c r="F102" s="183"/>
      <c r="G102" s="183"/>
      <c r="H102" s="183"/>
      <c r="I102" s="183"/>
      <c r="J102" s="184">
        <f>J284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99</v>
      </c>
      <c r="E103" s="183"/>
      <c r="F103" s="183"/>
      <c r="G103" s="183"/>
      <c r="H103" s="183"/>
      <c r="I103" s="183"/>
      <c r="J103" s="184">
        <f>J291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4"/>
      <c r="C104" s="175"/>
      <c r="D104" s="176" t="s">
        <v>100</v>
      </c>
      <c r="E104" s="177"/>
      <c r="F104" s="177"/>
      <c r="G104" s="177"/>
      <c r="H104" s="177"/>
      <c r="I104" s="177"/>
      <c r="J104" s="178">
        <f>J293</f>
        <v>0</v>
      </c>
      <c r="K104" s="175"/>
      <c r="L104" s="17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0"/>
      <c r="C105" s="181"/>
      <c r="D105" s="182" t="s">
        <v>101</v>
      </c>
      <c r="E105" s="183"/>
      <c r="F105" s="183"/>
      <c r="G105" s="183"/>
      <c r="H105" s="183"/>
      <c r="I105" s="183"/>
      <c r="J105" s="184">
        <f>J294</f>
        <v>0</v>
      </c>
      <c r="K105" s="181"/>
      <c r="L105" s="18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0"/>
      <c r="C106" s="181"/>
      <c r="D106" s="182" t="s">
        <v>102</v>
      </c>
      <c r="E106" s="183"/>
      <c r="F106" s="183"/>
      <c r="G106" s="183"/>
      <c r="H106" s="183"/>
      <c r="I106" s="183"/>
      <c r="J106" s="184">
        <f>J300</f>
        <v>0</v>
      </c>
      <c r="K106" s="181"/>
      <c r="L106" s="18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0"/>
      <c r="C107" s="181"/>
      <c r="D107" s="182" t="s">
        <v>103</v>
      </c>
      <c r="E107" s="183"/>
      <c r="F107" s="183"/>
      <c r="G107" s="183"/>
      <c r="H107" s="183"/>
      <c r="I107" s="183"/>
      <c r="J107" s="184">
        <f>J304</f>
        <v>0</v>
      </c>
      <c r="K107" s="181"/>
      <c r="L107" s="18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0"/>
      <c r="C108" s="181"/>
      <c r="D108" s="182" t="s">
        <v>104</v>
      </c>
      <c r="E108" s="183"/>
      <c r="F108" s="183"/>
      <c r="G108" s="183"/>
      <c r="H108" s="183"/>
      <c r="I108" s="183"/>
      <c r="J108" s="184">
        <f>J308</f>
        <v>0</v>
      </c>
      <c r="K108" s="181"/>
      <c r="L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0"/>
      <c r="C109" s="181"/>
      <c r="D109" s="182" t="s">
        <v>105</v>
      </c>
      <c r="E109" s="183"/>
      <c r="F109" s="183"/>
      <c r="G109" s="183"/>
      <c r="H109" s="183"/>
      <c r="I109" s="183"/>
      <c r="J109" s="184">
        <f>J333</f>
        <v>0</v>
      </c>
      <c r="K109" s="181"/>
      <c r="L109" s="18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0"/>
      <c r="C110" s="181"/>
      <c r="D110" s="182" t="s">
        <v>106</v>
      </c>
      <c r="E110" s="183"/>
      <c r="F110" s="183"/>
      <c r="G110" s="183"/>
      <c r="H110" s="183"/>
      <c r="I110" s="183"/>
      <c r="J110" s="184">
        <f>J369</f>
        <v>0</v>
      </c>
      <c r="K110" s="181"/>
      <c r="L110" s="18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0"/>
      <c r="C111" s="181"/>
      <c r="D111" s="182" t="s">
        <v>107</v>
      </c>
      <c r="E111" s="183"/>
      <c r="F111" s="183"/>
      <c r="G111" s="183"/>
      <c r="H111" s="183"/>
      <c r="I111" s="183"/>
      <c r="J111" s="184">
        <f>J389</f>
        <v>0</v>
      </c>
      <c r="K111" s="181"/>
      <c r="L111" s="185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0"/>
      <c r="C112" s="181"/>
      <c r="D112" s="182" t="s">
        <v>108</v>
      </c>
      <c r="E112" s="183"/>
      <c r="F112" s="183"/>
      <c r="G112" s="183"/>
      <c r="H112" s="183"/>
      <c r="I112" s="183"/>
      <c r="J112" s="184">
        <f>J393</f>
        <v>0</v>
      </c>
      <c r="K112" s="181"/>
      <c r="L112" s="185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0"/>
      <c r="C113" s="181"/>
      <c r="D113" s="182" t="s">
        <v>109</v>
      </c>
      <c r="E113" s="183"/>
      <c r="F113" s="183"/>
      <c r="G113" s="183"/>
      <c r="H113" s="183"/>
      <c r="I113" s="183"/>
      <c r="J113" s="184">
        <f>J404</f>
        <v>0</v>
      </c>
      <c r="K113" s="181"/>
      <c r="L113" s="185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74"/>
      <c r="C114" s="175"/>
      <c r="D114" s="176" t="s">
        <v>110</v>
      </c>
      <c r="E114" s="177"/>
      <c r="F114" s="177"/>
      <c r="G114" s="177"/>
      <c r="H114" s="177"/>
      <c r="I114" s="177"/>
      <c r="J114" s="178">
        <f>J410</f>
        <v>0</v>
      </c>
      <c r="K114" s="175"/>
      <c r="L114" s="17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80"/>
      <c r="C115" s="181"/>
      <c r="D115" s="182" t="s">
        <v>111</v>
      </c>
      <c r="E115" s="183"/>
      <c r="F115" s="183"/>
      <c r="G115" s="183"/>
      <c r="H115" s="183"/>
      <c r="I115" s="183"/>
      <c r="J115" s="184">
        <f>J411</f>
        <v>0</v>
      </c>
      <c r="K115" s="181"/>
      <c r="L115" s="185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0"/>
      <c r="C116" s="181"/>
      <c r="D116" s="182" t="s">
        <v>112</v>
      </c>
      <c r="E116" s="183"/>
      <c r="F116" s="183"/>
      <c r="G116" s="183"/>
      <c r="H116" s="183"/>
      <c r="I116" s="183"/>
      <c r="J116" s="184">
        <f>J413</f>
        <v>0</v>
      </c>
      <c r="K116" s="181"/>
      <c r="L116" s="185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0"/>
      <c r="C117" s="181"/>
      <c r="D117" s="182" t="s">
        <v>113</v>
      </c>
      <c r="E117" s="183"/>
      <c r="F117" s="183"/>
      <c r="G117" s="183"/>
      <c r="H117" s="183"/>
      <c r="I117" s="183"/>
      <c r="J117" s="184">
        <f>J415</f>
        <v>0</v>
      </c>
      <c r="K117" s="181"/>
      <c r="L117" s="185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0"/>
      <c r="C118" s="181"/>
      <c r="D118" s="182" t="s">
        <v>114</v>
      </c>
      <c r="E118" s="183"/>
      <c r="F118" s="183"/>
      <c r="G118" s="183"/>
      <c r="H118" s="183"/>
      <c r="I118" s="183"/>
      <c r="J118" s="184">
        <f>J417</f>
        <v>0</v>
      </c>
      <c r="K118" s="181"/>
      <c r="L118" s="185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4" s="2" customFormat="1" ht="6.96" customHeight="1">
      <c r="A124" s="37"/>
      <c r="B124" s="67"/>
      <c r="C124" s="68"/>
      <c r="D124" s="68"/>
      <c r="E124" s="68"/>
      <c r="F124" s="68"/>
      <c r="G124" s="68"/>
      <c r="H124" s="68"/>
      <c r="I124" s="68"/>
      <c r="J124" s="68"/>
      <c r="K124" s="68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24.96" customHeight="1">
      <c r="A125" s="37"/>
      <c r="B125" s="38"/>
      <c r="C125" s="22" t="s">
        <v>115</v>
      </c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16</v>
      </c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6.5" customHeight="1">
      <c r="A128" s="37"/>
      <c r="B128" s="38"/>
      <c r="C128" s="39"/>
      <c r="D128" s="39"/>
      <c r="E128" s="169" t="str">
        <f>E7</f>
        <v>Modernizace výtahu v budově úřadu náměstí J.Gagarina 1195/5</v>
      </c>
      <c r="F128" s="31"/>
      <c r="G128" s="31"/>
      <c r="H128" s="31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31" t="s">
        <v>86</v>
      </c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30" customHeight="1">
      <c r="A130" s="37"/>
      <c r="B130" s="38"/>
      <c r="C130" s="39"/>
      <c r="D130" s="39"/>
      <c r="E130" s="75" t="str">
        <f>E9</f>
        <v>1 - Modernizace výtahu v budově úřadu náměstí J. Gagarina 1195/5</v>
      </c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6.96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2" customHeight="1">
      <c r="A132" s="37"/>
      <c r="B132" s="38"/>
      <c r="C132" s="31" t="s">
        <v>20</v>
      </c>
      <c r="D132" s="39"/>
      <c r="E132" s="39"/>
      <c r="F132" s="26" t="str">
        <f>F12</f>
        <v>Slezská Ostrava</v>
      </c>
      <c r="G132" s="39"/>
      <c r="H132" s="39"/>
      <c r="I132" s="31" t="s">
        <v>22</v>
      </c>
      <c r="J132" s="78" t="str">
        <f>IF(J12="","",J12)</f>
        <v>7. 1. 2022</v>
      </c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6.96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5.15" customHeight="1">
      <c r="A134" s="37"/>
      <c r="B134" s="38"/>
      <c r="C134" s="31" t="s">
        <v>24</v>
      </c>
      <c r="D134" s="39"/>
      <c r="E134" s="39"/>
      <c r="F134" s="26" t="str">
        <f>E15</f>
        <v>Statutární město Ostrava</v>
      </c>
      <c r="G134" s="39"/>
      <c r="H134" s="39"/>
      <c r="I134" s="31" t="s">
        <v>30</v>
      </c>
      <c r="J134" s="35" t="str">
        <f>E21</f>
        <v xml:space="preserve"> 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5.15" customHeight="1">
      <c r="A135" s="37"/>
      <c r="B135" s="38"/>
      <c r="C135" s="31" t="s">
        <v>28</v>
      </c>
      <c r="D135" s="39"/>
      <c r="E135" s="39"/>
      <c r="F135" s="26" t="str">
        <f>IF(E18="","",E18)</f>
        <v>Vyplň údaj</v>
      </c>
      <c r="G135" s="39"/>
      <c r="H135" s="39"/>
      <c r="I135" s="31" t="s">
        <v>33</v>
      </c>
      <c r="J135" s="35" t="str">
        <f>E24</f>
        <v xml:space="preserve"> </v>
      </c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0.32" customHeight="1">
      <c r="A136" s="37"/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11" customFormat="1" ht="29.28" customHeight="1">
      <c r="A137" s="186"/>
      <c r="B137" s="187"/>
      <c r="C137" s="188" t="s">
        <v>116</v>
      </c>
      <c r="D137" s="189" t="s">
        <v>60</v>
      </c>
      <c r="E137" s="189" t="s">
        <v>56</v>
      </c>
      <c r="F137" s="189" t="s">
        <v>57</v>
      </c>
      <c r="G137" s="189" t="s">
        <v>117</v>
      </c>
      <c r="H137" s="189" t="s">
        <v>118</v>
      </c>
      <c r="I137" s="189" t="s">
        <v>119</v>
      </c>
      <c r="J137" s="190" t="s">
        <v>90</v>
      </c>
      <c r="K137" s="191" t="s">
        <v>120</v>
      </c>
      <c r="L137" s="192"/>
      <c r="M137" s="99" t="s">
        <v>1</v>
      </c>
      <c r="N137" s="100" t="s">
        <v>39</v>
      </c>
      <c r="O137" s="100" t="s">
        <v>121</v>
      </c>
      <c r="P137" s="100" t="s">
        <v>122</v>
      </c>
      <c r="Q137" s="100" t="s">
        <v>123</v>
      </c>
      <c r="R137" s="100" t="s">
        <v>124</v>
      </c>
      <c r="S137" s="100" t="s">
        <v>125</v>
      </c>
      <c r="T137" s="101" t="s">
        <v>126</v>
      </c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</row>
    <row r="138" s="2" customFormat="1" ht="22.8" customHeight="1">
      <c r="A138" s="37"/>
      <c r="B138" s="38"/>
      <c r="C138" s="106" t="s">
        <v>127</v>
      </c>
      <c r="D138" s="39"/>
      <c r="E138" s="39"/>
      <c r="F138" s="39"/>
      <c r="G138" s="39"/>
      <c r="H138" s="39"/>
      <c r="I138" s="39"/>
      <c r="J138" s="193">
        <f>BK138</f>
        <v>0</v>
      </c>
      <c r="K138" s="39"/>
      <c r="L138" s="43"/>
      <c r="M138" s="102"/>
      <c r="N138" s="194"/>
      <c r="O138" s="103"/>
      <c r="P138" s="195">
        <f>P139+P293+P410</f>
        <v>0</v>
      </c>
      <c r="Q138" s="103"/>
      <c r="R138" s="195">
        <f>R139+R293+R410</f>
        <v>0</v>
      </c>
      <c r="S138" s="103"/>
      <c r="T138" s="196">
        <f>T139+T293+T410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74</v>
      </c>
      <c r="AU138" s="16" t="s">
        <v>92</v>
      </c>
      <c r="BK138" s="197">
        <f>BK139+BK293+BK410</f>
        <v>0</v>
      </c>
    </row>
    <row r="139" s="12" customFormat="1" ht="25.92" customHeight="1">
      <c r="A139" s="12"/>
      <c r="B139" s="198"/>
      <c r="C139" s="199"/>
      <c r="D139" s="200" t="s">
        <v>74</v>
      </c>
      <c r="E139" s="201" t="s">
        <v>128</v>
      </c>
      <c r="F139" s="201" t="s">
        <v>129</v>
      </c>
      <c r="G139" s="199"/>
      <c r="H139" s="199"/>
      <c r="I139" s="202"/>
      <c r="J139" s="203">
        <f>BK139</f>
        <v>0</v>
      </c>
      <c r="K139" s="199"/>
      <c r="L139" s="204"/>
      <c r="M139" s="205"/>
      <c r="N139" s="206"/>
      <c r="O139" s="206"/>
      <c r="P139" s="207">
        <f>P140+P167+P186+P229+P284+P291</f>
        <v>0</v>
      </c>
      <c r="Q139" s="206"/>
      <c r="R139" s="207">
        <f>R140+R167+R186+R229+R284+R291</f>
        <v>0</v>
      </c>
      <c r="S139" s="206"/>
      <c r="T139" s="208">
        <f>T140+T167+T186+T229+T284+T291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80</v>
      </c>
      <c r="AT139" s="210" t="s">
        <v>74</v>
      </c>
      <c r="AU139" s="210" t="s">
        <v>75</v>
      </c>
      <c r="AY139" s="209" t="s">
        <v>130</v>
      </c>
      <c r="BK139" s="211">
        <f>BK140+BK167+BK186+BK229+BK284+BK291</f>
        <v>0</v>
      </c>
    </row>
    <row r="140" s="12" customFormat="1" ht="22.8" customHeight="1">
      <c r="A140" s="12"/>
      <c r="B140" s="198"/>
      <c r="C140" s="199"/>
      <c r="D140" s="200" t="s">
        <v>74</v>
      </c>
      <c r="E140" s="212" t="s">
        <v>131</v>
      </c>
      <c r="F140" s="212" t="s">
        <v>132</v>
      </c>
      <c r="G140" s="199"/>
      <c r="H140" s="199"/>
      <c r="I140" s="202"/>
      <c r="J140" s="213">
        <f>BK140</f>
        <v>0</v>
      </c>
      <c r="K140" s="199"/>
      <c r="L140" s="204"/>
      <c r="M140" s="205"/>
      <c r="N140" s="206"/>
      <c r="O140" s="206"/>
      <c r="P140" s="207">
        <f>SUM(P141:P166)</f>
        <v>0</v>
      </c>
      <c r="Q140" s="206"/>
      <c r="R140" s="207">
        <f>SUM(R141:R166)</f>
        <v>0</v>
      </c>
      <c r="S140" s="206"/>
      <c r="T140" s="208">
        <f>SUM(T141:T166)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9" t="s">
        <v>80</v>
      </c>
      <c r="AT140" s="210" t="s">
        <v>74</v>
      </c>
      <c r="AU140" s="210" t="s">
        <v>80</v>
      </c>
      <c r="AY140" s="209" t="s">
        <v>130</v>
      </c>
      <c r="BK140" s="211">
        <f>SUM(BK141:BK166)</f>
        <v>0</v>
      </c>
    </row>
    <row r="141" s="2" customFormat="1" ht="24.15" customHeight="1">
      <c r="A141" s="37"/>
      <c r="B141" s="38"/>
      <c r="C141" s="214" t="s">
        <v>80</v>
      </c>
      <c r="D141" s="214" t="s">
        <v>133</v>
      </c>
      <c r="E141" s="215" t="s">
        <v>134</v>
      </c>
      <c r="F141" s="216" t="s">
        <v>135</v>
      </c>
      <c r="G141" s="217" t="s">
        <v>136</v>
      </c>
      <c r="H141" s="218">
        <v>1</v>
      </c>
      <c r="I141" s="219"/>
      <c r="J141" s="220">
        <f>ROUND(I141*H141,2)</f>
        <v>0</v>
      </c>
      <c r="K141" s="221"/>
      <c r="L141" s="43"/>
      <c r="M141" s="222" t="s">
        <v>1</v>
      </c>
      <c r="N141" s="223" t="s">
        <v>40</v>
      </c>
      <c r="O141" s="90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6" t="s">
        <v>137</v>
      </c>
      <c r="AT141" s="226" t="s">
        <v>133</v>
      </c>
      <c r="AU141" s="226" t="s">
        <v>84</v>
      </c>
      <c r="AY141" s="16" t="s">
        <v>130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6" t="s">
        <v>80</v>
      </c>
      <c r="BK141" s="227">
        <f>ROUND(I141*H141,2)</f>
        <v>0</v>
      </c>
      <c r="BL141" s="16" t="s">
        <v>137</v>
      </c>
      <c r="BM141" s="226" t="s">
        <v>84</v>
      </c>
    </row>
    <row r="142" s="2" customFormat="1" ht="24.15" customHeight="1">
      <c r="A142" s="37"/>
      <c r="B142" s="38"/>
      <c r="C142" s="214" t="s">
        <v>84</v>
      </c>
      <c r="D142" s="214" t="s">
        <v>133</v>
      </c>
      <c r="E142" s="215" t="s">
        <v>138</v>
      </c>
      <c r="F142" s="216" t="s">
        <v>139</v>
      </c>
      <c r="G142" s="217" t="s">
        <v>140</v>
      </c>
      <c r="H142" s="218">
        <v>13.978</v>
      </c>
      <c r="I142" s="219"/>
      <c r="J142" s="220">
        <f>ROUND(I142*H142,2)</f>
        <v>0</v>
      </c>
      <c r="K142" s="221"/>
      <c r="L142" s="43"/>
      <c r="M142" s="222" t="s">
        <v>1</v>
      </c>
      <c r="N142" s="223" t="s">
        <v>40</v>
      </c>
      <c r="O142" s="90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6" t="s">
        <v>137</v>
      </c>
      <c r="AT142" s="226" t="s">
        <v>133</v>
      </c>
      <c r="AU142" s="226" t="s">
        <v>84</v>
      </c>
      <c r="AY142" s="16" t="s">
        <v>130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6" t="s">
        <v>80</v>
      </c>
      <c r="BK142" s="227">
        <f>ROUND(I142*H142,2)</f>
        <v>0</v>
      </c>
      <c r="BL142" s="16" t="s">
        <v>137</v>
      </c>
      <c r="BM142" s="226" t="s">
        <v>137</v>
      </c>
    </row>
    <row r="143" s="13" customFormat="1">
      <c r="A143" s="13"/>
      <c r="B143" s="228"/>
      <c r="C143" s="229"/>
      <c r="D143" s="230" t="s">
        <v>141</v>
      </c>
      <c r="E143" s="231" t="s">
        <v>1</v>
      </c>
      <c r="F143" s="232" t="s">
        <v>142</v>
      </c>
      <c r="G143" s="229"/>
      <c r="H143" s="233">
        <v>13.978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141</v>
      </c>
      <c r="AU143" s="239" t="s">
        <v>84</v>
      </c>
      <c r="AV143" s="13" t="s">
        <v>84</v>
      </c>
      <c r="AW143" s="13" t="s">
        <v>32</v>
      </c>
      <c r="AX143" s="13" t="s">
        <v>75</v>
      </c>
      <c r="AY143" s="239" t="s">
        <v>130</v>
      </c>
    </row>
    <row r="144" s="14" customFormat="1">
      <c r="A144" s="14"/>
      <c r="B144" s="240"/>
      <c r="C144" s="241"/>
      <c r="D144" s="230" t="s">
        <v>141</v>
      </c>
      <c r="E144" s="242" t="s">
        <v>1</v>
      </c>
      <c r="F144" s="243" t="s">
        <v>143</v>
      </c>
      <c r="G144" s="241"/>
      <c r="H144" s="244">
        <v>13.978</v>
      </c>
      <c r="I144" s="245"/>
      <c r="J144" s="241"/>
      <c r="K144" s="241"/>
      <c r="L144" s="246"/>
      <c r="M144" s="247"/>
      <c r="N144" s="248"/>
      <c r="O144" s="248"/>
      <c r="P144" s="248"/>
      <c r="Q144" s="248"/>
      <c r="R144" s="248"/>
      <c r="S144" s="248"/>
      <c r="T144" s="24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0" t="s">
        <v>141</v>
      </c>
      <c r="AU144" s="250" t="s">
        <v>84</v>
      </c>
      <c r="AV144" s="14" t="s">
        <v>137</v>
      </c>
      <c r="AW144" s="14" t="s">
        <v>32</v>
      </c>
      <c r="AX144" s="14" t="s">
        <v>80</v>
      </c>
      <c r="AY144" s="250" t="s">
        <v>130</v>
      </c>
    </row>
    <row r="145" s="2" customFormat="1" ht="16.5" customHeight="1">
      <c r="A145" s="37"/>
      <c r="B145" s="38"/>
      <c r="C145" s="214" t="s">
        <v>131</v>
      </c>
      <c r="D145" s="214" t="s">
        <v>133</v>
      </c>
      <c r="E145" s="215" t="s">
        <v>144</v>
      </c>
      <c r="F145" s="216" t="s">
        <v>145</v>
      </c>
      <c r="G145" s="217" t="s">
        <v>146</v>
      </c>
      <c r="H145" s="218">
        <v>1</v>
      </c>
      <c r="I145" s="219"/>
      <c r="J145" s="220">
        <f>ROUND(I145*H145,2)</f>
        <v>0</v>
      </c>
      <c r="K145" s="221"/>
      <c r="L145" s="43"/>
      <c r="M145" s="222" t="s">
        <v>1</v>
      </c>
      <c r="N145" s="223" t="s">
        <v>40</v>
      </c>
      <c r="O145" s="90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6" t="s">
        <v>137</v>
      </c>
      <c r="AT145" s="226" t="s">
        <v>133</v>
      </c>
      <c r="AU145" s="226" t="s">
        <v>84</v>
      </c>
      <c r="AY145" s="16" t="s">
        <v>130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6" t="s">
        <v>80</v>
      </c>
      <c r="BK145" s="227">
        <f>ROUND(I145*H145,2)</f>
        <v>0</v>
      </c>
      <c r="BL145" s="16" t="s">
        <v>137</v>
      </c>
      <c r="BM145" s="226" t="s">
        <v>147</v>
      </c>
    </row>
    <row r="146" s="2" customFormat="1" ht="24.15" customHeight="1">
      <c r="A146" s="37"/>
      <c r="B146" s="38"/>
      <c r="C146" s="214" t="s">
        <v>137</v>
      </c>
      <c r="D146" s="214" t="s">
        <v>133</v>
      </c>
      <c r="E146" s="215" t="s">
        <v>148</v>
      </c>
      <c r="F146" s="216" t="s">
        <v>149</v>
      </c>
      <c r="G146" s="217" t="s">
        <v>136</v>
      </c>
      <c r="H146" s="218">
        <v>1</v>
      </c>
      <c r="I146" s="219"/>
      <c r="J146" s="220">
        <f>ROUND(I146*H146,2)</f>
        <v>0</v>
      </c>
      <c r="K146" s="221"/>
      <c r="L146" s="43"/>
      <c r="M146" s="222" t="s">
        <v>1</v>
      </c>
      <c r="N146" s="223" t="s">
        <v>40</v>
      </c>
      <c r="O146" s="90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6" t="s">
        <v>137</v>
      </c>
      <c r="AT146" s="226" t="s">
        <v>133</v>
      </c>
      <c r="AU146" s="226" t="s">
        <v>84</v>
      </c>
      <c r="AY146" s="16" t="s">
        <v>130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6" t="s">
        <v>80</v>
      </c>
      <c r="BK146" s="227">
        <f>ROUND(I146*H146,2)</f>
        <v>0</v>
      </c>
      <c r="BL146" s="16" t="s">
        <v>137</v>
      </c>
      <c r="BM146" s="226" t="s">
        <v>150</v>
      </c>
    </row>
    <row r="147" s="2" customFormat="1" ht="16.5" customHeight="1">
      <c r="A147" s="37"/>
      <c r="B147" s="38"/>
      <c r="C147" s="214" t="s">
        <v>151</v>
      </c>
      <c r="D147" s="214" t="s">
        <v>133</v>
      </c>
      <c r="E147" s="215" t="s">
        <v>152</v>
      </c>
      <c r="F147" s="216" t="s">
        <v>153</v>
      </c>
      <c r="G147" s="217" t="s">
        <v>154</v>
      </c>
      <c r="H147" s="218">
        <v>0.034000000000000002</v>
      </c>
      <c r="I147" s="219"/>
      <c r="J147" s="220">
        <f>ROUND(I147*H147,2)</f>
        <v>0</v>
      </c>
      <c r="K147" s="221"/>
      <c r="L147" s="43"/>
      <c r="M147" s="222" t="s">
        <v>1</v>
      </c>
      <c r="N147" s="223" t="s">
        <v>40</v>
      </c>
      <c r="O147" s="90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6" t="s">
        <v>137</v>
      </c>
      <c r="AT147" s="226" t="s">
        <v>133</v>
      </c>
      <c r="AU147" s="226" t="s">
        <v>84</v>
      </c>
      <c r="AY147" s="16" t="s">
        <v>130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6" t="s">
        <v>80</v>
      </c>
      <c r="BK147" s="227">
        <f>ROUND(I147*H147,2)</f>
        <v>0</v>
      </c>
      <c r="BL147" s="16" t="s">
        <v>137</v>
      </c>
      <c r="BM147" s="226" t="s">
        <v>155</v>
      </c>
    </row>
    <row r="148" s="13" customFormat="1">
      <c r="A148" s="13"/>
      <c r="B148" s="228"/>
      <c r="C148" s="229"/>
      <c r="D148" s="230" t="s">
        <v>141</v>
      </c>
      <c r="E148" s="231" t="s">
        <v>1</v>
      </c>
      <c r="F148" s="232" t="s">
        <v>156</v>
      </c>
      <c r="G148" s="229"/>
      <c r="H148" s="233">
        <v>0.034000000000000002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141</v>
      </c>
      <c r="AU148" s="239" t="s">
        <v>84</v>
      </c>
      <c r="AV148" s="13" t="s">
        <v>84</v>
      </c>
      <c r="AW148" s="13" t="s">
        <v>32</v>
      </c>
      <c r="AX148" s="13" t="s">
        <v>75</v>
      </c>
      <c r="AY148" s="239" t="s">
        <v>130</v>
      </c>
    </row>
    <row r="149" s="14" customFormat="1">
      <c r="A149" s="14"/>
      <c r="B149" s="240"/>
      <c r="C149" s="241"/>
      <c r="D149" s="230" t="s">
        <v>141</v>
      </c>
      <c r="E149" s="242" t="s">
        <v>1</v>
      </c>
      <c r="F149" s="243" t="s">
        <v>143</v>
      </c>
      <c r="G149" s="241"/>
      <c r="H149" s="244">
        <v>0.034000000000000002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0" t="s">
        <v>141</v>
      </c>
      <c r="AU149" s="250" t="s">
        <v>84</v>
      </c>
      <c r="AV149" s="14" t="s">
        <v>137</v>
      </c>
      <c r="AW149" s="14" t="s">
        <v>32</v>
      </c>
      <c r="AX149" s="14" t="s">
        <v>80</v>
      </c>
      <c r="AY149" s="250" t="s">
        <v>130</v>
      </c>
    </row>
    <row r="150" s="2" customFormat="1" ht="24.15" customHeight="1">
      <c r="A150" s="37"/>
      <c r="B150" s="38"/>
      <c r="C150" s="214" t="s">
        <v>147</v>
      </c>
      <c r="D150" s="214" t="s">
        <v>133</v>
      </c>
      <c r="E150" s="215" t="s">
        <v>157</v>
      </c>
      <c r="F150" s="216" t="s">
        <v>158</v>
      </c>
      <c r="G150" s="217" t="s">
        <v>159</v>
      </c>
      <c r="H150" s="218">
        <v>0.031</v>
      </c>
      <c r="I150" s="219"/>
      <c r="J150" s="220">
        <f>ROUND(I150*H150,2)</f>
        <v>0</v>
      </c>
      <c r="K150" s="221"/>
      <c r="L150" s="43"/>
      <c r="M150" s="222" t="s">
        <v>1</v>
      </c>
      <c r="N150" s="223" t="s">
        <v>40</v>
      </c>
      <c r="O150" s="90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6" t="s">
        <v>137</v>
      </c>
      <c r="AT150" s="226" t="s">
        <v>133</v>
      </c>
      <c r="AU150" s="226" t="s">
        <v>84</v>
      </c>
      <c r="AY150" s="16" t="s">
        <v>130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6" t="s">
        <v>80</v>
      </c>
      <c r="BK150" s="227">
        <f>ROUND(I150*H150,2)</f>
        <v>0</v>
      </c>
      <c r="BL150" s="16" t="s">
        <v>137</v>
      </c>
      <c r="BM150" s="226" t="s">
        <v>160</v>
      </c>
    </row>
    <row r="151" s="13" customFormat="1">
      <c r="A151" s="13"/>
      <c r="B151" s="228"/>
      <c r="C151" s="229"/>
      <c r="D151" s="230" t="s">
        <v>141</v>
      </c>
      <c r="E151" s="231" t="s">
        <v>1</v>
      </c>
      <c r="F151" s="232" t="s">
        <v>161</v>
      </c>
      <c r="G151" s="229"/>
      <c r="H151" s="233">
        <v>0.031</v>
      </c>
      <c r="I151" s="234"/>
      <c r="J151" s="229"/>
      <c r="K151" s="229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141</v>
      </c>
      <c r="AU151" s="239" t="s">
        <v>84</v>
      </c>
      <c r="AV151" s="13" t="s">
        <v>84</v>
      </c>
      <c r="AW151" s="13" t="s">
        <v>32</v>
      </c>
      <c r="AX151" s="13" t="s">
        <v>75</v>
      </c>
      <c r="AY151" s="239" t="s">
        <v>130</v>
      </c>
    </row>
    <row r="152" s="14" customFormat="1">
      <c r="A152" s="14"/>
      <c r="B152" s="240"/>
      <c r="C152" s="241"/>
      <c r="D152" s="230" t="s">
        <v>141</v>
      </c>
      <c r="E152" s="242" t="s">
        <v>1</v>
      </c>
      <c r="F152" s="243" t="s">
        <v>143</v>
      </c>
      <c r="G152" s="241"/>
      <c r="H152" s="244">
        <v>0.031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0" t="s">
        <v>141</v>
      </c>
      <c r="AU152" s="250" t="s">
        <v>84</v>
      </c>
      <c r="AV152" s="14" t="s">
        <v>137</v>
      </c>
      <c r="AW152" s="14" t="s">
        <v>32</v>
      </c>
      <c r="AX152" s="14" t="s">
        <v>80</v>
      </c>
      <c r="AY152" s="250" t="s">
        <v>130</v>
      </c>
    </row>
    <row r="153" s="2" customFormat="1" ht="16.5" customHeight="1">
      <c r="A153" s="37"/>
      <c r="B153" s="38"/>
      <c r="C153" s="214" t="s">
        <v>162</v>
      </c>
      <c r="D153" s="214" t="s">
        <v>133</v>
      </c>
      <c r="E153" s="215" t="s">
        <v>163</v>
      </c>
      <c r="F153" s="216" t="s">
        <v>164</v>
      </c>
      <c r="G153" s="217" t="s">
        <v>146</v>
      </c>
      <c r="H153" s="218">
        <v>1</v>
      </c>
      <c r="I153" s="219"/>
      <c r="J153" s="220">
        <f>ROUND(I153*H153,2)</f>
        <v>0</v>
      </c>
      <c r="K153" s="221"/>
      <c r="L153" s="43"/>
      <c r="M153" s="222" t="s">
        <v>1</v>
      </c>
      <c r="N153" s="223" t="s">
        <v>40</v>
      </c>
      <c r="O153" s="90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6" t="s">
        <v>137</v>
      </c>
      <c r="AT153" s="226" t="s">
        <v>133</v>
      </c>
      <c r="AU153" s="226" t="s">
        <v>84</v>
      </c>
      <c r="AY153" s="16" t="s">
        <v>130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6" t="s">
        <v>80</v>
      </c>
      <c r="BK153" s="227">
        <f>ROUND(I153*H153,2)</f>
        <v>0</v>
      </c>
      <c r="BL153" s="16" t="s">
        <v>137</v>
      </c>
      <c r="BM153" s="226" t="s">
        <v>165</v>
      </c>
    </row>
    <row r="154" s="2" customFormat="1" ht="21.75" customHeight="1">
      <c r="A154" s="37"/>
      <c r="B154" s="38"/>
      <c r="C154" s="214" t="s">
        <v>150</v>
      </c>
      <c r="D154" s="214" t="s">
        <v>133</v>
      </c>
      <c r="E154" s="215" t="s">
        <v>166</v>
      </c>
      <c r="F154" s="216" t="s">
        <v>167</v>
      </c>
      <c r="G154" s="217" t="s">
        <v>146</v>
      </c>
      <c r="H154" s="218">
        <v>6</v>
      </c>
      <c r="I154" s="219"/>
      <c r="J154" s="220">
        <f>ROUND(I154*H154,2)</f>
        <v>0</v>
      </c>
      <c r="K154" s="221"/>
      <c r="L154" s="43"/>
      <c r="M154" s="222" t="s">
        <v>1</v>
      </c>
      <c r="N154" s="223" t="s">
        <v>40</v>
      </c>
      <c r="O154" s="90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6" t="s">
        <v>137</v>
      </c>
      <c r="AT154" s="226" t="s">
        <v>133</v>
      </c>
      <c r="AU154" s="226" t="s">
        <v>84</v>
      </c>
      <c r="AY154" s="16" t="s">
        <v>130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6" t="s">
        <v>80</v>
      </c>
      <c r="BK154" s="227">
        <f>ROUND(I154*H154,2)</f>
        <v>0</v>
      </c>
      <c r="BL154" s="16" t="s">
        <v>137</v>
      </c>
      <c r="BM154" s="226" t="s">
        <v>168</v>
      </c>
    </row>
    <row r="155" s="2" customFormat="1" ht="33" customHeight="1">
      <c r="A155" s="37"/>
      <c r="B155" s="38"/>
      <c r="C155" s="214" t="s">
        <v>169</v>
      </c>
      <c r="D155" s="214" t="s">
        <v>133</v>
      </c>
      <c r="E155" s="215" t="s">
        <v>170</v>
      </c>
      <c r="F155" s="216" t="s">
        <v>171</v>
      </c>
      <c r="G155" s="217" t="s">
        <v>172</v>
      </c>
      <c r="H155" s="218">
        <v>5.7999999999999998</v>
      </c>
      <c r="I155" s="219"/>
      <c r="J155" s="220">
        <f>ROUND(I155*H155,2)</f>
        <v>0</v>
      </c>
      <c r="K155" s="221"/>
      <c r="L155" s="43"/>
      <c r="M155" s="222" t="s">
        <v>1</v>
      </c>
      <c r="N155" s="223" t="s">
        <v>40</v>
      </c>
      <c r="O155" s="90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6" t="s">
        <v>137</v>
      </c>
      <c r="AT155" s="226" t="s">
        <v>133</v>
      </c>
      <c r="AU155" s="226" t="s">
        <v>84</v>
      </c>
      <c r="AY155" s="16" t="s">
        <v>130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6" t="s">
        <v>80</v>
      </c>
      <c r="BK155" s="227">
        <f>ROUND(I155*H155,2)</f>
        <v>0</v>
      </c>
      <c r="BL155" s="16" t="s">
        <v>137</v>
      </c>
      <c r="BM155" s="226" t="s">
        <v>173</v>
      </c>
    </row>
    <row r="156" s="13" customFormat="1">
      <c r="A156" s="13"/>
      <c r="B156" s="228"/>
      <c r="C156" s="229"/>
      <c r="D156" s="230" t="s">
        <v>141</v>
      </c>
      <c r="E156" s="231" t="s">
        <v>1</v>
      </c>
      <c r="F156" s="232" t="s">
        <v>174</v>
      </c>
      <c r="G156" s="229"/>
      <c r="H156" s="233">
        <v>5.7999999999999998</v>
      </c>
      <c r="I156" s="234"/>
      <c r="J156" s="229"/>
      <c r="K156" s="229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141</v>
      </c>
      <c r="AU156" s="239" t="s">
        <v>84</v>
      </c>
      <c r="AV156" s="13" t="s">
        <v>84</v>
      </c>
      <c r="AW156" s="13" t="s">
        <v>32</v>
      </c>
      <c r="AX156" s="13" t="s">
        <v>75</v>
      </c>
      <c r="AY156" s="239" t="s">
        <v>130</v>
      </c>
    </row>
    <row r="157" s="14" customFormat="1">
      <c r="A157" s="14"/>
      <c r="B157" s="240"/>
      <c r="C157" s="241"/>
      <c r="D157" s="230" t="s">
        <v>141</v>
      </c>
      <c r="E157" s="242" t="s">
        <v>1</v>
      </c>
      <c r="F157" s="243" t="s">
        <v>143</v>
      </c>
      <c r="G157" s="241"/>
      <c r="H157" s="244">
        <v>5.7999999999999998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0" t="s">
        <v>141</v>
      </c>
      <c r="AU157" s="250" t="s">
        <v>84</v>
      </c>
      <c r="AV157" s="14" t="s">
        <v>137</v>
      </c>
      <c r="AW157" s="14" t="s">
        <v>32</v>
      </c>
      <c r="AX157" s="14" t="s">
        <v>80</v>
      </c>
      <c r="AY157" s="250" t="s">
        <v>130</v>
      </c>
    </row>
    <row r="158" s="2" customFormat="1" ht="24.15" customHeight="1">
      <c r="A158" s="37"/>
      <c r="B158" s="38"/>
      <c r="C158" s="214" t="s">
        <v>155</v>
      </c>
      <c r="D158" s="214" t="s">
        <v>133</v>
      </c>
      <c r="E158" s="215" t="s">
        <v>175</v>
      </c>
      <c r="F158" s="216" t="s">
        <v>176</v>
      </c>
      <c r="G158" s="217" t="s">
        <v>140</v>
      </c>
      <c r="H158" s="218">
        <v>1.3280000000000001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40</v>
      </c>
      <c r="O158" s="90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137</v>
      </c>
      <c r="AT158" s="226" t="s">
        <v>133</v>
      </c>
      <c r="AU158" s="226" t="s">
        <v>84</v>
      </c>
      <c r="AY158" s="16" t="s">
        <v>130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80</v>
      </c>
      <c r="BK158" s="227">
        <f>ROUND(I158*H158,2)</f>
        <v>0</v>
      </c>
      <c r="BL158" s="16" t="s">
        <v>137</v>
      </c>
      <c r="BM158" s="226" t="s">
        <v>177</v>
      </c>
    </row>
    <row r="159" s="13" customFormat="1">
      <c r="A159" s="13"/>
      <c r="B159" s="228"/>
      <c r="C159" s="229"/>
      <c r="D159" s="230" t="s">
        <v>141</v>
      </c>
      <c r="E159" s="231" t="s">
        <v>1</v>
      </c>
      <c r="F159" s="232" t="s">
        <v>178</v>
      </c>
      <c r="G159" s="229"/>
      <c r="H159" s="233">
        <v>1.3280000000000001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141</v>
      </c>
      <c r="AU159" s="239" t="s">
        <v>84</v>
      </c>
      <c r="AV159" s="13" t="s">
        <v>84</v>
      </c>
      <c r="AW159" s="13" t="s">
        <v>32</v>
      </c>
      <c r="AX159" s="13" t="s">
        <v>75</v>
      </c>
      <c r="AY159" s="239" t="s">
        <v>130</v>
      </c>
    </row>
    <row r="160" s="14" customFormat="1">
      <c r="A160" s="14"/>
      <c r="B160" s="240"/>
      <c r="C160" s="241"/>
      <c r="D160" s="230" t="s">
        <v>141</v>
      </c>
      <c r="E160" s="242" t="s">
        <v>1</v>
      </c>
      <c r="F160" s="243" t="s">
        <v>143</v>
      </c>
      <c r="G160" s="241"/>
      <c r="H160" s="244">
        <v>1.3280000000000001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141</v>
      </c>
      <c r="AU160" s="250" t="s">
        <v>84</v>
      </c>
      <c r="AV160" s="14" t="s">
        <v>137</v>
      </c>
      <c r="AW160" s="14" t="s">
        <v>32</v>
      </c>
      <c r="AX160" s="14" t="s">
        <v>80</v>
      </c>
      <c r="AY160" s="250" t="s">
        <v>130</v>
      </c>
    </row>
    <row r="161" s="2" customFormat="1" ht="24.15" customHeight="1">
      <c r="A161" s="37"/>
      <c r="B161" s="38"/>
      <c r="C161" s="214" t="s">
        <v>179</v>
      </c>
      <c r="D161" s="214" t="s">
        <v>133</v>
      </c>
      <c r="E161" s="215" t="s">
        <v>180</v>
      </c>
      <c r="F161" s="216" t="s">
        <v>181</v>
      </c>
      <c r="G161" s="217" t="s">
        <v>140</v>
      </c>
      <c r="H161" s="218">
        <v>0.69999999999999996</v>
      </c>
      <c r="I161" s="219"/>
      <c r="J161" s="220">
        <f>ROUND(I161*H161,2)</f>
        <v>0</v>
      </c>
      <c r="K161" s="221"/>
      <c r="L161" s="43"/>
      <c r="M161" s="222" t="s">
        <v>1</v>
      </c>
      <c r="N161" s="223" t="s">
        <v>40</v>
      </c>
      <c r="O161" s="90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6" t="s">
        <v>137</v>
      </c>
      <c r="AT161" s="226" t="s">
        <v>133</v>
      </c>
      <c r="AU161" s="226" t="s">
        <v>84</v>
      </c>
      <c r="AY161" s="16" t="s">
        <v>130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6" t="s">
        <v>80</v>
      </c>
      <c r="BK161" s="227">
        <f>ROUND(I161*H161,2)</f>
        <v>0</v>
      </c>
      <c r="BL161" s="16" t="s">
        <v>137</v>
      </c>
      <c r="BM161" s="226" t="s">
        <v>182</v>
      </c>
    </row>
    <row r="162" s="13" customFormat="1">
      <c r="A162" s="13"/>
      <c r="B162" s="228"/>
      <c r="C162" s="229"/>
      <c r="D162" s="230" t="s">
        <v>141</v>
      </c>
      <c r="E162" s="231" t="s">
        <v>1</v>
      </c>
      <c r="F162" s="232" t="s">
        <v>183</v>
      </c>
      <c r="G162" s="229"/>
      <c r="H162" s="233">
        <v>0.69999999999999996</v>
      </c>
      <c r="I162" s="234"/>
      <c r="J162" s="229"/>
      <c r="K162" s="229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141</v>
      </c>
      <c r="AU162" s="239" t="s">
        <v>84</v>
      </c>
      <c r="AV162" s="13" t="s">
        <v>84</v>
      </c>
      <c r="AW162" s="13" t="s">
        <v>32</v>
      </c>
      <c r="AX162" s="13" t="s">
        <v>75</v>
      </c>
      <c r="AY162" s="239" t="s">
        <v>130</v>
      </c>
    </row>
    <row r="163" s="14" customFormat="1">
      <c r="A163" s="14"/>
      <c r="B163" s="240"/>
      <c r="C163" s="241"/>
      <c r="D163" s="230" t="s">
        <v>141</v>
      </c>
      <c r="E163" s="242" t="s">
        <v>1</v>
      </c>
      <c r="F163" s="243" t="s">
        <v>143</v>
      </c>
      <c r="G163" s="241"/>
      <c r="H163" s="244">
        <v>0.69999999999999996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0" t="s">
        <v>141</v>
      </c>
      <c r="AU163" s="250" t="s">
        <v>84</v>
      </c>
      <c r="AV163" s="14" t="s">
        <v>137</v>
      </c>
      <c r="AW163" s="14" t="s">
        <v>32</v>
      </c>
      <c r="AX163" s="14" t="s">
        <v>80</v>
      </c>
      <c r="AY163" s="250" t="s">
        <v>130</v>
      </c>
    </row>
    <row r="164" s="2" customFormat="1" ht="24.15" customHeight="1">
      <c r="A164" s="37"/>
      <c r="B164" s="38"/>
      <c r="C164" s="214" t="s">
        <v>160</v>
      </c>
      <c r="D164" s="214" t="s">
        <v>133</v>
      </c>
      <c r="E164" s="215" t="s">
        <v>184</v>
      </c>
      <c r="F164" s="216" t="s">
        <v>185</v>
      </c>
      <c r="G164" s="217" t="s">
        <v>140</v>
      </c>
      <c r="H164" s="218">
        <v>0.33600000000000002</v>
      </c>
      <c r="I164" s="219"/>
      <c r="J164" s="220">
        <f>ROUND(I164*H164,2)</f>
        <v>0</v>
      </c>
      <c r="K164" s="221"/>
      <c r="L164" s="43"/>
      <c r="M164" s="222" t="s">
        <v>1</v>
      </c>
      <c r="N164" s="223" t="s">
        <v>40</v>
      </c>
      <c r="O164" s="90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6" t="s">
        <v>137</v>
      </c>
      <c r="AT164" s="226" t="s">
        <v>133</v>
      </c>
      <c r="AU164" s="226" t="s">
        <v>84</v>
      </c>
      <c r="AY164" s="16" t="s">
        <v>130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6" t="s">
        <v>80</v>
      </c>
      <c r="BK164" s="227">
        <f>ROUND(I164*H164,2)</f>
        <v>0</v>
      </c>
      <c r="BL164" s="16" t="s">
        <v>137</v>
      </c>
      <c r="BM164" s="226" t="s">
        <v>186</v>
      </c>
    </row>
    <row r="165" s="13" customFormat="1">
      <c r="A165" s="13"/>
      <c r="B165" s="228"/>
      <c r="C165" s="229"/>
      <c r="D165" s="230" t="s">
        <v>141</v>
      </c>
      <c r="E165" s="231" t="s">
        <v>1</v>
      </c>
      <c r="F165" s="232" t="s">
        <v>187</v>
      </c>
      <c r="G165" s="229"/>
      <c r="H165" s="233">
        <v>0.33600000000000002</v>
      </c>
      <c r="I165" s="234"/>
      <c r="J165" s="229"/>
      <c r="K165" s="229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141</v>
      </c>
      <c r="AU165" s="239" t="s">
        <v>84</v>
      </c>
      <c r="AV165" s="13" t="s">
        <v>84</v>
      </c>
      <c r="AW165" s="13" t="s">
        <v>32</v>
      </c>
      <c r="AX165" s="13" t="s">
        <v>75</v>
      </c>
      <c r="AY165" s="239" t="s">
        <v>130</v>
      </c>
    </row>
    <row r="166" s="14" customFormat="1">
      <c r="A166" s="14"/>
      <c r="B166" s="240"/>
      <c r="C166" s="241"/>
      <c r="D166" s="230" t="s">
        <v>141</v>
      </c>
      <c r="E166" s="242" t="s">
        <v>1</v>
      </c>
      <c r="F166" s="243" t="s">
        <v>143</v>
      </c>
      <c r="G166" s="241"/>
      <c r="H166" s="244">
        <v>0.33600000000000002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0" t="s">
        <v>141</v>
      </c>
      <c r="AU166" s="250" t="s">
        <v>84</v>
      </c>
      <c r="AV166" s="14" t="s">
        <v>137</v>
      </c>
      <c r="AW166" s="14" t="s">
        <v>32</v>
      </c>
      <c r="AX166" s="14" t="s">
        <v>80</v>
      </c>
      <c r="AY166" s="250" t="s">
        <v>130</v>
      </c>
    </row>
    <row r="167" s="12" customFormat="1" ht="22.8" customHeight="1">
      <c r="A167" s="12"/>
      <c r="B167" s="198"/>
      <c r="C167" s="199"/>
      <c r="D167" s="200" t="s">
        <v>74</v>
      </c>
      <c r="E167" s="212" t="s">
        <v>137</v>
      </c>
      <c r="F167" s="212" t="s">
        <v>188</v>
      </c>
      <c r="G167" s="199"/>
      <c r="H167" s="199"/>
      <c r="I167" s="202"/>
      <c r="J167" s="213">
        <f>BK167</f>
        <v>0</v>
      </c>
      <c r="K167" s="199"/>
      <c r="L167" s="204"/>
      <c r="M167" s="205"/>
      <c r="N167" s="206"/>
      <c r="O167" s="206"/>
      <c r="P167" s="207">
        <f>SUM(P168:P185)</f>
        <v>0</v>
      </c>
      <c r="Q167" s="206"/>
      <c r="R167" s="207">
        <f>SUM(R168:R185)</f>
        <v>0</v>
      </c>
      <c r="S167" s="206"/>
      <c r="T167" s="208">
        <f>SUM(T168:T185)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9" t="s">
        <v>80</v>
      </c>
      <c r="AT167" s="210" t="s">
        <v>74</v>
      </c>
      <c r="AU167" s="210" t="s">
        <v>80</v>
      </c>
      <c r="AY167" s="209" t="s">
        <v>130</v>
      </c>
      <c r="BK167" s="211">
        <f>SUM(BK168:BK185)</f>
        <v>0</v>
      </c>
    </row>
    <row r="168" s="2" customFormat="1" ht="24.15" customHeight="1">
      <c r="A168" s="37"/>
      <c r="B168" s="38"/>
      <c r="C168" s="214" t="s">
        <v>189</v>
      </c>
      <c r="D168" s="214" t="s">
        <v>133</v>
      </c>
      <c r="E168" s="215" t="s">
        <v>190</v>
      </c>
      <c r="F168" s="216" t="s">
        <v>191</v>
      </c>
      <c r="G168" s="217" t="s">
        <v>159</v>
      </c>
      <c r="H168" s="218">
        <v>0.092999999999999999</v>
      </c>
      <c r="I168" s="219"/>
      <c r="J168" s="220">
        <f>ROUND(I168*H168,2)</f>
        <v>0</v>
      </c>
      <c r="K168" s="221"/>
      <c r="L168" s="43"/>
      <c r="M168" s="222" t="s">
        <v>1</v>
      </c>
      <c r="N168" s="223" t="s">
        <v>40</v>
      </c>
      <c r="O168" s="90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6" t="s">
        <v>137</v>
      </c>
      <c r="AT168" s="226" t="s">
        <v>133</v>
      </c>
      <c r="AU168" s="226" t="s">
        <v>84</v>
      </c>
      <c r="AY168" s="16" t="s">
        <v>130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6" t="s">
        <v>80</v>
      </c>
      <c r="BK168" s="227">
        <f>ROUND(I168*H168,2)</f>
        <v>0</v>
      </c>
      <c r="BL168" s="16" t="s">
        <v>137</v>
      </c>
      <c r="BM168" s="226" t="s">
        <v>192</v>
      </c>
    </row>
    <row r="169" s="13" customFormat="1">
      <c r="A169" s="13"/>
      <c r="B169" s="228"/>
      <c r="C169" s="229"/>
      <c r="D169" s="230" t="s">
        <v>141</v>
      </c>
      <c r="E169" s="231" t="s">
        <v>1</v>
      </c>
      <c r="F169" s="232" t="s">
        <v>193</v>
      </c>
      <c r="G169" s="229"/>
      <c r="H169" s="233">
        <v>0.092999999999999999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141</v>
      </c>
      <c r="AU169" s="239" t="s">
        <v>84</v>
      </c>
      <c r="AV169" s="13" t="s">
        <v>84</v>
      </c>
      <c r="AW169" s="13" t="s">
        <v>32</v>
      </c>
      <c r="AX169" s="13" t="s">
        <v>75</v>
      </c>
      <c r="AY169" s="239" t="s">
        <v>130</v>
      </c>
    </row>
    <row r="170" s="14" customFormat="1">
      <c r="A170" s="14"/>
      <c r="B170" s="240"/>
      <c r="C170" s="241"/>
      <c r="D170" s="230" t="s">
        <v>141</v>
      </c>
      <c r="E170" s="242" t="s">
        <v>1</v>
      </c>
      <c r="F170" s="243" t="s">
        <v>143</v>
      </c>
      <c r="G170" s="241"/>
      <c r="H170" s="244">
        <v>0.092999999999999999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141</v>
      </c>
      <c r="AU170" s="250" t="s">
        <v>84</v>
      </c>
      <c r="AV170" s="14" t="s">
        <v>137</v>
      </c>
      <c r="AW170" s="14" t="s">
        <v>32</v>
      </c>
      <c r="AX170" s="14" t="s">
        <v>80</v>
      </c>
      <c r="AY170" s="250" t="s">
        <v>130</v>
      </c>
    </row>
    <row r="171" s="2" customFormat="1" ht="16.5" customHeight="1">
      <c r="A171" s="37"/>
      <c r="B171" s="38"/>
      <c r="C171" s="251" t="s">
        <v>165</v>
      </c>
      <c r="D171" s="251" t="s">
        <v>194</v>
      </c>
      <c r="E171" s="252" t="s">
        <v>195</v>
      </c>
      <c r="F171" s="253" t="s">
        <v>196</v>
      </c>
      <c r="G171" s="254" t="s">
        <v>159</v>
      </c>
      <c r="H171" s="255">
        <v>0.092999999999999999</v>
      </c>
      <c r="I171" s="256"/>
      <c r="J171" s="257">
        <f>ROUND(I171*H171,2)</f>
        <v>0</v>
      </c>
      <c r="K171" s="258"/>
      <c r="L171" s="259"/>
      <c r="M171" s="260" t="s">
        <v>1</v>
      </c>
      <c r="N171" s="261" t="s">
        <v>40</v>
      </c>
      <c r="O171" s="90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6" t="s">
        <v>150</v>
      </c>
      <c r="AT171" s="226" t="s">
        <v>194</v>
      </c>
      <c r="AU171" s="226" t="s">
        <v>84</v>
      </c>
      <c r="AY171" s="16" t="s">
        <v>130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6" t="s">
        <v>80</v>
      </c>
      <c r="BK171" s="227">
        <f>ROUND(I171*H171,2)</f>
        <v>0</v>
      </c>
      <c r="BL171" s="16" t="s">
        <v>137</v>
      </c>
      <c r="BM171" s="226" t="s">
        <v>197</v>
      </c>
    </row>
    <row r="172" s="2" customFormat="1" ht="24.15" customHeight="1">
      <c r="A172" s="37"/>
      <c r="B172" s="38"/>
      <c r="C172" s="214" t="s">
        <v>8</v>
      </c>
      <c r="D172" s="214" t="s">
        <v>133</v>
      </c>
      <c r="E172" s="215" t="s">
        <v>190</v>
      </c>
      <c r="F172" s="216" t="s">
        <v>191</v>
      </c>
      <c r="G172" s="217" t="s">
        <v>159</v>
      </c>
      <c r="H172" s="218">
        <v>0.059999999999999998</v>
      </c>
      <c r="I172" s="219"/>
      <c r="J172" s="220">
        <f>ROUND(I172*H172,2)</f>
        <v>0</v>
      </c>
      <c r="K172" s="221"/>
      <c r="L172" s="43"/>
      <c r="M172" s="222" t="s">
        <v>1</v>
      </c>
      <c r="N172" s="223" t="s">
        <v>40</v>
      </c>
      <c r="O172" s="90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6" t="s">
        <v>137</v>
      </c>
      <c r="AT172" s="226" t="s">
        <v>133</v>
      </c>
      <c r="AU172" s="226" t="s">
        <v>84</v>
      </c>
      <c r="AY172" s="16" t="s">
        <v>130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6" t="s">
        <v>80</v>
      </c>
      <c r="BK172" s="227">
        <f>ROUND(I172*H172,2)</f>
        <v>0</v>
      </c>
      <c r="BL172" s="16" t="s">
        <v>137</v>
      </c>
      <c r="BM172" s="226" t="s">
        <v>198</v>
      </c>
    </row>
    <row r="173" s="13" customFormat="1">
      <c r="A173" s="13"/>
      <c r="B173" s="228"/>
      <c r="C173" s="229"/>
      <c r="D173" s="230" t="s">
        <v>141</v>
      </c>
      <c r="E173" s="231" t="s">
        <v>1</v>
      </c>
      <c r="F173" s="232" t="s">
        <v>199</v>
      </c>
      <c r="G173" s="229"/>
      <c r="H173" s="233">
        <v>0.059999999999999998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141</v>
      </c>
      <c r="AU173" s="239" t="s">
        <v>84</v>
      </c>
      <c r="AV173" s="13" t="s">
        <v>84</v>
      </c>
      <c r="AW173" s="13" t="s">
        <v>32</v>
      </c>
      <c r="AX173" s="13" t="s">
        <v>75</v>
      </c>
      <c r="AY173" s="239" t="s">
        <v>130</v>
      </c>
    </row>
    <row r="174" s="14" customFormat="1">
      <c r="A174" s="14"/>
      <c r="B174" s="240"/>
      <c r="C174" s="241"/>
      <c r="D174" s="230" t="s">
        <v>141</v>
      </c>
      <c r="E174" s="242" t="s">
        <v>1</v>
      </c>
      <c r="F174" s="243" t="s">
        <v>143</v>
      </c>
      <c r="G174" s="241"/>
      <c r="H174" s="244">
        <v>0.059999999999999998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0" t="s">
        <v>141</v>
      </c>
      <c r="AU174" s="250" t="s">
        <v>84</v>
      </c>
      <c r="AV174" s="14" t="s">
        <v>137</v>
      </c>
      <c r="AW174" s="14" t="s">
        <v>32</v>
      </c>
      <c r="AX174" s="14" t="s">
        <v>80</v>
      </c>
      <c r="AY174" s="250" t="s">
        <v>130</v>
      </c>
    </row>
    <row r="175" s="2" customFormat="1" ht="16.5" customHeight="1">
      <c r="A175" s="37"/>
      <c r="B175" s="38"/>
      <c r="C175" s="251" t="s">
        <v>168</v>
      </c>
      <c r="D175" s="251" t="s">
        <v>194</v>
      </c>
      <c r="E175" s="252" t="s">
        <v>200</v>
      </c>
      <c r="F175" s="253" t="s">
        <v>201</v>
      </c>
      <c r="G175" s="254" t="s">
        <v>159</v>
      </c>
      <c r="H175" s="255">
        <v>0.059999999999999998</v>
      </c>
      <c r="I175" s="256"/>
      <c r="J175" s="257">
        <f>ROUND(I175*H175,2)</f>
        <v>0</v>
      </c>
      <c r="K175" s="258"/>
      <c r="L175" s="259"/>
      <c r="M175" s="260" t="s">
        <v>1</v>
      </c>
      <c r="N175" s="261" t="s">
        <v>40</v>
      </c>
      <c r="O175" s="90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6" t="s">
        <v>150</v>
      </c>
      <c r="AT175" s="226" t="s">
        <v>194</v>
      </c>
      <c r="AU175" s="226" t="s">
        <v>84</v>
      </c>
      <c r="AY175" s="16" t="s">
        <v>130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6" t="s">
        <v>80</v>
      </c>
      <c r="BK175" s="227">
        <f>ROUND(I175*H175,2)</f>
        <v>0</v>
      </c>
      <c r="BL175" s="16" t="s">
        <v>137</v>
      </c>
      <c r="BM175" s="226" t="s">
        <v>202</v>
      </c>
    </row>
    <row r="176" s="2" customFormat="1" ht="16.5" customHeight="1">
      <c r="A176" s="37"/>
      <c r="B176" s="38"/>
      <c r="C176" s="214" t="s">
        <v>203</v>
      </c>
      <c r="D176" s="214" t="s">
        <v>133</v>
      </c>
      <c r="E176" s="215" t="s">
        <v>204</v>
      </c>
      <c r="F176" s="216" t="s">
        <v>205</v>
      </c>
      <c r="G176" s="217" t="s">
        <v>154</v>
      </c>
      <c r="H176" s="218">
        <v>0.64600000000000002</v>
      </c>
      <c r="I176" s="219"/>
      <c r="J176" s="220">
        <f>ROUND(I176*H176,2)</f>
        <v>0</v>
      </c>
      <c r="K176" s="221"/>
      <c r="L176" s="43"/>
      <c r="M176" s="222" t="s">
        <v>1</v>
      </c>
      <c r="N176" s="223" t="s">
        <v>40</v>
      </c>
      <c r="O176" s="90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6" t="s">
        <v>137</v>
      </c>
      <c r="AT176" s="226" t="s">
        <v>133</v>
      </c>
      <c r="AU176" s="226" t="s">
        <v>84</v>
      </c>
      <c r="AY176" s="16" t="s">
        <v>130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6" t="s">
        <v>80</v>
      </c>
      <c r="BK176" s="227">
        <f>ROUND(I176*H176,2)</f>
        <v>0</v>
      </c>
      <c r="BL176" s="16" t="s">
        <v>137</v>
      </c>
      <c r="BM176" s="226" t="s">
        <v>206</v>
      </c>
    </row>
    <row r="177" s="13" customFormat="1">
      <c r="A177" s="13"/>
      <c r="B177" s="228"/>
      <c r="C177" s="229"/>
      <c r="D177" s="230" t="s">
        <v>141</v>
      </c>
      <c r="E177" s="231" t="s">
        <v>1</v>
      </c>
      <c r="F177" s="232" t="s">
        <v>207</v>
      </c>
      <c r="G177" s="229"/>
      <c r="H177" s="233">
        <v>0.312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141</v>
      </c>
      <c r="AU177" s="239" t="s">
        <v>84</v>
      </c>
      <c r="AV177" s="13" t="s">
        <v>84</v>
      </c>
      <c r="AW177" s="13" t="s">
        <v>32</v>
      </c>
      <c r="AX177" s="13" t="s">
        <v>75</v>
      </c>
      <c r="AY177" s="239" t="s">
        <v>130</v>
      </c>
    </row>
    <row r="178" s="13" customFormat="1">
      <c r="A178" s="13"/>
      <c r="B178" s="228"/>
      <c r="C178" s="229"/>
      <c r="D178" s="230" t="s">
        <v>141</v>
      </c>
      <c r="E178" s="231" t="s">
        <v>1</v>
      </c>
      <c r="F178" s="232" t="s">
        <v>208</v>
      </c>
      <c r="G178" s="229"/>
      <c r="H178" s="233">
        <v>0.080000000000000002</v>
      </c>
      <c r="I178" s="234"/>
      <c r="J178" s="229"/>
      <c r="K178" s="229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141</v>
      </c>
      <c r="AU178" s="239" t="s">
        <v>84</v>
      </c>
      <c r="AV178" s="13" t="s">
        <v>84</v>
      </c>
      <c r="AW178" s="13" t="s">
        <v>32</v>
      </c>
      <c r="AX178" s="13" t="s">
        <v>75</v>
      </c>
      <c r="AY178" s="239" t="s">
        <v>130</v>
      </c>
    </row>
    <row r="179" s="13" customFormat="1">
      <c r="A179" s="13"/>
      <c r="B179" s="228"/>
      <c r="C179" s="229"/>
      <c r="D179" s="230" t="s">
        <v>141</v>
      </c>
      <c r="E179" s="231" t="s">
        <v>1</v>
      </c>
      <c r="F179" s="232" t="s">
        <v>209</v>
      </c>
      <c r="G179" s="229"/>
      <c r="H179" s="233">
        <v>0.254</v>
      </c>
      <c r="I179" s="234"/>
      <c r="J179" s="229"/>
      <c r="K179" s="229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141</v>
      </c>
      <c r="AU179" s="239" t="s">
        <v>84</v>
      </c>
      <c r="AV179" s="13" t="s">
        <v>84</v>
      </c>
      <c r="AW179" s="13" t="s">
        <v>32</v>
      </c>
      <c r="AX179" s="13" t="s">
        <v>75</v>
      </c>
      <c r="AY179" s="239" t="s">
        <v>130</v>
      </c>
    </row>
    <row r="180" s="14" customFormat="1">
      <c r="A180" s="14"/>
      <c r="B180" s="240"/>
      <c r="C180" s="241"/>
      <c r="D180" s="230" t="s">
        <v>141</v>
      </c>
      <c r="E180" s="242" t="s">
        <v>1</v>
      </c>
      <c r="F180" s="243" t="s">
        <v>143</v>
      </c>
      <c r="G180" s="241"/>
      <c r="H180" s="244">
        <v>0.64600000000000002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0" t="s">
        <v>141</v>
      </c>
      <c r="AU180" s="250" t="s">
        <v>84</v>
      </c>
      <c r="AV180" s="14" t="s">
        <v>137</v>
      </c>
      <c r="AW180" s="14" t="s">
        <v>32</v>
      </c>
      <c r="AX180" s="14" t="s">
        <v>80</v>
      </c>
      <c r="AY180" s="250" t="s">
        <v>130</v>
      </c>
    </row>
    <row r="181" s="2" customFormat="1" ht="16.5" customHeight="1">
      <c r="A181" s="37"/>
      <c r="B181" s="38"/>
      <c r="C181" s="214" t="s">
        <v>173</v>
      </c>
      <c r="D181" s="214" t="s">
        <v>133</v>
      </c>
      <c r="E181" s="215" t="s">
        <v>210</v>
      </c>
      <c r="F181" s="216" t="s">
        <v>211</v>
      </c>
      <c r="G181" s="217" t="s">
        <v>140</v>
      </c>
      <c r="H181" s="218">
        <v>8.3119999999999994</v>
      </c>
      <c r="I181" s="219"/>
      <c r="J181" s="220">
        <f>ROUND(I181*H181,2)</f>
        <v>0</v>
      </c>
      <c r="K181" s="221"/>
      <c r="L181" s="43"/>
      <c r="M181" s="222" t="s">
        <v>1</v>
      </c>
      <c r="N181" s="223" t="s">
        <v>40</v>
      </c>
      <c r="O181" s="90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6" t="s">
        <v>137</v>
      </c>
      <c r="AT181" s="226" t="s">
        <v>133</v>
      </c>
      <c r="AU181" s="226" t="s">
        <v>84</v>
      </c>
      <c r="AY181" s="16" t="s">
        <v>130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6" t="s">
        <v>80</v>
      </c>
      <c r="BK181" s="227">
        <f>ROUND(I181*H181,2)</f>
        <v>0</v>
      </c>
      <c r="BL181" s="16" t="s">
        <v>137</v>
      </c>
      <c r="BM181" s="226" t="s">
        <v>212</v>
      </c>
    </row>
    <row r="182" s="13" customFormat="1">
      <c r="A182" s="13"/>
      <c r="B182" s="228"/>
      <c r="C182" s="229"/>
      <c r="D182" s="230" t="s">
        <v>141</v>
      </c>
      <c r="E182" s="231" t="s">
        <v>1</v>
      </c>
      <c r="F182" s="232" t="s">
        <v>213</v>
      </c>
      <c r="G182" s="229"/>
      <c r="H182" s="233">
        <v>8.3119999999999994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141</v>
      </c>
      <c r="AU182" s="239" t="s">
        <v>84</v>
      </c>
      <c r="AV182" s="13" t="s">
        <v>84</v>
      </c>
      <c r="AW182" s="13" t="s">
        <v>32</v>
      </c>
      <c r="AX182" s="13" t="s">
        <v>75</v>
      </c>
      <c r="AY182" s="239" t="s">
        <v>130</v>
      </c>
    </row>
    <row r="183" s="14" customFormat="1">
      <c r="A183" s="14"/>
      <c r="B183" s="240"/>
      <c r="C183" s="241"/>
      <c r="D183" s="230" t="s">
        <v>141</v>
      </c>
      <c r="E183" s="242" t="s">
        <v>1</v>
      </c>
      <c r="F183" s="243" t="s">
        <v>143</v>
      </c>
      <c r="G183" s="241"/>
      <c r="H183" s="244">
        <v>8.3119999999999994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0" t="s">
        <v>141</v>
      </c>
      <c r="AU183" s="250" t="s">
        <v>84</v>
      </c>
      <c r="AV183" s="14" t="s">
        <v>137</v>
      </c>
      <c r="AW183" s="14" t="s">
        <v>32</v>
      </c>
      <c r="AX183" s="14" t="s">
        <v>80</v>
      </c>
      <c r="AY183" s="250" t="s">
        <v>130</v>
      </c>
    </row>
    <row r="184" s="2" customFormat="1" ht="16.5" customHeight="1">
      <c r="A184" s="37"/>
      <c r="B184" s="38"/>
      <c r="C184" s="214" t="s">
        <v>214</v>
      </c>
      <c r="D184" s="214" t="s">
        <v>133</v>
      </c>
      <c r="E184" s="215" t="s">
        <v>215</v>
      </c>
      <c r="F184" s="216" t="s">
        <v>216</v>
      </c>
      <c r="G184" s="217" t="s">
        <v>140</v>
      </c>
      <c r="H184" s="218">
        <v>8.3119999999999994</v>
      </c>
      <c r="I184" s="219"/>
      <c r="J184" s="220">
        <f>ROUND(I184*H184,2)</f>
        <v>0</v>
      </c>
      <c r="K184" s="221"/>
      <c r="L184" s="43"/>
      <c r="M184" s="222" t="s">
        <v>1</v>
      </c>
      <c r="N184" s="223" t="s">
        <v>40</v>
      </c>
      <c r="O184" s="90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6" t="s">
        <v>137</v>
      </c>
      <c r="AT184" s="226" t="s">
        <v>133</v>
      </c>
      <c r="AU184" s="226" t="s">
        <v>84</v>
      </c>
      <c r="AY184" s="16" t="s">
        <v>130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6" t="s">
        <v>80</v>
      </c>
      <c r="BK184" s="227">
        <f>ROUND(I184*H184,2)</f>
        <v>0</v>
      </c>
      <c r="BL184" s="16" t="s">
        <v>137</v>
      </c>
      <c r="BM184" s="226" t="s">
        <v>217</v>
      </c>
    </row>
    <row r="185" s="2" customFormat="1" ht="24.15" customHeight="1">
      <c r="A185" s="37"/>
      <c r="B185" s="38"/>
      <c r="C185" s="214" t="s">
        <v>177</v>
      </c>
      <c r="D185" s="214" t="s">
        <v>133</v>
      </c>
      <c r="E185" s="215" t="s">
        <v>218</v>
      </c>
      <c r="F185" s="216" t="s">
        <v>219</v>
      </c>
      <c r="G185" s="217" t="s">
        <v>159</v>
      </c>
      <c r="H185" s="218">
        <v>0.10000000000000001</v>
      </c>
      <c r="I185" s="219"/>
      <c r="J185" s="220">
        <f>ROUND(I185*H185,2)</f>
        <v>0</v>
      </c>
      <c r="K185" s="221"/>
      <c r="L185" s="43"/>
      <c r="M185" s="222" t="s">
        <v>1</v>
      </c>
      <c r="N185" s="223" t="s">
        <v>40</v>
      </c>
      <c r="O185" s="90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6" t="s">
        <v>137</v>
      </c>
      <c r="AT185" s="226" t="s">
        <v>133</v>
      </c>
      <c r="AU185" s="226" t="s">
        <v>84</v>
      </c>
      <c r="AY185" s="16" t="s">
        <v>130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6" t="s">
        <v>80</v>
      </c>
      <c r="BK185" s="227">
        <f>ROUND(I185*H185,2)</f>
        <v>0</v>
      </c>
      <c r="BL185" s="16" t="s">
        <v>137</v>
      </c>
      <c r="BM185" s="226" t="s">
        <v>220</v>
      </c>
    </row>
    <row r="186" s="12" customFormat="1" ht="22.8" customHeight="1">
      <c r="A186" s="12"/>
      <c r="B186" s="198"/>
      <c r="C186" s="199"/>
      <c r="D186" s="200" t="s">
        <v>74</v>
      </c>
      <c r="E186" s="212" t="s">
        <v>147</v>
      </c>
      <c r="F186" s="212" t="s">
        <v>221</v>
      </c>
      <c r="G186" s="199"/>
      <c r="H186" s="199"/>
      <c r="I186" s="202"/>
      <c r="J186" s="213">
        <f>BK186</f>
        <v>0</v>
      </c>
      <c r="K186" s="199"/>
      <c r="L186" s="204"/>
      <c r="M186" s="205"/>
      <c r="N186" s="206"/>
      <c r="O186" s="206"/>
      <c r="P186" s="207">
        <f>SUM(P187:P228)</f>
        <v>0</v>
      </c>
      <c r="Q186" s="206"/>
      <c r="R186" s="207">
        <f>SUM(R187:R228)</f>
        <v>0</v>
      </c>
      <c r="S186" s="206"/>
      <c r="T186" s="208">
        <f>SUM(T187:T228)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9" t="s">
        <v>80</v>
      </c>
      <c r="AT186" s="210" t="s">
        <v>74</v>
      </c>
      <c r="AU186" s="210" t="s">
        <v>80</v>
      </c>
      <c r="AY186" s="209" t="s">
        <v>130</v>
      </c>
      <c r="BK186" s="211">
        <f>SUM(BK187:BK228)</f>
        <v>0</v>
      </c>
    </row>
    <row r="187" s="2" customFormat="1" ht="24.15" customHeight="1">
      <c r="A187" s="37"/>
      <c r="B187" s="38"/>
      <c r="C187" s="214" t="s">
        <v>7</v>
      </c>
      <c r="D187" s="214" t="s">
        <v>133</v>
      </c>
      <c r="E187" s="215" t="s">
        <v>222</v>
      </c>
      <c r="F187" s="216" t="s">
        <v>223</v>
      </c>
      <c r="G187" s="217" t="s">
        <v>146</v>
      </c>
      <c r="H187" s="218">
        <v>6</v>
      </c>
      <c r="I187" s="219"/>
      <c r="J187" s="220">
        <f>ROUND(I187*H187,2)</f>
        <v>0</v>
      </c>
      <c r="K187" s="221"/>
      <c r="L187" s="43"/>
      <c r="M187" s="222" t="s">
        <v>1</v>
      </c>
      <c r="N187" s="223" t="s">
        <v>40</v>
      </c>
      <c r="O187" s="90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6" t="s">
        <v>137</v>
      </c>
      <c r="AT187" s="226" t="s">
        <v>133</v>
      </c>
      <c r="AU187" s="226" t="s">
        <v>84</v>
      </c>
      <c r="AY187" s="16" t="s">
        <v>130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6" t="s">
        <v>80</v>
      </c>
      <c r="BK187" s="227">
        <f>ROUND(I187*H187,2)</f>
        <v>0</v>
      </c>
      <c r="BL187" s="16" t="s">
        <v>137</v>
      </c>
      <c r="BM187" s="226" t="s">
        <v>224</v>
      </c>
    </row>
    <row r="188" s="2" customFormat="1" ht="16.5" customHeight="1">
      <c r="A188" s="37"/>
      <c r="B188" s="38"/>
      <c r="C188" s="214" t="s">
        <v>182</v>
      </c>
      <c r="D188" s="214" t="s">
        <v>133</v>
      </c>
      <c r="E188" s="215" t="s">
        <v>225</v>
      </c>
      <c r="F188" s="216" t="s">
        <v>226</v>
      </c>
      <c r="G188" s="217" t="s">
        <v>140</v>
      </c>
      <c r="H188" s="218">
        <v>13.470000000000001</v>
      </c>
      <c r="I188" s="219"/>
      <c r="J188" s="220">
        <f>ROUND(I188*H188,2)</f>
        <v>0</v>
      </c>
      <c r="K188" s="221"/>
      <c r="L188" s="43"/>
      <c r="M188" s="222" t="s">
        <v>1</v>
      </c>
      <c r="N188" s="223" t="s">
        <v>40</v>
      </c>
      <c r="O188" s="90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6" t="s">
        <v>137</v>
      </c>
      <c r="AT188" s="226" t="s">
        <v>133</v>
      </c>
      <c r="AU188" s="226" t="s">
        <v>84</v>
      </c>
      <c r="AY188" s="16" t="s">
        <v>130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6" t="s">
        <v>80</v>
      </c>
      <c r="BK188" s="227">
        <f>ROUND(I188*H188,2)</f>
        <v>0</v>
      </c>
      <c r="BL188" s="16" t="s">
        <v>137</v>
      </c>
      <c r="BM188" s="226" t="s">
        <v>227</v>
      </c>
    </row>
    <row r="189" s="13" customFormat="1">
      <c r="A189" s="13"/>
      <c r="B189" s="228"/>
      <c r="C189" s="229"/>
      <c r="D189" s="230" t="s">
        <v>141</v>
      </c>
      <c r="E189" s="231" t="s">
        <v>1</v>
      </c>
      <c r="F189" s="232" t="s">
        <v>228</v>
      </c>
      <c r="G189" s="229"/>
      <c r="H189" s="233">
        <v>13.470000000000001</v>
      </c>
      <c r="I189" s="234"/>
      <c r="J189" s="229"/>
      <c r="K189" s="229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141</v>
      </c>
      <c r="AU189" s="239" t="s">
        <v>84</v>
      </c>
      <c r="AV189" s="13" t="s">
        <v>84</v>
      </c>
      <c r="AW189" s="13" t="s">
        <v>32</v>
      </c>
      <c r="AX189" s="13" t="s">
        <v>75</v>
      </c>
      <c r="AY189" s="239" t="s">
        <v>130</v>
      </c>
    </row>
    <row r="190" s="14" customFormat="1">
      <c r="A190" s="14"/>
      <c r="B190" s="240"/>
      <c r="C190" s="241"/>
      <c r="D190" s="230" t="s">
        <v>141</v>
      </c>
      <c r="E190" s="242" t="s">
        <v>1</v>
      </c>
      <c r="F190" s="243" t="s">
        <v>143</v>
      </c>
      <c r="G190" s="241"/>
      <c r="H190" s="244">
        <v>13.470000000000001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0" t="s">
        <v>141</v>
      </c>
      <c r="AU190" s="250" t="s">
        <v>84</v>
      </c>
      <c r="AV190" s="14" t="s">
        <v>137</v>
      </c>
      <c r="AW190" s="14" t="s">
        <v>32</v>
      </c>
      <c r="AX190" s="14" t="s">
        <v>80</v>
      </c>
      <c r="AY190" s="250" t="s">
        <v>130</v>
      </c>
    </row>
    <row r="191" s="2" customFormat="1" ht="24.15" customHeight="1">
      <c r="A191" s="37"/>
      <c r="B191" s="38"/>
      <c r="C191" s="214" t="s">
        <v>229</v>
      </c>
      <c r="D191" s="214" t="s">
        <v>133</v>
      </c>
      <c r="E191" s="215" t="s">
        <v>230</v>
      </c>
      <c r="F191" s="216" t="s">
        <v>231</v>
      </c>
      <c r="G191" s="217" t="s">
        <v>140</v>
      </c>
      <c r="H191" s="218">
        <v>58.567</v>
      </c>
      <c r="I191" s="219"/>
      <c r="J191" s="220">
        <f>ROUND(I191*H191,2)</f>
        <v>0</v>
      </c>
      <c r="K191" s="221"/>
      <c r="L191" s="43"/>
      <c r="M191" s="222" t="s">
        <v>1</v>
      </c>
      <c r="N191" s="223" t="s">
        <v>40</v>
      </c>
      <c r="O191" s="90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6" t="s">
        <v>137</v>
      </c>
      <c r="AT191" s="226" t="s">
        <v>133</v>
      </c>
      <c r="AU191" s="226" t="s">
        <v>84</v>
      </c>
      <c r="AY191" s="16" t="s">
        <v>130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6" t="s">
        <v>80</v>
      </c>
      <c r="BK191" s="227">
        <f>ROUND(I191*H191,2)</f>
        <v>0</v>
      </c>
      <c r="BL191" s="16" t="s">
        <v>137</v>
      </c>
      <c r="BM191" s="226" t="s">
        <v>232</v>
      </c>
    </row>
    <row r="192" s="13" customFormat="1">
      <c r="A192" s="13"/>
      <c r="B192" s="228"/>
      <c r="C192" s="229"/>
      <c r="D192" s="230" t="s">
        <v>141</v>
      </c>
      <c r="E192" s="231" t="s">
        <v>1</v>
      </c>
      <c r="F192" s="232" t="s">
        <v>233</v>
      </c>
      <c r="G192" s="229"/>
      <c r="H192" s="233">
        <v>58.567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141</v>
      </c>
      <c r="AU192" s="239" t="s">
        <v>84</v>
      </c>
      <c r="AV192" s="13" t="s">
        <v>84</v>
      </c>
      <c r="AW192" s="13" t="s">
        <v>32</v>
      </c>
      <c r="AX192" s="13" t="s">
        <v>75</v>
      </c>
      <c r="AY192" s="239" t="s">
        <v>130</v>
      </c>
    </row>
    <row r="193" s="14" customFormat="1">
      <c r="A193" s="14"/>
      <c r="B193" s="240"/>
      <c r="C193" s="241"/>
      <c r="D193" s="230" t="s">
        <v>141</v>
      </c>
      <c r="E193" s="242" t="s">
        <v>1</v>
      </c>
      <c r="F193" s="243" t="s">
        <v>143</v>
      </c>
      <c r="G193" s="241"/>
      <c r="H193" s="244">
        <v>58.567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141</v>
      </c>
      <c r="AU193" s="250" t="s">
        <v>84</v>
      </c>
      <c r="AV193" s="14" t="s">
        <v>137</v>
      </c>
      <c r="AW193" s="14" t="s">
        <v>32</v>
      </c>
      <c r="AX193" s="14" t="s">
        <v>80</v>
      </c>
      <c r="AY193" s="250" t="s">
        <v>130</v>
      </c>
    </row>
    <row r="194" s="2" customFormat="1" ht="24.15" customHeight="1">
      <c r="A194" s="37"/>
      <c r="B194" s="38"/>
      <c r="C194" s="214" t="s">
        <v>186</v>
      </c>
      <c r="D194" s="214" t="s">
        <v>133</v>
      </c>
      <c r="E194" s="215" t="s">
        <v>234</v>
      </c>
      <c r="F194" s="216" t="s">
        <v>235</v>
      </c>
      <c r="G194" s="217" t="s">
        <v>140</v>
      </c>
      <c r="H194" s="218">
        <v>30.611000000000001</v>
      </c>
      <c r="I194" s="219"/>
      <c r="J194" s="220">
        <f>ROUND(I194*H194,2)</f>
        <v>0</v>
      </c>
      <c r="K194" s="221"/>
      <c r="L194" s="43"/>
      <c r="M194" s="222" t="s">
        <v>1</v>
      </c>
      <c r="N194" s="223" t="s">
        <v>40</v>
      </c>
      <c r="O194" s="90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6" t="s">
        <v>137</v>
      </c>
      <c r="AT194" s="226" t="s">
        <v>133</v>
      </c>
      <c r="AU194" s="226" t="s">
        <v>84</v>
      </c>
      <c r="AY194" s="16" t="s">
        <v>130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6" t="s">
        <v>80</v>
      </c>
      <c r="BK194" s="227">
        <f>ROUND(I194*H194,2)</f>
        <v>0</v>
      </c>
      <c r="BL194" s="16" t="s">
        <v>137</v>
      </c>
      <c r="BM194" s="226" t="s">
        <v>236</v>
      </c>
    </row>
    <row r="195" s="13" customFormat="1">
      <c r="A195" s="13"/>
      <c r="B195" s="228"/>
      <c r="C195" s="229"/>
      <c r="D195" s="230" t="s">
        <v>141</v>
      </c>
      <c r="E195" s="231" t="s">
        <v>1</v>
      </c>
      <c r="F195" s="232" t="s">
        <v>237</v>
      </c>
      <c r="G195" s="229"/>
      <c r="H195" s="233">
        <v>30.611000000000001</v>
      </c>
      <c r="I195" s="234"/>
      <c r="J195" s="229"/>
      <c r="K195" s="229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141</v>
      </c>
      <c r="AU195" s="239" t="s">
        <v>84</v>
      </c>
      <c r="AV195" s="13" t="s">
        <v>84</v>
      </c>
      <c r="AW195" s="13" t="s">
        <v>32</v>
      </c>
      <c r="AX195" s="13" t="s">
        <v>75</v>
      </c>
      <c r="AY195" s="239" t="s">
        <v>130</v>
      </c>
    </row>
    <row r="196" s="14" customFormat="1">
      <c r="A196" s="14"/>
      <c r="B196" s="240"/>
      <c r="C196" s="241"/>
      <c r="D196" s="230" t="s">
        <v>141</v>
      </c>
      <c r="E196" s="242" t="s">
        <v>1</v>
      </c>
      <c r="F196" s="243" t="s">
        <v>143</v>
      </c>
      <c r="G196" s="241"/>
      <c r="H196" s="244">
        <v>30.611000000000001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0" t="s">
        <v>141</v>
      </c>
      <c r="AU196" s="250" t="s">
        <v>84</v>
      </c>
      <c r="AV196" s="14" t="s">
        <v>137</v>
      </c>
      <c r="AW196" s="14" t="s">
        <v>32</v>
      </c>
      <c r="AX196" s="14" t="s">
        <v>80</v>
      </c>
      <c r="AY196" s="250" t="s">
        <v>130</v>
      </c>
    </row>
    <row r="197" s="2" customFormat="1" ht="24.15" customHeight="1">
      <c r="A197" s="37"/>
      <c r="B197" s="38"/>
      <c r="C197" s="214" t="s">
        <v>238</v>
      </c>
      <c r="D197" s="214" t="s">
        <v>133</v>
      </c>
      <c r="E197" s="215" t="s">
        <v>239</v>
      </c>
      <c r="F197" s="216" t="s">
        <v>240</v>
      </c>
      <c r="G197" s="217" t="s">
        <v>140</v>
      </c>
      <c r="H197" s="218">
        <v>30.611000000000001</v>
      </c>
      <c r="I197" s="219"/>
      <c r="J197" s="220">
        <f>ROUND(I197*H197,2)</f>
        <v>0</v>
      </c>
      <c r="K197" s="221"/>
      <c r="L197" s="43"/>
      <c r="M197" s="222" t="s">
        <v>1</v>
      </c>
      <c r="N197" s="223" t="s">
        <v>40</v>
      </c>
      <c r="O197" s="90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6" t="s">
        <v>137</v>
      </c>
      <c r="AT197" s="226" t="s">
        <v>133</v>
      </c>
      <c r="AU197" s="226" t="s">
        <v>84</v>
      </c>
      <c r="AY197" s="16" t="s">
        <v>130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6" t="s">
        <v>80</v>
      </c>
      <c r="BK197" s="227">
        <f>ROUND(I197*H197,2)</f>
        <v>0</v>
      </c>
      <c r="BL197" s="16" t="s">
        <v>137</v>
      </c>
      <c r="BM197" s="226" t="s">
        <v>241</v>
      </c>
    </row>
    <row r="198" s="2" customFormat="1" ht="24.15" customHeight="1">
      <c r="A198" s="37"/>
      <c r="B198" s="38"/>
      <c r="C198" s="214" t="s">
        <v>192</v>
      </c>
      <c r="D198" s="214" t="s">
        <v>133</v>
      </c>
      <c r="E198" s="215" t="s">
        <v>242</v>
      </c>
      <c r="F198" s="216" t="s">
        <v>243</v>
      </c>
      <c r="G198" s="217" t="s">
        <v>140</v>
      </c>
      <c r="H198" s="218">
        <v>13.470000000000001</v>
      </c>
      <c r="I198" s="219"/>
      <c r="J198" s="220">
        <f>ROUND(I198*H198,2)</f>
        <v>0</v>
      </c>
      <c r="K198" s="221"/>
      <c r="L198" s="43"/>
      <c r="M198" s="222" t="s">
        <v>1</v>
      </c>
      <c r="N198" s="223" t="s">
        <v>40</v>
      </c>
      <c r="O198" s="90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6" t="s">
        <v>137</v>
      </c>
      <c r="AT198" s="226" t="s">
        <v>133</v>
      </c>
      <c r="AU198" s="226" t="s">
        <v>84</v>
      </c>
      <c r="AY198" s="16" t="s">
        <v>130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6" t="s">
        <v>80</v>
      </c>
      <c r="BK198" s="227">
        <f>ROUND(I198*H198,2)</f>
        <v>0</v>
      </c>
      <c r="BL198" s="16" t="s">
        <v>137</v>
      </c>
      <c r="BM198" s="226" t="s">
        <v>244</v>
      </c>
    </row>
    <row r="199" s="2" customFormat="1" ht="24.15" customHeight="1">
      <c r="A199" s="37"/>
      <c r="B199" s="38"/>
      <c r="C199" s="214" t="s">
        <v>245</v>
      </c>
      <c r="D199" s="214" t="s">
        <v>133</v>
      </c>
      <c r="E199" s="215" t="s">
        <v>246</v>
      </c>
      <c r="F199" s="216" t="s">
        <v>247</v>
      </c>
      <c r="G199" s="217" t="s">
        <v>140</v>
      </c>
      <c r="H199" s="218">
        <v>26.940000000000001</v>
      </c>
      <c r="I199" s="219"/>
      <c r="J199" s="220">
        <f>ROUND(I199*H199,2)</f>
        <v>0</v>
      </c>
      <c r="K199" s="221"/>
      <c r="L199" s="43"/>
      <c r="M199" s="222" t="s">
        <v>1</v>
      </c>
      <c r="N199" s="223" t="s">
        <v>40</v>
      </c>
      <c r="O199" s="90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6" t="s">
        <v>137</v>
      </c>
      <c r="AT199" s="226" t="s">
        <v>133</v>
      </c>
      <c r="AU199" s="226" t="s">
        <v>84</v>
      </c>
      <c r="AY199" s="16" t="s">
        <v>130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6" t="s">
        <v>80</v>
      </c>
      <c r="BK199" s="227">
        <f>ROUND(I199*H199,2)</f>
        <v>0</v>
      </c>
      <c r="BL199" s="16" t="s">
        <v>137</v>
      </c>
      <c r="BM199" s="226" t="s">
        <v>248</v>
      </c>
    </row>
    <row r="200" s="13" customFormat="1">
      <c r="A200" s="13"/>
      <c r="B200" s="228"/>
      <c r="C200" s="229"/>
      <c r="D200" s="230" t="s">
        <v>141</v>
      </c>
      <c r="E200" s="231" t="s">
        <v>1</v>
      </c>
      <c r="F200" s="232" t="s">
        <v>249</v>
      </c>
      <c r="G200" s="229"/>
      <c r="H200" s="233">
        <v>26.940000000000001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141</v>
      </c>
      <c r="AU200" s="239" t="s">
        <v>84</v>
      </c>
      <c r="AV200" s="13" t="s">
        <v>84</v>
      </c>
      <c r="AW200" s="13" t="s">
        <v>32</v>
      </c>
      <c r="AX200" s="13" t="s">
        <v>75</v>
      </c>
      <c r="AY200" s="239" t="s">
        <v>130</v>
      </c>
    </row>
    <row r="201" s="14" customFormat="1">
      <c r="A201" s="14"/>
      <c r="B201" s="240"/>
      <c r="C201" s="241"/>
      <c r="D201" s="230" t="s">
        <v>141</v>
      </c>
      <c r="E201" s="242" t="s">
        <v>1</v>
      </c>
      <c r="F201" s="243" t="s">
        <v>143</v>
      </c>
      <c r="G201" s="241"/>
      <c r="H201" s="244">
        <v>26.940000000000001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0" t="s">
        <v>141</v>
      </c>
      <c r="AU201" s="250" t="s">
        <v>84</v>
      </c>
      <c r="AV201" s="14" t="s">
        <v>137</v>
      </c>
      <c r="AW201" s="14" t="s">
        <v>32</v>
      </c>
      <c r="AX201" s="14" t="s">
        <v>80</v>
      </c>
      <c r="AY201" s="250" t="s">
        <v>130</v>
      </c>
    </row>
    <row r="202" s="2" customFormat="1" ht="24.15" customHeight="1">
      <c r="A202" s="37"/>
      <c r="B202" s="38"/>
      <c r="C202" s="214" t="s">
        <v>197</v>
      </c>
      <c r="D202" s="214" t="s">
        <v>133</v>
      </c>
      <c r="E202" s="215" t="s">
        <v>250</v>
      </c>
      <c r="F202" s="216" t="s">
        <v>251</v>
      </c>
      <c r="G202" s="217" t="s">
        <v>136</v>
      </c>
      <c r="H202" s="218">
        <v>4</v>
      </c>
      <c r="I202" s="219"/>
      <c r="J202" s="220">
        <f>ROUND(I202*H202,2)</f>
        <v>0</v>
      </c>
      <c r="K202" s="221"/>
      <c r="L202" s="43"/>
      <c r="M202" s="222" t="s">
        <v>1</v>
      </c>
      <c r="N202" s="223" t="s">
        <v>40</v>
      </c>
      <c r="O202" s="90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6" t="s">
        <v>137</v>
      </c>
      <c r="AT202" s="226" t="s">
        <v>133</v>
      </c>
      <c r="AU202" s="226" t="s">
        <v>84</v>
      </c>
      <c r="AY202" s="16" t="s">
        <v>130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6" t="s">
        <v>80</v>
      </c>
      <c r="BK202" s="227">
        <f>ROUND(I202*H202,2)</f>
        <v>0</v>
      </c>
      <c r="BL202" s="16" t="s">
        <v>137</v>
      </c>
      <c r="BM202" s="226" t="s">
        <v>252</v>
      </c>
    </row>
    <row r="203" s="2" customFormat="1" ht="24.15" customHeight="1">
      <c r="A203" s="37"/>
      <c r="B203" s="38"/>
      <c r="C203" s="214" t="s">
        <v>253</v>
      </c>
      <c r="D203" s="214" t="s">
        <v>133</v>
      </c>
      <c r="E203" s="215" t="s">
        <v>254</v>
      </c>
      <c r="F203" s="216" t="s">
        <v>255</v>
      </c>
      <c r="G203" s="217" t="s">
        <v>140</v>
      </c>
      <c r="H203" s="218">
        <v>1.75</v>
      </c>
      <c r="I203" s="219"/>
      <c r="J203" s="220">
        <f>ROUND(I203*H203,2)</f>
        <v>0</v>
      </c>
      <c r="K203" s="221"/>
      <c r="L203" s="43"/>
      <c r="M203" s="222" t="s">
        <v>1</v>
      </c>
      <c r="N203" s="223" t="s">
        <v>40</v>
      </c>
      <c r="O203" s="90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6" t="s">
        <v>137</v>
      </c>
      <c r="AT203" s="226" t="s">
        <v>133</v>
      </c>
      <c r="AU203" s="226" t="s">
        <v>84</v>
      </c>
      <c r="AY203" s="16" t="s">
        <v>130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6" t="s">
        <v>80</v>
      </c>
      <c r="BK203" s="227">
        <f>ROUND(I203*H203,2)</f>
        <v>0</v>
      </c>
      <c r="BL203" s="16" t="s">
        <v>137</v>
      </c>
      <c r="BM203" s="226" t="s">
        <v>256</v>
      </c>
    </row>
    <row r="204" s="13" customFormat="1">
      <c r="A204" s="13"/>
      <c r="B204" s="228"/>
      <c r="C204" s="229"/>
      <c r="D204" s="230" t="s">
        <v>141</v>
      </c>
      <c r="E204" s="231" t="s">
        <v>1</v>
      </c>
      <c r="F204" s="232" t="s">
        <v>257</v>
      </c>
      <c r="G204" s="229"/>
      <c r="H204" s="233">
        <v>1.75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141</v>
      </c>
      <c r="AU204" s="239" t="s">
        <v>84</v>
      </c>
      <c r="AV204" s="13" t="s">
        <v>84</v>
      </c>
      <c r="AW204" s="13" t="s">
        <v>32</v>
      </c>
      <c r="AX204" s="13" t="s">
        <v>75</v>
      </c>
      <c r="AY204" s="239" t="s">
        <v>130</v>
      </c>
    </row>
    <row r="205" s="14" customFormat="1">
      <c r="A205" s="14"/>
      <c r="B205" s="240"/>
      <c r="C205" s="241"/>
      <c r="D205" s="230" t="s">
        <v>141</v>
      </c>
      <c r="E205" s="242" t="s">
        <v>1</v>
      </c>
      <c r="F205" s="243" t="s">
        <v>143</v>
      </c>
      <c r="G205" s="241"/>
      <c r="H205" s="244">
        <v>1.75</v>
      </c>
      <c r="I205" s="245"/>
      <c r="J205" s="241"/>
      <c r="K205" s="241"/>
      <c r="L205" s="246"/>
      <c r="M205" s="247"/>
      <c r="N205" s="248"/>
      <c r="O205" s="248"/>
      <c r="P205" s="248"/>
      <c r="Q205" s="248"/>
      <c r="R205" s="248"/>
      <c r="S205" s="248"/>
      <c r="T205" s="24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0" t="s">
        <v>141</v>
      </c>
      <c r="AU205" s="250" t="s">
        <v>84</v>
      </c>
      <c r="AV205" s="14" t="s">
        <v>137</v>
      </c>
      <c r="AW205" s="14" t="s">
        <v>32</v>
      </c>
      <c r="AX205" s="14" t="s">
        <v>80</v>
      </c>
      <c r="AY205" s="250" t="s">
        <v>130</v>
      </c>
    </row>
    <row r="206" s="2" customFormat="1" ht="24.15" customHeight="1">
      <c r="A206" s="37"/>
      <c r="B206" s="38"/>
      <c r="C206" s="214" t="s">
        <v>198</v>
      </c>
      <c r="D206" s="214" t="s">
        <v>133</v>
      </c>
      <c r="E206" s="215" t="s">
        <v>258</v>
      </c>
      <c r="F206" s="216" t="s">
        <v>259</v>
      </c>
      <c r="G206" s="217" t="s">
        <v>172</v>
      </c>
      <c r="H206" s="218">
        <v>37.390000000000001</v>
      </c>
      <c r="I206" s="219"/>
      <c r="J206" s="220">
        <f>ROUND(I206*H206,2)</f>
        <v>0</v>
      </c>
      <c r="K206" s="221"/>
      <c r="L206" s="43"/>
      <c r="M206" s="222" t="s">
        <v>1</v>
      </c>
      <c r="N206" s="223" t="s">
        <v>40</v>
      </c>
      <c r="O206" s="90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6" t="s">
        <v>137</v>
      </c>
      <c r="AT206" s="226" t="s">
        <v>133</v>
      </c>
      <c r="AU206" s="226" t="s">
        <v>84</v>
      </c>
      <c r="AY206" s="16" t="s">
        <v>130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6" t="s">
        <v>80</v>
      </c>
      <c r="BK206" s="227">
        <f>ROUND(I206*H206,2)</f>
        <v>0</v>
      </c>
      <c r="BL206" s="16" t="s">
        <v>137</v>
      </c>
      <c r="BM206" s="226" t="s">
        <v>260</v>
      </c>
    </row>
    <row r="207" s="13" customFormat="1">
      <c r="A207" s="13"/>
      <c r="B207" s="228"/>
      <c r="C207" s="229"/>
      <c r="D207" s="230" t="s">
        <v>141</v>
      </c>
      <c r="E207" s="231" t="s">
        <v>1</v>
      </c>
      <c r="F207" s="232" t="s">
        <v>261</v>
      </c>
      <c r="G207" s="229"/>
      <c r="H207" s="233">
        <v>6.8499999999999996</v>
      </c>
      <c r="I207" s="234"/>
      <c r="J207" s="229"/>
      <c r="K207" s="229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141</v>
      </c>
      <c r="AU207" s="239" t="s">
        <v>84</v>
      </c>
      <c r="AV207" s="13" t="s">
        <v>84</v>
      </c>
      <c r="AW207" s="13" t="s">
        <v>32</v>
      </c>
      <c r="AX207" s="13" t="s">
        <v>75</v>
      </c>
      <c r="AY207" s="239" t="s">
        <v>130</v>
      </c>
    </row>
    <row r="208" s="13" customFormat="1">
      <c r="A208" s="13"/>
      <c r="B208" s="228"/>
      <c r="C208" s="229"/>
      <c r="D208" s="230" t="s">
        <v>141</v>
      </c>
      <c r="E208" s="231" t="s">
        <v>1</v>
      </c>
      <c r="F208" s="232" t="s">
        <v>262</v>
      </c>
      <c r="G208" s="229"/>
      <c r="H208" s="233">
        <v>30.539999999999999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141</v>
      </c>
      <c r="AU208" s="239" t="s">
        <v>84</v>
      </c>
      <c r="AV208" s="13" t="s">
        <v>84</v>
      </c>
      <c r="AW208" s="13" t="s">
        <v>32</v>
      </c>
      <c r="AX208" s="13" t="s">
        <v>75</v>
      </c>
      <c r="AY208" s="239" t="s">
        <v>130</v>
      </c>
    </row>
    <row r="209" s="14" customFormat="1">
      <c r="A209" s="14"/>
      <c r="B209" s="240"/>
      <c r="C209" s="241"/>
      <c r="D209" s="230" t="s">
        <v>141</v>
      </c>
      <c r="E209" s="242" t="s">
        <v>1</v>
      </c>
      <c r="F209" s="243" t="s">
        <v>143</v>
      </c>
      <c r="G209" s="241"/>
      <c r="H209" s="244">
        <v>37.390000000000001</v>
      </c>
      <c r="I209" s="245"/>
      <c r="J209" s="241"/>
      <c r="K209" s="241"/>
      <c r="L209" s="246"/>
      <c r="M209" s="247"/>
      <c r="N209" s="248"/>
      <c r="O209" s="248"/>
      <c r="P209" s="248"/>
      <c r="Q209" s="248"/>
      <c r="R209" s="248"/>
      <c r="S209" s="248"/>
      <c r="T209" s="24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0" t="s">
        <v>141</v>
      </c>
      <c r="AU209" s="250" t="s">
        <v>84</v>
      </c>
      <c r="AV209" s="14" t="s">
        <v>137</v>
      </c>
      <c r="AW209" s="14" t="s">
        <v>32</v>
      </c>
      <c r="AX209" s="14" t="s">
        <v>80</v>
      </c>
      <c r="AY209" s="250" t="s">
        <v>130</v>
      </c>
    </row>
    <row r="210" s="2" customFormat="1" ht="24.15" customHeight="1">
      <c r="A210" s="37"/>
      <c r="B210" s="38"/>
      <c r="C210" s="214" t="s">
        <v>263</v>
      </c>
      <c r="D210" s="214" t="s">
        <v>133</v>
      </c>
      <c r="E210" s="215" t="s">
        <v>264</v>
      </c>
      <c r="F210" s="216" t="s">
        <v>265</v>
      </c>
      <c r="G210" s="217" t="s">
        <v>140</v>
      </c>
      <c r="H210" s="218">
        <v>21.631</v>
      </c>
      <c r="I210" s="219"/>
      <c r="J210" s="220">
        <f>ROUND(I210*H210,2)</f>
        <v>0</v>
      </c>
      <c r="K210" s="221"/>
      <c r="L210" s="43"/>
      <c r="M210" s="222" t="s">
        <v>1</v>
      </c>
      <c r="N210" s="223" t="s">
        <v>40</v>
      </c>
      <c r="O210" s="90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6" t="s">
        <v>137</v>
      </c>
      <c r="AT210" s="226" t="s">
        <v>133</v>
      </c>
      <c r="AU210" s="226" t="s">
        <v>84</v>
      </c>
      <c r="AY210" s="16" t="s">
        <v>130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6" t="s">
        <v>80</v>
      </c>
      <c r="BK210" s="227">
        <f>ROUND(I210*H210,2)</f>
        <v>0</v>
      </c>
      <c r="BL210" s="16" t="s">
        <v>137</v>
      </c>
      <c r="BM210" s="226" t="s">
        <v>266</v>
      </c>
    </row>
    <row r="211" s="13" customFormat="1">
      <c r="A211" s="13"/>
      <c r="B211" s="228"/>
      <c r="C211" s="229"/>
      <c r="D211" s="230" t="s">
        <v>141</v>
      </c>
      <c r="E211" s="231" t="s">
        <v>1</v>
      </c>
      <c r="F211" s="232" t="s">
        <v>267</v>
      </c>
      <c r="G211" s="229"/>
      <c r="H211" s="233">
        <v>1.605</v>
      </c>
      <c r="I211" s="234"/>
      <c r="J211" s="229"/>
      <c r="K211" s="229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141</v>
      </c>
      <c r="AU211" s="239" t="s">
        <v>84</v>
      </c>
      <c r="AV211" s="13" t="s">
        <v>84</v>
      </c>
      <c r="AW211" s="13" t="s">
        <v>32</v>
      </c>
      <c r="AX211" s="13" t="s">
        <v>75</v>
      </c>
      <c r="AY211" s="239" t="s">
        <v>130</v>
      </c>
    </row>
    <row r="212" s="13" customFormat="1">
      <c r="A212" s="13"/>
      <c r="B212" s="228"/>
      <c r="C212" s="229"/>
      <c r="D212" s="230" t="s">
        <v>141</v>
      </c>
      <c r="E212" s="231" t="s">
        <v>1</v>
      </c>
      <c r="F212" s="232" t="s">
        <v>268</v>
      </c>
      <c r="G212" s="229"/>
      <c r="H212" s="233">
        <v>20.026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141</v>
      </c>
      <c r="AU212" s="239" t="s">
        <v>84</v>
      </c>
      <c r="AV212" s="13" t="s">
        <v>84</v>
      </c>
      <c r="AW212" s="13" t="s">
        <v>32</v>
      </c>
      <c r="AX212" s="13" t="s">
        <v>75</v>
      </c>
      <c r="AY212" s="239" t="s">
        <v>130</v>
      </c>
    </row>
    <row r="213" s="14" customFormat="1">
      <c r="A213" s="14"/>
      <c r="B213" s="240"/>
      <c r="C213" s="241"/>
      <c r="D213" s="230" t="s">
        <v>141</v>
      </c>
      <c r="E213" s="242" t="s">
        <v>1</v>
      </c>
      <c r="F213" s="243" t="s">
        <v>143</v>
      </c>
      <c r="G213" s="241"/>
      <c r="H213" s="244">
        <v>21.631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0" t="s">
        <v>141</v>
      </c>
      <c r="AU213" s="250" t="s">
        <v>84</v>
      </c>
      <c r="AV213" s="14" t="s">
        <v>137</v>
      </c>
      <c r="AW213" s="14" t="s">
        <v>32</v>
      </c>
      <c r="AX213" s="14" t="s">
        <v>80</v>
      </c>
      <c r="AY213" s="250" t="s">
        <v>130</v>
      </c>
    </row>
    <row r="214" s="2" customFormat="1" ht="44.25" customHeight="1">
      <c r="A214" s="37"/>
      <c r="B214" s="38"/>
      <c r="C214" s="214" t="s">
        <v>202</v>
      </c>
      <c r="D214" s="214" t="s">
        <v>133</v>
      </c>
      <c r="E214" s="215" t="s">
        <v>269</v>
      </c>
      <c r="F214" s="216" t="s">
        <v>270</v>
      </c>
      <c r="G214" s="217" t="s">
        <v>140</v>
      </c>
      <c r="H214" s="218">
        <v>20.026</v>
      </c>
      <c r="I214" s="219"/>
      <c r="J214" s="220">
        <f>ROUND(I214*H214,2)</f>
        <v>0</v>
      </c>
      <c r="K214" s="221"/>
      <c r="L214" s="43"/>
      <c r="M214" s="222" t="s">
        <v>1</v>
      </c>
      <c r="N214" s="223" t="s">
        <v>40</v>
      </c>
      <c r="O214" s="90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6" t="s">
        <v>137</v>
      </c>
      <c r="AT214" s="226" t="s">
        <v>133</v>
      </c>
      <c r="AU214" s="226" t="s">
        <v>84</v>
      </c>
      <c r="AY214" s="16" t="s">
        <v>130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6" t="s">
        <v>80</v>
      </c>
      <c r="BK214" s="227">
        <f>ROUND(I214*H214,2)</f>
        <v>0</v>
      </c>
      <c r="BL214" s="16" t="s">
        <v>137</v>
      </c>
      <c r="BM214" s="226" t="s">
        <v>271</v>
      </c>
    </row>
    <row r="215" s="13" customFormat="1">
      <c r="A215" s="13"/>
      <c r="B215" s="228"/>
      <c r="C215" s="229"/>
      <c r="D215" s="230" t="s">
        <v>141</v>
      </c>
      <c r="E215" s="231" t="s">
        <v>1</v>
      </c>
      <c r="F215" s="232" t="s">
        <v>268</v>
      </c>
      <c r="G215" s="229"/>
      <c r="H215" s="233">
        <v>20.026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141</v>
      </c>
      <c r="AU215" s="239" t="s">
        <v>84</v>
      </c>
      <c r="AV215" s="13" t="s">
        <v>84</v>
      </c>
      <c r="AW215" s="13" t="s">
        <v>32</v>
      </c>
      <c r="AX215" s="13" t="s">
        <v>75</v>
      </c>
      <c r="AY215" s="239" t="s">
        <v>130</v>
      </c>
    </row>
    <row r="216" s="14" customFormat="1">
      <c r="A216" s="14"/>
      <c r="B216" s="240"/>
      <c r="C216" s="241"/>
      <c r="D216" s="230" t="s">
        <v>141</v>
      </c>
      <c r="E216" s="242" t="s">
        <v>1</v>
      </c>
      <c r="F216" s="243" t="s">
        <v>143</v>
      </c>
      <c r="G216" s="241"/>
      <c r="H216" s="244">
        <v>20.026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0" t="s">
        <v>141</v>
      </c>
      <c r="AU216" s="250" t="s">
        <v>84</v>
      </c>
      <c r="AV216" s="14" t="s">
        <v>137</v>
      </c>
      <c r="AW216" s="14" t="s">
        <v>32</v>
      </c>
      <c r="AX216" s="14" t="s">
        <v>80</v>
      </c>
      <c r="AY216" s="250" t="s">
        <v>130</v>
      </c>
    </row>
    <row r="217" s="2" customFormat="1" ht="24.15" customHeight="1">
      <c r="A217" s="37"/>
      <c r="B217" s="38"/>
      <c r="C217" s="251" t="s">
        <v>272</v>
      </c>
      <c r="D217" s="251" t="s">
        <v>194</v>
      </c>
      <c r="E217" s="252" t="s">
        <v>273</v>
      </c>
      <c r="F217" s="253" t="s">
        <v>274</v>
      </c>
      <c r="G217" s="254" t="s">
        <v>140</v>
      </c>
      <c r="H217" s="255">
        <v>21.027000000000001</v>
      </c>
      <c r="I217" s="256"/>
      <c r="J217" s="257">
        <f>ROUND(I217*H217,2)</f>
        <v>0</v>
      </c>
      <c r="K217" s="258"/>
      <c r="L217" s="259"/>
      <c r="M217" s="260" t="s">
        <v>1</v>
      </c>
      <c r="N217" s="261" t="s">
        <v>40</v>
      </c>
      <c r="O217" s="90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6" t="s">
        <v>150</v>
      </c>
      <c r="AT217" s="226" t="s">
        <v>194</v>
      </c>
      <c r="AU217" s="226" t="s">
        <v>84</v>
      </c>
      <c r="AY217" s="16" t="s">
        <v>130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6" t="s">
        <v>80</v>
      </c>
      <c r="BK217" s="227">
        <f>ROUND(I217*H217,2)</f>
        <v>0</v>
      </c>
      <c r="BL217" s="16" t="s">
        <v>137</v>
      </c>
      <c r="BM217" s="226" t="s">
        <v>275</v>
      </c>
    </row>
    <row r="218" s="13" customFormat="1">
      <c r="A218" s="13"/>
      <c r="B218" s="228"/>
      <c r="C218" s="229"/>
      <c r="D218" s="230" t="s">
        <v>141</v>
      </c>
      <c r="E218" s="231" t="s">
        <v>1</v>
      </c>
      <c r="F218" s="232" t="s">
        <v>276</v>
      </c>
      <c r="G218" s="229"/>
      <c r="H218" s="233">
        <v>21.027000000000001</v>
      </c>
      <c r="I218" s="234"/>
      <c r="J218" s="229"/>
      <c r="K218" s="229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141</v>
      </c>
      <c r="AU218" s="239" t="s">
        <v>84</v>
      </c>
      <c r="AV218" s="13" t="s">
        <v>84</v>
      </c>
      <c r="AW218" s="13" t="s">
        <v>32</v>
      </c>
      <c r="AX218" s="13" t="s">
        <v>75</v>
      </c>
      <c r="AY218" s="239" t="s">
        <v>130</v>
      </c>
    </row>
    <row r="219" s="14" customFormat="1">
      <c r="A219" s="14"/>
      <c r="B219" s="240"/>
      <c r="C219" s="241"/>
      <c r="D219" s="230" t="s">
        <v>141</v>
      </c>
      <c r="E219" s="242" t="s">
        <v>1</v>
      </c>
      <c r="F219" s="243" t="s">
        <v>143</v>
      </c>
      <c r="G219" s="241"/>
      <c r="H219" s="244">
        <v>21.027000000000001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0" t="s">
        <v>141</v>
      </c>
      <c r="AU219" s="250" t="s">
        <v>84</v>
      </c>
      <c r="AV219" s="14" t="s">
        <v>137</v>
      </c>
      <c r="AW219" s="14" t="s">
        <v>32</v>
      </c>
      <c r="AX219" s="14" t="s">
        <v>80</v>
      </c>
      <c r="AY219" s="250" t="s">
        <v>130</v>
      </c>
    </row>
    <row r="220" s="2" customFormat="1" ht="44.25" customHeight="1">
      <c r="A220" s="37"/>
      <c r="B220" s="38"/>
      <c r="C220" s="214" t="s">
        <v>206</v>
      </c>
      <c r="D220" s="214" t="s">
        <v>133</v>
      </c>
      <c r="E220" s="215" t="s">
        <v>277</v>
      </c>
      <c r="F220" s="216" t="s">
        <v>278</v>
      </c>
      <c r="G220" s="217" t="s">
        <v>140</v>
      </c>
      <c r="H220" s="218">
        <v>1.605</v>
      </c>
      <c r="I220" s="219"/>
      <c r="J220" s="220">
        <f>ROUND(I220*H220,2)</f>
        <v>0</v>
      </c>
      <c r="K220" s="221"/>
      <c r="L220" s="43"/>
      <c r="M220" s="222" t="s">
        <v>1</v>
      </c>
      <c r="N220" s="223" t="s">
        <v>40</v>
      </c>
      <c r="O220" s="90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6" t="s">
        <v>137</v>
      </c>
      <c r="AT220" s="226" t="s">
        <v>133</v>
      </c>
      <c r="AU220" s="226" t="s">
        <v>84</v>
      </c>
      <c r="AY220" s="16" t="s">
        <v>130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6" t="s">
        <v>80</v>
      </c>
      <c r="BK220" s="227">
        <f>ROUND(I220*H220,2)</f>
        <v>0</v>
      </c>
      <c r="BL220" s="16" t="s">
        <v>137</v>
      </c>
      <c r="BM220" s="226" t="s">
        <v>279</v>
      </c>
    </row>
    <row r="221" s="13" customFormat="1">
      <c r="A221" s="13"/>
      <c r="B221" s="228"/>
      <c r="C221" s="229"/>
      <c r="D221" s="230" t="s">
        <v>141</v>
      </c>
      <c r="E221" s="231" t="s">
        <v>1</v>
      </c>
      <c r="F221" s="232" t="s">
        <v>267</v>
      </c>
      <c r="G221" s="229"/>
      <c r="H221" s="233">
        <v>1.605</v>
      </c>
      <c r="I221" s="234"/>
      <c r="J221" s="229"/>
      <c r="K221" s="229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141</v>
      </c>
      <c r="AU221" s="239" t="s">
        <v>84</v>
      </c>
      <c r="AV221" s="13" t="s">
        <v>84</v>
      </c>
      <c r="AW221" s="13" t="s">
        <v>32</v>
      </c>
      <c r="AX221" s="13" t="s">
        <v>75</v>
      </c>
      <c r="AY221" s="239" t="s">
        <v>130</v>
      </c>
    </row>
    <row r="222" s="14" customFormat="1">
      <c r="A222" s="14"/>
      <c r="B222" s="240"/>
      <c r="C222" s="241"/>
      <c r="D222" s="230" t="s">
        <v>141</v>
      </c>
      <c r="E222" s="242" t="s">
        <v>1</v>
      </c>
      <c r="F222" s="243" t="s">
        <v>143</v>
      </c>
      <c r="G222" s="241"/>
      <c r="H222" s="244">
        <v>1.605</v>
      </c>
      <c r="I222" s="245"/>
      <c r="J222" s="241"/>
      <c r="K222" s="241"/>
      <c r="L222" s="246"/>
      <c r="M222" s="247"/>
      <c r="N222" s="248"/>
      <c r="O222" s="248"/>
      <c r="P222" s="248"/>
      <c r="Q222" s="248"/>
      <c r="R222" s="248"/>
      <c r="S222" s="248"/>
      <c r="T222" s="24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0" t="s">
        <v>141</v>
      </c>
      <c r="AU222" s="250" t="s">
        <v>84</v>
      </c>
      <c r="AV222" s="14" t="s">
        <v>137</v>
      </c>
      <c r="AW222" s="14" t="s">
        <v>32</v>
      </c>
      <c r="AX222" s="14" t="s">
        <v>80</v>
      </c>
      <c r="AY222" s="250" t="s">
        <v>130</v>
      </c>
    </row>
    <row r="223" s="2" customFormat="1" ht="24.15" customHeight="1">
      <c r="A223" s="37"/>
      <c r="B223" s="38"/>
      <c r="C223" s="251" t="s">
        <v>280</v>
      </c>
      <c r="D223" s="251" t="s">
        <v>194</v>
      </c>
      <c r="E223" s="252" t="s">
        <v>281</v>
      </c>
      <c r="F223" s="253" t="s">
        <v>282</v>
      </c>
      <c r="G223" s="254" t="s">
        <v>140</v>
      </c>
      <c r="H223" s="255">
        <v>1.6850000000000001</v>
      </c>
      <c r="I223" s="256"/>
      <c r="J223" s="257">
        <f>ROUND(I223*H223,2)</f>
        <v>0</v>
      </c>
      <c r="K223" s="258"/>
      <c r="L223" s="259"/>
      <c r="M223" s="260" t="s">
        <v>1</v>
      </c>
      <c r="N223" s="261" t="s">
        <v>40</v>
      </c>
      <c r="O223" s="90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6" t="s">
        <v>150</v>
      </c>
      <c r="AT223" s="226" t="s">
        <v>194</v>
      </c>
      <c r="AU223" s="226" t="s">
        <v>84</v>
      </c>
      <c r="AY223" s="16" t="s">
        <v>130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6" t="s">
        <v>80</v>
      </c>
      <c r="BK223" s="227">
        <f>ROUND(I223*H223,2)</f>
        <v>0</v>
      </c>
      <c r="BL223" s="16" t="s">
        <v>137</v>
      </c>
      <c r="BM223" s="226" t="s">
        <v>283</v>
      </c>
    </row>
    <row r="224" s="13" customFormat="1">
      <c r="A224" s="13"/>
      <c r="B224" s="228"/>
      <c r="C224" s="229"/>
      <c r="D224" s="230" t="s">
        <v>141</v>
      </c>
      <c r="E224" s="231" t="s">
        <v>1</v>
      </c>
      <c r="F224" s="232" t="s">
        <v>284</v>
      </c>
      <c r="G224" s="229"/>
      <c r="H224" s="233">
        <v>1.6850000000000001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141</v>
      </c>
      <c r="AU224" s="239" t="s">
        <v>84</v>
      </c>
      <c r="AV224" s="13" t="s">
        <v>84</v>
      </c>
      <c r="AW224" s="13" t="s">
        <v>32</v>
      </c>
      <c r="AX224" s="13" t="s">
        <v>75</v>
      </c>
      <c r="AY224" s="239" t="s">
        <v>130</v>
      </c>
    </row>
    <row r="225" s="14" customFormat="1">
      <c r="A225" s="14"/>
      <c r="B225" s="240"/>
      <c r="C225" s="241"/>
      <c r="D225" s="230" t="s">
        <v>141</v>
      </c>
      <c r="E225" s="242" t="s">
        <v>1</v>
      </c>
      <c r="F225" s="243" t="s">
        <v>143</v>
      </c>
      <c r="G225" s="241"/>
      <c r="H225" s="244">
        <v>1.6850000000000001</v>
      </c>
      <c r="I225" s="245"/>
      <c r="J225" s="241"/>
      <c r="K225" s="241"/>
      <c r="L225" s="246"/>
      <c r="M225" s="247"/>
      <c r="N225" s="248"/>
      <c r="O225" s="248"/>
      <c r="P225" s="248"/>
      <c r="Q225" s="248"/>
      <c r="R225" s="248"/>
      <c r="S225" s="248"/>
      <c r="T225" s="24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0" t="s">
        <v>141</v>
      </c>
      <c r="AU225" s="250" t="s">
        <v>84</v>
      </c>
      <c r="AV225" s="14" t="s">
        <v>137</v>
      </c>
      <c r="AW225" s="14" t="s">
        <v>32</v>
      </c>
      <c r="AX225" s="14" t="s">
        <v>80</v>
      </c>
      <c r="AY225" s="250" t="s">
        <v>130</v>
      </c>
    </row>
    <row r="226" s="2" customFormat="1" ht="16.5" customHeight="1">
      <c r="A226" s="37"/>
      <c r="B226" s="38"/>
      <c r="C226" s="214" t="s">
        <v>212</v>
      </c>
      <c r="D226" s="214" t="s">
        <v>133</v>
      </c>
      <c r="E226" s="215" t="s">
        <v>285</v>
      </c>
      <c r="F226" s="216" t="s">
        <v>286</v>
      </c>
      <c r="G226" s="217" t="s">
        <v>140</v>
      </c>
      <c r="H226" s="218">
        <v>5.4569999999999999</v>
      </c>
      <c r="I226" s="219"/>
      <c r="J226" s="220">
        <f>ROUND(I226*H226,2)</f>
        <v>0</v>
      </c>
      <c r="K226" s="221"/>
      <c r="L226" s="43"/>
      <c r="M226" s="222" t="s">
        <v>1</v>
      </c>
      <c r="N226" s="223" t="s">
        <v>40</v>
      </c>
      <c r="O226" s="90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6" t="s">
        <v>137</v>
      </c>
      <c r="AT226" s="226" t="s">
        <v>133</v>
      </c>
      <c r="AU226" s="226" t="s">
        <v>84</v>
      </c>
      <c r="AY226" s="16" t="s">
        <v>130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6" t="s">
        <v>80</v>
      </c>
      <c r="BK226" s="227">
        <f>ROUND(I226*H226,2)</f>
        <v>0</v>
      </c>
      <c r="BL226" s="16" t="s">
        <v>137</v>
      </c>
      <c r="BM226" s="226" t="s">
        <v>287</v>
      </c>
    </row>
    <row r="227" s="13" customFormat="1">
      <c r="A227" s="13"/>
      <c r="B227" s="228"/>
      <c r="C227" s="229"/>
      <c r="D227" s="230" t="s">
        <v>141</v>
      </c>
      <c r="E227" s="231" t="s">
        <v>1</v>
      </c>
      <c r="F227" s="232" t="s">
        <v>288</v>
      </c>
      <c r="G227" s="229"/>
      <c r="H227" s="233">
        <v>5.4569999999999999</v>
      </c>
      <c r="I227" s="234"/>
      <c r="J227" s="229"/>
      <c r="K227" s="229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141</v>
      </c>
      <c r="AU227" s="239" t="s">
        <v>84</v>
      </c>
      <c r="AV227" s="13" t="s">
        <v>84</v>
      </c>
      <c r="AW227" s="13" t="s">
        <v>32</v>
      </c>
      <c r="AX227" s="13" t="s">
        <v>75</v>
      </c>
      <c r="AY227" s="239" t="s">
        <v>130</v>
      </c>
    </row>
    <row r="228" s="14" customFormat="1">
      <c r="A228" s="14"/>
      <c r="B228" s="240"/>
      <c r="C228" s="241"/>
      <c r="D228" s="230" t="s">
        <v>141</v>
      </c>
      <c r="E228" s="242" t="s">
        <v>1</v>
      </c>
      <c r="F228" s="243" t="s">
        <v>143</v>
      </c>
      <c r="G228" s="241"/>
      <c r="H228" s="244">
        <v>5.4569999999999999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0" t="s">
        <v>141</v>
      </c>
      <c r="AU228" s="250" t="s">
        <v>84</v>
      </c>
      <c r="AV228" s="14" t="s">
        <v>137</v>
      </c>
      <c r="AW228" s="14" t="s">
        <v>32</v>
      </c>
      <c r="AX228" s="14" t="s">
        <v>80</v>
      </c>
      <c r="AY228" s="250" t="s">
        <v>130</v>
      </c>
    </row>
    <row r="229" s="12" customFormat="1" ht="22.8" customHeight="1">
      <c r="A229" s="12"/>
      <c r="B229" s="198"/>
      <c r="C229" s="199"/>
      <c r="D229" s="200" t="s">
        <v>74</v>
      </c>
      <c r="E229" s="212" t="s">
        <v>169</v>
      </c>
      <c r="F229" s="212" t="s">
        <v>289</v>
      </c>
      <c r="G229" s="199"/>
      <c r="H229" s="199"/>
      <c r="I229" s="202"/>
      <c r="J229" s="213">
        <f>BK229</f>
        <v>0</v>
      </c>
      <c r="K229" s="199"/>
      <c r="L229" s="204"/>
      <c r="M229" s="205"/>
      <c r="N229" s="206"/>
      <c r="O229" s="206"/>
      <c r="P229" s="207">
        <f>SUM(P230:P283)</f>
        <v>0</v>
      </c>
      <c r="Q229" s="206"/>
      <c r="R229" s="207">
        <f>SUM(R230:R283)</f>
        <v>0</v>
      </c>
      <c r="S229" s="206"/>
      <c r="T229" s="208">
        <f>SUM(T230:T283)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9" t="s">
        <v>80</v>
      </c>
      <c r="AT229" s="210" t="s">
        <v>74</v>
      </c>
      <c r="AU229" s="210" t="s">
        <v>80</v>
      </c>
      <c r="AY229" s="209" t="s">
        <v>130</v>
      </c>
      <c r="BK229" s="211">
        <f>SUM(BK230:BK283)</f>
        <v>0</v>
      </c>
    </row>
    <row r="230" s="2" customFormat="1" ht="24.15" customHeight="1">
      <c r="A230" s="37"/>
      <c r="B230" s="38"/>
      <c r="C230" s="214" t="s">
        <v>290</v>
      </c>
      <c r="D230" s="214" t="s">
        <v>133</v>
      </c>
      <c r="E230" s="215" t="s">
        <v>291</v>
      </c>
      <c r="F230" s="216" t="s">
        <v>292</v>
      </c>
      <c r="G230" s="217" t="s">
        <v>136</v>
      </c>
      <c r="H230" s="218">
        <v>1</v>
      </c>
      <c r="I230" s="219"/>
      <c r="J230" s="220">
        <f>ROUND(I230*H230,2)</f>
        <v>0</v>
      </c>
      <c r="K230" s="221"/>
      <c r="L230" s="43"/>
      <c r="M230" s="222" t="s">
        <v>1</v>
      </c>
      <c r="N230" s="223" t="s">
        <v>40</v>
      </c>
      <c r="O230" s="90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6" t="s">
        <v>137</v>
      </c>
      <c r="AT230" s="226" t="s">
        <v>133</v>
      </c>
      <c r="AU230" s="226" t="s">
        <v>84</v>
      </c>
      <c r="AY230" s="16" t="s">
        <v>130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6" t="s">
        <v>80</v>
      </c>
      <c r="BK230" s="227">
        <f>ROUND(I230*H230,2)</f>
        <v>0</v>
      </c>
      <c r="BL230" s="16" t="s">
        <v>137</v>
      </c>
      <c r="BM230" s="226" t="s">
        <v>293</v>
      </c>
    </row>
    <row r="231" s="2" customFormat="1" ht="33" customHeight="1">
      <c r="A231" s="37"/>
      <c r="B231" s="38"/>
      <c r="C231" s="214" t="s">
        <v>217</v>
      </c>
      <c r="D231" s="214" t="s">
        <v>133</v>
      </c>
      <c r="E231" s="215" t="s">
        <v>294</v>
      </c>
      <c r="F231" s="216" t="s">
        <v>295</v>
      </c>
      <c r="G231" s="217" t="s">
        <v>136</v>
      </c>
      <c r="H231" s="218">
        <v>5</v>
      </c>
      <c r="I231" s="219"/>
      <c r="J231" s="220">
        <f>ROUND(I231*H231,2)</f>
        <v>0</v>
      </c>
      <c r="K231" s="221"/>
      <c r="L231" s="43"/>
      <c r="M231" s="222" t="s">
        <v>1</v>
      </c>
      <c r="N231" s="223" t="s">
        <v>40</v>
      </c>
      <c r="O231" s="90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6" t="s">
        <v>137</v>
      </c>
      <c r="AT231" s="226" t="s">
        <v>133</v>
      </c>
      <c r="AU231" s="226" t="s">
        <v>84</v>
      </c>
      <c r="AY231" s="16" t="s">
        <v>130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6" t="s">
        <v>80</v>
      </c>
      <c r="BK231" s="227">
        <f>ROUND(I231*H231,2)</f>
        <v>0</v>
      </c>
      <c r="BL231" s="16" t="s">
        <v>137</v>
      </c>
      <c r="BM231" s="226" t="s">
        <v>296</v>
      </c>
    </row>
    <row r="232" s="13" customFormat="1">
      <c r="A232" s="13"/>
      <c r="B232" s="228"/>
      <c r="C232" s="229"/>
      <c r="D232" s="230" t="s">
        <v>141</v>
      </c>
      <c r="E232" s="231" t="s">
        <v>1</v>
      </c>
      <c r="F232" s="232" t="s">
        <v>297</v>
      </c>
      <c r="G232" s="229"/>
      <c r="H232" s="233">
        <v>5</v>
      </c>
      <c r="I232" s="234"/>
      <c r="J232" s="229"/>
      <c r="K232" s="229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141</v>
      </c>
      <c r="AU232" s="239" t="s">
        <v>84</v>
      </c>
      <c r="AV232" s="13" t="s">
        <v>84</v>
      </c>
      <c r="AW232" s="13" t="s">
        <v>32</v>
      </c>
      <c r="AX232" s="13" t="s">
        <v>75</v>
      </c>
      <c r="AY232" s="239" t="s">
        <v>130</v>
      </c>
    </row>
    <row r="233" s="14" customFormat="1">
      <c r="A233" s="14"/>
      <c r="B233" s="240"/>
      <c r="C233" s="241"/>
      <c r="D233" s="230" t="s">
        <v>141</v>
      </c>
      <c r="E233" s="242" t="s">
        <v>1</v>
      </c>
      <c r="F233" s="243" t="s">
        <v>143</v>
      </c>
      <c r="G233" s="241"/>
      <c r="H233" s="244">
        <v>5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0" t="s">
        <v>141</v>
      </c>
      <c r="AU233" s="250" t="s">
        <v>84</v>
      </c>
      <c r="AV233" s="14" t="s">
        <v>137</v>
      </c>
      <c r="AW233" s="14" t="s">
        <v>32</v>
      </c>
      <c r="AX233" s="14" t="s">
        <v>80</v>
      </c>
      <c r="AY233" s="250" t="s">
        <v>130</v>
      </c>
    </row>
    <row r="234" s="2" customFormat="1" ht="24.15" customHeight="1">
      <c r="A234" s="37"/>
      <c r="B234" s="38"/>
      <c r="C234" s="214" t="s">
        <v>298</v>
      </c>
      <c r="D234" s="214" t="s">
        <v>133</v>
      </c>
      <c r="E234" s="215" t="s">
        <v>299</v>
      </c>
      <c r="F234" s="216" t="s">
        <v>300</v>
      </c>
      <c r="G234" s="217" t="s">
        <v>136</v>
      </c>
      <c r="H234" s="218">
        <v>1</v>
      </c>
      <c r="I234" s="219"/>
      <c r="J234" s="220">
        <f>ROUND(I234*H234,2)</f>
        <v>0</v>
      </c>
      <c r="K234" s="221"/>
      <c r="L234" s="43"/>
      <c r="M234" s="222" t="s">
        <v>1</v>
      </c>
      <c r="N234" s="223" t="s">
        <v>40</v>
      </c>
      <c r="O234" s="90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6" t="s">
        <v>137</v>
      </c>
      <c r="AT234" s="226" t="s">
        <v>133</v>
      </c>
      <c r="AU234" s="226" t="s">
        <v>84</v>
      </c>
      <c r="AY234" s="16" t="s">
        <v>130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6" t="s">
        <v>80</v>
      </c>
      <c r="BK234" s="227">
        <f>ROUND(I234*H234,2)</f>
        <v>0</v>
      </c>
      <c r="BL234" s="16" t="s">
        <v>137</v>
      </c>
      <c r="BM234" s="226" t="s">
        <v>301</v>
      </c>
    </row>
    <row r="235" s="2" customFormat="1" ht="24.15" customHeight="1">
      <c r="A235" s="37"/>
      <c r="B235" s="38"/>
      <c r="C235" s="214" t="s">
        <v>220</v>
      </c>
      <c r="D235" s="214" t="s">
        <v>133</v>
      </c>
      <c r="E235" s="215" t="s">
        <v>302</v>
      </c>
      <c r="F235" s="216" t="s">
        <v>303</v>
      </c>
      <c r="G235" s="217" t="s">
        <v>146</v>
      </c>
      <c r="H235" s="218">
        <v>1</v>
      </c>
      <c r="I235" s="219"/>
      <c r="J235" s="220">
        <f>ROUND(I235*H235,2)</f>
        <v>0</v>
      </c>
      <c r="K235" s="221"/>
      <c r="L235" s="43"/>
      <c r="M235" s="222" t="s">
        <v>1</v>
      </c>
      <c r="N235" s="223" t="s">
        <v>40</v>
      </c>
      <c r="O235" s="90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6" t="s">
        <v>137</v>
      </c>
      <c r="AT235" s="226" t="s">
        <v>133</v>
      </c>
      <c r="AU235" s="226" t="s">
        <v>84</v>
      </c>
      <c r="AY235" s="16" t="s">
        <v>130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6" t="s">
        <v>80</v>
      </c>
      <c r="BK235" s="227">
        <f>ROUND(I235*H235,2)</f>
        <v>0</v>
      </c>
      <c r="BL235" s="16" t="s">
        <v>137</v>
      </c>
      <c r="BM235" s="226" t="s">
        <v>304</v>
      </c>
    </row>
    <row r="236" s="2" customFormat="1" ht="33" customHeight="1">
      <c r="A236" s="37"/>
      <c r="B236" s="38"/>
      <c r="C236" s="214" t="s">
        <v>305</v>
      </c>
      <c r="D236" s="214" t="s">
        <v>133</v>
      </c>
      <c r="E236" s="215" t="s">
        <v>306</v>
      </c>
      <c r="F236" s="216" t="s">
        <v>307</v>
      </c>
      <c r="G236" s="217" t="s">
        <v>140</v>
      </c>
      <c r="H236" s="218">
        <v>150</v>
      </c>
      <c r="I236" s="219"/>
      <c r="J236" s="220">
        <f>ROUND(I236*H236,2)</f>
        <v>0</v>
      </c>
      <c r="K236" s="221"/>
      <c r="L236" s="43"/>
      <c r="M236" s="222" t="s">
        <v>1</v>
      </c>
      <c r="N236" s="223" t="s">
        <v>40</v>
      </c>
      <c r="O236" s="90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6" t="s">
        <v>137</v>
      </c>
      <c r="AT236" s="226" t="s">
        <v>133</v>
      </c>
      <c r="AU236" s="226" t="s">
        <v>84</v>
      </c>
      <c r="AY236" s="16" t="s">
        <v>130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6" t="s">
        <v>80</v>
      </c>
      <c r="BK236" s="227">
        <f>ROUND(I236*H236,2)</f>
        <v>0</v>
      </c>
      <c r="BL236" s="16" t="s">
        <v>137</v>
      </c>
      <c r="BM236" s="226" t="s">
        <v>308</v>
      </c>
    </row>
    <row r="237" s="2" customFormat="1" ht="24.15" customHeight="1">
      <c r="A237" s="37"/>
      <c r="B237" s="38"/>
      <c r="C237" s="214" t="s">
        <v>224</v>
      </c>
      <c r="D237" s="214" t="s">
        <v>133</v>
      </c>
      <c r="E237" s="215" t="s">
        <v>309</v>
      </c>
      <c r="F237" s="216" t="s">
        <v>310</v>
      </c>
      <c r="G237" s="217" t="s">
        <v>172</v>
      </c>
      <c r="H237" s="218">
        <v>18.18</v>
      </c>
      <c r="I237" s="219"/>
      <c r="J237" s="220">
        <f>ROUND(I237*H237,2)</f>
        <v>0</v>
      </c>
      <c r="K237" s="221"/>
      <c r="L237" s="43"/>
      <c r="M237" s="222" t="s">
        <v>1</v>
      </c>
      <c r="N237" s="223" t="s">
        <v>40</v>
      </c>
      <c r="O237" s="90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6" t="s">
        <v>137</v>
      </c>
      <c r="AT237" s="226" t="s">
        <v>133</v>
      </c>
      <c r="AU237" s="226" t="s">
        <v>84</v>
      </c>
      <c r="AY237" s="16" t="s">
        <v>130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6" t="s">
        <v>80</v>
      </c>
      <c r="BK237" s="227">
        <f>ROUND(I237*H237,2)</f>
        <v>0</v>
      </c>
      <c r="BL237" s="16" t="s">
        <v>137</v>
      </c>
      <c r="BM237" s="226" t="s">
        <v>311</v>
      </c>
    </row>
    <row r="238" s="2" customFormat="1" ht="24.15" customHeight="1">
      <c r="A238" s="37"/>
      <c r="B238" s="38"/>
      <c r="C238" s="214" t="s">
        <v>312</v>
      </c>
      <c r="D238" s="214" t="s">
        <v>133</v>
      </c>
      <c r="E238" s="215" t="s">
        <v>313</v>
      </c>
      <c r="F238" s="216" t="s">
        <v>314</v>
      </c>
      <c r="G238" s="217" t="s">
        <v>172</v>
      </c>
      <c r="H238" s="218">
        <v>545.39999999999998</v>
      </c>
      <c r="I238" s="219"/>
      <c r="J238" s="220">
        <f>ROUND(I238*H238,2)</f>
        <v>0</v>
      </c>
      <c r="K238" s="221"/>
      <c r="L238" s="43"/>
      <c r="M238" s="222" t="s">
        <v>1</v>
      </c>
      <c r="N238" s="223" t="s">
        <v>40</v>
      </c>
      <c r="O238" s="90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6" t="s">
        <v>137</v>
      </c>
      <c r="AT238" s="226" t="s">
        <v>133</v>
      </c>
      <c r="AU238" s="226" t="s">
        <v>84</v>
      </c>
      <c r="AY238" s="16" t="s">
        <v>130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6" t="s">
        <v>80</v>
      </c>
      <c r="BK238" s="227">
        <f>ROUND(I238*H238,2)</f>
        <v>0</v>
      </c>
      <c r="BL238" s="16" t="s">
        <v>137</v>
      </c>
      <c r="BM238" s="226" t="s">
        <v>315</v>
      </c>
    </row>
    <row r="239" s="13" customFormat="1">
      <c r="A239" s="13"/>
      <c r="B239" s="228"/>
      <c r="C239" s="229"/>
      <c r="D239" s="230" t="s">
        <v>141</v>
      </c>
      <c r="E239" s="231" t="s">
        <v>1</v>
      </c>
      <c r="F239" s="232" t="s">
        <v>316</v>
      </c>
      <c r="G239" s="229"/>
      <c r="H239" s="233">
        <v>545.39999999999998</v>
      </c>
      <c r="I239" s="234"/>
      <c r="J239" s="229"/>
      <c r="K239" s="229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141</v>
      </c>
      <c r="AU239" s="239" t="s">
        <v>84</v>
      </c>
      <c r="AV239" s="13" t="s">
        <v>84</v>
      </c>
      <c r="AW239" s="13" t="s">
        <v>32</v>
      </c>
      <c r="AX239" s="13" t="s">
        <v>75</v>
      </c>
      <c r="AY239" s="239" t="s">
        <v>130</v>
      </c>
    </row>
    <row r="240" s="14" customFormat="1">
      <c r="A240" s="14"/>
      <c r="B240" s="240"/>
      <c r="C240" s="241"/>
      <c r="D240" s="230" t="s">
        <v>141</v>
      </c>
      <c r="E240" s="242" t="s">
        <v>1</v>
      </c>
      <c r="F240" s="243" t="s">
        <v>143</v>
      </c>
      <c r="G240" s="241"/>
      <c r="H240" s="244">
        <v>545.39999999999998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0" t="s">
        <v>141</v>
      </c>
      <c r="AU240" s="250" t="s">
        <v>84</v>
      </c>
      <c r="AV240" s="14" t="s">
        <v>137</v>
      </c>
      <c r="AW240" s="14" t="s">
        <v>32</v>
      </c>
      <c r="AX240" s="14" t="s">
        <v>80</v>
      </c>
      <c r="AY240" s="250" t="s">
        <v>130</v>
      </c>
    </row>
    <row r="241" s="2" customFormat="1" ht="24.15" customHeight="1">
      <c r="A241" s="37"/>
      <c r="B241" s="38"/>
      <c r="C241" s="214" t="s">
        <v>227</v>
      </c>
      <c r="D241" s="214" t="s">
        <v>133</v>
      </c>
      <c r="E241" s="215" t="s">
        <v>317</v>
      </c>
      <c r="F241" s="216" t="s">
        <v>318</v>
      </c>
      <c r="G241" s="217" t="s">
        <v>172</v>
      </c>
      <c r="H241" s="218">
        <v>18.18</v>
      </c>
      <c r="I241" s="219"/>
      <c r="J241" s="220">
        <f>ROUND(I241*H241,2)</f>
        <v>0</v>
      </c>
      <c r="K241" s="221"/>
      <c r="L241" s="43"/>
      <c r="M241" s="222" t="s">
        <v>1</v>
      </c>
      <c r="N241" s="223" t="s">
        <v>40</v>
      </c>
      <c r="O241" s="90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6" t="s">
        <v>137</v>
      </c>
      <c r="AT241" s="226" t="s">
        <v>133</v>
      </c>
      <c r="AU241" s="226" t="s">
        <v>84</v>
      </c>
      <c r="AY241" s="16" t="s">
        <v>130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6" t="s">
        <v>80</v>
      </c>
      <c r="BK241" s="227">
        <f>ROUND(I241*H241,2)</f>
        <v>0</v>
      </c>
      <c r="BL241" s="16" t="s">
        <v>137</v>
      </c>
      <c r="BM241" s="226" t="s">
        <v>319</v>
      </c>
    </row>
    <row r="242" s="2" customFormat="1" ht="24.15" customHeight="1">
      <c r="A242" s="37"/>
      <c r="B242" s="38"/>
      <c r="C242" s="214" t="s">
        <v>320</v>
      </c>
      <c r="D242" s="214" t="s">
        <v>133</v>
      </c>
      <c r="E242" s="215" t="s">
        <v>321</v>
      </c>
      <c r="F242" s="216" t="s">
        <v>322</v>
      </c>
      <c r="G242" s="217" t="s">
        <v>140</v>
      </c>
      <c r="H242" s="218">
        <v>150</v>
      </c>
      <c r="I242" s="219"/>
      <c r="J242" s="220">
        <f>ROUND(I242*H242,2)</f>
        <v>0</v>
      </c>
      <c r="K242" s="221"/>
      <c r="L242" s="43"/>
      <c r="M242" s="222" t="s">
        <v>1</v>
      </c>
      <c r="N242" s="223" t="s">
        <v>40</v>
      </c>
      <c r="O242" s="90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6" t="s">
        <v>137</v>
      </c>
      <c r="AT242" s="226" t="s">
        <v>133</v>
      </c>
      <c r="AU242" s="226" t="s">
        <v>84</v>
      </c>
      <c r="AY242" s="16" t="s">
        <v>130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6" t="s">
        <v>80</v>
      </c>
      <c r="BK242" s="227">
        <f>ROUND(I242*H242,2)</f>
        <v>0</v>
      </c>
      <c r="BL242" s="16" t="s">
        <v>137</v>
      </c>
      <c r="BM242" s="226" t="s">
        <v>323</v>
      </c>
    </row>
    <row r="243" s="2" customFormat="1" ht="21.75" customHeight="1">
      <c r="A243" s="37"/>
      <c r="B243" s="38"/>
      <c r="C243" s="214" t="s">
        <v>232</v>
      </c>
      <c r="D243" s="214" t="s">
        <v>133</v>
      </c>
      <c r="E243" s="215" t="s">
        <v>324</v>
      </c>
      <c r="F243" s="216" t="s">
        <v>325</v>
      </c>
      <c r="G243" s="217" t="s">
        <v>140</v>
      </c>
      <c r="H243" s="218">
        <v>13.75</v>
      </c>
      <c r="I243" s="219"/>
      <c r="J243" s="220">
        <f>ROUND(I243*H243,2)</f>
        <v>0</v>
      </c>
      <c r="K243" s="221"/>
      <c r="L243" s="43"/>
      <c r="M243" s="222" t="s">
        <v>1</v>
      </c>
      <c r="N243" s="223" t="s">
        <v>40</v>
      </c>
      <c r="O243" s="90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6" t="s">
        <v>137</v>
      </c>
      <c r="AT243" s="226" t="s">
        <v>133</v>
      </c>
      <c r="AU243" s="226" t="s">
        <v>84</v>
      </c>
      <c r="AY243" s="16" t="s">
        <v>130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6" t="s">
        <v>80</v>
      </c>
      <c r="BK243" s="227">
        <f>ROUND(I243*H243,2)</f>
        <v>0</v>
      </c>
      <c r="BL243" s="16" t="s">
        <v>137</v>
      </c>
      <c r="BM243" s="226" t="s">
        <v>326</v>
      </c>
    </row>
    <row r="244" s="13" customFormat="1">
      <c r="A244" s="13"/>
      <c r="B244" s="228"/>
      <c r="C244" s="229"/>
      <c r="D244" s="230" t="s">
        <v>141</v>
      </c>
      <c r="E244" s="231" t="s">
        <v>1</v>
      </c>
      <c r="F244" s="232" t="s">
        <v>327</v>
      </c>
      <c r="G244" s="229"/>
      <c r="H244" s="233">
        <v>13.75</v>
      </c>
      <c r="I244" s="234"/>
      <c r="J244" s="229"/>
      <c r="K244" s="229"/>
      <c r="L244" s="235"/>
      <c r="M244" s="236"/>
      <c r="N244" s="237"/>
      <c r="O244" s="237"/>
      <c r="P244" s="237"/>
      <c r="Q244" s="237"/>
      <c r="R244" s="237"/>
      <c r="S244" s="237"/>
      <c r="T244" s="23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9" t="s">
        <v>141</v>
      </c>
      <c r="AU244" s="239" t="s">
        <v>84</v>
      </c>
      <c r="AV244" s="13" t="s">
        <v>84</v>
      </c>
      <c r="AW244" s="13" t="s">
        <v>32</v>
      </c>
      <c r="AX244" s="13" t="s">
        <v>75</v>
      </c>
      <c r="AY244" s="239" t="s">
        <v>130</v>
      </c>
    </row>
    <row r="245" s="14" customFormat="1">
      <c r="A245" s="14"/>
      <c r="B245" s="240"/>
      <c r="C245" s="241"/>
      <c r="D245" s="230" t="s">
        <v>141</v>
      </c>
      <c r="E245" s="242" t="s">
        <v>1</v>
      </c>
      <c r="F245" s="243" t="s">
        <v>143</v>
      </c>
      <c r="G245" s="241"/>
      <c r="H245" s="244">
        <v>13.75</v>
      </c>
      <c r="I245" s="245"/>
      <c r="J245" s="241"/>
      <c r="K245" s="241"/>
      <c r="L245" s="246"/>
      <c r="M245" s="247"/>
      <c r="N245" s="248"/>
      <c r="O245" s="248"/>
      <c r="P245" s="248"/>
      <c r="Q245" s="248"/>
      <c r="R245" s="248"/>
      <c r="S245" s="248"/>
      <c r="T245" s="24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0" t="s">
        <v>141</v>
      </c>
      <c r="AU245" s="250" t="s">
        <v>84</v>
      </c>
      <c r="AV245" s="14" t="s">
        <v>137</v>
      </c>
      <c r="AW245" s="14" t="s">
        <v>32</v>
      </c>
      <c r="AX245" s="14" t="s">
        <v>80</v>
      </c>
      <c r="AY245" s="250" t="s">
        <v>130</v>
      </c>
    </row>
    <row r="246" s="2" customFormat="1" ht="21.75" customHeight="1">
      <c r="A246" s="37"/>
      <c r="B246" s="38"/>
      <c r="C246" s="214" t="s">
        <v>328</v>
      </c>
      <c r="D246" s="214" t="s">
        <v>133</v>
      </c>
      <c r="E246" s="215" t="s">
        <v>329</v>
      </c>
      <c r="F246" s="216" t="s">
        <v>330</v>
      </c>
      <c r="G246" s="217" t="s">
        <v>154</v>
      </c>
      <c r="H246" s="218">
        <v>2.6099999999999999</v>
      </c>
      <c r="I246" s="219"/>
      <c r="J246" s="220">
        <f>ROUND(I246*H246,2)</f>
        <v>0</v>
      </c>
      <c r="K246" s="221"/>
      <c r="L246" s="43"/>
      <c r="M246" s="222" t="s">
        <v>1</v>
      </c>
      <c r="N246" s="223" t="s">
        <v>40</v>
      </c>
      <c r="O246" s="90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6" t="s">
        <v>137</v>
      </c>
      <c r="AT246" s="226" t="s">
        <v>133</v>
      </c>
      <c r="AU246" s="226" t="s">
        <v>84</v>
      </c>
      <c r="AY246" s="16" t="s">
        <v>130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6" t="s">
        <v>80</v>
      </c>
      <c r="BK246" s="227">
        <f>ROUND(I246*H246,2)</f>
        <v>0</v>
      </c>
      <c r="BL246" s="16" t="s">
        <v>137</v>
      </c>
      <c r="BM246" s="226" t="s">
        <v>331</v>
      </c>
    </row>
    <row r="247" s="13" customFormat="1">
      <c r="A247" s="13"/>
      <c r="B247" s="228"/>
      <c r="C247" s="229"/>
      <c r="D247" s="230" t="s">
        <v>141</v>
      </c>
      <c r="E247" s="231" t="s">
        <v>1</v>
      </c>
      <c r="F247" s="232" t="s">
        <v>332</v>
      </c>
      <c r="G247" s="229"/>
      <c r="H247" s="233">
        <v>2.6099999999999999</v>
      </c>
      <c r="I247" s="234"/>
      <c r="J247" s="229"/>
      <c r="K247" s="229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141</v>
      </c>
      <c r="AU247" s="239" t="s">
        <v>84</v>
      </c>
      <c r="AV247" s="13" t="s">
        <v>84</v>
      </c>
      <c r="AW247" s="13" t="s">
        <v>32</v>
      </c>
      <c r="AX247" s="13" t="s">
        <v>75</v>
      </c>
      <c r="AY247" s="239" t="s">
        <v>130</v>
      </c>
    </row>
    <row r="248" s="14" customFormat="1">
      <c r="A248" s="14"/>
      <c r="B248" s="240"/>
      <c r="C248" s="241"/>
      <c r="D248" s="230" t="s">
        <v>141</v>
      </c>
      <c r="E248" s="242" t="s">
        <v>1</v>
      </c>
      <c r="F248" s="243" t="s">
        <v>143</v>
      </c>
      <c r="G248" s="241"/>
      <c r="H248" s="244">
        <v>2.6099999999999999</v>
      </c>
      <c r="I248" s="245"/>
      <c r="J248" s="241"/>
      <c r="K248" s="241"/>
      <c r="L248" s="246"/>
      <c r="M248" s="247"/>
      <c r="N248" s="248"/>
      <c r="O248" s="248"/>
      <c r="P248" s="248"/>
      <c r="Q248" s="248"/>
      <c r="R248" s="248"/>
      <c r="S248" s="248"/>
      <c r="T248" s="24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0" t="s">
        <v>141</v>
      </c>
      <c r="AU248" s="250" t="s">
        <v>84</v>
      </c>
      <c r="AV248" s="14" t="s">
        <v>137</v>
      </c>
      <c r="AW248" s="14" t="s">
        <v>32</v>
      </c>
      <c r="AX248" s="14" t="s">
        <v>80</v>
      </c>
      <c r="AY248" s="250" t="s">
        <v>130</v>
      </c>
    </row>
    <row r="249" s="2" customFormat="1" ht="16.5" customHeight="1">
      <c r="A249" s="37"/>
      <c r="B249" s="38"/>
      <c r="C249" s="214" t="s">
        <v>236</v>
      </c>
      <c r="D249" s="214" t="s">
        <v>133</v>
      </c>
      <c r="E249" s="215" t="s">
        <v>333</v>
      </c>
      <c r="F249" s="216" t="s">
        <v>334</v>
      </c>
      <c r="G249" s="217" t="s">
        <v>154</v>
      </c>
      <c r="H249" s="218">
        <v>1.2709999999999999</v>
      </c>
      <c r="I249" s="219"/>
      <c r="J249" s="220">
        <f>ROUND(I249*H249,2)</f>
        <v>0</v>
      </c>
      <c r="K249" s="221"/>
      <c r="L249" s="43"/>
      <c r="M249" s="222" t="s">
        <v>1</v>
      </c>
      <c r="N249" s="223" t="s">
        <v>40</v>
      </c>
      <c r="O249" s="90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6" t="s">
        <v>137</v>
      </c>
      <c r="AT249" s="226" t="s">
        <v>133</v>
      </c>
      <c r="AU249" s="226" t="s">
        <v>84</v>
      </c>
      <c r="AY249" s="16" t="s">
        <v>130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6" t="s">
        <v>80</v>
      </c>
      <c r="BK249" s="227">
        <f>ROUND(I249*H249,2)</f>
        <v>0</v>
      </c>
      <c r="BL249" s="16" t="s">
        <v>137</v>
      </c>
      <c r="BM249" s="226" t="s">
        <v>335</v>
      </c>
    </row>
    <row r="250" s="13" customFormat="1">
      <c r="A250" s="13"/>
      <c r="B250" s="228"/>
      <c r="C250" s="229"/>
      <c r="D250" s="230" t="s">
        <v>141</v>
      </c>
      <c r="E250" s="231" t="s">
        <v>1</v>
      </c>
      <c r="F250" s="232" t="s">
        <v>336</v>
      </c>
      <c r="G250" s="229"/>
      <c r="H250" s="233">
        <v>1.2709999999999999</v>
      </c>
      <c r="I250" s="234"/>
      <c r="J250" s="229"/>
      <c r="K250" s="229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141</v>
      </c>
      <c r="AU250" s="239" t="s">
        <v>84</v>
      </c>
      <c r="AV250" s="13" t="s">
        <v>84</v>
      </c>
      <c r="AW250" s="13" t="s">
        <v>32</v>
      </c>
      <c r="AX250" s="13" t="s">
        <v>75</v>
      </c>
      <c r="AY250" s="239" t="s">
        <v>130</v>
      </c>
    </row>
    <row r="251" s="14" customFormat="1">
      <c r="A251" s="14"/>
      <c r="B251" s="240"/>
      <c r="C251" s="241"/>
      <c r="D251" s="230" t="s">
        <v>141</v>
      </c>
      <c r="E251" s="242" t="s">
        <v>1</v>
      </c>
      <c r="F251" s="243" t="s">
        <v>143</v>
      </c>
      <c r="G251" s="241"/>
      <c r="H251" s="244">
        <v>1.2709999999999999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0" t="s">
        <v>141</v>
      </c>
      <c r="AU251" s="250" t="s">
        <v>84</v>
      </c>
      <c r="AV251" s="14" t="s">
        <v>137</v>
      </c>
      <c r="AW251" s="14" t="s">
        <v>32</v>
      </c>
      <c r="AX251" s="14" t="s">
        <v>80</v>
      </c>
      <c r="AY251" s="250" t="s">
        <v>130</v>
      </c>
    </row>
    <row r="252" s="2" customFormat="1" ht="24.15" customHeight="1">
      <c r="A252" s="37"/>
      <c r="B252" s="38"/>
      <c r="C252" s="214" t="s">
        <v>337</v>
      </c>
      <c r="D252" s="214" t="s">
        <v>133</v>
      </c>
      <c r="E252" s="215" t="s">
        <v>338</v>
      </c>
      <c r="F252" s="216" t="s">
        <v>339</v>
      </c>
      <c r="G252" s="217" t="s">
        <v>136</v>
      </c>
      <c r="H252" s="218">
        <v>1</v>
      </c>
      <c r="I252" s="219"/>
      <c r="J252" s="220">
        <f>ROUND(I252*H252,2)</f>
        <v>0</v>
      </c>
      <c r="K252" s="221"/>
      <c r="L252" s="43"/>
      <c r="M252" s="222" t="s">
        <v>1</v>
      </c>
      <c r="N252" s="223" t="s">
        <v>40</v>
      </c>
      <c r="O252" s="90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6" t="s">
        <v>137</v>
      </c>
      <c r="AT252" s="226" t="s">
        <v>133</v>
      </c>
      <c r="AU252" s="226" t="s">
        <v>84</v>
      </c>
      <c r="AY252" s="16" t="s">
        <v>130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6" t="s">
        <v>80</v>
      </c>
      <c r="BK252" s="227">
        <f>ROUND(I252*H252,2)</f>
        <v>0</v>
      </c>
      <c r="BL252" s="16" t="s">
        <v>137</v>
      </c>
      <c r="BM252" s="226" t="s">
        <v>340</v>
      </c>
    </row>
    <row r="253" s="2" customFormat="1" ht="24.15" customHeight="1">
      <c r="A253" s="37"/>
      <c r="B253" s="38"/>
      <c r="C253" s="214" t="s">
        <v>241</v>
      </c>
      <c r="D253" s="214" t="s">
        <v>133</v>
      </c>
      <c r="E253" s="215" t="s">
        <v>341</v>
      </c>
      <c r="F253" s="216" t="s">
        <v>342</v>
      </c>
      <c r="G253" s="217" t="s">
        <v>159</v>
      </c>
      <c r="H253" s="218">
        <v>0.01</v>
      </c>
      <c r="I253" s="219"/>
      <c r="J253" s="220">
        <f>ROUND(I253*H253,2)</f>
        <v>0</v>
      </c>
      <c r="K253" s="221"/>
      <c r="L253" s="43"/>
      <c r="M253" s="222" t="s">
        <v>1</v>
      </c>
      <c r="N253" s="223" t="s">
        <v>40</v>
      </c>
      <c r="O253" s="90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6" t="s">
        <v>137</v>
      </c>
      <c r="AT253" s="226" t="s">
        <v>133</v>
      </c>
      <c r="AU253" s="226" t="s">
        <v>84</v>
      </c>
      <c r="AY253" s="16" t="s">
        <v>130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6" t="s">
        <v>80</v>
      </c>
      <c r="BK253" s="227">
        <f>ROUND(I253*H253,2)</f>
        <v>0</v>
      </c>
      <c r="BL253" s="16" t="s">
        <v>137</v>
      </c>
      <c r="BM253" s="226" t="s">
        <v>343</v>
      </c>
    </row>
    <row r="254" s="13" customFormat="1">
      <c r="A254" s="13"/>
      <c r="B254" s="228"/>
      <c r="C254" s="229"/>
      <c r="D254" s="230" t="s">
        <v>141</v>
      </c>
      <c r="E254" s="231" t="s">
        <v>1</v>
      </c>
      <c r="F254" s="232" t="s">
        <v>344</v>
      </c>
      <c r="G254" s="229"/>
      <c r="H254" s="233">
        <v>0.01</v>
      </c>
      <c r="I254" s="234"/>
      <c r="J254" s="229"/>
      <c r="K254" s="229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141</v>
      </c>
      <c r="AU254" s="239" t="s">
        <v>84</v>
      </c>
      <c r="AV254" s="13" t="s">
        <v>84</v>
      </c>
      <c r="AW254" s="13" t="s">
        <v>32</v>
      </c>
      <c r="AX254" s="13" t="s">
        <v>75</v>
      </c>
      <c r="AY254" s="239" t="s">
        <v>130</v>
      </c>
    </row>
    <row r="255" s="14" customFormat="1">
      <c r="A255" s="14"/>
      <c r="B255" s="240"/>
      <c r="C255" s="241"/>
      <c r="D255" s="230" t="s">
        <v>141</v>
      </c>
      <c r="E255" s="242" t="s">
        <v>1</v>
      </c>
      <c r="F255" s="243" t="s">
        <v>143</v>
      </c>
      <c r="G255" s="241"/>
      <c r="H255" s="244">
        <v>0.01</v>
      </c>
      <c r="I255" s="245"/>
      <c r="J255" s="241"/>
      <c r="K255" s="241"/>
      <c r="L255" s="246"/>
      <c r="M255" s="247"/>
      <c r="N255" s="248"/>
      <c r="O255" s="248"/>
      <c r="P255" s="248"/>
      <c r="Q255" s="248"/>
      <c r="R255" s="248"/>
      <c r="S255" s="248"/>
      <c r="T255" s="24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0" t="s">
        <v>141</v>
      </c>
      <c r="AU255" s="250" t="s">
        <v>84</v>
      </c>
      <c r="AV255" s="14" t="s">
        <v>137</v>
      </c>
      <c r="AW255" s="14" t="s">
        <v>32</v>
      </c>
      <c r="AX255" s="14" t="s">
        <v>80</v>
      </c>
      <c r="AY255" s="250" t="s">
        <v>130</v>
      </c>
    </row>
    <row r="256" s="2" customFormat="1" ht="24.15" customHeight="1">
      <c r="A256" s="37"/>
      <c r="B256" s="38"/>
      <c r="C256" s="214" t="s">
        <v>345</v>
      </c>
      <c r="D256" s="214" t="s">
        <v>133</v>
      </c>
      <c r="E256" s="215" t="s">
        <v>346</v>
      </c>
      <c r="F256" s="216" t="s">
        <v>347</v>
      </c>
      <c r="G256" s="217" t="s">
        <v>140</v>
      </c>
      <c r="H256" s="218">
        <v>16.66</v>
      </c>
      <c r="I256" s="219"/>
      <c r="J256" s="220">
        <f>ROUND(I256*H256,2)</f>
        <v>0</v>
      </c>
      <c r="K256" s="221"/>
      <c r="L256" s="43"/>
      <c r="M256" s="222" t="s">
        <v>1</v>
      </c>
      <c r="N256" s="223" t="s">
        <v>40</v>
      </c>
      <c r="O256" s="90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6" t="s">
        <v>137</v>
      </c>
      <c r="AT256" s="226" t="s">
        <v>133</v>
      </c>
      <c r="AU256" s="226" t="s">
        <v>84</v>
      </c>
      <c r="AY256" s="16" t="s">
        <v>130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6" t="s">
        <v>80</v>
      </c>
      <c r="BK256" s="227">
        <f>ROUND(I256*H256,2)</f>
        <v>0</v>
      </c>
      <c r="BL256" s="16" t="s">
        <v>137</v>
      </c>
      <c r="BM256" s="226" t="s">
        <v>348</v>
      </c>
    </row>
    <row r="257" s="13" customFormat="1">
      <c r="A257" s="13"/>
      <c r="B257" s="228"/>
      <c r="C257" s="229"/>
      <c r="D257" s="230" t="s">
        <v>141</v>
      </c>
      <c r="E257" s="231" t="s">
        <v>1</v>
      </c>
      <c r="F257" s="232" t="s">
        <v>349</v>
      </c>
      <c r="G257" s="229"/>
      <c r="H257" s="233">
        <v>5.0720000000000001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141</v>
      </c>
      <c r="AU257" s="239" t="s">
        <v>84</v>
      </c>
      <c r="AV257" s="13" t="s">
        <v>84</v>
      </c>
      <c r="AW257" s="13" t="s">
        <v>32</v>
      </c>
      <c r="AX257" s="13" t="s">
        <v>75</v>
      </c>
      <c r="AY257" s="239" t="s">
        <v>130</v>
      </c>
    </row>
    <row r="258" s="13" customFormat="1">
      <c r="A258" s="13"/>
      <c r="B258" s="228"/>
      <c r="C258" s="229"/>
      <c r="D258" s="230" t="s">
        <v>141</v>
      </c>
      <c r="E258" s="231" t="s">
        <v>1</v>
      </c>
      <c r="F258" s="232" t="s">
        <v>350</v>
      </c>
      <c r="G258" s="229"/>
      <c r="H258" s="233">
        <v>11.587999999999999</v>
      </c>
      <c r="I258" s="234"/>
      <c r="J258" s="229"/>
      <c r="K258" s="229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141</v>
      </c>
      <c r="AU258" s="239" t="s">
        <v>84</v>
      </c>
      <c r="AV258" s="13" t="s">
        <v>84</v>
      </c>
      <c r="AW258" s="13" t="s">
        <v>32</v>
      </c>
      <c r="AX258" s="13" t="s">
        <v>75</v>
      </c>
      <c r="AY258" s="239" t="s">
        <v>130</v>
      </c>
    </row>
    <row r="259" s="14" customFormat="1">
      <c r="A259" s="14"/>
      <c r="B259" s="240"/>
      <c r="C259" s="241"/>
      <c r="D259" s="230" t="s">
        <v>141</v>
      </c>
      <c r="E259" s="242" t="s">
        <v>1</v>
      </c>
      <c r="F259" s="243" t="s">
        <v>143</v>
      </c>
      <c r="G259" s="241"/>
      <c r="H259" s="244">
        <v>16.66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0" t="s">
        <v>141</v>
      </c>
      <c r="AU259" s="250" t="s">
        <v>84</v>
      </c>
      <c r="AV259" s="14" t="s">
        <v>137</v>
      </c>
      <c r="AW259" s="14" t="s">
        <v>32</v>
      </c>
      <c r="AX259" s="14" t="s">
        <v>80</v>
      </c>
      <c r="AY259" s="250" t="s">
        <v>130</v>
      </c>
    </row>
    <row r="260" s="2" customFormat="1" ht="24.15" customHeight="1">
      <c r="A260" s="37"/>
      <c r="B260" s="38"/>
      <c r="C260" s="214" t="s">
        <v>244</v>
      </c>
      <c r="D260" s="214" t="s">
        <v>133</v>
      </c>
      <c r="E260" s="215" t="s">
        <v>351</v>
      </c>
      <c r="F260" s="216" t="s">
        <v>352</v>
      </c>
      <c r="G260" s="217" t="s">
        <v>154</v>
      </c>
      <c r="H260" s="218">
        <v>0.81200000000000006</v>
      </c>
      <c r="I260" s="219"/>
      <c r="J260" s="220">
        <f>ROUND(I260*H260,2)</f>
        <v>0</v>
      </c>
      <c r="K260" s="221"/>
      <c r="L260" s="43"/>
      <c r="M260" s="222" t="s">
        <v>1</v>
      </c>
      <c r="N260" s="223" t="s">
        <v>40</v>
      </c>
      <c r="O260" s="90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6" t="s">
        <v>137</v>
      </c>
      <c r="AT260" s="226" t="s">
        <v>133</v>
      </c>
      <c r="AU260" s="226" t="s">
        <v>84</v>
      </c>
      <c r="AY260" s="16" t="s">
        <v>130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6" t="s">
        <v>80</v>
      </c>
      <c r="BK260" s="227">
        <f>ROUND(I260*H260,2)</f>
        <v>0</v>
      </c>
      <c r="BL260" s="16" t="s">
        <v>137</v>
      </c>
      <c r="BM260" s="226" t="s">
        <v>353</v>
      </c>
    </row>
    <row r="261" s="13" customFormat="1">
      <c r="A261" s="13"/>
      <c r="B261" s="228"/>
      <c r="C261" s="229"/>
      <c r="D261" s="230" t="s">
        <v>141</v>
      </c>
      <c r="E261" s="231" t="s">
        <v>1</v>
      </c>
      <c r="F261" s="232" t="s">
        <v>354</v>
      </c>
      <c r="G261" s="229"/>
      <c r="H261" s="233">
        <v>0.81200000000000006</v>
      </c>
      <c r="I261" s="234"/>
      <c r="J261" s="229"/>
      <c r="K261" s="229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141</v>
      </c>
      <c r="AU261" s="239" t="s">
        <v>84</v>
      </c>
      <c r="AV261" s="13" t="s">
        <v>84</v>
      </c>
      <c r="AW261" s="13" t="s">
        <v>32</v>
      </c>
      <c r="AX261" s="13" t="s">
        <v>75</v>
      </c>
      <c r="AY261" s="239" t="s">
        <v>130</v>
      </c>
    </row>
    <row r="262" s="14" customFormat="1">
      <c r="A262" s="14"/>
      <c r="B262" s="240"/>
      <c r="C262" s="241"/>
      <c r="D262" s="230" t="s">
        <v>141</v>
      </c>
      <c r="E262" s="242" t="s">
        <v>1</v>
      </c>
      <c r="F262" s="243" t="s">
        <v>143</v>
      </c>
      <c r="G262" s="241"/>
      <c r="H262" s="244">
        <v>0.81200000000000006</v>
      </c>
      <c r="I262" s="245"/>
      <c r="J262" s="241"/>
      <c r="K262" s="241"/>
      <c r="L262" s="246"/>
      <c r="M262" s="247"/>
      <c r="N262" s="248"/>
      <c r="O262" s="248"/>
      <c r="P262" s="248"/>
      <c r="Q262" s="248"/>
      <c r="R262" s="248"/>
      <c r="S262" s="248"/>
      <c r="T262" s="24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0" t="s">
        <v>141</v>
      </c>
      <c r="AU262" s="250" t="s">
        <v>84</v>
      </c>
      <c r="AV262" s="14" t="s">
        <v>137</v>
      </c>
      <c r="AW262" s="14" t="s">
        <v>32</v>
      </c>
      <c r="AX262" s="14" t="s">
        <v>80</v>
      </c>
      <c r="AY262" s="250" t="s">
        <v>130</v>
      </c>
    </row>
    <row r="263" s="2" customFormat="1" ht="24.15" customHeight="1">
      <c r="A263" s="37"/>
      <c r="B263" s="38"/>
      <c r="C263" s="214" t="s">
        <v>355</v>
      </c>
      <c r="D263" s="214" t="s">
        <v>133</v>
      </c>
      <c r="E263" s="215" t="s">
        <v>356</v>
      </c>
      <c r="F263" s="216" t="s">
        <v>357</v>
      </c>
      <c r="G263" s="217" t="s">
        <v>154</v>
      </c>
      <c r="H263" s="218">
        <v>2.3180000000000001</v>
      </c>
      <c r="I263" s="219"/>
      <c r="J263" s="220">
        <f>ROUND(I263*H263,2)</f>
        <v>0</v>
      </c>
      <c r="K263" s="221"/>
      <c r="L263" s="43"/>
      <c r="M263" s="222" t="s">
        <v>1</v>
      </c>
      <c r="N263" s="223" t="s">
        <v>40</v>
      </c>
      <c r="O263" s="90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6" t="s">
        <v>137</v>
      </c>
      <c r="AT263" s="226" t="s">
        <v>133</v>
      </c>
      <c r="AU263" s="226" t="s">
        <v>84</v>
      </c>
      <c r="AY263" s="16" t="s">
        <v>130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6" t="s">
        <v>80</v>
      </c>
      <c r="BK263" s="227">
        <f>ROUND(I263*H263,2)</f>
        <v>0</v>
      </c>
      <c r="BL263" s="16" t="s">
        <v>137</v>
      </c>
      <c r="BM263" s="226" t="s">
        <v>358</v>
      </c>
    </row>
    <row r="264" s="13" customFormat="1">
      <c r="A264" s="13"/>
      <c r="B264" s="228"/>
      <c r="C264" s="229"/>
      <c r="D264" s="230" t="s">
        <v>141</v>
      </c>
      <c r="E264" s="231" t="s">
        <v>1</v>
      </c>
      <c r="F264" s="232" t="s">
        <v>359</v>
      </c>
      <c r="G264" s="229"/>
      <c r="H264" s="233">
        <v>2.3180000000000001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141</v>
      </c>
      <c r="AU264" s="239" t="s">
        <v>84</v>
      </c>
      <c r="AV264" s="13" t="s">
        <v>84</v>
      </c>
      <c r="AW264" s="13" t="s">
        <v>32</v>
      </c>
      <c r="AX264" s="13" t="s">
        <v>75</v>
      </c>
      <c r="AY264" s="239" t="s">
        <v>130</v>
      </c>
    </row>
    <row r="265" s="14" customFormat="1">
      <c r="A265" s="14"/>
      <c r="B265" s="240"/>
      <c r="C265" s="241"/>
      <c r="D265" s="230" t="s">
        <v>141</v>
      </c>
      <c r="E265" s="242" t="s">
        <v>1</v>
      </c>
      <c r="F265" s="243" t="s">
        <v>143</v>
      </c>
      <c r="G265" s="241"/>
      <c r="H265" s="244">
        <v>2.3180000000000001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141</v>
      </c>
      <c r="AU265" s="250" t="s">
        <v>84</v>
      </c>
      <c r="AV265" s="14" t="s">
        <v>137</v>
      </c>
      <c r="AW265" s="14" t="s">
        <v>32</v>
      </c>
      <c r="AX265" s="14" t="s">
        <v>80</v>
      </c>
      <c r="AY265" s="250" t="s">
        <v>130</v>
      </c>
    </row>
    <row r="266" s="2" customFormat="1" ht="21.75" customHeight="1">
      <c r="A266" s="37"/>
      <c r="B266" s="38"/>
      <c r="C266" s="214" t="s">
        <v>248</v>
      </c>
      <c r="D266" s="214" t="s">
        <v>133</v>
      </c>
      <c r="E266" s="215" t="s">
        <v>360</v>
      </c>
      <c r="F266" s="216" t="s">
        <v>361</v>
      </c>
      <c r="G266" s="217" t="s">
        <v>140</v>
      </c>
      <c r="H266" s="218">
        <v>1.44</v>
      </c>
      <c r="I266" s="219"/>
      <c r="J266" s="220">
        <f>ROUND(I266*H266,2)</f>
        <v>0</v>
      </c>
      <c r="K266" s="221"/>
      <c r="L266" s="43"/>
      <c r="M266" s="222" t="s">
        <v>1</v>
      </c>
      <c r="N266" s="223" t="s">
        <v>40</v>
      </c>
      <c r="O266" s="90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6" t="s">
        <v>137</v>
      </c>
      <c r="AT266" s="226" t="s">
        <v>133</v>
      </c>
      <c r="AU266" s="226" t="s">
        <v>84</v>
      </c>
      <c r="AY266" s="16" t="s">
        <v>130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6" t="s">
        <v>80</v>
      </c>
      <c r="BK266" s="227">
        <f>ROUND(I266*H266,2)</f>
        <v>0</v>
      </c>
      <c r="BL266" s="16" t="s">
        <v>137</v>
      </c>
      <c r="BM266" s="226" t="s">
        <v>362</v>
      </c>
    </row>
    <row r="267" s="13" customFormat="1">
      <c r="A267" s="13"/>
      <c r="B267" s="228"/>
      <c r="C267" s="229"/>
      <c r="D267" s="230" t="s">
        <v>141</v>
      </c>
      <c r="E267" s="231" t="s">
        <v>1</v>
      </c>
      <c r="F267" s="232" t="s">
        <v>363</v>
      </c>
      <c r="G267" s="229"/>
      <c r="H267" s="233">
        <v>1.44</v>
      </c>
      <c r="I267" s="234"/>
      <c r="J267" s="229"/>
      <c r="K267" s="229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141</v>
      </c>
      <c r="AU267" s="239" t="s">
        <v>84</v>
      </c>
      <c r="AV267" s="13" t="s">
        <v>84</v>
      </c>
      <c r="AW267" s="13" t="s">
        <v>32</v>
      </c>
      <c r="AX267" s="13" t="s">
        <v>75</v>
      </c>
      <c r="AY267" s="239" t="s">
        <v>130</v>
      </c>
    </row>
    <row r="268" s="14" customFormat="1">
      <c r="A268" s="14"/>
      <c r="B268" s="240"/>
      <c r="C268" s="241"/>
      <c r="D268" s="230" t="s">
        <v>141</v>
      </c>
      <c r="E268" s="242" t="s">
        <v>1</v>
      </c>
      <c r="F268" s="243" t="s">
        <v>143</v>
      </c>
      <c r="G268" s="241"/>
      <c r="H268" s="244">
        <v>1.44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0" t="s">
        <v>141</v>
      </c>
      <c r="AU268" s="250" t="s">
        <v>84</v>
      </c>
      <c r="AV268" s="14" t="s">
        <v>137</v>
      </c>
      <c r="AW268" s="14" t="s">
        <v>32</v>
      </c>
      <c r="AX268" s="14" t="s">
        <v>80</v>
      </c>
      <c r="AY268" s="250" t="s">
        <v>130</v>
      </c>
    </row>
    <row r="269" s="2" customFormat="1" ht="24.15" customHeight="1">
      <c r="A269" s="37"/>
      <c r="B269" s="38"/>
      <c r="C269" s="214" t="s">
        <v>364</v>
      </c>
      <c r="D269" s="214" t="s">
        <v>133</v>
      </c>
      <c r="E269" s="215" t="s">
        <v>365</v>
      </c>
      <c r="F269" s="216" t="s">
        <v>366</v>
      </c>
      <c r="G269" s="217" t="s">
        <v>154</v>
      </c>
      <c r="H269" s="218">
        <v>0.73999999999999999</v>
      </c>
      <c r="I269" s="219"/>
      <c r="J269" s="220">
        <f>ROUND(I269*H269,2)</f>
        <v>0</v>
      </c>
      <c r="K269" s="221"/>
      <c r="L269" s="43"/>
      <c r="M269" s="222" t="s">
        <v>1</v>
      </c>
      <c r="N269" s="223" t="s">
        <v>40</v>
      </c>
      <c r="O269" s="90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6" t="s">
        <v>137</v>
      </c>
      <c r="AT269" s="226" t="s">
        <v>133</v>
      </c>
      <c r="AU269" s="226" t="s">
        <v>84</v>
      </c>
      <c r="AY269" s="16" t="s">
        <v>130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6" t="s">
        <v>80</v>
      </c>
      <c r="BK269" s="227">
        <f>ROUND(I269*H269,2)</f>
        <v>0</v>
      </c>
      <c r="BL269" s="16" t="s">
        <v>137</v>
      </c>
      <c r="BM269" s="226" t="s">
        <v>367</v>
      </c>
    </row>
    <row r="270" s="13" customFormat="1">
      <c r="A270" s="13"/>
      <c r="B270" s="228"/>
      <c r="C270" s="229"/>
      <c r="D270" s="230" t="s">
        <v>141</v>
      </c>
      <c r="E270" s="231" t="s">
        <v>1</v>
      </c>
      <c r="F270" s="232" t="s">
        <v>368</v>
      </c>
      <c r="G270" s="229"/>
      <c r="H270" s="233">
        <v>0.73999999999999999</v>
      </c>
      <c r="I270" s="234"/>
      <c r="J270" s="229"/>
      <c r="K270" s="229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141</v>
      </c>
      <c r="AU270" s="239" t="s">
        <v>84</v>
      </c>
      <c r="AV270" s="13" t="s">
        <v>84</v>
      </c>
      <c r="AW270" s="13" t="s">
        <v>32</v>
      </c>
      <c r="AX270" s="13" t="s">
        <v>75</v>
      </c>
      <c r="AY270" s="239" t="s">
        <v>130</v>
      </c>
    </row>
    <row r="271" s="14" customFormat="1">
      <c r="A271" s="14"/>
      <c r="B271" s="240"/>
      <c r="C271" s="241"/>
      <c r="D271" s="230" t="s">
        <v>141</v>
      </c>
      <c r="E271" s="242" t="s">
        <v>1</v>
      </c>
      <c r="F271" s="243" t="s">
        <v>143</v>
      </c>
      <c r="G271" s="241"/>
      <c r="H271" s="244">
        <v>0.73999999999999999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0" t="s">
        <v>141</v>
      </c>
      <c r="AU271" s="250" t="s">
        <v>84</v>
      </c>
      <c r="AV271" s="14" t="s">
        <v>137</v>
      </c>
      <c r="AW271" s="14" t="s">
        <v>32</v>
      </c>
      <c r="AX271" s="14" t="s">
        <v>80</v>
      </c>
      <c r="AY271" s="250" t="s">
        <v>130</v>
      </c>
    </row>
    <row r="272" s="2" customFormat="1" ht="24.15" customHeight="1">
      <c r="A272" s="37"/>
      <c r="B272" s="38"/>
      <c r="C272" s="214" t="s">
        <v>252</v>
      </c>
      <c r="D272" s="214" t="s">
        <v>133</v>
      </c>
      <c r="E272" s="215" t="s">
        <v>369</v>
      </c>
      <c r="F272" s="216" t="s">
        <v>370</v>
      </c>
      <c r="G272" s="217" t="s">
        <v>172</v>
      </c>
      <c r="H272" s="218">
        <v>7</v>
      </c>
      <c r="I272" s="219"/>
      <c r="J272" s="220">
        <f>ROUND(I272*H272,2)</f>
        <v>0</v>
      </c>
      <c r="K272" s="221"/>
      <c r="L272" s="43"/>
      <c r="M272" s="222" t="s">
        <v>1</v>
      </c>
      <c r="N272" s="223" t="s">
        <v>40</v>
      </c>
      <c r="O272" s="90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6" t="s">
        <v>137</v>
      </c>
      <c r="AT272" s="226" t="s">
        <v>133</v>
      </c>
      <c r="AU272" s="226" t="s">
        <v>84</v>
      </c>
      <c r="AY272" s="16" t="s">
        <v>130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6" t="s">
        <v>80</v>
      </c>
      <c r="BK272" s="227">
        <f>ROUND(I272*H272,2)</f>
        <v>0</v>
      </c>
      <c r="BL272" s="16" t="s">
        <v>137</v>
      </c>
      <c r="BM272" s="226" t="s">
        <v>371</v>
      </c>
    </row>
    <row r="273" s="13" customFormat="1">
      <c r="A273" s="13"/>
      <c r="B273" s="228"/>
      <c r="C273" s="229"/>
      <c r="D273" s="230" t="s">
        <v>141</v>
      </c>
      <c r="E273" s="231" t="s">
        <v>1</v>
      </c>
      <c r="F273" s="232" t="s">
        <v>372</v>
      </c>
      <c r="G273" s="229"/>
      <c r="H273" s="233">
        <v>7</v>
      </c>
      <c r="I273" s="234"/>
      <c r="J273" s="229"/>
      <c r="K273" s="229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141</v>
      </c>
      <c r="AU273" s="239" t="s">
        <v>84</v>
      </c>
      <c r="AV273" s="13" t="s">
        <v>84</v>
      </c>
      <c r="AW273" s="13" t="s">
        <v>32</v>
      </c>
      <c r="AX273" s="13" t="s">
        <v>75</v>
      </c>
      <c r="AY273" s="239" t="s">
        <v>130</v>
      </c>
    </row>
    <row r="274" s="14" customFormat="1">
      <c r="A274" s="14"/>
      <c r="B274" s="240"/>
      <c r="C274" s="241"/>
      <c r="D274" s="230" t="s">
        <v>141</v>
      </c>
      <c r="E274" s="242" t="s">
        <v>1</v>
      </c>
      <c r="F274" s="243" t="s">
        <v>143</v>
      </c>
      <c r="G274" s="241"/>
      <c r="H274" s="244">
        <v>7</v>
      </c>
      <c r="I274" s="245"/>
      <c r="J274" s="241"/>
      <c r="K274" s="241"/>
      <c r="L274" s="246"/>
      <c r="M274" s="247"/>
      <c r="N274" s="248"/>
      <c r="O274" s="248"/>
      <c r="P274" s="248"/>
      <c r="Q274" s="248"/>
      <c r="R274" s="248"/>
      <c r="S274" s="248"/>
      <c r="T274" s="24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0" t="s">
        <v>141</v>
      </c>
      <c r="AU274" s="250" t="s">
        <v>84</v>
      </c>
      <c r="AV274" s="14" t="s">
        <v>137</v>
      </c>
      <c r="AW274" s="14" t="s">
        <v>32</v>
      </c>
      <c r="AX274" s="14" t="s">
        <v>80</v>
      </c>
      <c r="AY274" s="250" t="s">
        <v>130</v>
      </c>
    </row>
    <row r="275" s="2" customFormat="1" ht="24.15" customHeight="1">
      <c r="A275" s="37"/>
      <c r="B275" s="38"/>
      <c r="C275" s="214" t="s">
        <v>373</v>
      </c>
      <c r="D275" s="214" t="s">
        <v>133</v>
      </c>
      <c r="E275" s="215" t="s">
        <v>374</v>
      </c>
      <c r="F275" s="216" t="s">
        <v>375</v>
      </c>
      <c r="G275" s="217" t="s">
        <v>172</v>
      </c>
      <c r="H275" s="218">
        <v>3.5</v>
      </c>
      <c r="I275" s="219"/>
      <c r="J275" s="220">
        <f>ROUND(I275*H275,2)</f>
        <v>0</v>
      </c>
      <c r="K275" s="221"/>
      <c r="L275" s="43"/>
      <c r="M275" s="222" t="s">
        <v>1</v>
      </c>
      <c r="N275" s="223" t="s">
        <v>40</v>
      </c>
      <c r="O275" s="90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6" t="s">
        <v>137</v>
      </c>
      <c r="AT275" s="226" t="s">
        <v>133</v>
      </c>
      <c r="AU275" s="226" t="s">
        <v>84</v>
      </c>
      <c r="AY275" s="16" t="s">
        <v>130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6" t="s">
        <v>80</v>
      </c>
      <c r="BK275" s="227">
        <f>ROUND(I275*H275,2)</f>
        <v>0</v>
      </c>
      <c r="BL275" s="16" t="s">
        <v>137</v>
      </c>
      <c r="BM275" s="226" t="s">
        <v>376</v>
      </c>
    </row>
    <row r="276" s="2" customFormat="1" ht="24.15" customHeight="1">
      <c r="A276" s="37"/>
      <c r="B276" s="38"/>
      <c r="C276" s="214" t="s">
        <v>256</v>
      </c>
      <c r="D276" s="214" t="s">
        <v>133</v>
      </c>
      <c r="E276" s="215" t="s">
        <v>377</v>
      </c>
      <c r="F276" s="216" t="s">
        <v>378</v>
      </c>
      <c r="G276" s="217" t="s">
        <v>172</v>
      </c>
      <c r="H276" s="218">
        <v>2.7999999999999998</v>
      </c>
      <c r="I276" s="219"/>
      <c r="J276" s="220">
        <f>ROUND(I276*H276,2)</f>
        <v>0</v>
      </c>
      <c r="K276" s="221"/>
      <c r="L276" s="43"/>
      <c r="M276" s="222" t="s">
        <v>1</v>
      </c>
      <c r="N276" s="223" t="s">
        <v>40</v>
      </c>
      <c r="O276" s="90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6" t="s">
        <v>137</v>
      </c>
      <c r="AT276" s="226" t="s">
        <v>133</v>
      </c>
      <c r="AU276" s="226" t="s">
        <v>84</v>
      </c>
      <c r="AY276" s="16" t="s">
        <v>130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6" t="s">
        <v>80</v>
      </c>
      <c r="BK276" s="227">
        <f>ROUND(I276*H276,2)</f>
        <v>0</v>
      </c>
      <c r="BL276" s="16" t="s">
        <v>137</v>
      </c>
      <c r="BM276" s="226" t="s">
        <v>379</v>
      </c>
    </row>
    <row r="277" s="2" customFormat="1" ht="24.15" customHeight="1">
      <c r="A277" s="37"/>
      <c r="B277" s="38"/>
      <c r="C277" s="214" t="s">
        <v>380</v>
      </c>
      <c r="D277" s="214" t="s">
        <v>133</v>
      </c>
      <c r="E277" s="215" t="s">
        <v>381</v>
      </c>
      <c r="F277" s="216" t="s">
        <v>382</v>
      </c>
      <c r="G277" s="217" t="s">
        <v>172</v>
      </c>
      <c r="H277" s="218">
        <v>14.220000000000001</v>
      </c>
      <c r="I277" s="219"/>
      <c r="J277" s="220">
        <f>ROUND(I277*H277,2)</f>
        <v>0</v>
      </c>
      <c r="K277" s="221"/>
      <c r="L277" s="43"/>
      <c r="M277" s="222" t="s">
        <v>1</v>
      </c>
      <c r="N277" s="223" t="s">
        <v>40</v>
      </c>
      <c r="O277" s="90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6" t="s">
        <v>137</v>
      </c>
      <c r="AT277" s="226" t="s">
        <v>133</v>
      </c>
      <c r="AU277" s="226" t="s">
        <v>84</v>
      </c>
      <c r="AY277" s="16" t="s">
        <v>130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6" t="s">
        <v>80</v>
      </c>
      <c r="BK277" s="227">
        <f>ROUND(I277*H277,2)</f>
        <v>0</v>
      </c>
      <c r="BL277" s="16" t="s">
        <v>137</v>
      </c>
      <c r="BM277" s="226" t="s">
        <v>383</v>
      </c>
    </row>
    <row r="278" s="13" customFormat="1">
      <c r="A278" s="13"/>
      <c r="B278" s="228"/>
      <c r="C278" s="229"/>
      <c r="D278" s="230" t="s">
        <v>141</v>
      </c>
      <c r="E278" s="231" t="s">
        <v>1</v>
      </c>
      <c r="F278" s="232" t="s">
        <v>384</v>
      </c>
      <c r="G278" s="229"/>
      <c r="H278" s="233">
        <v>14.220000000000001</v>
      </c>
      <c r="I278" s="234"/>
      <c r="J278" s="229"/>
      <c r="K278" s="229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141</v>
      </c>
      <c r="AU278" s="239" t="s">
        <v>84</v>
      </c>
      <c r="AV278" s="13" t="s">
        <v>84</v>
      </c>
      <c r="AW278" s="13" t="s">
        <v>32</v>
      </c>
      <c r="AX278" s="13" t="s">
        <v>75</v>
      </c>
      <c r="AY278" s="239" t="s">
        <v>130</v>
      </c>
    </row>
    <row r="279" s="14" customFormat="1">
      <c r="A279" s="14"/>
      <c r="B279" s="240"/>
      <c r="C279" s="241"/>
      <c r="D279" s="230" t="s">
        <v>141</v>
      </c>
      <c r="E279" s="242" t="s">
        <v>1</v>
      </c>
      <c r="F279" s="243" t="s">
        <v>143</v>
      </c>
      <c r="G279" s="241"/>
      <c r="H279" s="244">
        <v>14.220000000000001</v>
      </c>
      <c r="I279" s="245"/>
      <c r="J279" s="241"/>
      <c r="K279" s="241"/>
      <c r="L279" s="246"/>
      <c r="M279" s="247"/>
      <c r="N279" s="248"/>
      <c r="O279" s="248"/>
      <c r="P279" s="248"/>
      <c r="Q279" s="248"/>
      <c r="R279" s="248"/>
      <c r="S279" s="248"/>
      <c r="T279" s="24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0" t="s">
        <v>141</v>
      </c>
      <c r="AU279" s="250" t="s">
        <v>84</v>
      </c>
      <c r="AV279" s="14" t="s">
        <v>137</v>
      </c>
      <c r="AW279" s="14" t="s">
        <v>32</v>
      </c>
      <c r="AX279" s="14" t="s">
        <v>80</v>
      </c>
      <c r="AY279" s="250" t="s">
        <v>130</v>
      </c>
    </row>
    <row r="280" s="2" customFormat="1" ht="37.8" customHeight="1">
      <c r="A280" s="37"/>
      <c r="B280" s="38"/>
      <c r="C280" s="214" t="s">
        <v>260</v>
      </c>
      <c r="D280" s="214" t="s">
        <v>133</v>
      </c>
      <c r="E280" s="215" t="s">
        <v>385</v>
      </c>
      <c r="F280" s="216" t="s">
        <v>386</v>
      </c>
      <c r="G280" s="217" t="s">
        <v>140</v>
      </c>
      <c r="H280" s="218">
        <v>11.587999999999999</v>
      </c>
      <c r="I280" s="219"/>
      <c r="J280" s="220">
        <f>ROUND(I280*H280,2)</f>
        <v>0</v>
      </c>
      <c r="K280" s="221"/>
      <c r="L280" s="43"/>
      <c r="M280" s="222" t="s">
        <v>1</v>
      </c>
      <c r="N280" s="223" t="s">
        <v>40</v>
      </c>
      <c r="O280" s="90"/>
      <c r="P280" s="224">
        <f>O280*H280</f>
        <v>0</v>
      </c>
      <c r="Q280" s="224">
        <v>0</v>
      </c>
      <c r="R280" s="224">
        <f>Q280*H280</f>
        <v>0</v>
      </c>
      <c r="S280" s="224">
        <v>0</v>
      </c>
      <c r="T280" s="225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6" t="s">
        <v>137</v>
      </c>
      <c r="AT280" s="226" t="s">
        <v>133</v>
      </c>
      <c r="AU280" s="226" t="s">
        <v>84</v>
      </c>
      <c r="AY280" s="16" t="s">
        <v>130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6" t="s">
        <v>80</v>
      </c>
      <c r="BK280" s="227">
        <f>ROUND(I280*H280,2)</f>
        <v>0</v>
      </c>
      <c r="BL280" s="16" t="s">
        <v>137</v>
      </c>
      <c r="BM280" s="226" t="s">
        <v>387</v>
      </c>
    </row>
    <row r="281" s="2" customFormat="1" ht="33" customHeight="1">
      <c r="A281" s="37"/>
      <c r="B281" s="38"/>
      <c r="C281" s="214" t="s">
        <v>388</v>
      </c>
      <c r="D281" s="214" t="s">
        <v>133</v>
      </c>
      <c r="E281" s="215" t="s">
        <v>389</v>
      </c>
      <c r="F281" s="216" t="s">
        <v>390</v>
      </c>
      <c r="G281" s="217" t="s">
        <v>140</v>
      </c>
      <c r="H281" s="218">
        <v>14.52</v>
      </c>
      <c r="I281" s="219"/>
      <c r="J281" s="220">
        <f>ROUND(I281*H281,2)</f>
        <v>0</v>
      </c>
      <c r="K281" s="221"/>
      <c r="L281" s="43"/>
      <c r="M281" s="222" t="s">
        <v>1</v>
      </c>
      <c r="N281" s="223" t="s">
        <v>40</v>
      </c>
      <c r="O281" s="90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6" t="s">
        <v>137</v>
      </c>
      <c r="AT281" s="226" t="s">
        <v>133</v>
      </c>
      <c r="AU281" s="226" t="s">
        <v>84</v>
      </c>
      <c r="AY281" s="16" t="s">
        <v>130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6" t="s">
        <v>80</v>
      </c>
      <c r="BK281" s="227">
        <f>ROUND(I281*H281,2)</f>
        <v>0</v>
      </c>
      <c r="BL281" s="16" t="s">
        <v>137</v>
      </c>
      <c r="BM281" s="226" t="s">
        <v>391</v>
      </c>
    </row>
    <row r="282" s="13" customFormat="1">
      <c r="A282" s="13"/>
      <c r="B282" s="228"/>
      <c r="C282" s="229"/>
      <c r="D282" s="230" t="s">
        <v>141</v>
      </c>
      <c r="E282" s="231" t="s">
        <v>1</v>
      </c>
      <c r="F282" s="232" t="s">
        <v>392</v>
      </c>
      <c r="G282" s="229"/>
      <c r="H282" s="233">
        <v>14.52</v>
      </c>
      <c r="I282" s="234"/>
      <c r="J282" s="229"/>
      <c r="K282" s="229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141</v>
      </c>
      <c r="AU282" s="239" t="s">
        <v>84</v>
      </c>
      <c r="AV282" s="13" t="s">
        <v>84</v>
      </c>
      <c r="AW282" s="13" t="s">
        <v>32</v>
      </c>
      <c r="AX282" s="13" t="s">
        <v>75</v>
      </c>
      <c r="AY282" s="239" t="s">
        <v>130</v>
      </c>
    </row>
    <row r="283" s="14" customFormat="1">
      <c r="A283" s="14"/>
      <c r="B283" s="240"/>
      <c r="C283" s="241"/>
      <c r="D283" s="230" t="s">
        <v>141</v>
      </c>
      <c r="E283" s="242" t="s">
        <v>1</v>
      </c>
      <c r="F283" s="243" t="s">
        <v>143</v>
      </c>
      <c r="G283" s="241"/>
      <c r="H283" s="244">
        <v>14.52</v>
      </c>
      <c r="I283" s="245"/>
      <c r="J283" s="241"/>
      <c r="K283" s="241"/>
      <c r="L283" s="246"/>
      <c r="M283" s="247"/>
      <c r="N283" s="248"/>
      <c r="O283" s="248"/>
      <c r="P283" s="248"/>
      <c r="Q283" s="248"/>
      <c r="R283" s="248"/>
      <c r="S283" s="248"/>
      <c r="T283" s="24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0" t="s">
        <v>141</v>
      </c>
      <c r="AU283" s="250" t="s">
        <v>84</v>
      </c>
      <c r="AV283" s="14" t="s">
        <v>137</v>
      </c>
      <c r="AW283" s="14" t="s">
        <v>32</v>
      </c>
      <c r="AX283" s="14" t="s">
        <v>80</v>
      </c>
      <c r="AY283" s="250" t="s">
        <v>130</v>
      </c>
    </row>
    <row r="284" s="12" customFormat="1" ht="22.8" customHeight="1">
      <c r="A284" s="12"/>
      <c r="B284" s="198"/>
      <c r="C284" s="199"/>
      <c r="D284" s="200" t="s">
        <v>74</v>
      </c>
      <c r="E284" s="212" t="s">
        <v>393</v>
      </c>
      <c r="F284" s="212" t="s">
        <v>394</v>
      </c>
      <c r="G284" s="199"/>
      <c r="H284" s="199"/>
      <c r="I284" s="202"/>
      <c r="J284" s="213">
        <f>BK284</f>
        <v>0</v>
      </c>
      <c r="K284" s="199"/>
      <c r="L284" s="204"/>
      <c r="M284" s="205"/>
      <c r="N284" s="206"/>
      <c r="O284" s="206"/>
      <c r="P284" s="207">
        <f>SUM(P285:P290)</f>
        <v>0</v>
      </c>
      <c r="Q284" s="206"/>
      <c r="R284" s="207">
        <f>SUM(R285:R290)</f>
        <v>0</v>
      </c>
      <c r="S284" s="206"/>
      <c r="T284" s="208">
        <f>SUM(T285:T290)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9" t="s">
        <v>80</v>
      </c>
      <c r="AT284" s="210" t="s">
        <v>74</v>
      </c>
      <c r="AU284" s="210" t="s">
        <v>80</v>
      </c>
      <c r="AY284" s="209" t="s">
        <v>130</v>
      </c>
      <c r="BK284" s="211">
        <f>SUM(BK285:BK290)</f>
        <v>0</v>
      </c>
    </row>
    <row r="285" s="2" customFormat="1" ht="24.15" customHeight="1">
      <c r="A285" s="37"/>
      <c r="B285" s="38"/>
      <c r="C285" s="214" t="s">
        <v>266</v>
      </c>
      <c r="D285" s="214" t="s">
        <v>133</v>
      </c>
      <c r="E285" s="215" t="s">
        <v>395</v>
      </c>
      <c r="F285" s="216" t="s">
        <v>396</v>
      </c>
      <c r="G285" s="217" t="s">
        <v>159</v>
      </c>
      <c r="H285" s="218">
        <v>20.792999999999999</v>
      </c>
      <c r="I285" s="219"/>
      <c r="J285" s="220">
        <f>ROUND(I285*H285,2)</f>
        <v>0</v>
      </c>
      <c r="K285" s="221"/>
      <c r="L285" s="43"/>
      <c r="M285" s="222" t="s">
        <v>1</v>
      </c>
      <c r="N285" s="223" t="s">
        <v>40</v>
      </c>
      <c r="O285" s="90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6" t="s">
        <v>137</v>
      </c>
      <c r="AT285" s="226" t="s">
        <v>133</v>
      </c>
      <c r="AU285" s="226" t="s">
        <v>84</v>
      </c>
      <c r="AY285" s="16" t="s">
        <v>130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6" t="s">
        <v>80</v>
      </c>
      <c r="BK285" s="227">
        <f>ROUND(I285*H285,2)</f>
        <v>0</v>
      </c>
      <c r="BL285" s="16" t="s">
        <v>137</v>
      </c>
      <c r="BM285" s="226" t="s">
        <v>397</v>
      </c>
    </row>
    <row r="286" s="2" customFormat="1" ht="24.15" customHeight="1">
      <c r="A286" s="37"/>
      <c r="B286" s="38"/>
      <c r="C286" s="214" t="s">
        <v>398</v>
      </c>
      <c r="D286" s="214" t="s">
        <v>133</v>
      </c>
      <c r="E286" s="215" t="s">
        <v>399</v>
      </c>
      <c r="F286" s="216" t="s">
        <v>400</v>
      </c>
      <c r="G286" s="217" t="s">
        <v>159</v>
      </c>
      <c r="H286" s="218">
        <v>20.792999999999999</v>
      </c>
      <c r="I286" s="219"/>
      <c r="J286" s="220">
        <f>ROUND(I286*H286,2)</f>
        <v>0</v>
      </c>
      <c r="K286" s="221"/>
      <c r="L286" s="43"/>
      <c r="M286" s="222" t="s">
        <v>1</v>
      </c>
      <c r="N286" s="223" t="s">
        <v>40</v>
      </c>
      <c r="O286" s="90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6" t="s">
        <v>137</v>
      </c>
      <c r="AT286" s="226" t="s">
        <v>133</v>
      </c>
      <c r="AU286" s="226" t="s">
        <v>84</v>
      </c>
      <c r="AY286" s="16" t="s">
        <v>130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16" t="s">
        <v>80</v>
      </c>
      <c r="BK286" s="227">
        <f>ROUND(I286*H286,2)</f>
        <v>0</v>
      </c>
      <c r="BL286" s="16" t="s">
        <v>137</v>
      </c>
      <c r="BM286" s="226" t="s">
        <v>401</v>
      </c>
    </row>
    <row r="287" s="2" customFormat="1" ht="24.15" customHeight="1">
      <c r="A287" s="37"/>
      <c r="B287" s="38"/>
      <c r="C287" s="214" t="s">
        <v>271</v>
      </c>
      <c r="D287" s="214" t="s">
        <v>133</v>
      </c>
      <c r="E287" s="215" t="s">
        <v>402</v>
      </c>
      <c r="F287" s="216" t="s">
        <v>403</v>
      </c>
      <c r="G287" s="217" t="s">
        <v>159</v>
      </c>
      <c r="H287" s="218">
        <v>415.86000000000001</v>
      </c>
      <c r="I287" s="219"/>
      <c r="J287" s="220">
        <f>ROUND(I287*H287,2)</f>
        <v>0</v>
      </c>
      <c r="K287" s="221"/>
      <c r="L287" s="43"/>
      <c r="M287" s="222" t="s">
        <v>1</v>
      </c>
      <c r="N287" s="223" t="s">
        <v>40</v>
      </c>
      <c r="O287" s="90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6" t="s">
        <v>137</v>
      </c>
      <c r="AT287" s="226" t="s">
        <v>133</v>
      </c>
      <c r="AU287" s="226" t="s">
        <v>84</v>
      </c>
      <c r="AY287" s="16" t="s">
        <v>130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6" t="s">
        <v>80</v>
      </c>
      <c r="BK287" s="227">
        <f>ROUND(I287*H287,2)</f>
        <v>0</v>
      </c>
      <c r="BL287" s="16" t="s">
        <v>137</v>
      </c>
      <c r="BM287" s="226" t="s">
        <v>404</v>
      </c>
    </row>
    <row r="288" s="13" customFormat="1">
      <c r="A288" s="13"/>
      <c r="B288" s="228"/>
      <c r="C288" s="229"/>
      <c r="D288" s="230" t="s">
        <v>141</v>
      </c>
      <c r="E288" s="231" t="s">
        <v>1</v>
      </c>
      <c r="F288" s="232" t="s">
        <v>405</v>
      </c>
      <c r="G288" s="229"/>
      <c r="H288" s="233">
        <v>415.86000000000001</v>
      </c>
      <c r="I288" s="234"/>
      <c r="J288" s="229"/>
      <c r="K288" s="229"/>
      <c r="L288" s="235"/>
      <c r="M288" s="236"/>
      <c r="N288" s="237"/>
      <c r="O288" s="237"/>
      <c r="P288" s="237"/>
      <c r="Q288" s="237"/>
      <c r="R288" s="237"/>
      <c r="S288" s="237"/>
      <c r="T288" s="23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9" t="s">
        <v>141</v>
      </c>
      <c r="AU288" s="239" t="s">
        <v>84</v>
      </c>
      <c r="AV288" s="13" t="s">
        <v>84</v>
      </c>
      <c r="AW288" s="13" t="s">
        <v>32</v>
      </c>
      <c r="AX288" s="13" t="s">
        <v>75</v>
      </c>
      <c r="AY288" s="239" t="s">
        <v>130</v>
      </c>
    </row>
    <row r="289" s="14" customFormat="1">
      <c r="A289" s="14"/>
      <c r="B289" s="240"/>
      <c r="C289" s="241"/>
      <c r="D289" s="230" t="s">
        <v>141</v>
      </c>
      <c r="E289" s="242" t="s">
        <v>1</v>
      </c>
      <c r="F289" s="243" t="s">
        <v>143</v>
      </c>
      <c r="G289" s="241"/>
      <c r="H289" s="244">
        <v>415.86000000000001</v>
      </c>
      <c r="I289" s="245"/>
      <c r="J289" s="241"/>
      <c r="K289" s="241"/>
      <c r="L289" s="246"/>
      <c r="M289" s="247"/>
      <c r="N289" s="248"/>
      <c r="O289" s="248"/>
      <c r="P289" s="248"/>
      <c r="Q289" s="248"/>
      <c r="R289" s="248"/>
      <c r="S289" s="248"/>
      <c r="T289" s="24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0" t="s">
        <v>141</v>
      </c>
      <c r="AU289" s="250" t="s">
        <v>84</v>
      </c>
      <c r="AV289" s="14" t="s">
        <v>137</v>
      </c>
      <c r="AW289" s="14" t="s">
        <v>32</v>
      </c>
      <c r="AX289" s="14" t="s">
        <v>80</v>
      </c>
      <c r="AY289" s="250" t="s">
        <v>130</v>
      </c>
    </row>
    <row r="290" s="2" customFormat="1" ht="33" customHeight="1">
      <c r="A290" s="37"/>
      <c r="B290" s="38"/>
      <c r="C290" s="214" t="s">
        <v>406</v>
      </c>
      <c r="D290" s="214" t="s">
        <v>133</v>
      </c>
      <c r="E290" s="215" t="s">
        <v>407</v>
      </c>
      <c r="F290" s="216" t="s">
        <v>408</v>
      </c>
      <c r="G290" s="217" t="s">
        <v>159</v>
      </c>
      <c r="H290" s="218">
        <v>10.351000000000001</v>
      </c>
      <c r="I290" s="219"/>
      <c r="J290" s="220">
        <f>ROUND(I290*H290,2)</f>
        <v>0</v>
      </c>
      <c r="K290" s="221"/>
      <c r="L290" s="43"/>
      <c r="M290" s="222" t="s">
        <v>1</v>
      </c>
      <c r="N290" s="223" t="s">
        <v>40</v>
      </c>
      <c r="O290" s="90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6" t="s">
        <v>137</v>
      </c>
      <c r="AT290" s="226" t="s">
        <v>133</v>
      </c>
      <c r="AU290" s="226" t="s">
        <v>84</v>
      </c>
      <c r="AY290" s="16" t="s">
        <v>130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6" t="s">
        <v>80</v>
      </c>
      <c r="BK290" s="227">
        <f>ROUND(I290*H290,2)</f>
        <v>0</v>
      </c>
      <c r="BL290" s="16" t="s">
        <v>137</v>
      </c>
      <c r="BM290" s="226" t="s">
        <v>409</v>
      </c>
    </row>
    <row r="291" s="12" customFormat="1" ht="22.8" customHeight="1">
      <c r="A291" s="12"/>
      <c r="B291" s="198"/>
      <c r="C291" s="199"/>
      <c r="D291" s="200" t="s">
        <v>74</v>
      </c>
      <c r="E291" s="212" t="s">
        <v>410</v>
      </c>
      <c r="F291" s="212" t="s">
        <v>411</v>
      </c>
      <c r="G291" s="199"/>
      <c r="H291" s="199"/>
      <c r="I291" s="202"/>
      <c r="J291" s="213">
        <f>BK291</f>
        <v>0</v>
      </c>
      <c r="K291" s="199"/>
      <c r="L291" s="204"/>
      <c r="M291" s="205"/>
      <c r="N291" s="206"/>
      <c r="O291" s="206"/>
      <c r="P291" s="207">
        <f>P292</f>
        <v>0</v>
      </c>
      <c r="Q291" s="206"/>
      <c r="R291" s="207">
        <f>R292</f>
        <v>0</v>
      </c>
      <c r="S291" s="206"/>
      <c r="T291" s="208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9" t="s">
        <v>80</v>
      </c>
      <c r="AT291" s="210" t="s">
        <v>74</v>
      </c>
      <c r="AU291" s="210" t="s">
        <v>80</v>
      </c>
      <c r="AY291" s="209" t="s">
        <v>130</v>
      </c>
      <c r="BK291" s="211">
        <f>BK292</f>
        <v>0</v>
      </c>
    </row>
    <row r="292" s="2" customFormat="1" ht="16.5" customHeight="1">
      <c r="A292" s="37"/>
      <c r="B292" s="38"/>
      <c r="C292" s="214" t="s">
        <v>275</v>
      </c>
      <c r="D292" s="214" t="s">
        <v>133</v>
      </c>
      <c r="E292" s="215" t="s">
        <v>412</v>
      </c>
      <c r="F292" s="216" t="s">
        <v>413</v>
      </c>
      <c r="G292" s="217" t="s">
        <v>159</v>
      </c>
      <c r="H292" s="218">
        <v>11.659000000000001</v>
      </c>
      <c r="I292" s="219"/>
      <c r="J292" s="220">
        <f>ROUND(I292*H292,2)</f>
        <v>0</v>
      </c>
      <c r="K292" s="221"/>
      <c r="L292" s="43"/>
      <c r="M292" s="222" t="s">
        <v>1</v>
      </c>
      <c r="N292" s="223" t="s">
        <v>40</v>
      </c>
      <c r="O292" s="90"/>
      <c r="P292" s="224">
        <f>O292*H292</f>
        <v>0</v>
      </c>
      <c r="Q292" s="224">
        <v>0</v>
      </c>
      <c r="R292" s="224">
        <f>Q292*H292</f>
        <v>0</v>
      </c>
      <c r="S292" s="224">
        <v>0</v>
      </c>
      <c r="T292" s="225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6" t="s">
        <v>137</v>
      </c>
      <c r="AT292" s="226" t="s">
        <v>133</v>
      </c>
      <c r="AU292" s="226" t="s">
        <v>84</v>
      </c>
      <c r="AY292" s="16" t="s">
        <v>130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6" t="s">
        <v>80</v>
      </c>
      <c r="BK292" s="227">
        <f>ROUND(I292*H292,2)</f>
        <v>0</v>
      </c>
      <c r="BL292" s="16" t="s">
        <v>137</v>
      </c>
      <c r="BM292" s="226" t="s">
        <v>414</v>
      </c>
    </row>
    <row r="293" s="12" customFormat="1" ht="25.92" customHeight="1">
      <c r="A293" s="12"/>
      <c r="B293" s="198"/>
      <c r="C293" s="199"/>
      <c r="D293" s="200" t="s">
        <v>74</v>
      </c>
      <c r="E293" s="201" t="s">
        <v>415</v>
      </c>
      <c r="F293" s="201" t="s">
        <v>416</v>
      </c>
      <c r="G293" s="199"/>
      <c r="H293" s="199"/>
      <c r="I293" s="202"/>
      <c r="J293" s="203">
        <f>BK293</f>
        <v>0</v>
      </c>
      <c r="K293" s="199"/>
      <c r="L293" s="204"/>
      <c r="M293" s="205"/>
      <c r="N293" s="206"/>
      <c r="O293" s="206"/>
      <c r="P293" s="207">
        <f>P294+P300+P304+P308+P333+P369+P389+P393+P404</f>
        <v>0</v>
      </c>
      <c r="Q293" s="206"/>
      <c r="R293" s="207">
        <f>R294+R300+R304+R308+R333+R369+R389+R393+R404</f>
        <v>0</v>
      </c>
      <c r="S293" s="206"/>
      <c r="T293" s="208">
        <f>T294+T300+T304+T308+T333+T369+T389+T393+T404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9" t="s">
        <v>84</v>
      </c>
      <c r="AT293" s="210" t="s">
        <v>74</v>
      </c>
      <c r="AU293" s="210" t="s">
        <v>75</v>
      </c>
      <c r="AY293" s="209" t="s">
        <v>130</v>
      </c>
      <c r="BK293" s="211">
        <f>BK294+BK300+BK304+BK308+BK333+BK369+BK389+BK393+BK404</f>
        <v>0</v>
      </c>
    </row>
    <row r="294" s="12" customFormat="1" ht="22.8" customHeight="1">
      <c r="A294" s="12"/>
      <c r="B294" s="198"/>
      <c r="C294" s="199"/>
      <c r="D294" s="200" t="s">
        <v>74</v>
      </c>
      <c r="E294" s="212" t="s">
        <v>417</v>
      </c>
      <c r="F294" s="212" t="s">
        <v>418</v>
      </c>
      <c r="G294" s="199"/>
      <c r="H294" s="199"/>
      <c r="I294" s="202"/>
      <c r="J294" s="213">
        <f>BK294</f>
        <v>0</v>
      </c>
      <c r="K294" s="199"/>
      <c r="L294" s="204"/>
      <c r="M294" s="205"/>
      <c r="N294" s="206"/>
      <c r="O294" s="206"/>
      <c r="P294" s="207">
        <f>SUM(P295:P299)</f>
        <v>0</v>
      </c>
      <c r="Q294" s="206"/>
      <c r="R294" s="207">
        <f>SUM(R295:R299)</f>
        <v>0</v>
      </c>
      <c r="S294" s="206"/>
      <c r="T294" s="208">
        <f>SUM(T295:T299)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9" t="s">
        <v>84</v>
      </c>
      <c r="AT294" s="210" t="s">
        <v>74</v>
      </c>
      <c r="AU294" s="210" t="s">
        <v>80</v>
      </c>
      <c r="AY294" s="209" t="s">
        <v>130</v>
      </c>
      <c r="BK294" s="211">
        <f>SUM(BK295:BK299)</f>
        <v>0</v>
      </c>
    </row>
    <row r="295" s="2" customFormat="1" ht="16.5" customHeight="1">
      <c r="A295" s="37"/>
      <c r="B295" s="38"/>
      <c r="C295" s="214" t="s">
        <v>419</v>
      </c>
      <c r="D295" s="214" t="s">
        <v>133</v>
      </c>
      <c r="E295" s="215" t="s">
        <v>420</v>
      </c>
      <c r="F295" s="216" t="s">
        <v>421</v>
      </c>
      <c r="G295" s="217" t="s">
        <v>136</v>
      </c>
      <c r="H295" s="218">
        <v>2</v>
      </c>
      <c r="I295" s="219"/>
      <c r="J295" s="220">
        <f>ROUND(I295*H295,2)</f>
        <v>0</v>
      </c>
      <c r="K295" s="221"/>
      <c r="L295" s="43"/>
      <c r="M295" s="222" t="s">
        <v>1</v>
      </c>
      <c r="N295" s="223" t="s">
        <v>40</v>
      </c>
      <c r="O295" s="90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6" t="s">
        <v>168</v>
      </c>
      <c r="AT295" s="226" t="s">
        <v>133</v>
      </c>
      <c r="AU295" s="226" t="s">
        <v>84</v>
      </c>
      <c r="AY295" s="16" t="s">
        <v>130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16" t="s">
        <v>80</v>
      </c>
      <c r="BK295" s="227">
        <f>ROUND(I295*H295,2)</f>
        <v>0</v>
      </c>
      <c r="BL295" s="16" t="s">
        <v>168</v>
      </c>
      <c r="BM295" s="226" t="s">
        <v>422</v>
      </c>
    </row>
    <row r="296" s="2" customFormat="1" ht="24.15" customHeight="1">
      <c r="A296" s="37"/>
      <c r="B296" s="38"/>
      <c r="C296" s="214" t="s">
        <v>279</v>
      </c>
      <c r="D296" s="214" t="s">
        <v>133</v>
      </c>
      <c r="E296" s="215" t="s">
        <v>423</v>
      </c>
      <c r="F296" s="216" t="s">
        <v>424</v>
      </c>
      <c r="G296" s="217" t="s">
        <v>136</v>
      </c>
      <c r="H296" s="218">
        <v>1</v>
      </c>
      <c r="I296" s="219"/>
      <c r="J296" s="220">
        <f>ROUND(I296*H296,2)</f>
        <v>0</v>
      </c>
      <c r="K296" s="221"/>
      <c r="L296" s="43"/>
      <c r="M296" s="222" t="s">
        <v>1</v>
      </c>
      <c r="N296" s="223" t="s">
        <v>40</v>
      </c>
      <c r="O296" s="90"/>
      <c r="P296" s="224">
        <f>O296*H296</f>
        <v>0</v>
      </c>
      <c r="Q296" s="224">
        <v>0</v>
      </c>
      <c r="R296" s="224">
        <f>Q296*H296</f>
        <v>0</v>
      </c>
      <c r="S296" s="224">
        <v>0</v>
      </c>
      <c r="T296" s="225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6" t="s">
        <v>168</v>
      </c>
      <c r="AT296" s="226" t="s">
        <v>133</v>
      </c>
      <c r="AU296" s="226" t="s">
        <v>84</v>
      </c>
      <c r="AY296" s="16" t="s">
        <v>130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16" t="s">
        <v>80</v>
      </c>
      <c r="BK296" s="227">
        <f>ROUND(I296*H296,2)</f>
        <v>0</v>
      </c>
      <c r="BL296" s="16" t="s">
        <v>168</v>
      </c>
      <c r="BM296" s="226" t="s">
        <v>425</v>
      </c>
    </row>
    <row r="297" s="2" customFormat="1" ht="16.5" customHeight="1">
      <c r="A297" s="37"/>
      <c r="B297" s="38"/>
      <c r="C297" s="214" t="s">
        <v>426</v>
      </c>
      <c r="D297" s="214" t="s">
        <v>133</v>
      </c>
      <c r="E297" s="215" t="s">
        <v>427</v>
      </c>
      <c r="F297" s="216" t="s">
        <v>428</v>
      </c>
      <c r="G297" s="217" t="s">
        <v>172</v>
      </c>
      <c r="H297" s="218">
        <v>7</v>
      </c>
      <c r="I297" s="219"/>
      <c r="J297" s="220">
        <f>ROUND(I297*H297,2)</f>
        <v>0</v>
      </c>
      <c r="K297" s="221"/>
      <c r="L297" s="43"/>
      <c r="M297" s="222" t="s">
        <v>1</v>
      </c>
      <c r="N297" s="223" t="s">
        <v>40</v>
      </c>
      <c r="O297" s="90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6" t="s">
        <v>168</v>
      </c>
      <c r="AT297" s="226" t="s">
        <v>133</v>
      </c>
      <c r="AU297" s="226" t="s">
        <v>84</v>
      </c>
      <c r="AY297" s="16" t="s">
        <v>130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16" t="s">
        <v>80</v>
      </c>
      <c r="BK297" s="227">
        <f>ROUND(I297*H297,2)</f>
        <v>0</v>
      </c>
      <c r="BL297" s="16" t="s">
        <v>168</v>
      </c>
      <c r="BM297" s="226" t="s">
        <v>429</v>
      </c>
    </row>
    <row r="298" s="2" customFormat="1" ht="16.5" customHeight="1">
      <c r="A298" s="37"/>
      <c r="B298" s="38"/>
      <c r="C298" s="214" t="s">
        <v>283</v>
      </c>
      <c r="D298" s="214" t="s">
        <v>133</v>
      </c>
      <c r="E298" s="215" t="s">
        <v>430</v>
      </c>
      <c r="F298" s="216" t="s">
        <v>431</v>
      </c>
      <c r="G298" s="217" t="s">
        <v>172</v>
      </c>
      <c r="H298" s="218">
        <v>7</v>
      </c>
      <c r="I298" s="219"/>
      <c r="J298" s="220">
        <f>ROUND(I298*H298,2)</f>
        <v>0</v>
      </c>
      <c r="K298" s="221"/>
      <c r="L298" s="43"/>
      <c r="M298" s="222" t="s">
        <v>1</v>
      </c>
      <c r="N298" s="223" t="s">
        <v>40</v>
      </c>
      <c r="O298" s="90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6" t="s">
        <v>168</v>
      </c>
      <c r="AT298" s="226" t="s">
        <v>133</v>
      </c>
      <c r="AU298" s="226" t="s">
        <v>84</v>
      </c>
      <c r="AY298" s="16" t="s">
        <v>130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16" t="s">
        <v>80</v>
      </c>
      <c r="BK298" s="227">
        <f>ROUND(I298*H298,2)</f>
        <v>0</v>
      </c>
      <c r="BL298" s="16" t="s">
        <v>168</v>
      </c>
      <c r="BM298" s="226" t="s">
        <v>432</v>
      </c>
    </row>
    <row r="299" s="2" customFormat="1" ht="24.15" customHeight="1">
      <c r="A299" s="37"/>
      <c r="B299" s="38"/>
      <c r="C299" s="214" t="s">
        <v>433</v>
      </c>
      <c r="D299" s="214" t="s">
        <v>133</v>
      </c>
      <c r="E299" s="215" t="s">
        <v>434</v>
      </c>
      <c r="F299" s="216" t="s">
        <v>435</v>
      </c>
      <c r="G299" s="217" t="s">
        <v>436</v>
      </c>
      <c r="H299" s="262"/>
      <c r="I299" s="219"/>
      <c r="J299" s="220">
        <f>ROUND(I299*H299,2)</f>
        <v>0</v>
      </c>
      <c r="K299" s="221"/>
      <c r="L299" s="43"/>
      <c r="M299" s="222" t="s">
        <v>1</v>
      </c>
      <c r="N299" s="223" t="s">
        <v>40</v>
      </c>
      <c r="O299" s="90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6" t="s">
        <v>168</v>
      </c>
      <c r="AT299" s="226" t="s">
        <v>133</v>
      </c>
      <c r="AU299" s="226" t="s">
        <v>84</v>
      </c>
      <c r="AY299" s="16" t="s">
        <v>130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16" t="s">
        <v>80</v>
      </c>
      <c r="BK299" s="227">
        <f>ROUND(I299*H299,2)</f>
        <v>0</v>
      </c>
      <c r="BL299" s="16" t="s">
        <v>168</v>
      </c>
      <c r="BM299" s="226" t="s">
        <v>437</v>
      </c>
    </row>
    <row r="300" s="12" customFormat="1" ht="22.8" customHeight="1">
      <c r="A300" s="12"/>
      <c r="B300" s="198"/>
      <c r="C300" s="199"/>
      <c r="D300" s="200" t="s">
        <v>74</v>
      </c>
      <c r="E300" s="212" t="s">
        <v>438</v>
      </c>
      <c r="F300" s="212" t="s">
        <v>439</v>
      </c>
      <c r="G300" s="199"/>
      <c r="H300" s="199"/>
      <c r="I300" s="202"/>
      <c r="J300" s="213">
        <f>BK300</f>
        <v>0</v>
      </c>
      <c r="K300" s="199"/>
      <c r="L300" s="204"/>
      <c r="M300" s="205"/>
      <c r="N300" s="206"/>
      <c r="O300" s="206"/>
      <c r="P300" s="207">
        <f>SUM(P301:P303)</f>
        <v>0</v>
      </c>
      <c r="Q300" s="206"/>
      <c r="R300" s="207">
        <f>SUM(R301:R303)</f>
        <v>0</v>
      </c>
      <c r="S300" s="206"/>
      <c r="T300" s="208">
        <f>SUM(T301:T303)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9" t="s">
        <v>84</v>
      </c>
      <c r="AT300" s="210" t="s">
        <v>74</v>
      </c>
      <c r="AU300" s="210" t="s">
        <v>80</v>
      </c>
      <c r="AY300" s="209" t="s">
        <v>130</v>
      </c>
      <c r="BK300" s="211">
        <f>SUM(BK301:BK303)</f>
        <v>0</v>
      </c>
    </row>
    <row r="301" s="2" customFormat="1" ht="16.5" customHeight="1">
      <c r="A301" s="37"/>
      <c r="B301" s="38"/>
      <c r="C301" s="214" t="s">
        <v>287</v>
      </c>
      <c r="D301" s="214" t="s">
        <v>133</v>
      </c>
      <c r="E301" s="215" t="s">
        <v>440</v>
      </c>
      <c r="F301" s="216" t="s">
        <v>441</v>
      </c>
      <c r="G301" s="217" t="s">
        <v>146</v>
      </c>
      <c r="H301" s="218">
        <v>1</v>
      </c>
      <c r="I301" s="219"/>
      <c r="J301" s="220">
        <f>ROUND(I301*H301,2)</f>
        <v>0</v>
      </c>
      <c r="K301" s="221"/>
      <c r="L301" s="43"/>
      <c r="M301" s="222" t="s">
        <v>1</v>
      </c>
      <c r="N301" s="223" t="s">
        <v>40</v>
      </c>
      <c r="O301" s="90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6" t="s">
        <v>168</v>
      </c>
      <c r="AT301" s="226" t="s">
        <v>133</v>
      </c>
      <c r="AU301" s="226" t="s">
        <v>84</v>
      </c>
      <c r="AY301" s="16" t="s">
        <v>130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16" t="s">
        <v>80</v>
      </c>
      <c r="BK301" s="227">
        <f>ROUND(I301*H301,2)</f>
        <v>0</v>
      </c>
      <c r="BL301" s="16" t="s">
        <v>168</v>
      </c>
      <c r="BM301" s="226" t="s">
        <v>442</v>
      </c>
    </row>
    <row r="302" s="2" customFormat="1" ht="24.15" customHeight="1">
      <c r="A302" s="37"/>
      <c r="B302" s="38"/>
      <c r="C302" s="214" t="s">
        <v>443</v>
      </c>
      <c r="D302" s="214" t="s">
        <v>133</v>
      </c>
      <c r="E302" s="215" t="s">
        <v>444</v>
      </c>
      <c r="F302" s="216" t="s">
        <v>445</v>
      </c>
      <c r="G302" s="217" t="s">
        <v>146</v>
      </c>
      <c r="H302" s="218">
        <v>1</v>
      </c>
      <c r="I302" s="219"/>
      <c r="J302" s="220">
        <f>ROUND(I302*H302,2)</f>
        <v>0</v>
      </c>
      <c r="K302" s="221"/>
      <c r="L302" s="43"/>
      <c r="M302" s="222" t="s">
        <v>1</v>
      </c>
      <c r="N302" s="223" t="s">
        <v>40</v>
      </c>
      <c r="O302" s="90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6" t="s">
        <v>168</v>
      </c>
      <c r="AT302" s="226" t="s">
        <v>133</v>
      </c>
      <c r="AU302" s="226" t="s">
        <v>84</v>
      </c>
      <c r="AY302" s="16" t="s">
        <v>130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6" t="s">
        <v>80</v>
      </c>
      <c r="BK302" s="227">
        <f>ROUND(I302*H302,2)</f>
        <v>0</v>
      </c>
      <c r="BL302" s="16" t="s">
        <v>168</v>
      </c>
      <c r="BM302" s="226" t="s">
        <v>446</v>
      </c>
    </row>
    <row r="303" s="2" customFormat="1" ht="24.15" customHeight="1">
      <c r="A303" s="37"/>
      <c r="B303" s="38"/>
      <c r="C303" s="214" t="s">
        <v>293</v>
      </c>
      <c r="D303" s="214" t="s">
        <v>133</v>
      </c>
      <c r="E303" s="215" t="s">
        <v>447</v>
      </c>
      <c r="F303" s="216" t="s">
        <v>448</v>
      </c>
      <c r="G303" s="217" t="s">
        <v>436</v>
      </c>
      <c r="H303" s="262"/>
      <c r="I303" s="219"/>
      <c r="J303" s="220">
        <f>ROUND(I303*H303,2)</f>
        <v>0</v>
      </c>
      <c r="K303" s="221"/>
      <c r="L303" s="43"/>
      <c r="M303" s="222" t="s">
        <v>1</v>
      </c>
      <c r="N303" s="223" t="s">
        <v>40</v>
      </c>
      <c r="O303" s="90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6" t="s">
        <v>168</v>
      </c>
      <c r="AT303" s="226" t="s">
        <v>133</v>
      </c>
      <c r="AU303" s="226" t="s">
        <v>84</v>
      </c>
      <c r="AY303" s="16" t="s">
        <v>130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16" t="s">
        <v>80</v>
      </c>
      <c r="BK303" s="227">
        <f>ROUND(I303*H303,2)</f>
        <v>0</v>
      </c>
      <c r="BL303" s="16" t="s">
        <v>168</v>
      </c>
      <c r="BM303" s="226" t="s">
        <v>449</v>
      </c>
    </row>
    <row r="304" s="12" customFormat="1" ht="22.8" customHeight="1">
      <c r="A304" s="12"/>
      <c r="B304" s="198"/>
      <c r="C304" s="199"/>
      <c r="D304" s="200" t="s">
        <v>74</v>
      </c>
      <c r="E304" s="212" t="s">
        <v>450</v>
      </c>
      <c r="F304" s="212" t="s">
        <v>451</v>
      </c>
      <c r="G304" s="199"/>
      <c r="H304" s="199"/>
      <c r="I304" s="202"/>
      <c r="J304" s="213">
        <f>BK304</f>
        <v>0</v>
      </c>
      <c r="K304" s="199"/>
      <c r="L304" s="204"/>
      <c r="M304" s="205"/>
      <c r="N304" s="206"/>
      <c r="O304" s="206"/>
      <c r="P304" s="207">
        <f>SUM(P305:P307)</f>
        <v>0</v>
      </c>
      <c r="Q304" s="206"/>
      <c r="R304" s="207">
        <f>SUM(R305:R307)</f>
        <v>0</v>
      </c>
      <c r="S304" s="206"/>
      <c r="T304" s="208">
        <f>SUM(T305:T307)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9" t="s">
        <v>84</v>
      </c>
      <c r="AT304" s="210" t="s">
        <v>74</v>
      </c>
      <c r="AU304" s="210" t="s">
        <v>80</v>
      </c>
      <c r="AY304" s="209" t="s">
        <v>130</v>
      </c>
      <c r="BK304" s="211">
        <f>SUM(BK305:BK307)</f>
        <v>0</v>
      </c>
    </row>
    <row r="305" s="2" customFormat="1" ht="16.5" customHeight="1">
      <c r="A305" s="37"/>
      <c r="B305" s="38"/>
      <c r="C305" s="214" t="s">
        <v>452</v>
      </c>
      <c r="D305" s="214" t="s">
        <v>133</v>
      </c>
      <c r="E305" s="215" t="s">
        <v>453</v>
      </c>
      <c r="F305" s="216" t="s">
        <v>454</v>
      </c>
      <c r="G305" s="217" t="s">
        <v>136</v>
      </c>
      <c r="H305" s="218">
        <v>1</v>
      </c>
      <c r="I305" s="219"/>
      <c r="J305" s="220">
        <f>ROUND(I305*H305,2)</f>
        <v>0</v>
      </c>
      <c r="K305" s="221"/>
      <c r="L305" s="43"/>
      <c r="M305" s="222" t="s">
        <v>1</v>
      </c>
      <c r="N305" s="223" t="s">
        <v>40</v>
      </c>
      <c r="O305" s="90"/>
      <c r="P305" s="224">
        <f>O305*H305</f>
        <v>0</v>
      </c>
      <c r="Q305" s="224">
        <v>0</v>
      </c>
      <c r="R305" s="224">
        <f>Q305*H305</f>
        <v>0</v>
      </c>
      <c r="S305" s="224">
        <v>0</v>
      </c>
      <c r="T305" s="225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6" t="s">
        <v>168</v>
      </c>
      <c r="AT305" s="226" t="s">
        <v>133</v>
      </c>
      <c r="AU305" s="226" t="s">
        <v>84</v>
      </c>
      <c r="AY305" s="16" t="s">
        <v>130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16" t="s">
        <v>80</v>
      </c>
      <c r="BK305" s="227">
        <f>ROUND(I305*H305,2)</f>
        <v>0</v>
      </c>
      <c r="BL305" s="16" t="s">
        <v>168</v>
      </c>
      <c r="BM305" s="226" t="s">
        <v>455</v>
      </c>
    </row>
    <row r="306" s="2" customFormat="1" ht="16.5" customHeight="1">
      <c r="A306" s="37"/>
      <c r="B306" s="38"/>
      <c r="C306" s="251" t="s">
        <v>296</v>
      </c>
      <c r="D306" s="251" t="s">
        <v>194</v>
      </c>
      <c r="E306" s="252" t="s">
        <v>456</v>
      </c>
      <c r="F306" s="253" t="s">
        <v>457</v>
      </c>
      <c r="G306" s="254" t="s">
        <v>136</v>
      </c>
      <c r="H306" s="255">
        <v>1</v>
      </c>
      <c r="I306" s="256"/>
      <c r="J306" s="257">
        <f>ROUND(I306*H306,2)</f>
        <v>0</v>
      </c>
      <c r="K306" s="258"/>
      <c r="L306" s="259"/>
      <c r="M306" s="260" t="s">
        <v>1</v>
      </c>
      <c r="N306" s="261" t="s">
        <v>40</v>
      </c>
      <c r="O306" s="90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6" t="s">
        <v>202</v>
      </c>
      <c r="AT306" s="226" t="s">
        <v>194</v>
      </c>
      <c r="AU306" s="226" t="s">
        <v>84</v>
      </c>
      <c r="AY306" s="16" t="s">
        <v>130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16" t="s">
        <v>80</v>
      </c>
      <c r="BK306" s="227">
        <f>ROUND(I306*H306,2)</f>
        <v>0</v>
      </c>
      <c r="BL306" s="16" t="s">
        <v>168</v>
      </c>
      <c r="BM306" s="226" t="s">
        <v>458</v>
      </c>
    </row>
    <row r="307" s="2" customFormat="1" ht="24.15" customHeight="1">
      <c r="A307" s="37"/>
      <c r="B307" s="38"/>
      <c r="C307" s="214" t="s">
        <v>459</v>
      </c>
      <c r="D307" s="214" t="s">
        <v>133</v>
      </c>
      <c r="E307" s="215" t="s">
        <v>460</v>
      </c>
      <c r="F307" s="216" t="s">
        <v>461</v>
      </c>
      <c r="G307" s="217" t="s">
        <v>436</v>
      </c>
      <c r="H307" s="262"/>
      <c r="I307" s="219"/>
      <c r="J307" s="220">
        <f>ROUND(I307*H307,2)</f>
        <v>0</v>
      </c>
      <c r="K307" s="221"/>
      <c r="L307" s="43"/>
      <c r="M307" s="222" t="s">
        <v>1</v>
      </c>
      <c r="N307" s="223" t="s">
        <v>40</v>
      </c>
      <c r="O307" s="90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6" t="s">
        <v>168</v>
      </c>
      <c r="AT307" s="226" t="s">
        <v>133</v>
      </c>
      <c r="AU307" s="226" t="s">
        <v>84</v>
      </c>
      <c r="AY307" s="16" t="s">
        <v>130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16" t="s">
        <v>80</v>
      </c>
      <c r="BK307" s="227">
        <f>ROUND(I307*H307,2)</f>
        <v>0</v>
      </c>
      <c r="BL307" s="16" t="s">
        <v>168</v>
      </c>
      <c r="BM307" s="226" t="s">
        <v>462</v>
      </c>
    </row>
    <row r="308" s="12" customFormat="1" ht="22.8" customHeight="1">
      <c r="A308" s="12"/>
      <c r="B308" s="198"/>
      <c r="C308" s="199"/>
      <c r="D308" s="200" t="s">
        <v>74</v>
      </c>
      <c r="E308" s="212" t="s">
        <v>463</v>
      </c>
      <c r="F308" s="212" t="s">
        <v>464</v>
      </c>
      <c r="G308" s="199"/>
      <c r="H308" s="199"/>
      <c r="I308" s="202"/>
      <c r="J308" s="213">
        <f>BK308</f>
        <v>0</v>
      </c>
      <c r="K308" s="199"/>
      <c r="L308" s="204"/>
      <c r="M308" s="205"/>
      <c r="N308" s="206"/>
      <c r="O308" s="206"/>
      <c r="P308" s="207">
        <f>SUM(P309:P332)</f>
        <v>0</v>
      </c>
      <c r="Q308" s="206"/>
      <c r="R308" s="207">
        <f>SUM(R309:R332)</f>
        <v>0</v>
      </c>
      <c r="S308" s="206"/>
      <c r="T308" s="208">
        <f>SUM(T309:T332)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9" t="s">
        <v>84</v>
      </c>
      <c r="AT308" s="210" t="s">
        <v>74</v>
      </c>
      <c r="AU308" s="210" t="s">
        <v>80</v>
      </c>
      <c r="AY308" s="209" t="s">
        <v>130</v>
      </c>
      <c r="BK308" s="211">
        <f>SUM(BK309:BK332)</f>
        <v>0</v>
      </c>
    </row>
    <row r="309" s="2" customFormat="1" ht="24.15" customHeight="1">
      <c r="A309" s="37"/>
      <c r="B309" s="38"/>
      <c r="C309" s="214" t="s">
        <v>301</v>
      </c>
      <c r="D309" s="214" t="s">
        <v>133</v>
      </c>
      <c r="E309" s="215" t="s">
        <v>465</v>
      </c>
      <c r="F309" s="216" t="s">
        <v>466</v>
      </c>
      <c r="G309" s="217" t="s">
        <v>154</v>
      </c>
      <c r="H309" s="218">
        <v>0.41599999999999998</v>
      </c>
      <c r="I309" s="219"/>
      <c r="J309" s="220">
        <f>ROUND(I309*H309,2)</f>
        <v>0</v>
      </c>
      <c r="K309" s="221"/>
      <c r="L309" s="43"/>
      <c r="M309" s="222" t="s">
        <v>1</v>
      </c>
      <c r="N309" s="223" t="s">
        <v>40</v>
      </c>
      <c r="O309" s="90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6" t="s">
        <v>168</v>
      </c>
      <c r="AT309" s="226" t="s">
        <v>133</v>
      </c>
      <c r="AU309" s="226" t="s">
        <v>84</v>
      </c>
      <c r="AY309" s="16" t="s">
        <v>130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6" t="s">
        <v>80</v>
      </c>
      <c r="BK309" s="227">
        <f>ROUND(I309*H309,2)</f>
        <v>0</v>
      </c>
      <c r="BL309" s="16" t="s">
        <v>168</v>
      </c>
      <c r="BM309" s="226" t="s">
        <v>467</v>
      </c>
    </row>
    <row r="310" s="2" customFormat="1" ht="24.15" customHeight="1">
      <c r="A310" s="37"/>
      <c r="B310" s="38"/>
      <c r="C310" s="214" t="s">
        <v>468</v>
      </c>
      <c r="D310" s="214" t="s">
        <v>133</v>
      </c>
      <c r="E310" s="215" t="s">
        <v>469</v>
      </c>
      <c r="F310" s="216" t="s">
        <v>470</v>
      </c>
      <c r="G310" s="217" t="s">
        <v>172</v>
      </c>
      <c r="H310" s="218">
        <v>1.5</v>
      </c>
      <c r="I310" s="219"/>
      <c r="J310" s="220">
        <f>ROUND(I310*H310,2)</f>
        <v>0</v>
      </c>
      <c r="K310" s="221"/>
      <c r="L310" s="43"/>
      <c r="M310" s="222" t="s">
        <v>1</v>
      </c>
      <c r="N310" s="223" t="s">
        <v>40</v>
      </c>
      <c r="O310" s="90"/>
      <c r="P310" s="224">
        <f>O310*H310</f>
        <v>0</v>
      </c>
      <c r="Q310" s="224">
        <v>0</v>
      </c>
      <c r="R310" s="224">
        <f>Q310*H310</f>
        <v>0</v>
      </c>
      <c r="S310" s="224">
        <v>0</v>
      </c>
      <c r="T310" s="225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6" t="s">
        <v>168</v>
      </c>
      <c r="AT310" s="226" t="s">
        <v>133</v>
      </c>
      <c r="AU310" s="226" t="s">
        <v>84</v>
      </c>
      <c r="AY310" s="16" t="s">
        <v>130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16" t="s">
        <v>80</v>
      </c>
      <c r="BK310" s="227">
        <f>ROUND(I310*H310,2)</f>
        <v>0</v>
      </c>
      <c r="BL310" s="16" t="s">
        <v>168</v>
      </c>
      <c r="BM310" s="226" t="s">
        <v>471</v>
      </c>
    </row>
    <row r="311" s="2" customFormat="1" ht="24.15" customHeight="1">
      <c r="A311" s="37"/>
      <c r="B311" s="38"/>
      <c r="C311" s="214" t="s">
        <v>304</v>
      </c>
      <c r="D311" s="214" t="s">
        <v>133</v>
      </c>
      <c r="E311" s="215" t="s">
        <v>472</v>
      </c>
      <c r="F311" s="216" t="s">
        <v>473</v>
      </c>
      <c r="G311" s="217" t="s">
        <v>172</v>
      </c>
      <c r="H311" s="218">
        <v>1.74</v>
      </c>
      <c r="I311" s="219"/>
      <c r="J311" s="220">
        <f>ROUND(I311*H311,2)</f>
        <v>0</v>
      </c>
      <c r="K311" s="221"/>
      <c r="L311" s="43"/>
      <c r="M311" s="222" t="s">
        <v>1</v>
      </c>
      <c r="N311" s="223" t="s">
        <v>40</v>
      </c>
      <c r="O311" s="90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6" t="s">
        <v>168</v>
      </c>
      <c r="AT311" s="226" t="s">
        <v>133</v>
      </c>
      <c r="AU311" s="226" t="s">
        <v>84</v>
      </c>
      <c r="AY311" s="16" t="s">
        <v>130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16" t="s">
        <v>80</v>
      </c>
      <c r="BK311" s="227">
        <f>ROUND(I311*H311,2)</f>
        <v>0</v>
      </c>
      <c r="BL311" s="16" t="s">
        <v>168</v>
      </c>
      <c r="BM311" s="226" t="s">
        <v>474</v>
      </c>
    </row>
    <row r="312" s="2" customFormat="1" ht="37.8" customHeight="1">
      <c r="A312" s="37"/>
      <c r="B312" s="38"/>
      <c r="C312" s="214" t="s">
        <v>475</v>
      </c>
      <c r="D312" s="214" t="s">
        <v>133</v>
      </c>
      <c r="E312" s="215" t="s">
        <v>476</v>
      </c>
      <c r="F312" s="216" t="s">
        <v>477</v>
      </c>
      <c r="G312" s="217" t="s">
        <v>140</v>
      </c>
      <c r="H312" s="218">
        <v>8.9489999999999998</v>
      </c>
      <c r="I312" s="219"/>
      <c r="J312" s="220">
        <f>ROUND(I312*H312,2)</f>
        <v>0</v>
      </c>
      <c r="K312" s="221"/>
      <c r="L312" s="43"/>
      <c r="M312" s="222" t="s">
        <v>1</v>
      </c>
      <c r="N312" s="223" t="s">
        <v>40</v>
      </c>
      <c r="O312" s="90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6" t="s">
        <v>168</v>
      </c>
      <c r="AT312" s="226" t="s">
        <v>133</v>
      </c>
      <c r="AU312" s="226" t="s">
        <v>84</v>
      </c>
      <c r="AY312" s="16" t="s">
        <v>130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6" t="s">
        <v>80</v>
      </c>
      <c r="BK312" s="227">
        <f>ROUND(I312*H312,2)</f>
        <v>0</v>
      </c>
      <c r="BL312" s="16" t="s">
        <v>168</v>
      </c>
      <c r="BM312" s="226" t="s">
        <v>478</v>
      </c>
    </row>
    <row r="313" s="13" customFormat="1">
      <c r="A313" s="13"/>
      <c r="B313" s="228"/>
      <c r="C313" s="229"/>
      <c r="D313" s="230" t="s">
        <v>141</v>
      </c>
      <c r="E313" s="231" t="s">
        <v>1</v>
      </c>
      <c r="F313" s="232" t="s">
        <v>479</v>
      </c>
      <c r="G313" s="229"/>
      <c r="H313" s="233">
        <v>4.7450000000000001</v>
      </c>
      <c r="I313" s="234"/>
      <c r="J313" s="229"/>
      <c r="K313" s="229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141</v>
      </c>
      <c r="AU313" s="239" t="s">
        <v>84</v>
      </c>
      <c r="AV313" s="13" t="s">
        <v>84</v>
      </c>
      <c r="AW313" s="13" t="s">
        <v>32</v>
      </c>
      <c r="AX313" s="13" t="s">
        <v>75</v>
      </c>
      <c r="AY313" s="239" t="s">
        <v>130</v>
      </c>
    </row>
    <row r="314" s="13" customFormat="1">
      <c r="A314" s="13"/>
      <c r="B314" s="228"/>
      <c r="C314" s="229"/>
      <c r="D314" s="230" t="s">
        <v>141</v>
      </c>
      <c r="E314" s="231" t="s">
        <v>1</v>
      </c>
      <c r="F314" s="232" t="s">
        <v>480</v>
      </c>
      <c r="G314" s="229"/>
      <c r="H314" s="233">
        <v>4.2039999999999997</v>
      </c>
      <c r="I314" s="234"/>
      <c r="J314" s="229"/>
      <c r="K314" s="229"/>
      <c r="L314" s="235"/>
      <c r="M314" s="236"/>
      <c r="N314" s="237"/>
      <c r="O314" s="237"/>
      <c r="P314" s="237"/>
      <c r="Q314" s="237"/>
      <c r="R314" s="237"/>
      <c r="S314" s="237"/>
      <c r="T314" s="23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9" t="s">
        <v>141</v>
      </c>
      <c r="AU314" s="239" t="s">
        <v>84</v>
      </c>
      <c r="AV314" s="13" t="s">
        <v>84</v>
      </c>
      <c r="AW314" s="13" t="s">
        <v>32</v>
      </c>
      <c r="AX314" s="13" t="s">
        <v>75</v>
      </c>
      <c r="AY314" s="239" t="s">
        <v>130</v>
      </c>
    </row>
    <row r="315" s="14" customFormat="1">
      <c r="A315" s="14"/>
      <c r="B315" s="240"/>
      <c r="C315" s="241"/>
      <c r="D315" s="230" t="s">
        <v>141</v>
      </c>
      <c r="E315" s="242" t="s">
        <v>1</v>
      </c>
      <c r="F315" s="243" t="s">
        <v>143</v>
      </c>
      <c r="G315" s="241"/>
      <c r="H315" s="244">
        <v>8.9489999999999998</v>
      </c>
      <c r="I315" s="245"/>
      <c r="J315" s="241"/>
      <c r="K315" s="241"/>
      <c r="L315" s="246"/>
      <c r="M315" s="247"/>
      <c r="N315" s="248"/>
      <c r="O315" s="248"/>
      <c r="P315" s="248"/>
      <c r="Q315" s="248"/>
      <c r="R315" s="248"/>
      <c r="S315" s="248"/>
      <c r="T315" s="249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0" t="s">
        <v>141</v>
      </c>
      <c r="AU315" s="250" t="s">
        <v>84</v>
      </c>
      <c r="AV315" s="14" t="s">
        <v>137</v>
      </c>
      <c r="AW315" s="14" t="s">
        <v>32</v>
      </c>
      <c r="AX315" s="14" t="s">
        <v>80</v>
      </c>
      <c r="AY315" s="250" t="s">
        <v>130</v>
      </c>
    </row>
    <row r="316" s="2" customFormat="1" ht="21.75" customHeight="1">
      <c r="A316" s="37"/>
      <c r="B316" s="38"/>
      <c r="C316" s="214" t="s">
        <v>308</v>
      </c>
      <c r="D316" s="214" t="s">
        <v>133</v>
      </c>
      <c r="E316" s="215" t="s">
        <v>481</v>
      </c>
      <c r="F316" s="216" t="s">
        <v>482</v>
      </c>
      <c r="G316" s="217" t="s">
        <v>140</v>
      </c>
      <c r="H316" s="218">
        <v>11.587999999999999</v>
      </c>
      <c r="I316" s="219"/>
      <c r="J316" s="220">
        <f>ROUND(I316*H316,2)</f>
        <v>0</v>
      </c>
      <c r="K316" s="221"/>
      <c r="L316" s="43"/>
      <c r="M316" s="222" t="s">
        <v>1</v>
      </c>
      <c r="N316" s="223" t="s">
        <v>40</v>
      </c>
      <c r="O316" s="90"/>
      <c r="P316" s="224">
        <f>O316*H316</f>
        <v>0</v>
      </c>
      <c r="Q316" s="224">
        <v>0</v>
      </c>
      <c r="R316" s="224">
        <f>Q316*H316</f>
        <v>0</v>
      </c>
      <c r="S316" s="224">
        <v>0</v>
      </c>
      <c r="T316" s="225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6" t="s">
        <v>168</v>
      </c>
      <c r="AT316" s="226" t="s">
        <v>133</v>
      </c>
      <c r="AU316" s="226" t="s">
        <v>84</v>
      </c>
      <c r="AY316" s="16" t="s">
        <v>130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16" t="s">
        <v>80</v>
      </c>
      <c r="BK316" s="227">
        <f>ROUND(I316*H316,2)</f>
        <v>0</v>
      </c>
      <c r="BL316" s="16" t="s">
        <v>168</v>
      </c>
      <c r="BM316" s="226" t="s">
        <v>483</v>
      </c>
    </row>
    <row r="317" s="2" customFormat="1" ht="24.15" customHeight="1">
      <c r="A317" s="37"/>
      <c r="B317" s="38"/>
      <c r="C317" s="214" t="s">
        <v>484</v>
      </c>
      <c r="D317" s="214" t="s">
        <v>133</v>
      </c>
      <c r="E317" s="215" t="s">
        <v>485</v>
      </c>
      <c r="F317" s="216" t="s">
        <v>486</v>
      </c>
      <c r="G317" s="217" t="s">
        <v>140</v>
      </c>
      <c r="H317" s="218">
        <v>8.9489999999999998</v>
      </c>
      <c r="I317" s="219"/>
      <c r="J317" s="220">
        <f>ROUND(I317*H317,2)</f>
        <v>0</v>
      </c>
      <c r="K317" s="221"/>
      <c r="L317" s="43"/>
      <c r="M317" s="222" t="s">
        <v>1</v>
      </c>
      <c r="N317" s="223" t="s">
        <v>40</v>
      </c>
      <c r="O317" s="90"/>
      <c r="P317" s="224">
        <f>O317*H317</f>
        <v>0</v>
      </c>
      <c r="Q317" s="224">
        <v>0</v>
      </c>
      <c r="R317" s="224">
        <f>Q317*H317</f>
        <v>0</v>
      </c>
      <c r="S317" s="224">
        <v>0</v>
      </c>
      <c r="T317" s="225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6" t="s">
        <v>168</v>
      </c>
      <c r="AT317" s="226" t="s">
        <v>133</v>
      </c>
      <c r="AU317" s="226" t="s">
        <v>84</v>
      </c>
      <c r="AY317" s="16" t="s">
        <v>130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16" t="s">
        <v>80</v>
      </c>
      <c r="BK317" s="227">
        <f>ROUND(I317*H317,2)</f>
        <v>0</v>
      </c>
      <c r="BL317" s="16" t="s">
        <v>168</v>
      </c>
      <c r="BM317" s="226" t="s">
        <v>487</v>
      </c>
    </row>
    <row r="318" s="13" customFormat="1">
      <c r="A318" s="13"/>
      <c r="B318" s="228"/>
      <c r="C318" s="229"/>
      <c r="D318" s="230" t="s">
        <v>141</v>
      </c>
      <c r="E318" s="231" t="s">
        <v>1</v>
      </c>
      <c r="F318" s="232" t="s">
        <v>479</v>
      </c>
      <c r="G318" s="229"/>
      <c r="H318" s="233">
        <v>4.7450000000000001</v>
      </c>
      <c r="I318" s="234"/>
      <c r="J318" s="229"/>
      <c r="K318" s="229"/>
      <c r="L318" s="235"/>
      <c r="M318" s="236"/>
      <c r="N318" s="237"/>
      <c r="O318" s="237"/>
      <c r="P318" s="237"/>
      <c r="Q318" s="237"/>
      <c r="R318" s="237"/>
      <c r="S318" s="237"/>
      <c r="T318" s="23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9" t="s">
        <v>141</v>
      </c>
      <c r="AU318" s="239" t="s">
        <v>84</v>
      </c>
      <c r="AV318" s="13" t="s">
        <v>84</v>
      </c>
      <c r="AW318" s="13" t="s">
        <v>32</v>
      </c>
      <c r="AX318" s="13" t="s">
        <v>75</v>
      </c>
      <c r="AY318" s="239" t="s">
        <v>130</v>
      </c>
    </row>
    <row r="319" s="13" customFormat="1">
      <c r="A319" s="13"/>
      <c r="B319" s="228"/>
      <c r="C319" s="229"/>
      <c r="D319" s="230" t="s">
        <v>141</v>
      </c>
      <c r="E319" s="231" t="s">
        <v>1</v>
      </c>
      <c r="F319" s="232" t="s">
        <v>480</v>
      </c>
      <c r="G319" s="229"/>
      <c r="H319" s="233">
        <v>4.2039999999999997</v>
      </c>
      <c r="I319" s="234"/>
      <c r="J319" s="229"/>
      <c r="K319" s="229"/>
      <c r="L319" s="235"/>
      <c r="M319" s="236"/>
      <c r="N319" s="237"/>
      <c r="O319" s="237"/>
      <c r="P319" s="237"/>
      <c r="Q319" s="237"/>
      <c r="R319" s="237"/>
      <c r="S319" s="237"/>
      <c r="T319" s="23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9" t="s">
        <v>141</v>
      </c>
      <c r="AU319" s="239" t="s">
        <v>84</v>
      </c>
      <c r="AV319" s="13" t="s">
        <v>84</v>
      </c>
      <c r="AW319" s="13" t="s">
        <v>32</v>
      </c>
      <c r="AX319" s="13" t="s">
        <v>75</v>
      </c>
      <c r="AY319" s="239" t="s">
        <v>130</v>
      </c>
    </row>
    <row r="320" s="14" customFormat="1">
      <c r="A320" s="14"/>
      <c r="B320" s="240"/>
      <c r="C320" s="241"/>
      <c r="D320" s="230" t="s">
        <v>141</v>
      </c>
      <c r="E320" s="242" t="s">
        <v>1</v>
      </c>
      <c r="F320" s="243" t="s">
        <v>143</v>
      </c>
      <c r="G320" s="241"/>
      <c r="H320" s="244">
        <v>8.9489999999999998</v>
      </c>
      <c r="I320" s="245"/>
      <c r="J320" s="241"/>
      <c r="K320" s="241"/>
      <c r="L320" s="246"/>
      <c r="M320" s="247"/>
      <c r="N320" s="248"/>
      <c r="O320" s="248"/>
      <c r="P320" s="248"/>
      <c r="Q320" s="248"/>
      <c r="R320" s="248"/>
      <c r="S320" s="248"/>
      <c r="T320" s="24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0" t="s">
        <v>141</v>
      </c>
      <c r="AU320" s="250" t="s">
        <v>84</v>
      </c>
      <c r="AV320" s="14" t="s">
        <v>137</v>
      </c>
      <c r="AW320" s="14" t="s">
        <v>32</v>
      </c>
      <c r="AX320" s="14" t="s">
        <v>80</v>
      </c>
      <c r="AY320" s="250" t="s">
        <v>130</v>
      </c>
    </row>
    <row r="321" s="2" customFormat="1" ht="21.75" customHeight="1">
      <c r="A321" s="37"/>
      <c r="B321" s="38"/>
      <c r="C321" s="214" t="s">
        <v>311</v>
      </c>
      <c r="D321" s="214" t="s">
        <v>133</v>
      </c>
      <c r="E321" s="215" t="s">
        <v>488</v>
      </c>
      <c r="F321" s="216" t="s">
        <v>489</v>
      </c>
      <c r="G321" s="217" t="s">
        <v>140</v>
      </c>
      <c r="H321" s="218">
        <v>11.587999999999999</v>
      </c>
      <c r="I321" s="219"/>
      <c r="J321" s="220">
        <f>ROUND(I321*H321,2)</f>
        <v>0</v>
      </c>
      <c r="K321" s="221"/>
      <c r="L321" s="43"/>
      <c r="M321" s="222" t="s">
        <v>1</v>
      </c>
      <c r="N321" s="223" t="s">
        <v>40</v>
      </c>
      <c r="O321" s="90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6" t="s">
        <v>168</v>
      </c>
      <c r="AT321" s="226" t="s">
        <v>133</v>
      </c>
      <c r="AU321" s="226" t="s">
        <v>84</v>
      </c>
      <c r="AY321" s="16" t="s">
        <v>130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16" t="s">
        <v>80</v>
      </c>
      <c r="BK321" s="227">
        <f>ROUND(I321*H321,2)</f>
        <v>0</v>
      </c>
      <c r="BL321" s="16" t="s">
        <v>168</v>
      </c>
      <c r="BM321" s="226" t="s">
        <v>490</v>
      </c>
    </row>
    <row r="322" s="13" customFormat="1">
      <c r="A322" s="13"/>
      <c r="B322" s="228"/>
      <c r="C322" s="229"/>
      <c r="D322" s="230" t="s">
        <v>141</v>
      </c>
      <c r="E322" s="231" t="s">
        <v>1</v>
      </c>
      <c r="F322" s="232" t="s">
        <v>491</v>
      </c>
      <c r="G322" s="229"/>
      <c r="H322" s="233">
        <v>11.587999999999999</v>
      </c>
      <c r="I322" s="234"/>
      <c r="J322" s="229"/>
      <c r="K322" s="229"/>
      <c r="L322" s="235"/>
      <c r="M322" s="236"/>
      <c r="N322" s="237"/>
      <c r="O322" s="237"/>
      <c r="P322" s="237"/>
      <c r="Q322" s="237"/>
      <c r="R322" s="237"/>
      <c r="S322" s="237"/>
      <c r="T322" s="23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9" t="s">
        <v>141</v>
      </c>
      <c r="AU322" s="239" t="s">
        <v>84</v>
      </c>
      <c r="AV322" s="13" t="s">
        <v>84</v>
      </c>
      <c r="AW322" s="13" t="s">
        <v>32</v>
      </c>
      <c r="AX322" s="13" t="s">
        <v>75</v>
      </c>
      <c r="AY322" s="239" t="s">
        <v>130</v>
      </c>
    </row>
    <row r="323" s="14" customFormat="1">
      <c r="A323" s="14"/>
      <c r="B323" s="240"/>
      <c r="C323" s="241"/>
      <c r="D323" s="230" t="s">
        <v>141</v>
      </c>
      <c r="E323" s="242" t="s">
        <v>1</v>
      </c>
      <c r="F323" s="243" t="s">
        <v>143</v>
      </c>
      <c r="G323" s="241"/>
      <c r="H323" s="244">
        <v>11.587999999999999</v>
      </c>
      <c r="I323" s="245"/>
      <c r="J323" s="241"/>
      <c r="K323" s="241"/>
      <c r="L323" s="246"/>
      <c r="M323" s="247"/>
      <c r="N323" s="248"/>
      <c r="O323" s="248"/>
      <c r="P323" s="248"/>
      <c r="Q323" s="248"/>
      <c r="R323" s="248"/>
      <c r="S323" s="248"/>
      <c r="T323" s="24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0" t="s">
        <v>141</v>
      </c>
      <c r="AU323" s="250" t="s">
        <v>84</v>
      </c>
      <c r="AV323" s="14" t="s">
        <v>137</v>
      </c>
      <c r="AW323" s="14" t="s">
        <v>32</v>
      </c>
      <c r="AX323" s="14" t="s">
        <v>80</v>
      </c>
      <c r="AY323" s="250" t="s">
        <v>130</v>
      </c>
    </row>
    <row r="324" s="2" customFormat="1" ht="24.15" customHeight="1">
      <c r="A324" s="37"/>
      <c r="B324" s="38"/>
      <c r="C324" s="214" t="s">
        <v>492</v>
      </c>
      <c r="D324" s="214" t="s">
        <v>133</v>
      </c>
      <c r="E324" s="215" t="s">
        <v>493</v>
      </c>
      <c r="F324" s="216" t="s">
        <v>494</v>
      </c>
      <c r="G324" s="217" t="s">
        <v>172</v>
      </c>
      <c r="H324" s="218">
        <v>16.59</v>
      </c>
      <c r="I324" s="219"/>
      <c r="J324" s="220">
        <f>ROUND(I324*H324,2)</f>
        <v>0</v>
      </c>
      <c r="K324" s="221"/>
      <c r="L324" s="43"/>
      <c r="M324" s="222" t="s">
        <v>1</v>
      </c>
      <c r="N324" s="223" t="s">
        <v>40</v>
      </c>
      <c r="O324" s="90"/>
      <c r="P324" s="224">
        <f>O324*H324</f>
        <v>0</v>
      </c>
      <c r="Q324" s="224">
        <v>0</v>
      </c>
      <c r="R324" s="224">
        <f>Q324*H324</f>
        <v>0</v>
      </c>
      <c r="S324" s="224">
        <v>0</v>
      </c>
      <c r="T324" s="225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6" t="s">
        <v>168</v>
      </c>
      <c r="AT324" s="226" t="s">
        <v>133</v>
      </c>
      <c r="AU324" s="226" t="s">
        <v>84</v>
      </c>
      <c r="AY324" s="16" t="s">
        <v>130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16" t="s">
        <v>80</v>
      </c>
      <c r="BK324" s="227">
        <f>ROUND(I324*H324,2)</f>
        <v>0</v>
      </c>
      <c r="BL324" s="16" t="s">
        <v>168</v>
      </c>
      <c r="BM324" s="226" t="s">
        <v>495</v>
      </c>
    </row>
    <row r="325" s="13" customFormat="1">
      <c r="A325" s="13"/>
      <c r="B325" s="228"/>
      <c r="C325" s="229"/>
      <c r="D325" s="230" t="s">
        <v>141</v>
      </c>
      <c r="E325" s="231" t="s">
        <v>1</v>
      </c>
      <c r="F325" s="232" t="s">
        <v>496</v>
      </c>
      <c r="G325" s="229"/>
      <c r="H325" s="233">
        <v>16.59</v>
      </c>
      <c r="I325" s="234"/>
      <c r="J325" s="229"/>
      <c r="K325" s="229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141</v>
      </c>
      <c r="AU325" s="239" t="s">
        <v>84</v>
      </c>
      <c r="AV325" s="13" t="s">
        <v>84</v>
      </c>
      <c r="AW325" s="13" t="s">
        <v>32</v>
      </c>
      <c r="AX325" s="13" t="s">
        <v>75</v>
      </c>
      <c r="AY325" s="239" t="s">
        <v>130</v>
      </c>
    </row>
    <row r="326" s="14" customFormat="1">
      <c r="A326" s="14"/>
      <c r="B326" s="240"/>
      <c r="C326" s="241"/>
      <c r="D326" s="230" t="s">
        <v>141</v>
      </c>
      <c r="E326" s="242" t="s">
        <v>1</v>
      </c>
      <c r="F326" s="243" t="s">
        <v>143</v>
      </c>
      <c r="G326" s="241"/>
      <c r="H326" s="244">
        <v>16.59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0" t="s">
        <v>141</v>
      </c>
      <c r="AU326" s="250" t="s">
        <v>84</v>
      </c>
      <c r="AV326" s="14" t="s">
        <v>137</v>
      </c>
      <c r="AW326" s="14" t="s">
        <v>32</v>
      </c>
      <c r="AX326" s="14" t="s">
        <v>80</v>
      </c>
      <c r="AY326" s="250" t="s">
        <v>130</v>
      </c>
    </row>
    <row r="327" s="2" customFormat="1" ht="21.75" customHeight="1">
      <c r="A327" s="37"/>
      <c r="B327" s="38"/>
      <c r="C327" s="251" t="s">
        <v>315</v>
      </c>
      <c r="D327" s="251" t="s">
        <v>194</v>
      </c>
      <c r="E327" s="252" t="s">
        <v>497</v>
      </c>
      <c r="F327" s="253" t="s">
        <v>498</v>
      </c>
      <c r="G327" s="254" t="s">
        <v>154</v>
      </c>
      <c r="H327" s="255">
        <v>0.41199999999999998</v>
      </c>
      <c r="I327" s="256"/>
      <c r="J327" s="257">
        <f>ROUND(I327*H327,2)</f>
        <v>0</v>
      </c>
      <c r="K327" s="258"/>
      <c r="L327" s="259"/>
      <c r="M327" s="260" t="s">
        <v>1</v>
      </c>
      <c r="N327" s="261" t="s">
        <v>40</v>
      </c>
      <c r="O327" s="90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6" t="s">
        <v>202</v>
      </c>
      <c r="AT327" s="226" t="s">
        <v>194</v>
      </c>
      <c r="AU327" s="226" t="s">
        <v>84</v>
      </c>
      <c r="AY327" s="16" t="s">
        <v>130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16" t="s">
        <v>80</v>
      </c>
      <c r="BK327" s="227">
        <f>ROUND(I327*H327,2)</f>
        <v>0</v>
      </c>
      <c r="BL327" s="16" t="s">
        <v>168</v>
      </c>
      <c r="BM327" s="226" t="s">
        <v>499</v>
      </c>
    </row>
    <row r="328" s="2" customFormat="1" ht="24.15" customHeight="1">
      <c r="A328" s="37"/>
      <c r="B328" s="38"/>
      <c r="C328" s="214" t="s">
        <v>500</v>
      </c>
      <c r="D328" s="214" t="s">
        <v>133</v>
      </c>
      <c r="E328" s="215" t="s">
        <v>501</v>
      </c>
      <c r="F328" s="216" t="s">
        <v>502</v>
      </c>
      <c r="G328" s="217" t="s">
        <v>172</v>
      </c>
      <c r="H328" s="218">
        <v>14.85</v>
      </c>
      <c r="I328" s="219"/>
      <c r="J328" s="220">
        <f>ROUND(I328*H328,2)</f>
        <v>0</v>
      </c>
      <c r="K328" s="221"/>
      <c r="L328" s="43"/>
      <c r="M328" s="222" t="s">
        <v>1</v>
      </c>
      <c r="N328" s="223" t="s">
        <v>40</v>
      </c>
      <c r="O328" s="90"/>
      <c r="P328" s="224">
        <f>O328*H328</f>
        <v>0</v>
      </c>
      <c r="Q328" s="224">
        <v>0</v>
      </c>
      <c r="R328" s="224">
        <f>Q328*H328</f>
        <v>0</v>
      </c>
      <c r="S328" s="224">
        <v>0</v>
      </c>
      <c r="T328" s="225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26" t="s">
        <v>168</v>
      </c>
      <c r="AT328" s="226" t="s">
        <v>133</v>
      </c>
      <c r="AU328" s="226" t="s">
        <v>84</v>
      </c>
      <c r="AY328" s="16" t="s">
        <v>130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16" t="s">
        <v>80</v>
      </c>
      <c r="BK328" s="227">
        <f>ROUND(I328*H328,2)</f>
        <v>0</v>
      </c>
      <c r="BL328" s="16" t="s">
        <v>168</v>
      </c>
      <c r="BM328" s="226" t="s">
        <v>503</v>
      </c>
    </row>
    <row r="329" s="13" customFormat="1">
      <c r="A329" s="13"/>
      <c r="B329" s="228"/>
      <c r="C329" s="229"/>
      <c r="D329" s="230" t="s">
        <v>141</v>
      </c>
      <c r="E329" s="231" t="s">
        <v>1</v>
      </c>
      <c r="F329" s="232" t="s">
        <v>504</v>
      </c>
      <c r="G329" s="229"/>
      <c r="H329" s="233">
        <v>14.85</v>
      </c>
      <c r="I329" s="234"/>
      <c r="J329" s="229"/>
      <c r="K329" s="229"/>
      <c r="L329" s="235"/>
      <c r="M329" s="236"/>
      <c r="N329" s="237"/>
      <c r="O329" s="237"/>
      <c r="P329" s="237"/>
      <c r="Q329" s="237"/>
      <c r="R329" s="237"/>
      <c r="S329" s="237"/>
      <c r="T329" s="23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9" t="s">
        <v>141</v>
      </c>
      <c r="AU329" s="239" t="s">
        <v>84</v>
      </c>
      <c r="AV329" s="13" t="s">
        <v>84</v>
      </c>
      <c r="AW329" s="13" t="s">
        <v>32</v>
      </c>
      <c r="AX329" s="13" t="s">
        <v>75</v>
      </c>
      <c r="AY329" s="239" t="s">
        <v>130</v>
      </c>
    </row>
    <row r="330" s="14" customFormat="1">
      <c r="A330" s="14"/>
      <c r="B330" s="240"/>
      <c r="C330" s="241"/>
      <c r="D330" s="230" t="s">
        <v>141</v>
      </c>
      <c r="E330" s="242" t="s">
        <v>1</v>
      </c>
      <c r="F330" s="243" t="s">
        <v>143</v>
      </c>
      <c r="G330" s="241"/>
      <c r="H330" s="244">
        <v>14.85</v>
      </c>
      <c r="I330" s="245"/>
      <c r="J330" s="241"/>
      <c r="K330" s="241"/>
      <c r="L330" s="246"/>
      <c r="M330" s="247"/>
      <c r="N330" s="248"/>
      <c r="O330" s="248"/>
      <c r="P330" s="248"/>
      <c r="Q330" s="248"/>
      <c r="R330" s="248"/>
      <c r="S330" s="248"/>
      <c r="T330" s="24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0" t="s">
        <v>141</v>
      </c>
      <c r="AU330" s="250" t="s">
        <v>84</v>
      </c>
      <c r="AV330" s="14" t="s">
        <v>137</v>
      </c>
      <c r="AW330" s="14" t="s">
        <v>32</v>
      </c>
      <c r="AX330" s="14" t="s">
        <v>80</v>
      </c>
      <c r="AY330" s="250" t="s">
        <v>130</v>
      </c>
    </row>
    <row r="331" s="2" customFormat="1" ht="24.15" customHeight="1">
      <c r="A331" s="37"/>
      <c r="B331" s="38"/>
      <c r="C331" s="214" t="s">
        <v>319</v>
      </c>
      <c r="D331" s="214" t="s">
        <v>133</v>
      </c>
      <c r="E331" s="215" t="s">
        <v>505</v>
      </c>
      <c r="F331" s="216" t="s">
        <v>506</v>
      </c>
      <c r="G331" s="217" t="s">
        <v>154</v>
      </c>
      <c r="H331" s="218">
        <v>0.41599999999999998</v>
      </c>
      <c r="I331" s="219"/>
      <c r="J331" s="220">
        <f>ROUND(I331*H331,2)</f>
        <v>0</v>
      </c>
      <c r="K331" s="221"/>
      <c r="L331" s="43"/>
      <c r="M331" s="222" t="s">
        <v>1</v>
      </c>
      <c r="N331" s="223" t="s">
        <v>40</v>
      </c>
      <c r="O331" s="90"/>
      <c r="P331" s="224">
        <f>O331*H331</f>
        <v>0</v>
      </c>
      <c r="Q331" s="224">
        <v>0</v>
      </c>
      <c r="R331" s="224">
        <f>Q331*H331</f>
        <v>0</v>
      </c>
      <c r="S331" s="224">
        <v>0</v>
      </c>
      <c r="T331" s="225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6" t="s">
        <v>168</v>
      </c>
      <c r="AT331" s="226" t="s">
        <v>133</v>
      </c>
      <c r="AU331" s="226" t="s">
        <v>84</v>
      </c>
      <c r="AY331" s="16" t="s">
        <v>130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16" t="s">
        <v>80</v>
      </c>
      <c r="BK331" s="227">
        <f>ROUND(I331*H331,2)</f>
        <v>0</v>
      </c>
      <c r="BL331" s="16" t="s">
        <v>168</v>
      </c>
      <c r="BM331" s="226" t="s">
        <v>507</v>
      </c>
    </row>
    <row r="332" s="2" customFormat="1" ht="24.15" customHeight="1">
      <c r="A332" s="37"/>
      <c r="B332" s="38"/>
      <c r="C332" s="214" t="s">
        <v>508</v>
      </c>
      <c r="D332" s="214" t="s">
        <v>133</v>
      </c>
      <c r="E332" s="215" t="s">
        <v>509</v>
      </c>
      <c r="F332" s="216" t="s">
        <v>510</v>
      </c>
      <c r="G332" s="217" t="s">
        <v>436</v>
      </c>
      <c r="H332" s="262"/>
      <c r="I332" s="219"/>
      <c r="J332" s="220">
        <f>ROUND(I332*H332,2)</f>
        <v>0</v>
      </c>
      <c r="K332" s="221"/>
      <c r="L332" s="43"/>
      <c r="M332" s="222" t="s">
        <v>1</v>
      </c>
      <c r="N332" s="223" t="s">
        <v>40</v>
      </c>
      <c r="O332" s="90"/>
      <c r="P332" s="224">
        <f>O332*H332</f>
        <v>0</v>
      </c>
      <c r="Q332" s="224">
        <v>0</v>
      </c>
      <c r="R332" s="224">
        <f>Q332*H332</f>
        <v>0</v>
      </c>
      <c r="S332" s="224">
        <v>0</v>
      </c>
      <c r="T332" s="225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26" t="s">
        <v>168</v>
      </c>
      <c r="AT332" s="226" t="s">
        <v>133</v>
      </c>
      <c r="AU332" s="226" t="s">
        <v>84</v>
      </c>
      <c r="AY332" s="16" t="s">
        <v>130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16" t="s">
        <v>80</v>
      </c>
      <c r="BK332" s="227">
        <f>ROUND(I332*H332,2)</f>
        <v>0</v>
      </c>
      <c r="BL332" s="16" t="s">
        <v>168</v>
      </c>
      <c r="BM332" s="226" t="s">
        <v>511</v>
      </c>
    </row>
    <row r="333" s="12" customFormat="1" ht="22.8" customHeight="1">
      <c r="A333" s="12"/>
      <c r="B333" s="198"/>
      <c r="C333" s="199"/>
      <c r="D333" s="200" t="s">
        <v>74</v>
      </c>
      <c r="E333" s="212" t="s">
        <v>512</v>
      </c>
      <c r="F333" s="212" t="s">
        <v>513</v>
      </c>
      <c r="G333" s="199"/>
      <c r="H333" s="199"/>
      <c r="I333" s="202"/>
      <c r="J333" s="213">
        <f>BK333</f>
        <v>0</v>
      </c>
      <c r="K333" s="199"/>
      <c r="L333" s="204"/>
      <c r="M333" s="205"/>
      <c r="N333" s="206"/>
      <c r="O333" s="206"/>
      <c r="P333" s="207">
        <f>SUM(P334:P368)</f>
        <v>0</v>
      </c>
      <c r="Q333" s="206"/>
      <c r="R333" s="207">
        <f>SUM(R334:R368)</f>
        <v>0</v>
      </c>
      <c r="S333" s="206"/>
      <c r="T333" s="208">
        <f>SUM(T334:T368)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9" t="s">
        <v>84</v>
      </c>
      <c r="AT333" s="210" t="s">
        <v>74</v>
      </c>
      <c r="AU333" s="210" t="s">
        <v>80</v>
      </c>
      <c r="AY333" s="209" t="s">
        <v>130</v>
      </c>
      <c r="BK333" s="211">
        <f>SUM(BK334:BK368)</f>
        <v>0</v>
      </c>
    </row>
    <row r="334" s="2" customFormat="1" ht="24.15" customHeight="1">
      <c r="A334" s="37"/>
      <c r="B334" s="38"/>
      <c r="C334" s="214" t="s">
        <v>323</v>
      </c>
      <c r="D334" s="214" t="s">
        <v>133</v>
      </c>
      <c r="E334" s="215" t="s">
        <v>514</v>
      </c>
      <c r="F334" s="216" t="s">
        <v>515</v>
      </c>
      <c r="G334" s="217" t="s">
        <v>140</v>
      </c>
      <c r="H334" s="218">
        <v>7.7850000000000001</v>
      </c>
      <c r="I334" s="219"/>
      <c r="J334" s="220">
        <f>ROUND(I334*H334,2)</f>
        <v>0</v>
      </c>
      <c r="K334" s="221"/>
      <c r="L334" s="43"/>
      <c r="M334" s="222" t="s">
        <v>1</v>
      </c>
      <c r="N334" s="223" t="s">
        <v>40</v>
      </c>
      <c r="O334" s="90"/>
      <c r="P334" s="224">
        <f>O334*H334</f>
        <v>0</v>
      </c>
      <c r="Q334" s="224">
        <v>0</v>
      </c>
      <c r="R334" s="224">
        <f>Q334*H334</f>
        <v>0</v>
      </c>
      <c r="S334" s="224">
        <v>0</v>
      </c>
      <c r="T334" s="225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26" t="s">
        <v>168</v>
      </c>
      <c r="AT334" s="226" t="s">
        <v>133</v>
      </c>
      <c r="AU334" s="226" t="s">
        <v>84</v>
      </c>
      <c r="AY334" s="16" t="s">
        <v>130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16" t="s">
        <v>80</v>
      </c>
      <c r="BK334" s="227">
        <f>ROUND(I334*H334,2)</f>
        <v>0</v>
      </c>
      <c r="BL334" s="16" t="s">
        <v>168</v>
      </c>
      <c r="BM334" s="226" t="s">
        <v>516</v>
      </c>
    </row>
    <row r="335" s="13" customFormat="1">
      <c r="A335" s="13"/>
      <c r="B335" s="228"/>
      <c r="C335" s="229"/>
      <c r="D335" s="230" t="s">
        <v>141</v>
      </c>
      <c r="E335" s="231" t="s">
        <v>1</v>
      </c>
      <c r="F335" s="232" t="s">
        <v>517</v>
      </c>
      <c r="G335" s="229"/>
      <c r="H335" s="233">
        <v>7.7850000000000001</v>
      </c>
      <c r="I335" s="234"/>
      <c r="J335" s="229"/>
      <c r="K335" s="229"/>
      <c r="L335" s="235"/>
      <c r="M335" s="236"/>
      <c r="N335" s="237"/>
      <c r="O335" s="237"/>
      <c r="P335" s="237"/>
      <c r="Q335" s="237"/>
      <c r="R335" s="237"/>
      <c r="S335" s="237"/>
      <c r="T335" s="23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9" t="s">
        <v>141</v>
      </c>
      <c r="AU335" s="239" t="s">
        <v>84</v>
      </c>
      <c r="AV335" s="13" t="s">
        <v>84</v>
      </c>
      <c r="AW335" s="13" t="s">
        <v>32</v>
      </c>
      <c r="AX335" s="13" t="s">
        <v>75</v>
      </c>
      <c r="AY335" s="239" t="s">
        <v>130</v>
      </c>
    </row>
    <row r="336" s="14" customFormat="1">
      <c r="A336" s="14"/>
      <c r="B336" s="240"/>
      <c r="C336" s="241"/>
      <c r="D336" s="230" t="s">
        <v>141</v>
      </c>
      <c r="E336" s="242" t="s">
        <v>1</v>
      </c>
      <c r="F336" s="243" t="s">
        <v>143</v>
      </c>
      <c r="G336" s="241"/>
      <c r="H336" s="244">
        <v>7.7850000000000001</v>
      </c>
      <c r="I336" s="245"/>
      <c r="J336" s="241"/>
      <c r="K336" s="241"/>
      <c r="L336" s="246"/>
      <c r="M336" s="247"/>
      <c r="N336" s="248"/>
      <c r="O336" s="248"/>
      <c r="P336" s="248"/>
      <c r="Q336" s="248"/>
      <c r="R336" s="248"/>
      <c r="S336" s="248"/>
      <c r="T336" s="24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0" t="s">
        <v>141</v>
      </c>
      <c r="AU336" s="250" t="s">
        <v>84</v>
      </c>
      <c r="AV336" s="14" t="s">
        <v>137</v>
      </c>
      <c r="AW336" s="14" t="s">
        <v>32</v>
      </c>
      <c r="AX336" s="14" t="s">
        <v>80</v>
      </c>
      <c r="AY336" s="250" t="s">
        <v>130</v>
      </c>
    </row>
    <row r="337" s="2" customFormat="1" ht="24.15" customHeight="1">
      <c r="A337" s="37"/>
      <c r="B337" s="38"/>
      <c r="C337" s="214" t="s">
        <v>518</v>
      </c>
      <c r="D337" s="214" t="s">
        <v>133</v>
      </c>
      <c r="E337" s="215" t="s">
        <v>519</v>
      </c>
      <c r="F337" s="216" t="s">
        <v>520</v>
      </c>
      <c r="G337" s="217" t="s">
        <v>140</v>
      </c>
      <c r="H337" s="218">
        <v>7.4199999999999999</v>
      </c>
      <c r="I337" s="219"/>
      <c r="J337" s="220">
        <f>ROUND(I337*H337,2)</f>
        <v>0</v>
      </c>
      <c r="K337" s="221"/>
      <c r="L337" s="43"/>
      <c r="M337" s="222" t="s">
        <v>1</v>
      </c>
      <c r="N337" s="223" t="s">
        <v>40</v>
      </c>
      <c r="O337" s="90"/>
      <c r="P337" s="224">
        <f>O337*H337</f>
        <v>0</v>
      </c>
      <c r="Q337" s="224">
        <v>0</v>
      </c>
      <c r="R337" s="224">
        <f>Q337*H337</f>
        <v>0</v>
      </c>
      <c r="S337" s="224">
        <v>0</v>
      </c>
      <c r="T337" s="225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6" t="s">
        <v>168</v>
      </c>
      <c r="AT337" s="226" t="s">
        <v>133</v>
      </c>
      <c r="AU337" s="226" t="s">
        <v>84</v>
      </c>
      <c r="AY337" s="16" t="s">
        <v>130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16" t="s">
        <v>80</v>
      </c>
      <c r="BK337" s="227">
        <f>ROUND(I337*H337,2)</f>
        <v>0</v>
      </c>
      <c r="BL337" s="16" t="s">
        <v>168</v>
      </c>
      <c r="BM337" s="226" t="s">
        <v>521</v>
      </c>
    </row>
    <row r="338" s="13" customFormat="1">
      <c r="A338" s="13"/>
      <c r="B338" s="228"/>
      <c r="C338" s="229"/>
      <c r="D338" s="230" t="s">
        <v>141</v>
      </c>
      <c r="E338" s="231" t="s">
        <v>1</v>
      </c>
      <c r="F338" s="232" t="s">
        <v>522</v>
      </c>
      <c r="G338" s="229"/>
      <c r="H338" s="233">
        <v>7.4199999999999999</v>
      </c>
      <c r="I338" s="234"/>
      <c r="J338" s="229"/>
      <c r="K338" s="229"/>
      <c r="L338" s="235"/>
      <c r="M338" s="236"/>
      <c r="N338" s="237"/>
      <c r="O338" s="237"/>
      <c r="P338" s="237"/>
      <c r="Q338" s="237"/>
      <c r="R338" s="237"/>
      <c r="S338" s="237"/>
      <c r="T338" s="23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141</v>
      </c>
      <c r="AU338" s="239" t="s">
        <v>84</v>
      </c>
      <c r="AV338" s="13" t="s">
        <v>84</v>
      </c>
      <c r="AW338" s="13" t="s">
        <v>32</v>
      </c>
      <c r="AX338" s="13" t="s">
        <v>75</v>
      </c>
      <c r="AY338" s="239" t="s">
        <v>130</v>
      </c>
    </row>
    <row r="339" s="14" customFormat="1">
      <c r="A339" s="14"/>
      <c r="B339" s="240"/>
      <c r="C339" s="241"/>
      <c r="D339" s="230" t="s">
        <v>141</v>
      </c>
      <c r="E339" s="242" t="s">
        <v>1</v>
      </c>
      <c r="F339" s="243" t="s">
        <v>143</v>
      </c>
      <c r="G339" s="241"/>
      <c r="H339" s="244">
        <v>7.4199999999999999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0" t="s">
        <v>141</v>
      </c>
      <c r="AU339" s="250" t="s">
        <v>84</v>
      </c>
      <c r="AV339" s="14" t="s">
        <v>137</v>
      </c>
      <c r="AW339" s="14" t="s">
        <v>32</v>
      </c>
      <c r="AX339" s="14" t="s">
        <v>80</v>
      </c>
      <c r="AY339" s="250" t="s">
        <v>130</v>
      </c>
    </row>
    <row r="340" s="2" customFormat="1" ht="24.15" customHeight="1">
      <c r="A340" s="37"/>
      <c r="B340" s="38"/>
      <c r="C340" s="214" t="s">
        <v>326</v>
      </c>
      <c r="D340" s="214" t="s">
        <v>133</v>
      </c>
      <c r="E340" s="215" t="s">
        <v>523</v>
      </c>
      <c r="F340" s="216" t="s">
        <v>524</v>
      </c>
      <c r="G340" s="217" t="s">
        <v>140</v>
      </c>
      <c r="H340" s="218">
        <v>8.9489999999999998</v>
      </c>
      <c r="I340" s="219"/>
      <c r="J340" s="220">
        <f>ROUND(I340*H340,2)</f>
        <v>0</v>
      </c>
      <c r="K340" s="221"/>
      <c r="L340" s="43"/>
      <c r="M340" s="222" t="s">
        <v>1</v>
      </c>
      <c r="N340" s="223" t="s">
        <v>40</v>
      </c>
      <c r="O340" s="90"/>
      <c r="P340" s="224">
        <f>O340*H340</f>
        <v>0</v>
      </c>
      <c r="Q340" s="224">
        <v>0</v>
      </c>
      <c r="R340" s="224">
        <f>Q340*H340</f>
        <v>0</v>
      </c>
      <c r="S340" s="224">
        <v>0</v>
      </c>
      <c r="T340" s="225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26" t="s">
        <v>168</v>
      </c>
      <c r="AT340" s="226" t="s">
        <v>133</v>
      </c>
      <c r="AU340" s="226" t="s">
        <v>84</v>
      </c>
      <c r="AY340" s="16" t="s">
        <v>130</v>
      </c>
      <c r="BE340" s="227">
        <f>IF(N340="základní",J340,0)</f>
        <v>0</v>
      </c>
      <c r="BF340" s="227">
        <f>IF(N340="snížená",J340,0)</f>
        <v>0</v>
      </c>
      <c r="BG340" s="227">
        <f>IF(N340="zákl. přenesená",J340,0)</f>
        <v>0</v>
      </c>
      <c r="BH340" s="227">
        <f>IF(N340="sníž. přenesená",J340,0)</f>
        <v>0</v>
      </c>
      <c r="BI340" s="227">
        <f>IF(N340="nulová",J340,0)</f>
        <v>0</v>
      </c>
      <c r="BJ340" s="16" t="s">
        <v>80</v>
      </c>
      <c r="BK340" s="227">
        <f>ROUND(I340*H340,2)</f>
        <v>0</v>
      </c>
      <c r="BL340" s="16" t="s">
        <v>168</v>
      </c>
      <c r="BM340" s="226" t="s">
        <v>525</v>
      </c>
    </row>
    <row r="341" s="13" customFormat="1">
      <c r="A341" s="13"/>
      <c r="B341" s="228"/>
      <c r="C341" s="229"/>
      <c r="D341" s="230" t="s">
        <v>141</v>
      </c>
      <c r="E341" s="231" t="s">
        <v>1</v>
      </c>
      <c r="F341" s="232" t="s">
        <v>479</v>
      </c>
      <c r="G341" s="229"/>
      <c r="H341" s="233">
        <v>4.7450000000000001</v>
      </c>
      <c r="I341" s="234"/>
      <c r="J341" s="229"/>
      <c r="K341" s="229"/>
      <c r="L341" s="235"/>
      <c r="M341" s="236"/>
      <c r="N341" s="237"/>
      <c r="O341" s="237"/>
      <c r="P341" s="237"/>
      <c r="Q341" s="237"/>
      <c r="R341" s="237"/>
      <c r="S341" s="237"/>
      <c r="T341" s="23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9" t="s">
        <v>141</v>
      </c>
      <c r="AU341" s="239" t="s">
        <v>84</v>
      </c>
      <c r="AV341" s="13" t="s">
        <v>84</v>
      </c>
      <c r="AW341" s="13" t="s">
        <v>32</v>
      </c>
      <c r="AX341" s="13" t="s">
        <v>75</v>
      </c>
      <c r="AY341" s="239" t="s">
        <v>130</v>
      </c>
    </row>
    <row r="342" s="13" customFormat="1">
      <c r="A342" s="13"/>
      <c r="B342" s="228"/>
      <c r="C342" s="229"/>
      <c r="D342" s="230" t="s">
        <v>141</v>
      </c>
      <c r="E342" s="231" t="s">
        <v>1</v>
      </c>
      <c r="F342" s="232" t="s">
        <v>480</v>
      </c>
      <c r="G342" s="229"/>
      <c r="H342" s="233">
        <v>4.2039999999999997</v>
      </c>
      <c r="I342" s="234"/>
      <c r="J342" s="229"/>
      <c r="K342" s="229"/>
      <c r="L342" s="235"/>
      <c r="M342" s="236"/>
      <c r="N342" s="237"/>
      <c r="O342" s="237"/>
      <c r="P342" s="237"/>
      <c r="Q342" s="237"/>
      <c r="R342" s="237"/>
      <c r="S342" s="237"/>
      <c r="T342" s="23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9" t="s">
        <v>141</v>
      </c>
      <c r="AU342" s="239" t="s">
        <v>84</v>
      </c>
      <c r="AV342" s="13" t="s">
        <v>84</v>
      </c>
      <c r="AW342" s="13" t="s">
        <v>32</v>
      </c>
      <c r="AX342" s="13" t="s">
        <v>75</v>
      </c>
      <c r="AY342" s="239" t="s">
        <v>130</v>
      </c>
    </row>
    <row r="343" s="14" customFormat="1">
      <c r="A343" s="14"/>
      <c r="B343" s="240"/>
      <c r="C343" s="241"/>
      <c r="D343" s="230" t="s">
        <v>141</v>
      </c>
      <c r="E343" s="242" t="s">
        <v>1</v>
      </c>
      <c r="F343" s="243" t="s">
        <v>143</v>
      </c>
      <c r="G343" s="241"/>
      <c r="H343" s="244">
        <v>8.9489999999999998</v>
      </c>
      <c r="I343" s="245"/>
      <c r="J343" s="241"/>
      <c r="K343" s="241"/>
      <c r="L343" s="246"/>
      <c r="M343" s="247"/>
      <c r="N343" s="248"/>
      <c r="O343" s="248"/>
      <c r="P343" s="248"/>
      <c r="Q343" s="248"/>
      <c r="R343" s="248"/>
      <c r="S343" s="248"/>
      <c r="T343" s="24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0" t="s">
        <v>141</v>
      </c>
      <c r="AU343" s="250" t="s">
        <v>84</v>
      </c>
      <c r="AV343" s="14" t="s">
        <v>137</v>
      </c>
      <c r="AW343" s="14" t="s">
        <v>32</v>
      </c>
      <c r="AX343" s="14" t="s">
        <v>80</v>
      </c>
      <c r="AY343" s="250" t="s">
        <v>130</v>
      </c>
    </row>
    <row r="344" s="2" customFormat="1" ht="16.5" customHeight="1">
      <c r="A344" s="37"/>
      <c r="B344" s="38"/>
      <c r="C344" s="214" t="s">
        <v>526</v>
      </c>
      <c r="D344" s="214" t="s">
        <v>133</v>
      </c>
      <c r="E344" s="215" t="s">
        <v>527</v>
      </c>
      <c r="F344" s="216" t="s">
        <v>528</v>
      </c>
      <c r="G344" s="217" t="s">
        <v>140</v>
      </c>
      <c r="H344" s="218">
        <v>8.9489999999999998</v>
      </c>
      <c r="I344" s="219"/>
      <c r="J344" s="220">
        <f>ROUND(I344*H344,2)</f>
        <v>0</v>
      </c>
      <c r="K344" s="221"/>
      <c r="L344" s="43"/>
      <c r="M344" s="222" t="s">
        <v>1</v>
      </c>
      <c r="N344" s="223" t="s">
        <v>40</v>
      </c>
      <c r="O344" s="90"/>
      <c r="P344" s="224">
        <f>O344*H344</f>
        <v>0</v>
      </c>
      <c r="Q344" s="224">
        <v>0</v>
      </c>
      <c r="R344" s="224">
        <f>Q344*H344</f>
        <v>0</v>
      </c>
      <c r="S344" s="224">
        <v>0</v>
      </c>
      <c r="T344" s="225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6" t="s">
        <v>168</v>
      </c>
      <c r="AT344" s="226" t="s">
        <v>133</v>
      </c>
      <c r="AU344" s="226" t="s">
        <v>84</v>
      </c>
      <c r="AY344" s="16" t="s">
        <v>130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16" t="s">
        <v>80</v>
      </c>
      <c r="BK344" s="227">
        <f>ROUND(I344*H344,2)</f>
        <v>0</v>
      </c>
      <c r="BL344" s="16" t="s">
        <v>168</v>
      </c>
      <c r="BM344" s="226" t="s">
        <v>529</v>
      </c>
    </row>
    <row r="345" s="13" customFormat="1">
      <c r="A345" s="13"/>
      <c r="B345" s="228"/>
      <c r="C345" s="229"/>
      <c r="D345" s="230" t="s">
        <v>141</v>
      </c>
      <c r="E345" s="231" t="s">
        <v>1</v>
      </c>
      <c r="F345" s="232" t="s">
        <v>479</v>
      </c>
      <c r="G345" s="229"/>
      <c r="H345" s="233">
        <v>4.7450000000000001</v>
      </c>
      <c r="I345" s="234"/>
      <c r="J345" s="229"/>
      <c r="K345" s="229"/>
      <c r="L345" s="235"/>
      <c r="M345" s="236"/>
      <c r="N345" s="237"/>
      <c r="O345" s="237"/>
      <c r="P345" s="237"/>
      <c r="Q345" s="237"/>
      <c r="R345" s="237"/>
      <c r="S345" s="237"/>
      <c r="T345" s="23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9" t="s">
        <v>141</v>
      </c>
      <c r="AU345" s="239" t="s">
        <v>84</v>
      </c>
      <c r="AV345" s="13" t="s">
        <v>84</v>
      </c>
      <c r="AW345" s="13" t="s">
        <v>32</v>
      </c>
      <c r="AX345" s="13" t="s">
        <v>75</v>
      </c>
      <c r="AY345" s="239" t="s">
        <v>130</v>
      </c>
    </row>
    <row r="346" s="13" customFormat="1">
      <c r="A346" s="13"/>
      <c r="B346" s="228"/>
      <c r="C346" s="229"/>
      <c r="D346" s="230" t="s">
        <v>141</v>
      </c>
      <c r="E346" s="231" t="s">
        <v>1</v>
      </c>
      <c r="F346" s="232" t="s">
        <v>480</v>
      </c>
      <c r="G346" s="229"/>
      <c r="H346" s="233">
        <v>4.2039999999999997</v>
      </c>
      <c r="I346" s="234"/>
      <c r="J346" s="229"/>
      <c r="K346" s="229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141</v>
      </c>
      <c r="AU346" s="239" t="s">
        <v>84</v>
      </c>
      <c r="AV346" s="13" t="s">
        <v>84</v>
      </c>
      <c r="AW346" s="13" t="s">
        <v>32</v>
      </c>
      <c r="AX346" s="13" t="s">
        <v>75</v>
      </c>
      <c r="AY346" s="239" t="s">
        <v>130</v>
      </c>
    </row>
    <row r="347" s="14" customFormat="1">
      <c r="A347" s="14"/>
      <c r="B347" s="240"/>
      <c r="C347" s="241"/>
      <c r="D347" s="230" t="s">
        <v>141</v>
      </c>
      <c r="E347" s="242" t="s">
        <v>1</v>
      </c>
      <c r="F347" s="243" t="s">
        <v>143</v>
      </c>
      <c r="G347" s="241"/>
      <c r="H347" s="244">
        <v>8.9489999999999998</v>
      </c>
      <c r="I347" s="245"/>
      <c r="J347" s="241"/>
      <c r="K347" s="241"/>
      <c r="L347" s="246"/>
      <c r="M347" s="247"/>
      <c r="N347" s="248"/>
      <c r="O347" s="248"/>
      <c r="P347" s="248"/>
      <c r="Q347" s="248"/>
      <c r="R347" s="248"/>
      <c r="S347" s="248"/>
      <c r="T347" s="24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0" t="s">
        <v>141</v>
      </c>
      <c r="AU347" s="250" t="s">
        <v>84</v>
      </c>
      <c r="AV347" s="14" t="s">
        <v>137</v>
      </c>
      <c r="AW347" s="14" t="s">
        <v>32</v>
      </c>
      <c r="AX347" s="14" t="s">
        <v>80</v>
      </c>
      <c r="AY347" s="250" t="s">
        <v>130</v>
      </c>
    </row>
    <row r="348" s="2" customFormat="1" ht="24.15" customHeight="1">
      <c r="A348" s="37"/>
      <c r="B348" s="38"/>
      <c r="C348" s="251" t="s">
        <v>331</v>
      </c>
      <c r="D348" s="251" t="s">
        <v>194</v>
      </c>
      <c r="E348" s="252" t="s">
        <v>530</v>
      </c>
      <c r="F348" s="253" t="s">
        <v>531</v>
      </c>
      <c r="G348" s="254" t="s">
        <v>140</v>
      </c>
      <c r="H348" s="255">
        <v>10.291</v>
      </c>
      <c r="I348" s="256"/>
      <c r="J348" s="257">
        <f>ROUND(I348*H348,2)</f>
        <v>0</v>
      </c>
      <c r="K348" s="258"/>
      <c r="L348" s="259"/>
      <c r="M348" s="260" t="s">
        <v>1</v>
      </c>
      <c r="N348" s="261" t="s">
        <v>40</v>
      </c>
      <c r="O348" s="90"/>
      <c r="P348" s="224">
        <f>O348*H348</f>
        <v>0</v>
      </c>
      <c r="Q348" s="224">
        <v>0</v>
      </c>
      <c r="R348" s="224">
        <f>Q348*H348</f>
        <v>0</v>
      </c>
      <c r="S348" s="224">
        <v>0</v>
      </c>
      <c r="T348" s="225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6" t="s">
        <v>202</v>
      </c>
      <c r="AT348" s="226" t="s">
        <v>194</v>
      </c>
      <c r="AU348" s="226" t="s">
        <v>84</v>
      </c>
      <c r="AY348" s="16" t="s">
        <v>130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16" t="s">
        <v>80</v>
      </c>
      <c r="BK348" s="227">
        <f>ROUND(I348*H348,2)</f>
        <v>0</v>
      </c>
      <c r="BL348" s="16" t="s">
        <v>168</v>
      </c>
      <c r="BM348" s="226" t="s">
        <v>532</v>
      </c>
    </row>
    <row r="349" s="13" customFormat="1">
      <c r="A349" s="13"/>
      <c r="B349" s="228"/>
      <c r="C349" s="229"/>
      <c r="D349" s="230" t="s">
        <v>141</v>
      </c>
      <c r="E349" s="231" t="s">
        <v>1</v>
      </c>
      <c r="F349" s="232" t="s">
        <v>533</v>
      </c>
      <c r="G349" s="229"/>
      <c r="H349" s="233">
        <v>10.291</v>
      </c>
      <c r="I349" s="234"/>
      <c r="J349" s="229"/>
      <c r="K349" s="229"/>
      <c r="L349" s="235"/>
      <c r="M349" s="236"/>
      <c r="N349" s="237"/>
      <c r="O349" s="237"/>
      <c r="P349" s="237"/>
      <c r="Q349" s="237"/>
      <c r="R349" s="237"/>
      <c r="S349" s="237"/>
      <c r="T349" s="23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9" t="s">
        <v>141</v>
      </c>
      <c r="AU349" s="239" t="s">
        <v>84</v>
      </c>
      <c r="AV349" s="13" t="s">
        <v>84</v>
      </c>
      <c r="AW349" s="13" t="s">
        <v>32</v>
      </c>
      <c r="AX349" s="13" t="s">
        <v>75</v>
      </c>
      <c r="AY349" s="239" t="s">
        <v>130</v>
      </c>
    </row>
    <row r="350" s="14" customFormat="1">
      <c r="A350" s="14"/>
      <c r="B350" s="240"/>
      <c r="C350" s="241"/>
      <c r="D350" s="230" t="s">
        <v>141</v>
      </c>
      <c r="E350" s="242" t="s">
        <v>1</v>
      </c>
      <c r="F350" s="243" t="s">
        <v>143</v>
      </c>
      <c r="G350" s="241"/>
      <c r="H350" s="244">
        <v>10.291</v>
      </c>
      <c r="I350" s="245"/>
      <c r="J350" s="241"/>
      <c r="K350" s="241"/>
      <c r="L350" s="246"/>
      <c r="M350" s="247"/>
      <c r="N350" s="248"/>
      <c r="O350" s="248"/>
      <c r="P350" s="248"/>
      <c r="Q350" s="248"/>
      <c r="R350" s="248"/>
      <c r="S350" s="248"/>
      <c r="T350" s="24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0" t="s">
        <v>141</v>
      </c>
      <c r="AU350" s="250" t="s">
        <v>84</v>
      </c>
      <c r="AV350" s="14" t="s">
        <v>137</v>
      </c>
      <c r="AW350" s="14" t="s">
        <v>32</v>
      </c>
      <c r="AX350" s="14" t="s">
        <v>80</v>
      </c>
      <c r="AY350" s="250" t="s">
        <v>130</v>
      </c>
    </row>
    <row r="351" s="2" customFormat="1" ht="21.75" customHeight="1">
      <c r="A351" s="37"/>
      <c r="B351" s="38"/>
      <c r="C351" s="214" t="s">
        <v>534</v>
      </c>
      <c r="D351" s="214" t="s">
        <v>133</v>
      </c>
      <c r="E351" s="215" t="s">
        <v>535</v>
      </c>
      <c r="F351" s="216" t="s">
        <v>536</v>
      </c>
      <c r="G351" s="217" t="s">
        <v>140</v>
      </c>
      <c r="H351" s="218">
        <v>13.694000000000001</v>
      </c>
      <c r="I351" s="219"/>
      <c r="J351" s="220">
        <f>ROUND(I351*H351,2)</f>
        <v>0</v>
      </c>
      <c r="K351" s="221"/>
      <c r="L351" s="43"/>
      <c r="M351" s="222" t="s">
        <v>1</v>
      </c>
      <c r="N351" s="223" t="s">
        <v>40</v>
      </c>
      <c r="O351" s="90"/>
      <c r="P351" s="224">
        <f>O351*H351</f>
        <v>0</v>
      </c>
      <c r="Q351" s="224">
        <v>0</v>
      </c>
      <c r="R351" s="224">
        <f>Q351*H351</f>
        <v>0</v>
      </c>
      <c r="S351" s="224">
        <v>0</v>
      </c>
      <c r="T351" s="225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26" t="s">
        <v>168</v>
      </c>
      <c r="AT351" s="226" t="s">
        <v>133</v>
      </c>
      <c r="AU351" s="226" t="s">
        <v>84</v>
      </c>
      <c r="AY351" s="16" t="s">
        <v>130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16" t="s">
        <v>80</v>
      </c>
      <c r="BK351" s="227">
        <f>ROUND(I351*H351,2)</f>
        <v>0</v>
      </c>
      <c r="BL351" s="16" t="s">
        <v>168</v>
      </c>
      <c r="BM351" s="226" t="s">
        <v>537</v>
      </c>
    </row>
    <row r="352" s="13" customFormat="1">
      <c r="A352" s="13"/>
      <c r="B352" s="228"/>
      <c r="C352" s="229"/>
      <c r="D352" s="230" t="s">
        <v>141</v>
      </c>
      <c r="E352" s="231" t="s">
        <v>1</v>
      </c>
      <c r="F352" s="232" t="s">
        <v>538</v>
      </c>
      <c r="G352" s="229"/>
      <c r="H352" s="233">
        <v>9.4900000000000002</v>
      </c>
      <c r="I352" s="234"/>
      <c r="J352" s="229"/>
      <c r="K352" s="229"/>
      <c r="L352" s="235"/>
      <c r="M352" s="236"/>
      <c r="N352" s="237"/>
      <c r="O352" s="237"/>
      <c r="P352" s="237"/>
      <c r="Q352" s="237"/>
      <c r="R352" s="237"/>
      <c r="S352" s="237"/>
      <c r="T352" s="23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141</v>
      </c>
      <c r="AU352" s="239" t="s">
        <v>84</v>
      </c>
      <c r="AV352" s="13" t="s">
        <v>84</v>
      </c>
      <c r="AW352" s="13" t="s">
        <v>32</v>
      </c>
      <c r="AX352" s="13" t="s">
        <v>75</v>
      </c>
      <c r="AY352" s="239" t="s">
        <v>130</v>
      </c>
    </row>
    <row r="353" s="13" customFormat="1">
      <c r="A353" s="13"/>
      <c r="B353" s="228"/>
      <c r="C353" s="229"/>
      <c r="D353" s="230" t="s">
        <v>141</v>
      </c>
      <c r="E353" s="231" t="s">
        <v>1</v>
      </c>
      <c r="F353" s="232" t="s">
        <v>480</v>
      </c>
      <c r="G353" s="229"/>
      <c r="H353" s="233">
        <v>4.2039999999999997</v>
      </c>
      <c r="I353" s="234"/>
      <c r="J353" s="229"/>
      <c r="K353" s="229"/>
      <c r="L353" s="235"/>
      <c r="M353" s="236"/>
      <c r="N353" s="237"/>
      <c r="O353" s="237"/>
      <c r="P353" s="237"/>
      <c r="Q353" s="237"/>
      <c r="R353" s="237"/>
      <c r="S353" s="237"/>
      <c r="T353" s="23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9" t="s">
        <v>141</v>
      </c>
      <c r="AU353" s="239" t="s">
        <v>84</v>
      </c>
      <c r="AV353" s="13" t="s">
        <v>84</v>
      </c>
      <c r="AW353" s="13" t="s">
        <v>32</v>
      </c>
      <c r="AX353" s="13" t="s">
        <v>75</v>
      </c>
      <c r="AY353" s="239" t="s">
        <v>130</v>
      </c>
    </row>
    <row r="354" s="14" customFormat="1">
      <c r="A354" s="14"/>
      <c r="B354" s="240"/>
      <c r="C354" s="241"/>
      <c r="D354" s="230" t="s">
        <v>141</v>
      </c>
      <c r="E354" s="242" t="s">
        <v>1</v>
      </c>
      <c r="F354" s="243" t="s">
        <v>143</v>
      </c>
      <c r="G354" s="241"/>
      <c r="H354" s="244">
        <v>13.693999999999999</v>
      </c>
      <c r="I354" s="245"/>
      <c r="J354" s="241"/>
      <c r="K354" s="241"/>
      <c r="L354" s="246"/>
      <c r="M354" s="247"/>
      <c r="N354" s="248"/>
      <c r="O354" s="248"/>
      <c r="P354" s="248"/>
      <c r="Q354" s="248"/>
      <c r="R354" s="248"/>
      <c r="S354" s="248"/>
      <c r="T354" s="24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0" t="s">
        <v>141</v>
      </c>
      <c r="AU354" s="250" t="s">
        <v>84</v>
      </c>
      <c r="AV354" s="14" t="s">
        <v>137</v>
      </c>
      <c r="AW354" s="14" t="s">
        <v>32</v>
      </c>
      <c r="AX354" s="14" t="s">
        <v>80</v>
      </c>
      <c r="AY354" s="250" t="s">
        <v>130</v>
      </c>
    </row>
    <row r="355" s="2" customFormat="1" ht="24.15" customHeight="1">
      <c r="A355" s="37"/>
      <c r="B355" s="38"/>
      <c r="C355" s="251" t="s">
        <v>335</v>
      </c>
      <c r="D355" s="251" t="s">
        <v>194</v>
      </c>
      <c r="E355" s="252" t="s">
        <v>539</v>
      </c>
      <c r="F355" s="253" t="s">
        <v>540</v>
      </c>
      <c r="G355" s="254" t="s">
        <v>140</v>
      </c>
      <c r="H355" s="255">
        <v>14.379</v>
      </c>
      <c r="I355" s="256"/>
      <c r="J355" s="257">
        <f>ROUND(I355*H355,2)</f>
        <v>0</v>
      </c>
      <c r="K355" s="258"/>
      <c r="L355" s="259"/>
      <c r="M355" s="260" t="s">
        <v>1</v>
      </c>
      <c r="N355" s="261" t="s">
        <v>40</v>
      </c>
      <c r="O355" s="90"/>
      <c r="P355" s="224">
        <f>O355*H355</f>
        <v>0</v>
      </c>
      <c r="Q355" s="224">
        <v>0</v>
      </c>
      <c r="R355" s="224">
        <f>Q355*H355</f>
        <v>0</v>
      </c>
      <c r="S355" s="224">
        <v>0</v>
      </c>
      <c r="T355" s="225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226" t="s">
        <v>202</v>
      </c>
      <c r="AT355" s="226" t="s">
        <v>194</v>
      </c>
      <c r="AU355" s="226" t="s">
        <v>84</v>
      </c>
      <c r="AY355" s="16" t="s">
        <v>130</v>
      </c>
      <c r="BE355" s="227">
        <f>IF(N355="základní",J355,0)</f>
        <v>0</v>
      </c>
      <c r="BF355" s="227">
        <f>IF(N355="snížená",J355,0)</f>
        <v>0</v>
      </c>
      <c r="BG355" s="227">
        <f>IF(N355="zákl. přenesená",J355,0)</f>
        <v>0</v>
      </c>
      <c r="BH355" s="227">
        <f>IF(N355="sníž. přenesená",J355,0)</f>
        <v>0</v>
      </c>
      <c r="BI355" s="227">
        <f>IF(N355="nulová",J355,0)</f>
        <v>0</v>
      </c>
      <c r="BJ355" s="16" t="s">
        <v>80</v>
      </c>
      <c r="BK355" s="227">
        <f>ROUND(I355*H355,2)</f>
        <v>0</v>
      </c>
      <c r="BL355" s="16" t="s">
        <v>168</v>
      </c>
      <c r="BM355" s="226" t="s">
        <v>541</v>
      </c>
    </row>
    <row r="356" s="13" customFormat="1">
      <c r="A356" s="13"/>
      <c r="B356" s="228"/>
      <c r="C356" s="229"/>
      <c r="D356" s="230" t="s">
        <v>141</v>
      </c>
      <c r="E356" s="231" t="s">
        <v>1</v>
      </c>
      <c r="F356" s="232" t="s">
        <v>542</v>
      </c>
      <c r="G356" s="229"/>
      <c r="H356" s="233">
        <v>14.379</v>
      </c>
      <c r="I356" s="234"/>
      <c r="J356" s="229"/>
      <c r="K356" s="229"/>
      <c r="L356" s="235"/>
      <c r="M356" s="236"/>
      <c r="N356" s="237"/>
      <c r="O356" s="237"/>
      <c r="P356" s="237"/>
      <c r="Q356" s="237"/>
      <c r="R356" s="237"/>
      <c r="S356" s="237"/>
      <c r="T356" s="23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9" t="s">
        <v>141</v>
      </c>
      <c r="AU356" s="239" t="s">
        <v>84</v>
      </c>
      <c r="AV356" s="13" t="s">
        <v>84</v>
      </c>
      <c r="AW356" s="13" t="s">
        <v>32</v>
      </c>
      <c r="AX356" s="13" t="s">
        <v>75</v>
      </c>
      <c r="AY356" s="239" t="s">
        <v>130</v>
      </c>
    </row>
    <row r="357" s="14" customFormat="1">
      <c r="A357" s="14"/>
      <c r="B357" s="240"/>
      <c r="C357" s="241"/>
      <c r="D357" s="230" t="s">
        <v>141</v>
      </c>
      <c r="E357" s="242" t="s">
        <v>1</v>
      </c>
      <c r="F357" s="243" t="s">
        <v>143</v>
      </c>
      <c r="G357" s="241"/>
      <c r="H357" s="244">
        <v>14.379</v>
      </c>
      <c r="I357" s="245"/>
      <c r="J357" s="241"/>
      <c r="K357" s="241"/>
      <c r="L357" s="246"/>
      <c r="M357" s="247"/>
      <c r="N357" s="248"/>
      <c r="O357" s="248"/>
      <c r="P357" s="248"/>
      <c r="Q357" s="248"/>
      <c r="R357" s="248"/>
      <c r="S357" s="248"/>
      <c r="T357" s="24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0" t="s">
        <v>141</v>
      </c>
      <c r="AU357" s="250" t="s">
        <v>84</v>
      </c>
      <c r="AV357" s="14" t="s">
        <v>137</v>
      </c>
      <c r="AW357" s="14" t="s">
        <v>32</v>
      </c>
      <c r="AX357" s="14" t="s">
        <v>80</v>
      </c>
      <c r="AY357" s="250" t="s">
        <v>130</v>
      </c>
    </row>
    <row r="358" s="2" customFormat="1" ht="24.15" customHeight="1">
      <c r="A358" s="37"/>
      <c r="B358" s="38"/>
      <c r="C358" s="251" t="s">
        <v>543</v>
      </c>
      <c r="D358" s="251" t="s">
        <v>194</v>
      </c>
      <c r="E358" s="252" t="s">
        <v>544</v>
      </c>
      <c r="F358" s="253" t="s">
        <v>545</v>
      </c>
      <c r="G358" s="254" t="s">
        <v>140</v>
      </c>
      <c r="H358" s="255">
        <v>4.7450000000000001</v>
      </c>
      <c r="I358" s="256"/>
      <c r="J358" s="257">
        <f>ROUND(I358*H358,2)</f>
        <v>0</v>
      </c>
      <c r="K358" s="258"/>
      <c r="L358" s="259"/>
      <c r="M358" s="260" t="s">
        <v>1</v>
      </c>
      <c r="N358" s="261" t="s">
        <v>40</v>
      </c>
      <c r="O358" s="90"/>
      <c r="P358" s="224">
        <f>O358*H358</f>
        <v>0</v>
      </c>
      <c r="Q358" s="224">
        <v>0</v>
      </c>
      <c r="R358" s="224">
        <f>Q358*H358</f>
        <v>0</v>
      </c>
      <c r="S358" s="224">
        <v>0</v>
      </c>
      <c r="T358" s="225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26" t="s">
        <v>202</v>
      </c>
      <c r="AT358" s="226" t="s">
        <v>194</v>
      </c>
      <c r="AU358" s="226" t="s">
        <v>84</v>
      </c>
      <c r="AY358" s="16" t="s">
        <v>130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16" t="s">
        <v>80</v>
      </c>
      <c r="BK358" s="227">
        <f>ROUND(I358*H358,2)</f>
        <v>0</v>
      </c>
      <c r="BL358" s="16" t="s">
        <v>168</v>
      </c>
      <c r="BM358" s="226" t="s">
        <v>546</v>
      </c>
    </row>
    <row r="359" s="13" customFormat="1">
      <c r="A359" s="13"/>
      <c r="B359" s="228"/>
      <c r="C359" s="229"/>
      <c r="D359" s="230" t="s">
        <v>141</v>
      </c>
      <c r="E359" s="231" t="s">
        <v>1</v>
      </c>
      <c r="F359" s="232" t="s">
        <v>479</v>
      </c>
      <c r="G359" s="229"/>
      <c r="H359" s="233">
        <v>4.7450000000000001</v>
      </c>
      <c r="I359" s="234"/>
      <c r="J359" s="229"/>
      <c r="K359" s="229"/>
      <c r="L359" s="235"/>
      <c r="M359" s="236"/>
      <c r="N359" s="237"/>
      <c r="O359" s="237"/>
      <c r="P359" s="237"/>
      <c r="Q359" s="237"/>
      <c r="R359" s="237"/>
      <c r="S359" s="237"/>
      <c r="T359" s="238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9" t="s">
        <v>141</v>
      </c>
      <c r="AU359" s="239" t="s">
        <v>84</v>
      </c>
      <c r="AV359" s="13" t="s">
        <v>84</v>
      </c>
      <c r="AW359" s="13" t="s">
        <v>32</v>
      </c>
      <c r="AX359" s="13" t="s">
        <v>75</v>
      </c>
      <c r="AY359" s="239" t="s">
        <v>130</v>
      </c>
    </row>
    <row r="360" s="14" customFormat="1">
      <c r="A360" s="14"/>
      <c r="B360" s="240"/>
      <c r="C360" s="241"/>
      <c r="D360" s="230" t="s">
        <v>141</v>
      </c>
      <c r="E360" s="242" t="s">
        <v>1</v>
      </c>
      <c r="F360" s="243" t="s">
        <v>143</v>
      </c>
      <c r="G360" s="241"/>
      <c r="H360" s="244">
        <v>4.7450000000000001</v>
      </c>
      <c r="I360" s="245"/>
      <c r="J360" s="241"/>
      <c r="K360" s="241"/>
      <c r="L360" s="246"/>
      <c r="M360" s="247"/>
      <c r="N360" s="248"/>
      <c r="O360" s="248"/>
      <c r="P360" s="248"/>
      <c r="Q360" s="248"/>
      <c r="R360" s="248"/>
      <c r="S360" s="248"/>
      <c r="T360" s="24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0" t="s">
        <v>141</v>
      </c>
      <c r="AU360" s="250" t="s">
        <v>84</v>
      </c>
      <c r="AV360" s="14" t="s">
        <v>137</v>
      </c>
      <c r="AW360" s="14" t="s">
        <v>32</v>
      </c>
      <c r="AX360" s="14" t="s">
        <v>80</v>
      </c>
      <c r="AY360" s="250" t="s">
        <v>130</v>
      </c>
    </row>
    <row r="361" s="2" customFormat="1" ht="21.75" customHeight="1">
      <c r="A361" s="37"/>
      <c r="B361" s="38"/>
      <c r="C361" s="214" t="s">
        <v>340</v>
      </c>
      <c r="D361" s="214" t="s">
        <v>133</v>
      </c>
      <c r="E361" s="215" t="s">
        <v>547</v>
      </c>
      <c r="F361" s="216" t="s">
        <v>548</v>
      </c>
      <c r="G361" s="217" t="s">
        <v>140</v>
      </c>
      <c r="H361" s="218">
        <v>3.6749999999999998</v>
      </c>
      <c r="I361" s="219"/>
      <c r="J361" s="220">
        <f>ROUND(I361*H361,2)</f>
        <v>0</v>
      </c>
      <c r="K361" s="221"/>
      <c r="L361" s="43"/>
      <c r="M361" s="222" t="s">
        <v>1</v>
      </c>
      <c r="N361" s="223" t="s">
        <v>40</v>
      </c>
      <c r="O361" s="90"/>
      <c r="P361" s="224">
        <f>O361*H361</f>
        <v>0</v>
      </c>
      <c r="Q361" s="224">
        <v>0</v>
      </c>
      <c r="R361" s="224">
        <f>Q361*H361</f>
        <v>0</v>
      </c>
      <c r="S361" s="224">
        <v>0</v>
      </c>
      <c r="T361" s="225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26" t="s">
        <v>168</v>
      </c>
      <c r="AT361" s="226" t="s">
        <v>133</v>
      </c>
      <c r="AU361" s="226" t="s">
        <v>84</v>
      </c>
      <c r="AY361" s="16" t="s">
        <v>130</v>
      </c>
      <c r="BE361" s="227">
        <f>IF(N361="základní",J361,0)</f>
        <v>0</v>
      </c>
      <c r="BF361" s="227">
        <f>IF(N361="snížená",J361,0)</f>
        <v>0</v>
      </c>
      <c r="BG361" s="227">
        <f>IF(N361="zákl. přenesená",J361,0)</f>
        <v>0</v>
      </c>
      <c r="BH361" s="227">
        <f>IF(N361="sníž. přenesená",J361,0)</f>
        <v>0</v>
      </c>
      <c r="BI361" s="227">
        <f>IF(N361="nulová",J361,0)</f>
        <v>0</v>
      </c>
      <c r="BJ361" s="16" t="s">
        <v>80</v>
      </c>
      <c r="BK361" s="227">
        <f>ROUND(I361*H361,2)</f>
        <v>0</v>
      </c>
      <c r="BL361" s="16" t="s">
        <v>168</v>
      </c>
      <c r="BM361" s="226" t="s">
        <v>549</v>
      </c>
    </row>
    <row r="362" s="13" customFormat="1">
      <c r="A362" s="13"/>
      <c r="B362" s="228"/>
      <c r="C362" s="229"/>
      <c r="D362" s="230" t="s">
        <v>141</v>
      </c>
      <c r="E362" s="231" t="s">
        <v>1</v>
      </c>
      <c r="F362" s="232" t="s">
        <v>550</v>
      </c>
      <c r="G362" s="229"/>
      <c r="H362" s="233">
        <v>3.6749999999999998</v>
      </c>
      <c r="I362" s="234"/>
      <c r="J362" s="229"/>
      <c r="K362" s="229"/>
      <c r="L362" s="235"/>
      <c r="M362" s="236"/>
      <c r="N362" s="237"/>
      <c r="O362" s="237"/>
      <c r="P362" s="237"/>
      <c r="Q362" s="237"/>
      <c r="R362" s="237"/>
      <c r="S362" s="237"/>
      <c r="T362" s="23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9" t="s">
        <v>141</v>
      </c>
      <c r="AU362" s="239" t="s">
        <v>84</v>
      </c>
      <c r="AV362" s="13" t="s">
        <v>84</v>
      </c>
      <c r="AW362" s="13" t="s">
        <v>32</v>
      </c>
      <c r="AX362" s="13" t="s">
        <v>75</v>
      </c>
      <c r="AY362" s="239" t="s">
        <v>130</v>
      </c>
    </row>
    <row r="363" s="14" customFormat="1">
      <c r="A363" s="14"/>
      <c r="B363" s="240"/>
      <c r="C363" s="241"/>
      <c r="D363" s="230" t="s">
        <v>141</v>
      </c>
      <c r="E363" s="242" t="s">
        <v>1</v>
      </c>
      <c r="F363" s="243" t="s">
        <v>143</v>
      </c>
      <c r="G363" s="241"/>
      <c r="H363" s="244">
        <v>3.6749999999999998</v>
      </c>
      <c r="I363" s="245"/>
      <c r="J363" s="241"/>
      <c r="K363" s="241"/>
      <c r="L363" s="246"/>
      <c r="M363" s="247"/>
      <c r="N363" s="248"/>
      <c r="O363" s="248"/>
      <c r="P363" s="248"/>
      <c r="Q363" s="248"/>
      <c r="R363" s="248"/>
      <c r="S363" s="248"/>
      <c r="T363" s="24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0" t="s">
        <v>141</v>
      </c>
      <c r="AU363" s="250" t="s">
        <v>84</v>
      </c>
      <c r="AV363" s="14" t="s">
        <v>137</v>
      </c>
      <c r="AW363" s="14" t="s">
        <v>32</v>
      </c>
      <c r="AX363" s="14" t="s">
        <v>80</v>
      </c>
      <c r="AY363" s="250" t="s">
        <v>130</v>
      </c>
    </row>
    <row r="364" s="2" customFormat="1" ht="33" customHeight="1">
      <c r="A364" s="37"/>
      <c r="B364" s="38"/>
      <c r="C364" s="214" t="s">
        <v>551</v>
      </c>
      <c r="D364" s="214" t="s">
        <v>133</v>
      </c>
      <c r="E364" s="215" t="s">
        <v>552</v>
      </c>
      <c r="F364" s="216" t="s">
        <v>553</v>
      </c>
      <c r="G364" s="217" t="s">
        <v>140</v>
      </c>
      <c r="H364" s="218">
        <v>4.7450000000000001</v>
      </c>
      <c r="I364" s="219"/>
      <c r="J364" s="220">
        <f>ROUND(I364*H364,2)</f>
        <v>0</v>
      </c>
      <c r="K364" s="221"/>
      <c r="L364" s="43"/>
      <c r="M364" s="222" t="s">
        <v>1</v>
      </c>
      <c r="N364" s="223" t="s">
        <v>40</v>
      </c>
      <c r="O364" s="90"/>
      <c r="P364" s="224">
        <f>O364*H364</f>
        <v>0</v>
      </c>
      <c r="Q364" s="224">
        <v>0</v>
      </c>
      <c r="R364" s="224">
        <f>Q364*H364</f>
        <v>0</v>
      </c>
      <c r="S364" s="224">
        <v>0</v>
      </c>
      <c r="T364" s="225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26" t="s">
        <v>168</v>
      </c>
      <c r="AT364" s="226" t="s">
        <v>133</v>
      </c>
      <c r="AU364" s="226" t="s">
        <v>84</v>
      </c>
      <c r="AY364" s="16" t="s">
        <v>130</v>
      </c>
      <c r="BE364" s="227">
        <f>IF(N364="základní",J364,0)</f>
        <v>0</v>
      </c>
      <c r="BF364" s="227">
        <f>IF(N364="snížená",J364,0)</f>
        <v>0</v>
      </c>
      <c r="BG364" s="227">
        <f>IF(N364="zákl. přenesená",J364,0)</f>
        <v>0</v>
      </c>
      <c r="BH364" s="227">
        <f>IF(N364="sníž. přenesená",J364,0)</f>
        <v>0</v>
      </c>
      <c r="BI364" s="227">
        <f>IF(N364="nulová",J364,0)</f>
        <v>0</v>
      </c>
      <c r="BJ364" s="16" t="s">
        <v>80</v>
      </c>
      <c r="BK364" s="227">
        <f>ROUND(I364*H364,2)</f>
        <v>0</v>
      </c>
      <c r="BL364" s="16" t="s">
        <v>168</v>
      </c>
      <c r="BM364" s="226" t="s">
        <v>554</v>
      </c>
    </row>
    <row r="365" s="2" customFormat="1" ht="24.15" customHeight="1">
      <c r="A365" s="37"/>
      <c r="B365" s="38"/>
      <c r="C365" s="214" t="s">
        <v>343</v>
      </c>
      <c r="D365" s="214" t="s">
        <v>133</v>
      </c>
      <c r="E365" s="215" t="s">
        <v>555</v>
      </c>
      <c r="F365" s="216" t="s">
        <v>556</v>
      </c>
      <c r="G365" s="217" t="s">
        <v>140</v>
      </c>
      <c r="H365" s="218">
        <v>71.174999999999997</v>
      </c>
      <c r="I365" s="219"/>
      <c r="J365" s="220">
        <f>ROUND(I365*H365,2)</f>
        <v>0</v>
      </c>
      <c r="K365" s="221"/>
      <c r="L365" s="43"/>
      <c r="M365" s="222" t="s">
        <v>1</v>
      </c>
      <c r="N365" s="223" t="s">
        <v>40</v>
      </c>
      <c r="O365" s="90"/>
      <c r="P365" s="224">
        <f>O365*H365</f>
        <v>0</v>
      </c>
      <c r="Q365" s="224">
        <v>0</v>
      </c>
      <c r="R365" s="224">
        <f>Q365*H365</f>
        <v>0</v>
      </c>
      <c r="S365" s="224">
        <v>0</v>
      </c>
      <c r="T365" s="225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26" t="s">
        <v>168</v>
      </c>
      <c r="AT365" s="226" t="s">
        <v>133</v>
      </c>
      <c r="AU365" s="226" t="s">
        <v>84</v>
      </c>
      <c r="AY365" s="16" t="s">
        <v>130</v>
      </c>
      <c r="BE365" s="227">
        <f>IF(N365="základní",J365,0)</f>
        <v>0</v>
      </c>
      <c r="BF365" s="227">
        <f>IF(N365="snížená",J365,0)</f>
        <v>0</v>
      </c>
      <c r="BG365" s="227">
        <f>IF(N365="zákl. přenesená",J365,0)</f>
        <v>0</v>
      </c>
      <c r="BH365" s="227">
        <f>IF(N365="sníž. přenesená",J365,0)</f>
        <v>0</v>
      </c>
      <c r="BI365" s="227">
        <f>IF(N365="nulová",J365,0)</f>
        <v>0</v>
      </c>
      <c r="BJ365" s="16" t="s">
        <v>80</v>
      </c>
      <c r="BK365" s="227">
        <f>ROUND(I365*H365,2)</f>
        <v>0</v>
      </c>
      <c r="BL365" s="16" t="s">
        <v>168</v>
      </c>
      <c r="BM365" s="226" t="s">
        <v>557</v>
      </c>
    </row>
    <row r="366" s="13" customFormat="1">
      <c r="A366" s="13"/>
      <c r="B366" s="228"/>
      <c r="C366" s="229"/>
      <c r="D366" s="230" t="s">
        <v>141</v>
      </c>
      <c r="E366" s="231" t="s">
        <v>1</v>
      </c>
      <c r="F366" s="232" t="s">
        <v>558</v>
      </c>
      <c r="G366" s="229"/>
      <c r="H366" s="233">
        <v>71.174999999999997</v>
      </c>
      <c r="I366" s="234"/>
      <c r="J366" s="229"/>
      <c r="K366" s="229"/>
      <c r="L366" s="235"/>
      <c r="M366" s="236"/>
      <c r="N366" s="237"/>
      <c r="O366" s="237"/>
      <c r="P366" s="237"/>
      <c r="Q366" s="237"/>
      <c r="R366" s="237"/>
      <c r="S366" s="237"/>
      <c r="T366" s="23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9" t="s">
        <v>141</v>
      </c>
      <c r="AU366" s="239" t="s">
        <v>84</v>
      </c>
      <c r="AV366" s="13" t="s">
        <v>84</v>
      </c>
      <c r="AW366" s="13" t="s">
        <v>32</v>
      </c>
      <c r="AX366" s="13" t="s">
        <v>75</v>
      </c>
      <c r="AY366" s="239" t="s">
        <v>130</v>
      </c>
    </row>
    <row r="367" s="14" customFormat="1">
      <c r="A367" s="14"/>
      <c r="B367" s="240"/>
      <c r="C367" s="241"/>
      <c r="D367" s="230" t="s">
        <v>141</v>
      </c>
      <c r="E367" s="242" t="s">
        <v>1</v>
      </c>
      <c r="F367" s="243" t="s">
        <v>143</v>
      </c>
      <c r="G367" s="241"/>
      <c r="H367" s="244">
        <v>71.174999999999997</v>
      </c>
      <c r="I367" s="245"/>
      <c r="J367" s="241"/>
      <c r="K367" s="241"/>
      <c r="L367" s="246"/>
      <c r="M367" s="247"/>
      <c r="N367" s="248"/>
      <c r="O367" s="248"/>
      <c r="P367" s="248"/>
      <c r="Q367" s="248"/>
      <c r="R367" s="248"/>
      <c r="S367" s="248"/>
      <c r="T367" s="24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0" t="s">
        <v>141</v>
      </c>
      <c r="AU367" s="250" t="s">
        <v>84</v>
      </c>
      <c r="AV367" s="14" t="s">
        <v>137</v>
      </c>
      <c r="AW367" s="14" t="s">
        <v>32</v>
      </c>
      <c r="AX367" s="14" t="s">
        <v>80</v>
      </c>
      <c r="AY367" s="250" t="s">
        <v>130</v>
      </c>
    </row>
    <row r="368" s="2" customFormat="1" ht="24.15" customHeight="1">
      <c r="A368" s="37"/>
      <c r="B368" s="38"/>
      <c r="C368" s="214" t="s">
        <v>559</v>
      </c>
      <c r="D368" s="214" t="s">
        <v>133</v>
      </c>
      <c r="E368" s="215" t="s">
        <v>560</v>
      </c>
      <c r="F368" s="216" t="s">
        <v>561</v>
      </c>
      <c r="G368" s="217" t="s">
        <v>436</v>
      </c>
      <c r="H368" s="262"/>
      <c r="I368" s="219"/>
      <c r="J368" s="220">
        <f>ROUND(I368*H368,2)</f>
        <v>0</v>
      </c>
      <c r="K368" s="221"/>
      <c r="L368" s="43"/>
      <c r="M368" s="222" t="s">
        <v>1</v>
      </c>
      <c r="N368" s="223" t="s">
        <v>40</v>
      </c>
      <c r="O368" s="90"/>
      <c r="P368" s="224">
        <f>O368*H368</f>
        <v>0</v>
      </c>
      <c r="Q368" s="224">
        <v>0</v>
      </c>
      <c r="R368" s="224">
        <f>Q368*H368</f>
        <v>0</v>
      </c>
      <c r="S368" s="224">
        <v>0</v>
      </c>
      <c r="T368" s="225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226" t="s">
        <v>168</v>
      </c>
      <c r="AT368" s="226" t="s">
        <v>133</v>
      </c>
      <c r="AU368" s="226" t="s">
        <v>84</v>
      </c>
      <c r="AY368" s="16" t="s">
        <v>130</v>
      </c>
      <c r="BE368" s="227">
        <f>IF(N368="základní",J368,0)</f>
        <v>0</v>
      </c>
      <c r="BF368" s="227">
        <f>IF(N368="snížená",J368,0)</f>
        <v>0</v>
      </c>
      <c r="BG368" s="227">
        <f>IF(N368="zákl. přenesená",J368,0)</f>
        <v>0</v>
      </c>
      <c r="BH368" s="227">
        <f>IF(N368="sníž. přenesená",J368,0)</f>
        <v>0</v>
      </c>
      <c r="BI368" s="227">
        <f>IF(N368="nulová",J368,0)</f>
        <v>0</v>
      </c>
      <c r="BJ368" s="16" t="s">
        <v>80</v>
      </c>
      <c r="BK368" s="227">
        <f>ROUND(I368*H368,2)</f>
        <v>0</v>
      </c>
      <c r="BL368" s="16" t="s">
        <v>168</v>
      </c>
      <c r="BM368" s="226" t="s">
        <v>562</v>
      </c>
    </row>
    <row r="369" s="12" customFormat="1" ht="22.8" customHeight="1">
      <c r="A369" s="12"/>
      <c r="B369" s="198"/>
      <c r="C369" s="199"/>
      <c r="D369" s="200" t="s">
        <v>74</v>
      </c>
      <c r="E369" s="212" t="s">
        <v>563</v>
      </c>
      <c r="F369" s="212" t="s">
        <v>564</v>
      </c>
      <c r="G369" s="199"/>
      <c r="H369" s="199"/>
      <c r="I369" s="202"/>
      <c r="J369" s="213">
        <f>BK369</f>
        <v>0</v>
      </c>
      <c r="K369" s="199"/>
      <c r="L369" s="204"/>
      <c r="M369" s="205"/>
      <c r="N369" s="206"/>
      <c r="O369" s="206"/>
      <c r="P369" s="207">
        <f>SUM(P370:P388)</f>
        <v>0</v>
      </c>
      <c r="Q369" s="206"/>
      <c r="R369" s="207">
        <f>SUM(R370:R388)</f>
        <v>0</v>
      </c>
      <c r="S369" s="206"/>
      <c r="T369" s="208">
        <f>SUM(T370:T388)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09" t="s">
        <v>84</v>
      </c>
      <c r="AT369" s="210" t="s">
        <v>74</v>
      </c>
      <c r="AU369" s="210" t="s">
        <v>80</v>
      </c>
      <c r="AY369" s="209" t="s">
        <v>130</v>
      </c>
      <c r="BK369" s="211">
        <f>SUM(BK370:BK388)</f>
        <v>0</v>
      </c>
    </row>
    <row r="370" s="2" customFormat="1" ht="16.5" customHeight="1">
      <c r="A370" s="37"/>
      <c r="B370" s="38"/>
      <c r="C370" s="214" t="s">
        <v>348</v>
      </c>
      <c r="D370" s="214" t="s">
        <v>133</v>
      </c>
      <c r="E370" s="215" t="s">
        <v>565</v>
      </c>
      <c r="F370" s="216" t="s">
        <v>566</v>
      </c>
      <c r="G370" s="217" t="s">
        <v>140</v>
      </c>
      <c r="H370" s="218">
        <v>4.7450000000000001</v>
      </c>
      <c r="I370" s="219"/>
      <c r="J370" s="220">
        <f>ROUND(I370*H370,2)</f>
        <v>0</v>
      </c>
      <c r="K370" s="221"/>
      <c r="L370" s="43"/>
      <c r="M370" s="222" t="s">
        <v>1</v>
      </c>
      <c r="N370" s="223" t="s">
        <v>40</v>
      </c>
      <c r="O370" s="90"/>
      <c r="P370" s="224">
        <f>O370*H370</f>
        <v>0</v>
      </c>
      <c r="Q370" s="224">
        <v>0</v>
      </c>
      <c r="R370" s="224">
        <f>Q370*H370</f>
        <v>0</v>
      </c>
      <c r="S370" s="224">
        <v>0</v>
      </c>
      <c r="T370" s="225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226" t="s">
        <v>168</v>
      </c>
      <c r="AT370" s="226" t="s">
        <v>133</v>
      </c>
      <c r="AU370" s="226" t="s">
        <v>84</v>
      </c>
      <c r="AY370" s="16" t="s">
        <v>130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16" t="s">
        <v>80</v>
      </c>
      <c r="BK370" s="227">
        <f>ROUND(I370*H370,2)</f>
        <v>0</v>
      </c>
      <c r="BL370" s="16" t="s">
        <v>168</v>
      </c>
      <c r="BM370" s="226" t="s">
        <v>567</v>
      </c>
    </row>
    <row r="371" s="13" customFormat="1">
      <c r="A371" s="13"/>
      <c r="B371" s="228"/>
      <c r="C371" s="229"/>
      <c r="D371" s="230" t="s">
        <v>141</v>
      </c>
      <c r="E371" s="231" t="s">
        <v>1</v>
      </c>
      <c r="F371" s="232" t="s">
        <v>568</v>
      </c>
      <c r="G371" s="229"/>
      <c r="H371" s="233">
        <v>4.7450000000000001</v>
      </c>
      <c r="I371" s="234"/>
      <c r="J371" s="229"/>
      <c r="K371" s="229"/>
      <c r="L371" s="235"/>
      <c r="M371" s="236"/>
      <c r="N371" s="237"/>
      <c r="O371" s="237"/>
      <c r="P371" s="237"/>
      <c r="Q371" s="237"/>
      <c r="R371" s="237"/>
      <c r="S371" s="237"/>
      <c r="T371" s="23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9" t="s">
        <v>141</v>
      </c>
      <c r="AU371" s="239" t="s">
        <v>84</v>
      </c>
      <c r="AV371" s="13" t="s">
        <v>84</v>
      </c>
      <c r="AW371" s="13" t="s">
        <v>32</v>
      </c>
      <c r="AX371" s="13" t="s">
        <v>75</v>
      </c>
      <c r="AY371" s="239" t="s">
        <v>130</v>
      </c>
    </row>
    <row r="372" s="14" customFormat="1">
      <c r="A372" s="14"/>
      <c r="B372" s="240"/>
      <c r="C372" s="241"/>
      <c r="D372" s="230" t="s">
        <v>141</v>
      </c>
      <c r="E372" s="242" t="s">
        <v>1</v>
      </c>
      <c r="F372" s="243" t="s">
        <v>143</v>
      </c>
      <c r="G372" s="241"/>
      <c r="H372" s="244">
        <v>4.7450000000000001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0" t="s">
        <v>141</v>
      </c>
      <c r="AU372" s="250" t="s">
        <v>84</v>
      </c>
      <c r="AV372" s="14" t="s">
        <v>137</v>
      </c>
      <c r="AW372" s="14" t="s">
        <v>32</v>
      </c>
      <c r="AX372" s="14" t="s">
        <v>80</v>
      </c>
      <c r="AY372" s="250" t="s">
        <v>130</v>
      </c>
    </row>
    <row r="373" s="2" customFormat="1" ht="16.5" customHeight="1">
      <c r="A373" s="37"/>
      <c r="B373" s="38"/>
      <c r="C373" s="214" t="s">
        <v>569</v>
      </c>
      <c r="D373" s="214" t="s">
        <v>133</v>
      </c>
      <c r="E373" s="215" t="s">
        <v>570</v>
      </c>
      <c r="F373" s="216" t="s">
        <v>571</v>
      </c>
      <c r="G373" s="217" t="s">
        <v>140</v>
      </c>
      <c r="H373" s="218">
        <v>4.7450000000000001</v>
      </c>
      <c r="I373" s="219"/>
      <c r="J373" s="220">
        <f>ROUND(I373*H373,2)</f>
        <v>0</v>
      </c>
      <c r="K373" s="221"/>
      <c r="L373" s="43"/>
      <c r="M373" s="222" t="s">
        <v>1</v>
      </c>
      <c r="N373" s="223" t="s">
        <v>40</v>
      </c>
      <c r="O373" s="90"/>
      <c r="P373" s="224">
        <f>O373*H373</f>
        <v>0</v>
      </c>
      <c r="Q373" s="224">
        <v>0</v>
      </c>
      <c r="R373" s="224">
        <f>Q373*H373</f>
        <v>0</v>
      </c>
      <c r="S373" s="224">
        <v>0</v>
      </c>
      <c r="T373" s="225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26" t="s">
        <v>168</v>
      </c>
      <c r="AT373" s="226" t="s">
        <v>133</v>
      </c>
      <c r="AU373" s="226" t="s">
        <v>84</v>
      </c>
      <c r="AY373" s="16" t="s">
        <v>130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16" t="s">
        <v>80</v>
      </c>
      <c r="BK373" s="227">
        <f>ROUND(I373*H373,2)</f>
        <v>0</v>
      </c>
      <c r="BL373" s="16" t="s">
        <v>168</v>
      </c>
      <c r="BM373" s="226" t="s">
        <v>572</v>
      </c>
    </row>
    <row r="374" s="2" customFormat="1" ht="24.15" customHeight="1">
      <c r="A374" s="37"/>
      <c r="B374" s="38"/>
      <c r="C374" s="214" t="s">
        <v>353</v>
      </c>
      <c r="D374" s="214" t="s">
        <v>133</v>
      </c>
      <c r="E374" s="215" t="s">
        <v>573</v>
      </c>
      <c r="F374" s="216" t="s">
        <v>574</v>
      </c>
      <c r="G374" s="217" t="s">
        <v>172</v>
      </c>
      <c r="H374" s="218">
        <v>6.8499999999999996</v>
      </c>
      <c r="I374" s="219"/>
      <c r="J374" s="220">
        <f>ROUND(I374*H374,2)</f>
        <v>0</v>
      </c>
      <c r="K374" s="221"/>
      <c r="L374" s="43"/>
      <c r="M374" s="222" t="s">
        <v>1</v>
      </c>
      <c r="N374" s="223" t="s">
        <v>40</v>
      </c>
      <c r="O374" s="90"/>
      <c r="P374" s="224">
        <f>O374*H374</f>
        <v>0</v>
      </c>
      <c r="Q374" s="224">
        <v>0</v>
      </c>
      <c r="R374" s="224">
        <f>Q374*H374</f>
        <v>0</v>
      </c>
      <c r="S374" s="224">
        <v>0</v>
      </c>
      <c r="T374" s="225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226" t="s">
        <v>168</v>
      </c>
      <c r="AT374" s="226" t="s">
        <v>133</v>
      </c>
      <c r="AU374" s="226" t="s">
        <v>84</v>
      </c>
      <c r="AY374" s="16" t="s">
        <v>130</v>
      </c>
      <c r="BE374" s="227">
        <f>IF(N374="základní",J374,0)</f>
        <v>0</v>
      </c>
      <c r="BF374" s="227">
        <f>IF(N374="snížená",J374,0)</f>
        <v>0</v>
      </c>
      <c r="BG374" s="227">
        <f>IF(N374="zákl. přenesená",J374,0)</f>
        <v>0</v>
      </c>
      <c r="BH374" s="227">
        <f>IF(N374="sníž. přenesená",J374,0)</f>
        <v>0</v>
      </c>
      <c r="BI374" s="227">
        <f>IF(N374="nulová",J374,0)</f>
        <v>0</v>
      </c>
      <c r="BJ374" s="16" t="s">
        <v>80</v>
      </c>
      <c r="BK374" s="227">
        <f>ROUND(I374*H374,2)</f>
        <v>0</v>
      </c>
      <c r="BL374" s="16" t="s">
        <v>168</v>
      </c>
      <c r="BM374" s="226" t="s">
        <v>575</v>
      </c>
    </row>
    <row r="375" s="13" customFormat="1">
      <c r="A375" s="13"/>
      <c r="B375" s="228"/>
      <c r="C375" s="229"/>
      <c r="D375" s="230" t="s">
        <v>141</v>
      </c>
      <c r="E375" s="231" t="s">
        <v>1</v>
      </c>
      <c r="F375" s="232" t="s">
        <v>261</v>
      </c>
      <c r="G375" s="229"/>
      <c r="H375" s="233">
        <v>6.8499999999999996</v>
      </c>
      <c r="I375" s="234"/>
      <c r="J375" s="229"/>
      <c r="K375" s="229"/>
      <c r="L375" s="235"/>
      <c r="M375" s="236"/>
      <c r="N375" s="237"/>
      <c r="O375" s="237"/>
      <c r="P375" s="237"/>
      <c r="Q375" s="237"/>
      <c r="R375" s="237"/>
      <c r="S375" s="237"/>
      <c r="T375" s="23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9" t="s">
        <v>141</v>
      </c>
      <c r="AU375" s="239" t="s">
        <v>84</v>
      </c>
      <c r="AV375" s="13" t="s">
        <v>84</v>
      </c>
      <c r="AW375" s="13" t="s">
        <v>32</v>
      </c>
      <c r="AX375" s="13" t="s">
        <v>75</v>
      </c>
      <c r="AY375" s="239" t="s">
        <v>130</v>
      </c>
    </row>
    <row r="376" s="14" customFormat="1">
      <c r="A376" s="14"/>
      <c r="B376" s="240"/>
      <c r="C376" s="241"/>
      <c r="D376" s="230" t="s">
        <v>141</v>
      </c>
      <c r="E376" s="242" t="s">
        <v>1</v>
      </c>
      <c r="F376" s="243" t="s">
        <v>143</v>
      </c>
      <c r="G376" s="241"/>
      <c r="H376" s="244">
        <v>6.8499999999999996</v>
      </c>
      <c r="I376" s="245"/>
      <c r="J376" s="241"/>
      <c r="K376" s="241"/>
      <c r="L376" s="246"/>
      <c r="M376" s="247"/>
      <c r="N376" s="248"/>
      <c r="O376" s="248"/>
      <c r="P376" s="248"/>
      <c r="Q376" s="248"/>
      <c r="R376" s="248"/>
      <c r="S376" s="248"/>
      <c r="T376" s="24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0" t="s">
        <v>141</v>
      </c>
      <c r="AU376" s="250" t="s">
        <v>84</v>
      </c>
      <c r="AV376" s="14" t="s">
        <v>137</v>
      </c>
      <c r="AW376" s="14" t="s">
        <v>32</v>
      </c>
      <c r="AX376" s="14" t="s">
        <v>80</v>
      </c>
      <c r="AY376" s="250" t="s">
        <v>130</v>
      </c>
    </row>
    <row r="377" s="2" customFormat="1" ht="24.15" customHeight="1">
      <c r="A377" s="37"/>
      <c r="B377" s="38"/>
      <c r="C377" s="251" t="s">
        <v>576</v>
      </c>
      <c r="D377" s="251" t="s">
        <v>194</v>
      </c>
      <c r="E377" s="252" t="s">
        <v>577</v>
      </c>
      <c r="F377" s="253" t="s">
        <v>578</v>
      </c>
      <c r="G377" s="254" t="s">
        <v>136</v>
      </c>
      <c r="H377" s="255">
        <v>15.393000000000001</v>
      </c>
      <c r="I377" s="256"/>
      <c r="J377" s="257">
        <f>ROUND(I377*H377,2)</f>
        <v>0</v>
      </c>
      <c r="K377" s="258"/>
      <c r="L377" s="259"/>
      <c r="M377" s="260" t="s">
        <v>1</v>
      </c>
      <c r="N377" s="261" t="s">
        <v>40</v>
      </c>
      <c r="O377" s="90"/>
      <c r="P377" s="224">
        <f>O377*H377</f>
        <v>0</v>
      </c>
      <c r="Q377" s="224">
        <v>0</v>
      </c>
      <c r="R377" s="224">
        <f>Q377*H377</f>
        <v>0</v>
      </c>
      <c r="S377" s="224">
        <v>0</v>
      </c>
      <c r="T377" s="225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26" t="s">
        <v>202</v>
      </c>
      <c r="AT377" s="226" t="s">
        <v>194</v>
      </c>
      <c r="AU377" s="226" t="s">
        <v>84</v>
      </c>
      <c r="AY377" s="16" t="s">
        <v>130</v>
      </c>
      <c r="BE377" s="227">
        <f>IF(N377="základní",J377,0)</f>
        <v>0</v>
      </c>
      <c r="BF377" s="227">
        <f>IF(N377="snížená",J377,0)</f>
        <v>0</v>
      </c>
      <c r="BG377" s="227">
        <f>IF(N377="zákl. přenesená",J377,0)</f>
        <v>0</v>
      </c>
      <c r="BH377" s="227">
        <f>IF(N377="sníž. přenesená",J377,0)</f>
        <v>0</v>
      </c>
      <c r="BI377" s="227">
        <f>IF(N377="nulová",J377,0)</f>
        <v>0</v>
      </c>
      <c r="BJ377" s="16" t="s">
        <v>80</v>
      </c>
      <c r="BK377" s="227">
        <f>ROUND(I377*H377,2)</f>
        <v>0</v>
      </c>
      <c r="BL377" s="16" t="s">
        <v>168</v>
      </c>
      <c r="BM377" s="226" t="s">
        <v>579</v>
      </c>
    </row>
    <row r="378" s="13" customFormat="1">
      <c r="A378" s="13"/>
      <c r="B378" s="228"/>
      <c r="C378" s="229"/>
      <c r="D378" s="230" t="s">
        <v>141</v>
      </c>
      <c r="E378" s="231" t="s">
        <v>1</v>
      </c>
      <c r="F378" s="232" t="s">
        <v>580</v>
      </c>
      <c r="G378" s="229"/>
      <c r="H378" s="233">
        <v>15.393000000000001</v>
      </c>
      <c r="I378" s="234"/>
      <c r="J378" s="229"/>
      <c r="K378" s="229"/>
      <c r="L378" s="235"/>
      <c r="M378" s="236"/>
      <c r="N378" s="237"/>
      <c r="O378" s="237"/>
      <c r="P378" s="237"/>
      <c r="Q378" s="237"/>
      <c r="R378" s="237"/>
      <c r="S378" s="237"/>
      <c r="T378" s="23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9" t="s">
        <v>141</v>
      </c>
      <c r="AU378" s="239" t="s">
        <v>84</v>
      </c>
      <c r="AV378" s="13" t="s">
        <v>84</v>
      </c>
      <c r="AW378" s="13" t="s">
        <v>32</v>
      </c>
      <c r="AX378" s="13" t="s">
        <v>75</v>
      </c>
      <c r="AY378" s="239" t="s">
        <v>130</v>
      </c>
    </row>
    <row r="379" s="14" customFormat="1">
      <c r="A379" s="14"/>
      <c r="B379" s="240"/>
      <c r="C379" s="241"/>
      <c r="D379" s="230" t="s">
        <v>141</v>
      </c>
      <c r="E379" s="242" t="s">
        <v>1</v>
      </c>
      <c r="F379" s="243" t="s">
        <v>143</v>
      </c>
      <c r="G379" s="241"/>
      <c r="H379" s="244">
        <v>15.393000000000001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9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0" t="s">
        <v>141</v>
      </c>
      <c r="AU379" s="250" t="s">
        <v>84</v>
      </c>
      <c r="AV379" s="14" t="s">
        <v>137</v>
      </c>
      <c r="AW379" s="14" t="s">
        <v>32</v>
      </c>
      <c r="AX379" s="14" t="s">
        <v>80</v>
      </c>
      <c r="AY379" s="250" t="s">
        <v>130</v>
      </c>
    </row>
    <row r="380" s="2" customFormat="1" ht="37.8" customHeight="1">
      <c r="A380" s="37"/>
      <c r="B380" s="38"/>
      <c r="C380" s="214" t="s">
        <v>358</v>
      </c>
      <c r="D380" s="214" t="s">
        <v>133</v>
      </c>
      <c r="E380" s="215" t="s">
        <v>581</v>
      </c>
      <c r="F380" s="216" t="s">
        <v>582</v>
      </c>
      <c r="G380" s="217" t="s">
        <v>140</v>
      </c>
      <c r="H380" s="218">
        <v>4.7450000000000001</v>
      </c>
      <c r="I380" s="219"/>
      <c r="J380" s="220">
        <f>ROUND(I380*H380,2)</f>
        <v>0</v>
      </c>
      <c r="K380" s="221"/>
      <c r="L380" s="43"/>
      <c r="M380" s="222" t="s">
        <v>1</v>
      </c>
      <c r="N380" s="223" t="s">
        <v>40</v>
      </c>
      <c r="O380" s="90"/>
      <c r="P380" s="224">
        <f>O380*H380</f>
        <v>0</v>
      </c>
      <c r="Q380" s="224">
        <v>0</v>
      </c>
      <c r="R380" s="224">
        <f>Q380*H380</f>
        <v>0</v>
      </c>
      <c r="S380" s="224">
        <v>0</v>
      </c>
      <c r="T380" s="225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26" t="s">
        <v>168</v>
      </c>
      <c r="AT380" s="226" t="s">
        <v>133</v>
      </c>
      <c r="AU380" s="226" t="s">
        <v>84</v>
      </c>
      <c r="AY380" s="16" t="s">
        <v>130</v>
      </c>
      <c r="BE380" s="227">
        <f>IF(N380="základní",J380,0)</f>
        <v>0</v>
      </c>
      <c r="BF380" s="227">
        <f>IF(N380="snížená",J380,0)</f>
        <v>0</v>
      </c>
      <c r="BG380" s="227">
        <f>IF(N380="zákl. přenesená",J380,0)</f>
        <v>0</v>
      </c>
      <c r="BH380" s="227">
        <f>IF(N380="sníž. přenesená",J380,0)</f>
        <v>0</v>
      </c>
      <c r="BI380" s="227">
        <f>IF(N380="nulová",J380,0)</f>
        <v>0</v>
      </c>
      <c r="BJ380" s="16" t="s">
        <v>80</v>
      </c>
      <c r="BK380" s="227">
        <f>ROUND(I380*H380,2)</f>
        <v>0</v>
      </c>
      <c r="BL380" s="16" t="s">
        <v>168</v>
      </c>
      <c r="BM380" s="226" t="s">
        <v>583</v>
      </c>
    </row>
    <row r="381" s="2" customFormat="1" ht="37.8" customHeight="1">
      <c r="A381" s="37"/>
      <c r="B381" s="38"/>
      <c r="C381" s="251" t="s">
        <v>584</v>
      </c>
      <c r="D381" s="251" t="s">
        <v>194</v>
      </c>
      <c r="E381" s="252" t="s">
        <v>585</v>
      </c>
      <c r="F381" s="253" t="s">
        <v>586</v>
      </c>
      <c r="G381" s="254" t="s">
        <v>140</v>
      </c>
      <c r="H381" s="255">
        <v>5.4569999999999999</v>
      </c>
      <c r="I381" s="256"/>
      <c r="J381" s="257">
        <f>ROUND(I381*H381,2)</f>
        <v>0</v>
      </c>
      <c r="K381" s="258"/>
      <c r="L381" s="259"/>
      <c r="M381" s="260" t="s">
        <v>1</v>
      </c>
      <c r="N381" s="261" t="s">
        <v>40</v>
      </c>
      <c r="O381" s="90"/>
      <c r="P381" s="224">
        <f>O381*H381</f>
        <v>0</v>
      </c>
      <c r="Q381" s="224">
        <v>0</v>
      </c>
      <c r="R381" s="224">
        <f>Q381*H381</f>
        <v>0</v>
      </c>
      <c r="S381" s="224">
        <v>0</v>
      </c>
      <c r="T381" s="225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26" t="s">
        <v>202</v>
      </c>
      <c r="AT381" s="226" t="s">
        <v>194</v>
      </c>
      <c r="AU381" s="226" t="s">
        <v>84</v>
      </c>
      <c r="AY381" s="16" t="s">
        <v>130</v>
      </c>
      <c r="BE381" s="227">
        <f>IF(N381="základní",J381,0)</f>
        <v>0</v>
      </c>
      <c r="BF381" s="227">
        <f>IF(N381="snížená",J381,0)</f>
        <v>0</v>
      </c>
      <c r="BG381" s="227">
        <f>IF(N381="zákl. přenesená",J381,0)</f>
        <v>0</v>
      </c>
      <c r="BH381" s="227">
        <f>IF(N381="sníž. přenesená",J381,0)</f>
        <v>0</v>
      </c>
      <c r="BI381" s="227">
        <f>IF(N381="nulová",J381,0)</f>
        <v>0</v>
      </c>
      <c r="BJ381" s="16" t="s">
        <v>80</v>
      </c>
      <c r="BK381" s="227">
        <f>ROUND(I381*H381,2)</f>
        <v>0</v>
      </c>
      <c r="BL381" s="16" t="s">
        <v>168</v>
      </c>
      <c r="BM381" s="226" t="s">
        <v>587</v>
      </c>
    </row>
    <row r="382" s="13" customFormat="1">
      <c r="A382" s="13"/>
      <c r="B382" s="228"/>
      <c r="C382" s="229"/>
      <c r="D382" s="230" t="s">
        <v>141</v>
      </c>
      <c r="E382" s="231" t="s">
        <v>1</v>
      </c>
      <c r="F382" s="232" t="s">
        <v>288</v>
      </c>
      <c r="G382" s="229"/>
      <c r="H382" s="233">
        <v>5.4569999999999999</v>
      </c>
      <c r="I382" s="234"/>
      <c r="J382" s="229"/>
      <c r="K382" s="229"/>
      <c r="L382" s="235"/>
      <c r="M382" s="236"/>
      <c r="N382" s="237"/>
      <c r="O382" s="237"/>
      <c r="P382" s="237"/>
      <c r="Q382" s="237"/>
      <c r="R382" s="237"/>
      <c r="S382" s="237"/>
      <c r="T382" s="23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9" t="s">
        <v>141</v>
      </c>
      <c r="AU382" s="239" t="s">
        <v>84</v>
      </c>
      <c r="AV382" s="13" t="s">
        <v>84</v>
      </c>
      <c r="AW382" s="13" t="s">
        <v>32</v>
      </c>
      <c r="AX382" s="13" t="s">
        <v>75</v>
      </c>
      <c r="AY382" s="239" t="s">
        <v>130</v>
      </c>
    </row>
    <row r="383" s="14" customFormat="1">
      <c r="A383" s="14"/>
      <c r="B383" s="240"/>
      <c r="C383" s="241"/>
      <c r="D383" s="230" t="s">
        <v>141</v>
      </c>
      <c r="E383" s="242" t="s">
        <v>1</v>
      </c>
      <c r="F383" s="243" t="s">
        <v>143</v>
      </c>
      <c r="G383" s="241"/>
      <c r="H383" s="244">
        <v>5.4569999999999999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0" t="s">
        <v>141</v>
      </c>
      <c r="AU383" s="250" t="s">
        <v>84</v>
      </c>
      <c r="AV383" s="14" t="s">
        <v>137</v>
      </c>
      <c r="AW383" s="14" t="s">
        <v>32</v>
      </c>
      <c r="AX383" s="14" t="s">
        <v>80</v>
      </c>
      <c r="AY383" s="250" t="s">
        <v>130</v>
      </c>
    </row>
    <row r="384" s="2" customFormat="1" ht="24.15" customHeight="1">
      <c r="A384" s="37"/>
      <c r="B384" s="38"/>
      <c r="C384" s="214" t="s">
        <v>362</v>
      </c>
      <c r="D384" s="214" t="s">
        <v>133</v>
      </c>
      <c r="E384" s="215" t="s">
        <v>588</v>
      </c>
      <c r="F384" s="216" t="s">
        <v>589</v>
      </c>
      <c r="G384" s="217" t="s">
        <v>140</v>
      </c>
      <c r="H384" s="218">
        <v>4.7450000000000001</v>
      </c>
      <c r="I384" s="219"/>
      <c r="J384" s="220">
        <f>ROUND(I384*H384,2)</f>
        <v>0</v>
      </c>
      <c r="K384" s="221"/>
      <c r="L384" s="43"/>
      <c r="M384" s="222" t="s">
        <v>1</v>
      </c>
      <c r="N384" s="223" t="s">
        <v>40</v>
      </c>
      <c r="O384" s="90"/>
      <c r="P384" s="224">
        <f>O384*H384</f>
        <v>0</v>
      </c>
      <c r="Q384" s="224">
        <v>0</v>
      </c>
      <c r="R384" s="224">
        <f>Q384*H384</f>
        <v>0</v>
      </c>
      <c r="S384" s="224">
        <v>0</v>
      </c>
      <c r="T384" s="225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26" t="s">
        <v>168</v>
      </c>
      <c r="AT384" s="226" t="s">
        <v>133</v>
      </c>
      <c r="AU384" s="226" t="s">
        <v>84</v>
      </c>
      <c r="AY384" s="16" t="s">
        <v>130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16" t="s">
        <v>80</v>
      </c>
      <c r="BK384" s="227">
        <f>ROUND(I384*H384,2)</f>
        <v>0</v>
      </c>
      <c r="BL384" s="16" t="s">
        <v>168</v>
      </c>
      <c r="BM384" s="226" t="s">
        <v>590</v>
      </c>
    </row>
    <row r="385" s="2" customFormat="1" ht="16.5" customHeight="1">
      <c r="A385" s="37"/>
      <c r="B385" s="38"/>
      <c r="C385" s="214" t="s">
        <v>591</v>
      </c>
      <c r="D385" s="214" t="s">
        <v>133</v>
      </c>
      <c r="E385" s="215" t="s">
        <v>592</v>
      </c>
      <c r="F385" s="216" t="s">
        <v>593</v>
      </c>
      <c r="G385" s="217" t="s">
        <v>172</v>
      </c>
      <c r="H385" s="218">
        <v>6.8499999999999996</v>
      </c>
      <c r="I385" s="219"/>
      <c r="J385" s="220">
        <f>ROUND(I385*H385,2)</f>
        <v>0</v>
      </c>
      <c r="K385" s="221"/>
      <c r="L385" s="43"/>
      <c r="M385" s="222" t="s">
        <v>1</v>
      </c>
      <c r="N385" s="223" t="s">
        <v>40</v>
      </c>
      <c r="O385" s="90"/>
      <c r="P385" s="224">
        <f>O385*H385</f>
        <v>0</v>
      </c>
      <c r="Q385" s="224">
        <v>0</v>
      </c>
      <c r="R385" s="224">
        <f>Q385*H385</f>
        <v>0</v>
      </c>
      <c r="S385" s="224">
        <v>0</v>
      </c>
      <c r="T385" s="225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26" t="s">
        <v>168</v>
      </c>
      <c r="AT385" s="226" t="s">
        <v>133</v>
      </c>
      <c r="AU385" s="226" t="s">
        <v>84</v>
      </c>
      <c r="AY385" s="16" t="s">
        <v>130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16" t="s">
        <v>80</v>
      </c>
      <c r="BK385" s="227">
        <f>ROUND(I385*H385,2)</f>
        <v>0</v>
      </c>
      <c r="BL385" s="16" t="s">
        <v>168</v>
      </c>
      <c r="BM385" s="226" t="s">
        <v>594</v>
      </c>
    </row>
    <row r="386" s="13" customFormat="1">
      <c r="A386" s="13"/>
      <c r="B386" s="228"/>
      <c r="C386" s="229"/>
      <c r="D386" s="230" t="s">
        <v>141</v>
      </c>
      <c r="E386" s="231" t="s">
        <v>1</v>
      </c>
      <c r="F386" s="232" t="s">
        <v>261</v>
      </c>
      <c r="G386" s="229"/>
      <c r="H386" s="233">
        <v>6.8499999999999996</v>
      </c>
      <c r="I386" s="234"/>
      <c r="J386" s="229"/>
      <c r="K386" s="229"/>
      <c r="L386" s="235"/>
      <c r="M386" s="236"/>
      <c r="N386" s="237"/>
      <c r="O386" s="237"/>
      <c r="P386" s="237"/>
      <c r="Q386" s="237"/>
      <c r="R386" s="237"/>
      <c r="S386" s="237"/>
      <c r="T386" s="23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9" t="s">
        <v>141</v>
      </c>
      <c r="AU386" s="239" t="s">
        <v>84</v>
      </c>
      <c r="AV386" s="13" t="s">
        <v>84</v>
      </c>
      <c r="AW386" s="13" t="s">
        <v>32</v>
      </c>
      <c r="AX386" s="13" t="s">
        <v>75</v>
      </c>
      <c r="AY386" s="239" t="s">
        <v>130</v>
      </c>
    </row>
    <row r="387" s="14" customFormat="1">
      <c r="A387" s="14"/>
      <c r="B387" s="240"/>
      <c r="C387" s="241"/>
      <c r="D387" s="230" t="s">
        <v>141</v>
      </c>
      <c r="E387" s="242" t="s">
        <v>1</v>
      </c>
      <c r="F387" s="243" t="s">
        <v>143</v>
      </c>
      <c r="G387" s="241"/>
      <c r="H387" s="244">
        <v>6.8499999999999996</v>
      </c>
      <c r="I387" s="245"/>
      <c r="J387" s="241"/>
      <c r="K387" s="241"/>
      <c r="L387" s="246"/>
      <c r="M387" s="247"/>
      <c r="N387" s="248"/>
      <c r="O387" s="248"/>
      <c r="P387" s="248"/>
      <c r="Q387" s="248"/>
      <c r="R387" s="248"/>
      <c r="S387" s="248"/>
      <c r="T387" s="24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0" t="s">
        <v>141</v>
      </c>
      <c r="AU387" s="250" t="s">
        <v>84</v>
      </c>
      <c r="AV387" s="14" t="s">
        <v>137</v>
      </c>
      <c r="AW387" s="14" t="s">
        <v>32</v>
      </c>
      <c r="AX387" s="14" t="s">
        <v>80</v>
      </c>
      <c r="AY387" s="250" t="s">
        <v>130</v>
      </c>
    </row>
    <row r="388" s="2" customFormat="1" ht="24.15" customHeight="1">
      <c r="A388" s="37"/>
      <c r="B388" s="38"/>
      <c r="C388" s="214" t="s">
        <v>367</v>
      </c>
      <c r="D388" s="214" t="s">
        <v>133</v>
      </c>
      <c r="E388" s="215" t="s">
        <v>595</v>
      </c>
      <c r="F388" s="216" t="s">
        <v>596</v>
      </c>
      <c r="G388" s="217" t="s">
        <v>436</v>
      </c>
      <c r="H388" s="262"/>
      <c r="I388" s="219"/>
      <c r="J388" s="220">
        <f>ROUND(I388*H388,2)</f>
        <v>0</v>
      </c>
      <c r="K388" s="221"/>
      <c r="L388" s="43"/>
      <c r="M388" s="222" t="s">
        <v>1</v>
      </c>
      <c r="N388" s="223" t="s">
        <v>40</v>
      </c>
      <c r="O388" s="90"/>
      <c r="P388" s="224">
        <f>O388*H388</f>
        <v>0</v>
      </c>
      <c r="Q388" s="224">
        <v>0</v>
      </c>
      <c r="R388" s="224">
        <f>Q388*H388</f>
        <v>0</v>
      </c>
      <c r="S388" s="224">
        <v>0</v>
      </c>
      <c r="T388" s="225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26" t="s">
        <v>168</v>
      </c>
      <c r="AT388" s="226" t="s">
        <v>133</v>
      </c>
      <c r="AU388" s="226" t="s">
        <v>84</v>
      </c>
      <c r="AY388" s="16" t="s">
        <v>130</v>
      </c>
      <c r="BE388" s="227">
        <f>IF(N388="základní",J388,0)</f>
        <v>0</v>
      </c>
      <c r="BF388" s="227">
        <f>IF(N388="snížená",J388,0)</f>
        <v>0</v>
      </c>
      <c r="BG388" s="227">
        <f>IF(N388="zákl. přenesená",J388,0)</f>
        <v>0</v>
      </c>
      <c r="BH388" s="227">
        <f>IF(N388="sníž. přenesená",J388,0)</f>
        <v>0</v>
      </c>
      <c r="BI388" s="227">
        <f>IF(N388="nulová",J388,0)</f>
        <v>0</v>
      </c>
      <c r="BJ388" s="16" t="s">
        <v>80</v>
      </c>
      <c r="BK388" s="227">
        <f>ROUND(I388*H388,2)</f>
        <v>0</v>
      </c>
      <c r="BL388" s="16" t="s">
        <v>168</v>
      </c>
      <c r="BM388" s="226" t="s">
        <v>597</v>
      </c>
    </row>
    <row r="389" s="12" customFormat="1" ht="22.8" customHeight="1">
      <c r="A389" s="12"/>
      <c r="B389" s="198"/>
      <c r="C389" s="199"/>
      <c r="D389" s="200" t="s">
        <v>74</v>
      </c>
      <c r="E389" s="212" t="s">
        <v>598</v>
      </c>
      <c r="F389" s="212" t="s">
        <v>599</v>
      </c>
      <c r="G389" s="199"/>
      <c r="H389" s="199"/>
      <c r="I389" s="202"/>
      <c r="J389" s="213">
        <f>BK389</f>
        <v>0</v>
      </c>
      <c r="K389" s="199"/>
      <c r="L389" s="204"/>
      <c r="M389" s="205"/>
      <c r="N389" s="206"/>
      <c r="O389" s="206"/>
      <c r="P389" s="207">
        <f>SUM(P390:P392)</f>
        <v>0</v>
      </c>
      <c r="Q389" s="206"/>
      <c r="R389" s="207">
        <f>SUM(R390:R392)</f>
        <v>0</v>
      </c>
      <c r="S389" s="206"/>
      <c r="T389" s="208">
        <f>SUM(T390:T392)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9" t="s">
        <v>84</v>
      </c>
      <c r="AT389" s="210" t="s">
        <v>74</v>
      </c>
      <c r="AU389" s="210" t="s">
        <v>80</v>
      </c>
      <c r="AY389" s="209" t="s">
        <v>130</v>
      </c>
      <c r="BK389" s="211">
        <f>SUM(BK390:BK392)</f>
        <v>0</v>
      </c>
    </row>
    <row r="390" s="2" customFormat="1" ht="24.15" customHeight="1">
      <c r="A390" s="37"/>
      <c r="B390" s="38"/>
      <c r="C390" s="214" t="s">
        <v>600</v>
      </c>
      <c r="D390" s="214" t="s">
        <v>133</v>
      </c>
      <c r="E390" s="215" t="s">
        <v>601</v>
      </c>
      <c r="F390" s="216" t="s">
        <v>602</v>
      </c>
      <c r="G390" s="217" t="s">
        <v>140</v>
      </c>
      <c r="H390" s="218">
        <v>4.2039999999999997</v>
      </c>
      <c r="I390" s="219"/>
      <c r="J390" s="220">
        <f>ROUND(I390*H390,2)</f>
        <v>0</v>
      </c>
      <c r="K390" s="221"/>
      <c r="L390" s="43"/>
      <c r="M390" s="222" t="s">
        <v>1</v>
      </c>
      <c r="N390" s="223" t="s">
        <v>40</v>
      </c>
      <c r="O390" s="90"/>
      <c r="P390" s="224">
        <f>O390*H390</f>
        <v>0</v>
      </c>
      <c r="Q390" s="224">
        <v>0</v>
      </c>
      <c r="R390" s="224">
        <f>Q390*H390</f>
        <v>0</v>
      </c>
      <c r="S390" s="224">
        <v>0</v>
      </c>
      <c r="T390" s="225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26" t="s">
        <v>168</v>
      </c>
      <c r="AT390" s="226" t="s">
        <v>133</v>
      </c>
      <c r="AU390" s="226" t="s">
        <v>84</v>
      </c>
      <c r="AY390" s="16" t="s">
        <v>130</v>
      </c>
      <c r="BE390" s="227">
        <f>IF(N390="základní",J390,0)</f>
        <v>0</v>
      </c>
      <c r="BF390" s="227">
        <f>IF(N390="snížená",J390,0)</f>
        <v>0</v>
      </c>
      <c r="BG390" s="227">
        <f>IF(N390="zákl. přenesená",J390,0)</f>
        <v>0</v>
      </c>
      <c r="BH390" s="227">
        <f>IF(N390="sníž. přenesená",J390,0)</f>
        <v>0</v>
      </c>
      <c r="BI390" s="227">
        <f>IF(N390="nulová",J390,0)</f>
        <v>0</v>
      </c>
      <c r="BJ390" s="16" t="s">
        <v>80</v>
      </c>
      <c r="BK390" s="227">
        <f>ROUND(I390*H390,2)</f>
        <v>0</v>
      </c>
      <c r="BL390" s="16" t="s">
        <v>168</v>
      </c>
      <c r="BM390" s="226" t="s">
        <v>603</v>
      </c>
    </row>
    <row r="391" s="13" customFormat="1">
      <c r="A391" s="13"/>
      <c r="B391" s="228"/>
      <c r="C391" s="229"/>
      <c r="D391" s="230" t="s">
        <v>141</v>
      </c>
      <c r="E391" s="231" t="s">
        <v>1</v>
      </c>
      <c r="F391" s="232" t="s">
        <v>480</v>
      </c>
      <c r="G391" s="229"/>
      <c r="H391" s="233">
        <v>4.2039999999999997</v>
      </c>
      <c r="I391" s="234"/>
      <c r="J391" s="229"/>
      <c r="K391" s="229"/>
      <c r="L391" s="235"/>
      <c r="M391" s="236"/>
      <c r="N391" s="237"/>
      <c r="O391" s="237"/>
      <c r="P391" s="237"/>
      <c r="Q391" s="237"/>
      <c r="R391" s="237"/>
      <c r="S391" s="237"/>
      <c r="T391" s="23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9" t="s">
        <v>141</v>
      </c>
      <c r="AU391" s="239" t="s">
        <v>84</v>
      </c>
      <c r="AV391" s="13" t="s">
        <v>84</v>
      </c>
      <c r="AW391" s="13" t="s">
        <v>32</v>
      </c>
      <c r="AX391" s="13" t="s">
        <v>75</v>
      </c>
      <c r="AY391" s="239" t="s">
        <v>130</v>
      </c>
    </row>
    <row r="392" s="14" customFormat="1">
      <c r="A392" s="14"/>
      <c r="B392" s="240"/>
      <c r="C392" s="241"/>
      <c r="D392" s="230" t="s">
        <v>141</v>
      </c>
      <c r="E392" s="242" t="s">
        <v>1</v>
      </c>
      <c r="F392" s="243" t="s">
        <v>143</v>
      </c>
      <c r="G392" s="241"/>
      <c r="H392" s="244">
        <v>4.2039999999999997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0" t="s">
        <v>141</v>
      </c>
      <c r="AU392" s="250" t="s">
        <v>84</v>
      </c>
      <c r="AV392" s="14" t="s">
        <v>137</v>
      </c>
      <c r="AW392" s="14" t="s">
        <v>32</v>
      </c>
      <c r="AX392" s="14" t="s">
        <v>80</v>
      </c>
      <c r="AY392" s="250" t="s">
        <v>130</v>
      </c>
    </row>
    <row r="393" s="12" customFormat="1" ht="22.8" customHeight="1">
      <c r="A393" s="12"/>
      <c r="B393" s="198"/>
      <c r="C393" s="199"/>
      <c r="D393" s="200" t="s">
        <v>74</v>
      </c>
      <c r="E393" s="212" t="s">
        <v>604</v>
      </c>
      <c r="F393" s="212" t="s">
        <v>605</v>
      </c>
      <c r="G393" s="199"/>
      <c r="H393" s="199"/>
      <c r="I393" s="202"/>
      <c r="J393" s="213">
        <f>BK393</f>
        <v>0</v>
      </c>
      <c r="K393" s="199"/>
      <c r="L393" s="204"/>
      <c r="M393" s="205"/>
      <c r="N393" s="206"/>
      <c r="O393" s="206"/>
      <c r="P393" s="207">
        <f>SUM(P394:P403)</f>
        <v>0</v>
      </c>
      <c r="Q393" s="206"/>
      <c r="R393" s="207">
        <f>SUM(R394:R403)</f>
        <v>0</v>
      </c>
      <c r="S393" s="206"/>
      <c r="T393" s="208">
        <f>SUM(T394:T403)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9" t="s">
        <v>84</v>
      </c>
      <c r="AT393" s="210" t="s">
        <v>74</v>
      </c>
      <c r="AU393" s="210" t="s">
        <v>80</v>
      </c>
      <c r="AY393" s="209" t="s">
        <v>130</v>
      </c>
      <c r="BK393" s="211">
        <f>SUM(BK394:BK403)</f>
        <v>0</v>
      </c>
    </row>
    <row r="394" s="2" customFormat="1" ht="24.15" customHeight="1">
      <c r="A394" s="37"/>
      <c r="B394" s="38"/>
      <c r="C394" s="214" t="s">
        <v>371</v>
      </c>
      <c r="D394" s="214" t="s">
        <v>133</v>
      </c>
      <c r="E394" s="215" t="s">
        <v>606</v>
      </c>
      <c r="F394" s="216" t="s">
        <v>607</v>
      </c>
      <c r="G394" s="217" t="s">
        <v>140</v>
      </c>
      <c r="H394" s="218">
        <v>215.202</v>
      </c>
      <c r="I394" s="219"/>
      <c r="J394" s="220">
        <f>ROUND(I394*H394,2)</f>
        <v>0</v>
      </c>
      <c r="K394" s="221"/>
      <c r="L394" s="43"/>
      <c r="M394" s="222" t="s">
        <v>1</v>
      </c>
      <c r="N394" s="223" t="s">
        <v>40</v>
      </c>
      <c r="O394" s="90"/>
      <c r="P394" s="224">
        <f>O394*H394</f>
        <v>0</v>
      </c>
      <c r="Q394" s="224">
        <v>0</v>
      </c>
      <c r="R394" s="224">
        <f>Q394*H394</f>
        <v>0</v>
      </c>
      <c r="S394" s="224">
        <v>0</v>
      </c>
      <c r="T394" s="225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26" t="s">
        <v>168</v>
      </c>
      <c r="AT394" s="226" t="s">
        <v>133</v>
      </c>
      <c r="AU394" s="226" t="s">
        <v>84</v>
      </c>
      <c r="AY394" s="16" t="s">
        <v>130</v>
      </c>
      <c r="BE394" s="227">
        <f>IF(N394="základní",J394,0)</f>
        <v>0</v>
      </c>
      <c r="BF394" s="227">
        <f>IF(N394="snížená",J394,0)</f>
        <v>0</v>
      </c>
      <c r="BG394" s="227">
        <f>IF(N394="zákl. přenesená",J394,0)</f>
        <v>0</v>
      </c>
      <c r="BH394" s="227">
        <f>IF(N394="sníž. přenesená",J394,0)</f>
        <v>0</v>
      </c>
      <c r="BI394" s="227">
        <f>IF(N394="nulová",J394,0)</f>
        <v>0</v>
      </c>
      <c r="BJ394" s="16" t="s">
        <v>80</v>
      </c>
      <c r="BK394" s="227">
        <f>ROUND(I394*H394,2)</f>
        <v>0</v>
      </c>
      <c r="BL394" s="16" t="s">
        <v>168</v>
      </c>
      <c r="BM394" s="226" t="s">
        <v>608</v>
      </c>
    </row>
    <row r="395" s="13" customFormat="1">
      <c r="A395" s="13"/>
      <c r="B395" s="228"/>
      <c r="C395" s="229"/>
      <c r="D395" s="230" t="s">
        <v>141</v>
      </c>
      <c r="E395" s="231" t="s">
        <v>1</v>
      </c>
      <c r="F395" s="232" t="s">
        <v>517</v>
      </c>
      <c r="G395" s="229"/>
      <c r="H395" s="233">
        <v>7.7850000000000001</v>
      </c>
      <c r="I395" s="234"/>
      <c r="J395" s="229"/>
      <c r="K395" s="229"/>
      <c r="L395" s="235"/>
      <c r="M395" s="236"/>
      <c r="N395" s="237"/>
      <c r="O395" s="237"/>
      <c r="P395" s="237"/>
      <c r="Q395" s="237"/>
      <c r="R395" s="237"/>
      <c r="S395" s="237"/>
      <c r="T395" s="23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9" t="s">
        <v>141</v>
      </c>
      <c r="AU395" s="239" t="s">
        <v>84</v>
      </c>
      <c r="AV395" s="13" t="s">
        <v>84</v>
      </c>
      <c r="AW395" s="13" t="s">
        <v>32</v>
      </c>
      <c r="AX395" s="13" t="s">
        <v>75</v>
      </c>
      <c r="AY395" s="239" t="s">
        <v>130</v>
      </c>
    </row>
    <row r="396" s="13" customFormat="1">
      <c r="A396" s="13"/>
      <c r="B396" s="228"/>
      <c r="C396" s="229"/>
      <c r="D396" s="230" t="s">
        <v>141</v>
      </c>
      <c r="E396" s="231" t="s">
        <v>1</v>
      </c>
      <c r="F396" s="232" t="s">
        <v>479</v>
      </c>
      <c r="G396" s="229"/>
      <c r="H396" s="233">
        <v>4.7450000000000001</v>
      </c>
      <c r="I396" s="234"/>
      <c r="J396" s="229"/>
      <c r="K396" s="229"/>
      <c r="L396" s="235"/>
      <c r="M396" s="236"/>
      <c r="N396" s="237"/>
      <c r="O396" s="237"/>
      <c r="P396" s="237"/>
      <c r="Q396" s="237"/>
      <c r="R396" s="237"/>
      <c r="S396" s="237"/>
      <c r="T396" s="23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9" t="s">
        <v>141</v>
      </c>
      <c r="AU396" s="239" t="s">
        <v>84</v>
      </c>
      <c r="AV396" s="13" t="s">
        <v>84</v>
      </c>
      <c r="AW396" s="13" t="s">
        <v>32</v>
      </c>
      <c r="AX396" s="13" t="s">
        <v>75</v>
      </c>
      <c r="AY396" s="239" t="s">
        <v>130</v>
      </c>
    </row>
    <row r="397" s="13" customFormat="1">
      <c r="A397" s="13"/>
      <c r="B397" s="228"/>
      <c r="C397" s="229"/>
      <c r="D397" s="230" t="s">
        <v>141</v>
      </c>
      <c r="E397" s="231" t="s">
        <v>1</v>
      </c>
      <c r="F397" s="232" t="s">
        <v>480</v>
      </c>
      <c r="G397" s="229"/>
      <c r="H397" s="233">
        <v>4.2039999999999997</v>
      </c>
      <c r="I397" s="234"/>
      <c r="J397" s="229"/>
      <c r="K397" s="229"/>
      <c r="L397" s="235"/>
      <c r="M397" s="236"/>
      <c r="N397" s="237"/>
      <c r="O397" s="237"/>
      <c r="P397" s="237"/>
      <c r="Q397" s="237"/>
      <c r="R397" s="237"/>
      <c r="S397" s="237"/>
      <c r="T397" s="238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9" t="s">
        <v>141</v>
      </c>
      <c r="AU397" s="239" t="s">
        <v>84</v>
      </c>
      <c r="AV397" s="13" t="s">
        <v>84</v>
      </c>
      <c r="AW397" s="13" t="s">
        <v>32</v>
      </c>
      <c r="AX397" s="13" t="s">
        <v>75</v>
      </c>
      <c r="AY397" s="239" t="s">
        <v>130</v>
      </c>
    </row>
    <row r="398" s="13" customFormat="1">
      <c r="A398" s="13"/>
      <c r="B398" s="228"/>
      <c r="C398" s="229"/>
      <c r="D398" s="230" t="s">
        <v>141</v>
      </c>
      <c r="E398" s="231" t="s">
        <v>1</v>
      </c>
      <c r="F398" s="232" t="s">
        <v>237</v>
      </c>
      <c r="G398" s="229"/>
      <c r="H398" s="233">
        <v>30.611000000000001</v>
      </c>
      <c r="I398" s="234"/>
      <c r="J398" s="229"/>
      <c r="K398" s="229"/>
      <c r="L398" s="235"/>
      <c r="M398" s="236"/>
      <c r="N398" s="237"/>
      <c r="O398" s="237"/>
      <c r="P398" s="237"/>
      <c r="Q398" s="237"/>
      <c r="R398" s="237"/>
      <c r="S398" s="237"/>
      <c r="T398" s="23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9" t="s">
        <v>141</v>
      </c>
      <c r="AU398" s="239" t="s">
        <v>84</v>
      </c>
      <c r="AV398" s="13" t="s">
        <v>84</v>
      </c>
      <c r="AW398" s="13" t="s">
        <v>32</v>
      </c>
      <c r="AX398" s="13" t="s">
        <v>75</v>
      </c>
      <c r="AY398" s="239" t="s">
        <v>130</v>
      </c>
    </row>
    <row r="399" s="13" customFormat="1">
      <c r="A399" s="13"/>
      <c r="B399" s="228"/>
      <c r="C399" s="229"/>
      <c r="D399" s="230" t="s">
        <v>141</v>
      </c>
      <c r="E399" s="231" t="s">
        <v>1</v>
      </c>
      <c r="F399" s="232" t="s">
        <v>228</v>
      </c>
      <c r="G399" s="229"/>
      <c r="H399" s="233">
        <v>13.470000000000001</v>
      </c>
      <c r="I399" s="234"/>
      <c r="J399" s="229"/>
      <c r="K399" s="229"/>
      <c r="L399" s="235"/>
      <c r="M399" s="236"/>
      <c r="N399" s="237"/>
      <c r="O399" s="237"/>
      <c r="P399" s="237"/>
      <c r="Q399" s="237"/>
      <c r="R399" s="237"/>
      <c r="S399" s="237"/>
      <c r="T399" s="23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9" t="s">
        <v>141</v>
      </c>
      <c r="AU399" s="239" t="s">
        <v>84</v>
      </c>
      <c r="AV399" s="13" t="s">
        <v>84</v>
      </c>
      <c r="AW399" s="13" t="s">
        <v>32</v>
      </c>
      <c r="AX399" s="13" t="s">
        <v>75</v>
      </c>
      <c r="AY399" s="239" t="s">
        <v>130</v>
      </c>
    </row>
    <row r="400" s="13" customFormat="1">
      <c r="A400" s="13"/>
      <c r="B400" s="228"/>
      <c r="C400" s="229"/>
      <c r="D400" s="230" t="s">
        <v>141</v>
      </c>
      <c r="E400" s="231" t="s">
        <v>1</v>
      </c>
      <c r="F400" s="232" t="s">
        <v>609</v>
      </c>
      <c r="G400" s="229"/>
      <c r="H400" s="233">
        <v>3.6749999999999998</v>
      </c>
      <c r="I400" s="234"/>
      <c r="J400" s="229"/>
      <c r="K400" s="229"/>
      <c r="L400" s="235"/>
      <c r="M400" s="236"/>
      <c r="N400" s="237"/>
      <c r="O400" s="237"/>
      <c r="P400" s="237"/>
      <c r="Q400" s="237"/>
      <c r="R400" s="237"/>
      <c r="S400" s="237"/>
      <c r="T400" s="23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9" t="s">
        <v>141</v>
      </c>
      <c r="AU400" s="239" t="s">
        <v>84</v>
      </c>
      <c r="AV400" s="13" t="s">
        <v>84</v>
      </c>
      <c r="AW400" s="13" t="s">
        <v>32</v>
      </c>
      <c r="AX400" s="13" t="s">
        <v>75</v>
      </c>
      <c r="AY400" s="239" t="s">
        <v>130</v>
      </c>
    </row>
    <row r="401" s="13" customFormat="1">
      <c r="A401" s="13"/>
      <c r="B401" s="228"/>
      <c r="C401" s="229"/>
      <c r="D401" s="230" t="s">
        <v>141</v>
      </c>
      <c r="E401" s="231" t="s">
        <v>1</v>
      </c>
      <c r="F401" s="232" t="s">
        <v>610</v>
      </c>
      <c r="G401" s="229"/>
      <c r="H401" s="233">
        <v>150.71199999999999</v>
      </c>
      <c r="I401" s="234"/>
      <c r="J401" s="229"/>
      <c r="K401" s="229"/>
      <c r="L401" s="235"/>
      <c r="M401" s="236"/>
      <c r="N401" s="237"/>
      <c r="O401" s="237"/>
      <c r="P401" s="237"/>
      <c r="Q401" s="237"/>
      <c r="R401" s="237"/>
      <c r="S401" s="237"/>
      <c r="T401" s="238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9" t="s">
        <v>141</v>
      </c>
      <c r="AU401" s="239" t="s">
        <v>84</v>
      </c>
      <c r="AV401" s="13" t="s">
        <v>84</v>
      </c>
      <c r="AW401" s="13" t="s">
        <v>32</v>
      </c>
      <c r="AX401" s="13" t="s">
        <v>75</v>
      </c>
      <c r="AY401" s="239" t="s">
        <v>130</v>
      </c>
    </row>
    <row r="402" s="14" customFormat="1">
      <c r="A402" s="14"/>
      <c r="B402" s="240"/>
      <c r="C402" s="241"/>
      <c r="D402" s="230" t="s">
        <v>141</v>
      </c>
      <c r="E402" s="242" t="s">
        <v>1</v>
      </c>
      <c r="F402" s="243" t="s">
        <v>143</v>
      </c>
      <c r="G402" s="241"/>
      <c r="H402" s="244">
        <v>215.202</v>
      </c>
      <c r="I402" s="245"/>
      <c r="J402" s="241"/>
      <c r="K402" s="241"/>
      <c r="L402" s="246"/>
      <c r="M402" s="247"/>
      <c r="N402" s="248"/>
      <c r="O402" s="248"/>
      <c r="P402" s="248"/>
      <c r="Q402" s="248"/>
      <c r="R402" s="248"/>
      <c r="S402" s="248"/>
      <c r="T402" s="24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0" t="s">
        <v>141</v>
      </c>
      <c r="AU402" s="250" t="s">
        <v>84</v>
      </c>
      <c r="AV402" s="14" t="s">
        <v>137</v>
      </c>
      <c r="AW402" s="14" t="s">
        <v>32</v>
      </c>
      <c r="AX402" s="14" t="s">
        <v>80</v>
      </c>
      <c r="AY402" s="250" t="s">
        <v>130</v>
      </c>
    </row>
    <row r="403" s="2" customFormat="1" ht="33" customHeight="1">
      <c r="A403" s="37"/>
      <c r="B403" s="38"/>
      <c r="C403" s="214" t="s">
        <v>611</v>
      </c>
      <c r="D403" s="214" t="s">
        <v>133</v>
      </c>
      <c r="E403" s="215" t="s">
        <v>612</v>
      </c>
      <c r="F403" s="216" t="s">
        <v>613</v>
      </c>
      <c r="G403" s="217" t="s">
        <v>140</v>
      </c>
      <c r="H403" s="218">
        <v>215.202</v>
      </c>
      <c r="I403" s="219"/>
      <c r="J403" s="220">
        <f>ROUND(I403*H403,2)</f>
        <v>0</v>
      </c>
      <c r="K403" s="221"/>
      <c r="L403" s="43"/>
      <c r="M403" s="222" t="s">
        <v>1</v>
      </c>
      <c r="N403" s="223" t="s">
        <v>40</v>
      </c>
      <c r="O403" s="90"/>
      <c r="P403" s="224">
        <f>O403*H403</f>
        <v>0</v>
      </c>
      <c r="Q403" s="224">
        <v>0</v>
      </c>
      <c r="R403" s="224">
        <f>Q403*H403</f>
        <v>0</v>
      </c>
      <c r="S403" s="224">
        <v>0</v>
      </c>
      <c r="T403" s="225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26" t="s">
        <v>168</v>
      </c>
      <c r="AT403" s="226" t="s">
        <v>133</v>
      </c>
      <c r="AU403" s="226" t="s">
        <v>84</v>
      </c>
      <c r="AY403" s="16" t="s">
        <v>130</v>
      </c>
      <c r="BE403" s="227">
        <f>IF(N403="základní",J403,0)</f>
        <v>0</v>
      </c>
      <c r="BF403" s="227">
        <f>IF(N403="snížená",J403,0)</f>
        <v>0</v>
      </c>
      <c r="BG403" s="227">
        <f>IF(N403="zákl. přenesená",J403,0)</f>
        <v>0</v>
      </c>
      <c r="BH403" s="227">
        <f>IF(N403="sníž. přenesená",J403,0)</f>
        <v>0</v>
      </c>
      <c r="BI403" s="227">
        <f>IF(N403="nulová",J403,0)</f>
        <v>0</v>
      </c>
      <c r="BJ403" s="16" t="s">
        <v>80</v>
      </c>
      <c r="BK403" s="227">
        <f>ROUND(I403*H403,2)</f>
        <v>0</v>
      </c>
      <c r="BL403" s="16" t="s">
        <v>168</v>
      </c>
      <c r="BM403" s="226" t="s">
        <v>614</v>
      </c>
    </row>
    <row r="404" s="12" customFormat="1" ht="22.8" customHeight="1">
      <c r="A404" s="12"/>
      <c r="B404" s="198"/>
      <c r="C404" s="199"/>
      <c r="D404" s="200" t="s">
        <v>74</v>
      </c>
      <c r="E404" s="212" t="s">
        <v>615</v>
      </c>
      <c r="F404" s="212" t="s">
        <v>616</v>
      </c>
      <c r="G404" s="199"/>
      <c r="H404" s="199"/>
      <c r="I404" s="202"/>
      <c r="J404" s="213">
        <f>BK404</f>
        <v>0</v>
      </c>
      <c r="K404" s="199"/>
      <c r="L404" s="204"/>
      <c r="M404" s="205"/>
      <c r="N404" s="206"/>
      <c r="O404" s="206"/>
      <c r="P404" s="207">
        <f>SUM(P405:P409)</f>
        <v>0</v>
      </c>
      <c r="Q404" s="206"/>
      <c r="R404" s="207">
        <f>SUM(R405:R409)</f>
        <v>0</v>
      </c>
      <c r="S404" s="206"/>
      <c r="T404" s="208">
        <f>SUM(T405:T409)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09" t="s">
        <v>137</v>
      </c>
      <c r="AT404" s="210" t="s">
        <v>74</v>
      </c>
      <c r="AU404" s="210" t="s">
        <v>80</v>
      </c>
      <c r="AY404" s="209" t="s">
        <v>130</v>
      </c>
      <c r="BK404" s="211">
        <f>SUM(BK405:BK409)</f>
        <v>0</v>
      </c>
    </row>
    <row r="405" s="2" customFormat="1" ht="24.15" customHeight="1">
      <c r="A405" s="37"/>
      <c r="B405" s="38"/>
      <c r="C405" s="214" t="s">
        <v>376</v>
      </c>
      <c r="D405" s="214" t="s">
        <v>133</v>
      </c>
      <c r="E405" s="215" t="s">
        <v>617</v>
      </c>
      <c r="F405" s="216" t="s">
        <v>618</v>
      </c>
      <c r="G405" s="217" t="s">
        <v>146</v>
      </c>
      <c r="H405" s="218">
        <v>1</v>
      </c>
      <c r="I405" s="219"/>
      <c r="J405" s="220">
        <f>ROUND(I405*H405,2)</f>
        <v>0</v>
      </c>
      <c r="K405" s="221"/>
      <c r="L405" s="43"/>
      <c r="M405" s="222" t="s">
        <v>1</v>
      </c>
      <c r="N405" s="223" t="s">
        <v>40</v>
      </c>
      <c r="O405" s="90"/>
      <c r="P405" s="224">
        <f>O405*H405</f>
        <v>0</v>
      </c>
      <c r="Q405" s="224">
        <v>0</v>
      </c>
      <c r="R405" s="224">
        <f>Q405*H405</f>
        <v>0</v>
      </c>
      <c r="S405" s="224">
        <v>0</v>
      </c>
      <c r="T405" s="225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26" t="s">
        <v>168</v>
      </c>
      <c r="AT405" s="226" t="s">
        <v>133</v>
      </c>
      <c r="AU405" s="226" t="s">
        <v>84</v>
      </c>
      <c r="AY405" s="16" t="s">
        <v>130</v>
      </c>
      <c r="BE405" s="227">
        <f>IF(N405="základní",J405,0)</f>
        <v>0</v>
      </c>
      <c r="BF405" s="227">
        <f>IF(N405="snížená",J405,0)</f>
        <v>0</v>
      </c>
      <c r="BG405" s="227">
        <f>IF(N405="zákl. přenesená",J405,0)</f>
        <v>0</v>
      </c>
      <c r="BH405" s="227">
        <f>IF(N405="sníž. přenesená",J405,0)</f>
        <v>0</v>
      </c>
      <c r="BI405" s="227">
        <f>IF(N405="nulová",J405,0)</f>
        <v>0</v>
      </c>
      <c r="BJ405" s="16" t="s">
        <v>80</v>
      </c>
      <c r="BK405" s="227">
        <f>ROUND(I405*H405,2)</f>
        <v>0</v>
      </c>
      <c r="BL405" s="16" t="s">
        <v>168</v>
      </c>
      <c r="BM405" s="226" t="s">
        <v>619</v>
      </c>
    </row>
    <row r="406" s="2" customFormat="1" ht="16.5" customHeight="1">
      <c r="A406" s="37"/>
      <c r="B406" s="38"/>
      <c r="C406" s="214" t="s">
        <v>620</v>
      </c>
      <c r="D406" s="214" t="s">
        <v>133</v>
      </c>
      <c r="E406" s="215" t="s">
        <v>621</v>
      </c>
      <c r="F406" s="216" t="s">
        <v>622</v>
      </c>
      <c r="G406" s="217" t="s">
        <v>146</v>
      </c>
      <c r="H406" s="218">
        <v>1</v>
      </c>
      <c r="I406" s="219"/>
      <c r="J406" s="220">
        <f>ROUND(I406*H406,2)</f>
        <v>0</v>
      </c>
      <c r="K406" s="221"/>
      <c r="L406" s="43"/>
      <c r="M406" s="222" t="s">
        <v>1</v>
      </c>
      <c r="N406" s="223" t="s">
        <v>40</v>
      </c>
      <c r="O406" s="90"/>
      <c r="P406" s="224">
        <f>O406*H406</f>
        <v>0</v>
      </c>
      <c r="Q406" s="224">
        <v>0</v>
      </c>
      <c r="R406" s="224">
        <f>Q406*H406</f>
        <v>0</v>
      </c>
      <c r="S406" s="224">
        <v>0</v>
      </c>
      <c r="T406" s="225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226" t="s">
        <v>168</v>
      </c>
      <c r="AT406" s="226" t="s">
        <v>133</v>
      </c>
      <c r="AU406" s="226" t="s">
        <v>84</v>
      </c>
      <c r="AY406" s="16" t="s">
        <v>130</v>
      </c>
      <c r="BE406" s="227">
        <f>IF(N406="základní",J406,0)</f>
        <v>0</v>
      </c>
      <c r="BF406" s="227">
        <f>IF(N406="snížená",J406,0)</f>
        <v>0</v>
      </c>
      <c r="BG406" s="227">
        <f>IF(N406="zákl. přenesená",J406,0)</f>
        <v>0</v>
      </c>
      <c r="BH406" s="227">
        <f>IF(N406="sníž. přenesená",J406,0)</f>
        <v>0</v>
      </c>
      <c r="BI406" s="227">
        <f>IF(N406="nulová",J406,0)</f>
        <v>0</v>
      </c>
      <c r="BJ406" s="16" t="s">
        <v>80</v>
      </c>
      <c r="BK406" s="227">
        <f>ROUND(I406*H406,2)</f>
        <v>0</v>
      </c>
      <c r="BL406" s="16" t="s">
        <v>168</v>
      </c>
      <c r="BM406" s="226" t="s">
        <v>623</v>
      </c>
    </row>
    <row r="407" s="2" customFormat="1" ht="16.5" customHeight="1">
      <c r="A407" s="37"/>
      <c r="B407" s="38"/>
      <c r="C407" s="214" t="s">
        <v>379</v>
      </c>
      <c r="D407" s="214" t="s">
        <v>133</v>
      </c>
      <c r="E407" s="215" t="s">
        <v>624</v>
      </c>
      <c r="F407" s="216" t="s">
        <v>625</v>
      </c>
      <c r="G407" s="217" t="s">
        <v>146</v>
      </c>
      <c r="H407" s="218">
        <v>1</v>
      </c>
      <c r="I407" s="219"/>
      <c r="J407" s="220">
        <f>ROUND(I407*H407,2)</f>
        <v>0</v>
      </c>
      <c r="K407" s="221"/>
      <c r="L407" s="43"/>
      <c r="M407" s="222" t="s">
        <v>1</v>
      </c>
      <c r="N407" s="223" t="s">
        <v>40</v>
      </c>
      <c r="O407" s="90"/>
      <c r="P407" s="224">
        <f>O407*H407</f>
        <v>0</v>
      </c>
      <c r="Q407" s="224">
        <v>0</v>
      </c>
      <c r="R407" s="224">
        <f>Q407*H407</f>
        <v>0</v>
      </c>
      <c r="S407" s="224">
        <v>0</v>
      </c>
      <c r="T407" s="225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26" t="s">
        <v>168</v>
      </c>
      <c r="AT407" s="226" t="s">
        <v>133</v>
      </c>
      <c r="AU407" s="226" t="s">
        <v>84</v>
      </c>
      <c r="AY407" s="16" t="s">
        <v>130</v>
      </c>
      <c r="BE407" s="227">
        <f>IF(N407="základní",J407,0)</f>
        <v>0</v>
      </c>
      <c r="BF407" s="227">
        <f>IF(N407="snížená",J407,0)</f>
        <v>0</v>
      </c>
      <c r="BG407" s="227">
        <f>IF(N407="zákl. přenesená",J407,0)</f>
        <v>0</v>
      </c>
      <c r="BH407" s="227">
        <f>IF(N407="sníž. přenesená",J407,0)</f>
        <v>0</v>
      </c>
      <c r="BI407" s="227">
        <f>IF(N407="nulová",J407,0)</f>
        <v>0</v>
      </c>
      <c r="BJ407" s="16" t="s">
        <v>80</v>
      </c>
      <c r="BK407" s="227">
        <f>ROUND(I407*H407,2)</f>
        <v>0</v>
      </c>
      <c r="BL407" s="16" t="s">
        <v>168</v>
      </c>
      <c r="BM407" s="226" t="s">
        <v>626</v>
      </c>
    </row>
    <row r="408" s="2" customFormat="1" ht="16.5" customHeight="1">
      <c r="A408" s="37"/>
      <c r="B408" s="38"/>
      <c r="C408" s="214" t="s">
        <v>627</v>
      </c>
      <c r="D408" s="214" t="s">
        <v>133</v>
      </c>
      <c r="E408" s="215" t="s">
        <v>628</v>
      </c>
      <c r="F408" s="216" t="s">
        <v>629</v>
      </c>
      <c r="G408" s="217" t="s">
        <v>146</v>
      </c>
      <c r="H408" s="218">
        <v>1</v>
      </c>
      <c r="I408" s="219"/>
      <c r="J408" s="220">
        <f>ROUND(I408*H408,2)</f>
        <v>0</v>
      </c>
      <c r="K408" s="221"/>
      <c r="L408" s="43"/>
      <c r="M408" s="222" t="s">
        <v>1</v>
      </c>
      <c r="N408" s="223" t="s">
        <v>40</v>
      </c>
      <c r="O408" s="90"/>
      <c r="P408" s="224">
        <f>O408*H408</f>
        <v>0</v>
      </c>
      <c r="Q408" s="224">
        <v>0</v>
      </c>
      <c r="R408" s="224">
        <f>Q408*H408</f>
        <v>0</v>
      </c>
      <c r="S408" s="224">
        <v>0</v>
      </c>
      <c r="T408" s="225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226" t="s">
        <v>168</v>
      </c>
      <c r="AT408" s="226" t="s">
        <v>133</v>
      </c>
      <c r="AU408" s="226" t="s">
        <v>84</v>
      </c>
      <c r="AY408" s="16" t="s">
        <v>130</v>
      </c>
      <c r="BE408" s="227">
        <f>IF(N408="základní",J408,0)</f>
        <v>0</v>
      </c>
      <c r="BF408" s="227">
        <f>IF(N408="snížená",J408,0)</f>
        <v>0</v>
      </c>
      <c r="BG408" s="227">
        <f>IF(N408="zákl. přenesená",J408,0)</f>
        <v>0</v>
      </c>
      <c r="BH408" s="227">
        <f>IF(N408="sníž. přenesená",J408,0)</f>
        <v>0</v>
      </c>
      <c r="BI408" s="227">
        <f>IF(N408="nulová",J408,0)</f>
        <v>0</v>
      </c>
      <c r="BJ408" s="16" t="s">
        <v>80</v>
      </c>
      <c r="BK408" s="227">
        <f>ROUND(I408*H408,2)</f>
        <v>0</v>
      </c>
      <c r="BL408" s="16" t="s">
        <v>168</v>
      </c>
      <c r="BM408" s="226" t="s">
        <v>630</v>
      </c>
    </row>
    <row r="409" s="2" customFormat="1" ht="16.5" customHeight="1">
      <c r="A409" s="37"/>
      <c r="B409" s="38"/>
      <c r="C409" s="214" t="s">
        <v>383</v>
      </c>
      <c r="D409" s="214" t="s">
        <v>133</v>
      </c>
      <c r="E409" s="215" t="s">
        <v>631</v>
      </c>
      <c r="F409" s="216" t="s">
        <v>632</v>
      </c>
      <c r="G409" s="217" t="s">
        <v>633</v>
      </c>
      <c r="H409" s="218">
        <v>1</v>
      </c>
      <c r="I409" s="219"/>
      <c r="J409" s="220">
        <f>ROUND(I409*H409,2)</f>
        <v>0</v>
      </c>
      <c r="K409" s="221"/>
      <c r="L409" s="43"/>
      <c r="M409" s="222" t="s">
        <v>1</v>
      </c>
      <c r="N409" s="223" t="s">
        <v>40</v>
      </c>
      <c r="O409" s="90"/>
      <c r="P409" s="224">
        <f>O409*H409</f>
        <v>0</v>
      </c>
      <c r="Q409" s="224">
        <v>0</v>
      </c>
      <c r="R409" s="224">
        <f>Q409*H409</f>
        <v>0</v>
      </c>
      <c r="S409" s="224">
        <v>0</v>
      </c>
      <c r="T409" s="225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26" t="s">
        <v>168</v>
      </c>
      <c r="AT409" s="226" t="s">
        <v>133</v>
      </c>
      <c r="AU409" s="226" t="s">
        <v>84</v>
      </c>
      <c r="AY409" s="16" t="s">
        <v>130</v>
      </c>
      <c r="BE409" s="227">
        <f>IF(N409="základní",J409,0)</f>
        <v>0</v>
      </c>
      <c r="BF409" s="227">
        <f>IF(N409="snížená",J409,0)</f>
        <v>0</v>
      </c>
      <c r="BG409" s="227">
        <f>IF(N409="zákl. přenesená",J409,0)</f>
        <v>0</v>
      </c>
      <c r="BH409" s="227">
        <f>IF(N409="sníž. přenesená",J409,0)</f>
        <v>0</v>
      </c>
      <c r="BI409" s="227">
        <f>IF(N409="nulová",J409,0)</f>
        <v>0</v>
      </c>
      <c r="BJ409" s="16" t="s">
        <v>80</v>
      </c>
      <c r="BK409" s="227">
        <f>ROUND(I409*H409,2)</f>
        <v>0</v>
      </c>
      <c r="BL409" s="16" t="s">
        <v>168</v>
      </c>
      <c r="BM409" s="226" t="s">
        <v>634</v>
      </c>
    </row>
    <row r="410" s="12" customFormat="1" ht="25.92" customHeight="1">
      <c r="A410" s="12"/>
      <c r="B410" s="198"/>
      <c r="C410" s="199"/>
      <c r="D410" s="200" t="s">
        <v>74</v>
      </c>
      <c r="E410" s="201" t="s">
        <v>635</v>
      </c>
      <c r="F410" s="201" t="s">
        <v>636</v>
      </c>
      <c r="G410" s="199"/>
      <c r="H410" s="199"/>
      <c r="I410" s="202"/>
      <c r="J410" s="203">
        <f>BK410</f>
        <v>0</v>
      </c>
      <c r="K410" s="199"/>
      <c r="L410" s="204"/>
      <c r="M410" s="205"/>
      <c r="N410" s="206"/>
      <c r="O410" s="206"/>
      <c r="P410" s="207">
        <f>P411+P413+P415+P417</f>
        <v>0</v>
      </c>
      <c r="Q410" s="206"/>
      <c r="R410" s="207">
        <f>R411+R413+R415+R417</f>
        <v>0</v>
      </c>
      <c r="S410" s="206"/>
      <c r="T410" s="208">
        <f>T411+T413+T415+T417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09" t="s">
        <v>151</v>
      </c>
      <c r="AT410" s="210" t="s">
        <v>74</v>
      </c>
      <c r="AU410" s="210" t="s">
        <v>75</v>
      </c>
      <c r="AY410" s="209" t="s">
        <v>130</v>
      </c>
      <c r="BK410" s="211">
        <f>BK411+BK413+BK415+BK417</f>
        <v>0</v>
      </c>
    </row>
    <row r="411" s="12" customFormat="1" ht="22.8" customHeight="1">
      <c r="A411" s="12"/>
      <c r="B411" s="198"/>
      <c r="C411" s="199"/>
      <c r="D411" s="200" t="s">
        <v>74</v>
      </c>
      <c r="E411" s="212" t="s">
        <v>637</v>
      </c>
      <c r="F411" s="212" t="s">
        <v>638</v>
      </c>
      <c r="G411" s="199"/>
      <c r="H411" s="199"/>
      <c r="I411" s="202"/>
      <c r="J411" s="213">
        <f>BK411</f>
        <v>0</v>
      </c>
      <c r="K411" s="199"/>
      <c r="L411" s="204"/>
      <c r="M411" s="205"/>
      <c r="N411" s="206"/>
      <c r="O411" s="206"/>
      <c r="P411" s="207">
        <f>P412</f>
        <v>0</v>
      </c>
      <c r="Q411" s="206"/>
      <c r="R411" s="207">
        <f>R412</f>
        <v>0</v>
      </c>
      <c r="S411" s="206"/>
      <c r="T411" s="208">
        <f>T412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09" t="s">
        <v>151</v>
      </c>
      <c r="AT411" s="210" t="s">
        <v>74</v>
      </c>
      <c r="AU411" s="210" t="s">
        <v>80</v>
      </c>
      <c r="AY411" s="209" t="s">
        <v>130</v>
      </c>
      <c r="BK411" s="211">
        <f>BK412</f>
        <v>0</v>
      </c>
    </row>
    <row r="412" s="2" customFormat="1" ht="16.5" customHeight="1">
      <c r="A412" s="37"/>
      <c r="B412" s="38"/>
      <c r="C412" s="214" t="s">
        <v>639</v>
      </c>
      <c r="D412" s="214" t="s">
        <v>133</v>
      </c>
      <c r="E412" s="215" t="s">
        <v>640</v>
      </c>
      <c r="F412" s="216" t="s">
        <v>638</v>
      </c>
      <c r="G412" s="217" t="s">
        <v>641</v>
      </c>
      <c r="H412" s="218">
        <v>1</v>
      </c>
      <c r="I412" s="219"/>
      <c r="J412" s="220">
        <f>ROUND(I412*H412,2)</f>
        <v>0</v>
      </c>
      <c r="K412" s="221"/>
      <c r="L412" s="43"/>
      <c r="M412" s="222" t="s">
        <v>1</v>
      </c>
      <c r="N412" s="223" t="s">
        <v>40</v>
      </c>
      <c r="O412" s="90"/>
      <c r="P412" s="224">
        <f>O412*H412</f>
        <v>0</v>
      </c>
      <c r="Q412" s="224">
        <v>0</v>
      </c>
      <c r="R412" s="224">
        <f>Q412*H412</f>
        <v>0</v>
      </c>
      <c r="S412" s="224">
        <v>0</v>
      </c>
      <c r="T412" s="225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226" t="s">
        <v>642</v>
      </c>
      <c r="AT412" s="226" t="s">
        <v>133</v>
      </c>
      <c r="AU412" s="226" t="s">
        <v>84</v>
      </c>
      <c r="AY412" s="16" t="s">
        <v>130</v>
      </c>
      <c r="BE412" s="227">
        <f>IF(N412="základní",J412,0)</f>
        <v>0</v>
      </c>
      <c r="BF412" s="227">
        <f>IF(N412="snížená",J412,0)</f>
        <v>0</v>
      </c>
      <c r="BG412" s="227">
        <f>IF(N412="zákl. přenesená",J412,0)</f>
        <v>0</v>
      </c>
      <c r="BH412" s="227">
        <f>IF(N412="sníž. přenesená",J412,0)</f>
        <v>0</v>
      </c>
      <c r="BI412" s="227">
        <f>IF(N412="nulová",J412,0)</f>
        <v>0</v>
      </c>
      <c r="BJ412" s="16" t="s">
        <v>80</v>
      </c>
      <c r="BK412" s="227">
        <f>ROUND(I412*H412,2)</f>
        <v>0</v>
      </c>
      <c r="BL412" s="16" t="s">
        <v>642</v>
      </c>
      <c r="BM412" s="226" t="s">
        <v>643</v>
      </c>
    </row>
    <row r="413" s="12" customFormat="1" ht="22.8" customHeight="1">
      <c r="A413" s="12"/>
      <c r="B413" s="198"/>
      <c r="C413" s="199"/>
      <c r="D413" s="200" t="s">
        <v>74</v>
      </c>
      <c r="E413" s="212" t="s">
        <v>644</v>
      </c>
      <c r="F413" s="212" t="s">
        <v>645</v>
      </c>
      <c r="G413" s="199"/>
      <c r="H413" s="199"/>
      <c r="I413" s="202"/>
      <c r="J413" s="213">
        <f>BK413</f>
        <v>0</v>
      </c>
      <c r="K413" s="199"/>
      <c r="L413" s="204"/>
      <c r="M413" s="205"/>
      <c r="N413" s="206"/>
      <c r="O413" s="206"/>
      <c r="P413" s="207">
        <f>P414</f>
        <v>0</v>
      </c>
      <c r="Q413" s="206"/>
      <c r="R413" s="207">
        <f>R414</f>
        <v>0</v>
      </c>
      <c r="S413" s="206"/>
      <c r="T413" s="208">
        <f>T414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9" t="s">
        <v>151</v>
      </c>
      <c r="AT413" s="210" t="s">
        <v>74</v>
      </c>
      <c r="AU413" s="210" t="s">
        <v>80</v>
      </c>
      <c r="AY413" s="209" t="s">
        <v>130</v>
      </c>
      <c r="BK413" s="211">
        <f>BK414</f>
        <v>0</v>
      </c>
    </row>
    <row r="414" s="2" customFormat="1" ht="16.5" customHeight="1">
      <c r="A414" s="37"/>
      <c r="B414" s="38"/>
      <c r="C414" s="214" t="s">
        <v>387</v>
      </c>
      <c r="D414" s="214" t="s">
        <v>133</v>
      </c>
      <c r="E414" s="215" t="s">
        <v>646</v>
      </c>
      <c r="F414" s="216" t="s">
        <v>647</v>
      </c>
      <c r="G414" s="217" t="s">
        <v>641</v>
      </c>
      <c r="H414" s="218">
        <v>1</v>
      </c>
      <c r="I414" s="219"/>
      <c r="J414" s="220">
        <f>ROUND(I414*H414,2)</f>
        <v>0</v>
      </c>
      <c r="K414" s="221"/>
      <c r="L414" s="43"/>
      <c r="M414" s="222" t="s">
        <v>1</v>
      </c>
      <c r="N414" s="223" t="s">
        <v>40</v>
      </c>
      <c r="O414" s="90"/>
      <c r="P414" s="224">
        <f>O414*H414</f>
        <v>0</v>
      </c>
      <c r="Q414" s="224">
        <v>0</v>
      </c>
      <c r="R414" s="224">
        <f>Q414*H414</f>
        <v>0</v>
      </c>
      <c r="S414" s="224">
        <v>0</v>
      </c>
      <c r="T414" s="225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226" t="s">
        <v>642</v>
      </c>
      <c r="AT414" s="226" t="s">
        <v>133</v>
      </c>
      <c r="AU414" s="226" t="s">
        <v>84</v>
      </c>
      <c r="AY414" s="16" t="s">
        <v>130</v>
      </c>
      <c r="BE414" s="227">
        <f>IF(N414="základní",J414,0)</f>
        <v>0</v>
      </c>
      <c r="BF414" s="227">
        <f>IF(N414="snížená",J414,0)</f>
        <v>0</v>
      </c>
      <c r="BG414" s="227">
        <f>IF(N414="zákl. přenesená",J414,0)</f>
        <v>0</v>
      </c>
      <c r="BH414" s="227">
        <f>IF(N414="sníž. přenesená",J414,0)</f>
        <v>0</v>
      </c>
      <c r="BI414" s="227">
        <f>IF(N414="nulová",J414,0)</f>
        <v>0</v>
      </c>
      <c r="BJ414" s="16" t="s">
        <v>80</v>
      </c>
      <c r="BK414" s="227">
        <f>ROUND(I414*H414,2)</f>
        <v>0</v>
      </c>
      <c r="BL414" s="16" t="s">
        <v>642</v>
      </c>
      <c r="BM414" s="226" t="s">
        <v>648</v>
      </c>
    </row>
    <row r="415" s="12" customFormat="1" ht="22.8" customHeight="1">
      <c r="A415" s="12"/>
      <c r="B415" s="198"/>
      <c r="C415" s="199"/>
      <c r="D415" s="200" t="s">
        <v>74</v>
      </c>
      <c r="E415" s="212" t="s">
        <v>649</v>
      </c>
      <c r="F415" s="212" t="s">
        <v>650</v>
      </c>
      <c r="G415" s="199"/>
      <c r="H415" s="199"/>
      <c r="I415" s="202"/>
      <c r="J415" s="213">
        <f>BK415</f>
        <v>0</v>
      </c>
      <c r="K415" s="199"/>
      <c r="L415" s="204"/>
      <c r="M415" s="205"/>
      <c r="N415" s="206"/>
      <c r="O415" s="206"/>
      <c r="P415" s="207">
        <f>P416</f>
        <v>0</v>
      </c>
      <c r="Q415" s="206"/>
      <c r="R415" s="207">
        <f>R416</f>
        <v>0</v>
      </c>
      <c r="S415" s="206"/>
      <c r="T415" s="208">
        <f>T416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09" t="s">
        <v>151</v>
      </c>
      <c r="AT415" s="210" t="s">
        <v>74</v>
      </c>
      <c r="AU415" s="210" t="s">
        <v>80</v>
      </c>
      <c r="AY415" s="209" t="s">
        <v>130</v>
      </c>
      <c r="BK415" s="211">
        <f>BK416</f>
        <v>0</v>
      </c>
    </row>
    <row r="416" s="2" customFormat="1" ht="33" customHeight="1">
      <c r="A416" s="37"/>
      <c r="B416" s="38"/>
      <c r="C416" s="214" t="s">
        <v>651</v>
      </c>
      <c r="D416" s="214" t="s">
        <v>133</v>
      </c>
      <c r="E416" s="215" t="s">
        <v>652</v>
      </c>
      <c r="F416" s="216" t="s">
        <v>653</v>
      </c>
      <c r="G416" s="217" t="s">
        <v>641</v>
      </c>
      <c r="H416" s="218">
        <v>1</v>
      </c>
      <c r="I416" s="219"/>
      <c r="J416" s="220">
        <f>ROUND(I416*H416,2)</f>
        <v>0</v>
      </c>
      <c r="K416" s="221"/>
      <c r="L416" s="43"/>
      <c r="M416" s="222" t="s">
        <v>1</v>
      </c>
      <c r="N416" s="223" t="s">
        <v>40</v>
      </c>
      <c r="O416" s="90"/>
      <c r="P416" s="224">
        <f>O416*H416</f>
        <v>0</v>
      </c>
      <c r="Q416" s="224">
        <v>0</v>
      </c>
      <c r="R416" s="224">
        <f>Q416*H416</f>
        <v>0</v>
      </c>
      <c r="S416" s="224">
        <v>0</v>
      </c>
      <c r="T416" s="225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226" t="s">
        <v>642</v>
      </c>
      <c r="AT416" s="226" t="s">
        <v>133</v>
      </c>
      <c r="AU416" s="226" t="s">
        <v>84</v>
      </c>
      <c r="AY416" s="16" t="s">
        <v>130</v>
      </c>
      <c r="BE416" s="227">
        <f>IF(N416="základní",J416,0)</f>
        <v>0</v>
      </c>
      <c r="BF416" s="227">
        <f>IF(N416="snížená",J416,0)</f>
        <v>0</v>
      </c>
      <c r="BG416" s="227">
        <f>IF(N416="zákl. přenesená",J416,0)</f>
        <v>0</v>
      </c>
      <c r="BH416" s="227">
        <f>IF(N416="sníž. přenesená",J416,0)</f>
        <v>0</v>
      </c>
      <c r="BI416" s="227">
        <f>IF(N416="nulová",J416,0)</f>
        <v>0</v>
      </c>
      <c r="BJ416" s="16" t="s">
        <v>80</v>
      </c>
      <c r="BK416" s="227">
        <f>ROUND(I416*H416,2)</f>
        <v>0</v>
      </c>
      <c r="BL416" s="16" t="s">
        <v>642</v>
      </c>
      <c r="BM416" s="226" t="s">
        <v>654</v>
      </c>
    </row>
    <row r="417" s="12" customFormat="1" ht="22.8" customHeight="1">
      <c r="A417" s="12"/>
      <c r="B417" s="198"/>
      <c r="C417" s="199"/>
      <c r="D417" s="200" t="s">
        <v>74</v>
      </c>
      <c r="E417" s="212" t="s">
        <v>655</v>
      </c>
      <c r="F417" s="212" t="s">
        <v>656</v>
      </c>
      <c r="G417" s="199"/>
      <c r="H417" s="199"/>
      <c r="I417" s="202"/>
      <c r="J417" s="213">
        <f>BK417</f>
        <v>0</v>
      </c>
      <c r="K417" s="199"/>
      <c r="L417" s="204"/>
      <c r="M417" s="205"/>
      <c r="N417" s="206"/>
      <c r="O417" s="206"/>
      <c r="P417" s="207">
        <f>P418</f>
        <v>0</v>
      </c>
      <c r="Q417" s="206"/>
      <c r="R417" s="207">
        <f>R418</f>
        <v>0</v>
      </c>
      <c r="S417" s="206"/>
      <c r="T417" s="208">
        <f>T418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209" t="s">
        <v>151</v>
      </c>
      <c r="AT417" s="210" t="s">
        <v>74</v>
      </c>
      <c r="AU417" s="210" t="s">
        <v>80</v>
      </c>
      <c r="AY417" s="209" t="s">
        <v>130</v>
      </c>
      <c r="BK417" s="211">
        <f>BK418</f>
        <v>0</v>
      </c>
    </row>
    <row r="418" s="2" customFormat="1" ht="16.5" customHeight="1">
      <c r="A418" s="37"/>
      <c r="B418" s="38"/>
      <c r="C418" s="214" t="s">
        <v>391</v>
      </c>
      <c r="D418" s="214" t="s">
        <v>133</v>
      </c>
      <c r="E418" s="215" t="s">
        <v>657</v>
      </c>
      <c r="F418" s="216" t="s">
        <v>656</v>
      </c>
      <c r="G418" s="217" t="s">
        <v>641</v>
      </c>
      <c r="H418" s="218">
        <v>1</v>
      </c>
      <c r="I418" s="219"/>
      <c r="J418" s="220">
        <f>ROUND(I418*H418,2)</f>
        <v>0</v>
      </c>
      <c r="K418" s="221"/>
      <c r="L418" s="43"/>
      <c r="M418" s="263" t="s">
        <v>1</v>
      </c>
      <c r="N418" s="264" t="s">
        <v>40</v>
      </c>
      <c r="O418" s="265"/>
      <c r="P418" s="266">
        <f>O418*H418</f>
        <v>0</v>
      </c>
      <c r="Q418" s="266">
        <v>0</v>
      </c>
      <c r="R418" s="266">
        <f>Q418*H418</f>
        <v>0</v>
      </c>
      <c r="S418" s="266">
        <v>0</v>
      </c>
      <c r="T418" s="267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226" t="s">
        <v>642</v>
      </c>
      <c r="AT418" s="226" t="s">
        <v>133</v>
      </c>
      <c r="AU418" s="226" t="s">
        <v>84</v>
      </c>
      <c r="AY418" s="16" t="s">
        <v>130</v>
      </c>
      <c r="BE418" s="227">
        <f>IF(N418="základní",J418,0)</f>
        <v>0</v>
      </c>
      <c r="BF418" s="227">
        <f>IF(N418="snížená",J418,0)</f>
        <v>0</v>
      </c>
      <c r="BG418" s="227">
        <f>IF(N418="zákl. přenesená",J418,0)</f>
        <v>0</v>
      </c>
      <c r="BH418" s="227">
        <f>IF(N418="sníž. přenesená",J418,0)</f>
        <v>0</v>
      </c>
      <c r="BI418" s="227">
        <f>IF(N418="nulová",J418,0)</f>
        <v>0</v>
      </c>
      <c r="BJ418" s="16" t="s">
        <v>80</v>
      </c>
      <c r="BK418" s="227">
        <f>ROUND(I418*H418,2)</f>
        <v>0</v>
      </c>
      <c r="BL418" s="16" t="s">
        <v>642</v>
      </c>
      <c r="BM418" s="226" t="s">
        <v>658</v>
      </c>
    </row>
    <row r="419" s="2" customFormat="1" ht="6.96" customHeight="1">
      <c r="A419" s="37"/>
      <c r="B419" s="65"/>
      <c r="C419" s="66"/>
      <c r="D419" s="66"/>
      <c r="E419" s="66"/>
      <c r="F419" s="66"/>
      <c r="G419" s="66"/>
      <c r="H419" s="66"/>
      <c r="I419" s="66"/>
      <c r="J419" s="66"/>
      <c r="K419" s="66"/>
      <c r="L419" s="43"/>
      <c r="M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</row>
  </sheetData>
  <sheetProtection sheet="1" autoFilter="0" formatColumns="0" formatRows="0" objects="1" scenarios="1" spinCount="100000" saltValue="kpp+zfKDzJwIUCH6ZyYa7tdbW5QE4GlS0HphnKfYvlG3eEkrYgeSxIeLJWb8w+jd6JUiwBUempMnJS3fzxFT3g==" hashValue="KBOOgKomYR7sGXdpo4ye/AbDlNn1i8bLwWE8DUOP+W0cFUYUZC0ufHd6DjC9tPQmE9Q/DIHlw5wo6LwBFj3rAA==" algorithmName="SHA-512" password="CC35"/>
  <autoFilter ref="C137:K418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Gřundělová Marie</dc:creator>
  <cp:lastModifiedBy>Gřundělová Marie</cp:lastModifiedBy>
  <dcterms:created xsi:type="dcterms:W3CDTF">2022-01-07T07:50:57Z</dcterms:created>
  <dcterms:modified xsi:type="dcterms:W3CDTF">2022-01-07T07:50:59Z</dcterms:modified>
</cp:coreProperties>
</file>