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G:\_Jobs\_2021\S-projekt\Úprava zpevněných ploch Masarykova náměstí v Bystřici pod Hostýnem\odevzdáno\SP\"/>
    </mc:Choice>
  </mc:AlternateContent>
  <xr:revisionPtr revIDLastSave="0" documentId="13_ncr:1_{036C15A9-1708-4143-A09B-4408DBACF1B2}" xr6:coauthVersionLast="47" xr6:coauthVersionMax="47" xr10:uidLastSave="{00000000-0000-0000-0000-000000000000}"/>
  <bookViews>
    <workbookView xWindow="-120" yWindow="-120" windowWidth="29040" windowHeight="17325" xr2:uid="{00000000-000D-0000-FFFF-FFFF00000000}"/>
  </bookViews>
  <sheets>
    <sheet name="VO_area" sheetId="27" r:id="rId1"/>
  </sheets>
  <definedNames>
    <definedName name="_xlnm._FilterDatabase" localSheetId="0" hidden="1">VO_area!$A$3:$N$108</definedName>
    <definedName name="_xlnm.Print_Titles" localSheetId="0">VO_area!$1:$3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27" l="1"/>
  <c r="E28" i="27"/>
  <c r="G19" i="27" l="1"/>
  <c r="K19" i="27" s="1"/>
  <c r="J19" i="27" l="1"/>
  <c r="L19" i="27" s="1"/>
  <c r="G88" i="27"/>
  <c r="K88" i="27" s="1"/>
  <c r="J88" i="27"/>
  <c r="L88" i="27" s="1"/>
  <c r="G99" i="27"/>
  <c r="K99" i="27" s="1"/>
  <c r="G29" i="27"/>
  <c r="J29" i="27" s="1"/>
  <c r="G100" i="27"/>
  <c r="K100" i="27" s="1"/>
  <c r="K29" i="27" l="1"/>
  <c r="L29" i="27" s="1"/>
  <c r="J99" i="27"/>
  <c r="L99" i="27" s="1"/>
  <c r="J100" i="27"/>
  <c r="L100" i="27" s="1"/>
  <c r="G91" i="27"/>
  <c r="J91" i="27" s="1"/>
  <c r="G27" i="27"/>
  <c r="J27" i="27" s="1"/>
  <c r="G28" i="27"/>
  <c r="J28" i="27" s="1"/>
  <c r="G30" i="27"/>
  <c r="J30" i="27" s="1"/>
  <c r="G31" i="27"/>
  <c r="G32" i="27"/>
  <c r="J32" i="27" s="1"/>
  <c r="G33" i="27"/>
  <c r="K33" i="27" s="1"/>
  <c r="G34" i="27"/>
  <c r="J34" i="27" s="1"/>
  <c r="G35" i="27"/>
  <c r="J35" i="27" s="1"/>
  <c r="G36" i="27"/>
  <c r="J36" i="27" s="1"/>
  <c r="G37" i="27"/>
  <c r="K37" i="27" s="1"/>
  <c r="G38" i="27"/>
  <c r="J38" i="27" s="1"/>
  <c r="J31" i="27"/>
  <c r="K31" i="27"/>
  <c r="K35" i="27"/>
  <c r="G101" i="27"/>
  <c r="G102" i="27"/>
  <c r="G103" i="27"/>
  <c r="G104" i="27"/>
  <c r="G89" i="27"/>
  <c r="G90" i="27"/>
  <c r="G92" i="27"/>
  <c r="G93" i="27"/>
  <c r="G8" i="27"/>
  <c r="J8" i="27" s="1"/>
  <c r="G11" i="27"/>
  <c r="J11" i="27" s="1"/>
  <c r="G18" i="27"/>
  <c r="K18" i="27" s="1"/>
  <c r="G20" i="27"/>
  <c r="J20" i="27" s="1"/>
  <c r="G21" i="27"/>
  <c r="J21" i="27" s="1"/>
  <c r="J37" i="27" l="1"/>
  <c r="K91" i="27"/>
  <c r="L91" i="27" s="1"/>
  <c r="J33" i="27"/>
  <c r="J18" i="27"/>
  <c r="L18" i="27" s="1"/>
  <c r="L37" i="27"/>
  <c r="K21" i="27"/>
  <c r="L21" i="27" s="1"/>
  <c r="K8" i="27"/>
  <c r="L8" i="27" s="1"/>
  <c r="K20" i="27"/>
  <c r="L20" i="27" s="1"/>
  <c r="K11" i="27"/>
  <c r="L11" i="27" s="1"/>
  <c r="K38" i="27"/>
  <c r="K34" i="27"/>
  <c r="L34" i="27" s="1"/>
  <c r="K30" i="27"/>
  <c r="L30" i="27" s="1"/>
  <c r="K28" i="27"/>
  <c r="L28" i="27" s="1"/>
  <c r="L31" i="27"/>
  <c r="K36" i="27"/>
  <c r="L36" i="27" s="1"/>
  <c r="K32" i="27"/>
  <c r="L32" i="27" s="1"/>
  <c r="K27" i="27"/>
  <c r="L27" i="27" s="1"/>
  <c r="L35" i="27"/>
  <c r="L33" i="27"/>
  <c r="L38" i="27"/>
  <c r="E9" i="27"/>
  <c r="G9" i="27" l="1"/>
  <c r="K9" i="27"/>
  <c r="J9" i="27"/>
  <c r="C95" i="27"/>
  <c r="J93" i="27"/>
  <c r="J92" i="27"/>
  <c r="J90" i="27"/>
  <c r="J89" i="27"/>
  <c r="G87" i="27"/>
  <c r="J87" i="27" s="1"/>
  <c r="L9" i="27" l="1"/>
  <c r="K87" i="27"/>
  <c r="L87" i="27" s="1"/>
  <c r="K89" i="27"/>
  <c r="L89" i="27" s="1"/>
  <c r="K90" i="27"/>
  <c r="L90" i="27" s="1"/>
  <c r="K92" i="27"/>
  <c r="L92" i="27" s="1"/>
  <c r="K93" i="27"/>
  <c r="L93" i="27" s="1"/>
  <c r="G63" i="27"/>
  <c r="J63" i="27" s="1"/>
  <c r="G43" i="27"/>
  <c r="J43" i="27" s="1"/>
  <c r="C84" i="27"/>
  <c r="E12" i="27"/>
  <c r="G12" i="27" s="1"/>
  <c r="E10" i="27"/>
  <c r="G10" i="27" l="1"/>
  <c r="E7" i="27"/>
  <c r="E14" i="27"/>
  <c r="E13" i="27"/>
  <c r="J12" i="27"/>
  <c r="K12" i="27"/>
  <c r="K10" i="27"/>
  <c r="J10" i="27"/>
  <c r="M95" i="27"/>
  <c r="K63" i="27"/>
  <c r="L63" i="27" s="1"/>
  <c r="K43" i="27"/>
  <c r="L43" i="27" s="1"/>
  <c r="L12" i="27" l="1"/>
  <c r="L10" i="27"/>
  <c r="M84" i="27"/>
  <c r="E17" i="27"/>
  <c r="G17" i="27" s="1"/>
  <c r="E16" i="27"/>
  <c r="G16" i="27" s="1"/>
  <c r="E22" i="27"/>
  <c r="G22" i="27" s="1"/>
  <c r="G13" i="27"/>
  <c r="G98" i="27"/>
  <c r="J98" i="27" s="1"/>
  <c r="K101" i="27"/>
  <c r="J102" i="27"/>
  <c r="K103" i="27"/>
  <c r="K104" i="27"/>
  <c r="G14" i="27"/>
  <c r="C108" i="27"/>
  <c r="C106" i="27"/>
  <c r="C40" i="27"/>
  <c r="C24" i="27"/>
  <c r="E15" i="27"/>
  <c r="G15" i="27" s="1"/>
  <c r="J15" i="27" l="1"/>
  <c r="K15" i="27"/>
  <c r="L15" i="27" s="1"/>
  <c r="K22" i="27"/>
  <c r="J22" i="27"/>
  <c r="K14" i="27"/>
  <c r="J14" i="27"/>
  <c r="L14" i="27" s="1"/>
  <c r="J16" i="27"/>
  <c r="K16" i="27"/>
  <c r="K17" i="27"/>
  <c r="J17" i="27"/>
  <c r="L17" i="27" s="1"/>
  <c r="K13" i="27"/>
  <c r="J13" i="27"/>
  <c r="J103" i="27"/>
  <c r="J101" i="27"/>
  <c r="L101" i="27" s="1"/>
  <c r="K98" i="27"/>
  <c r="L98" i="27" s="1"/>
  <c r="J104" i="27"/>
  <c r="L104" i="27" s="1"/>
  <c r="G7" i="27"/>
  <c r="J7" i="27" s="1"/>
  <c r="L103" i="27"/>
  <c r="K102" i="27"/>
  <c r="L102" i="27" s="1"/>
  <c r="L13" i="27" l="1"/>
  <c r="L16" i="27"/>
  <c r="L22" i="27"/>
  <c r="K7" i="27"/>
  <c r="L7" i="27" s="1"/>
  <c r="M40" i="27"/>
  <c r="M106" i="27"/>
  <c r="M24" i="27" l="1"/>
  <c r="M108" i="27" s="1"/>
</calcChain>
</file>

<file path=xl/sharedStrings.xml><?xml version="1.0" encoding="utf-8"?>
<sst xmlns="http://schemas.openxmlformats.org/spreadsheetml/2006/main" count="153" uniqueCount="99">
  <si>
    <t>Poznámka</t>
  </si>
  <si>
    <t>Notice</t>
  </si>
  <si>
    <t>Položka č.</t>
  </si>
  <si>
    <t>Item no.</t>
  </si>
  <si>
    <t>Popis výkonu</t>
  </si>
  <si>
    <t>Work Description</t>
  </si>
  <si>
    <t>Unit</t>
  </si>
  <si>
    <t>Kč</t>
  </si>
  <si>
    <t>Montáž    Kč</t>
  </si>
  <si>
    <r>
      <t xml:space="preserve">Projektant
</t>
    </r>
    <r>
      <rPr>
        <i/>
        <sz val="10"/>
        <rFont val="Arial CE"/>
        <family val="2"/>
        <charset val="238"/>
      </rPr>
      <t>Designer</t>
    </r>
  </si>
  <si>
    <t>Dodávka
Kč</t>
  </si>
  <si>
    <r>
      <t xml:space="preserve">Jednotková cena
</t>
    </r>
    <r>
      <rPr>
        <i/>
        <sz val="10"/>
        <rFont val="Arial CE"/>
        <family val="2"/>
        <charset val="238"/>
      </rPr>
      <t>Unit price</t>
    </r>
  </si>
  <si>
    <r>
      <t xml:space="preserve">Množství dle
</t>
    </r>
    <r>
      <rPr>
        <i/>
        <sz val="10"/>
        <rFont val="Arial CE"/>
        <family val="2"/>
        <charset val="238"/>
      </rPr>
      <t>Quantity to</t>
    </r>
  </si>
  <si>
    <r>
      <t xml:space="preserve">Cena
</t>
    </r>
    <r>
      <rPr>
        <i/>
        <sz val="10"/>
        <rFont val="Arial CE"/>
        <family val="2"/>
        <charset val="238"/>
      </rPr>
      <t>Price</t>
    </r>
  </si>
  <si>
    <t>Montáž
Kč</t>
  </si>
  <si>
    <r>
      <t xml:space="preserve">Cena celkem
</t>
    </r>
    <r>
      <rPr>
        <i/>
        <sz val="10"/>
        <rFont val="Arial CE"/>
        <family val="2"/>
        <charset val="238"/>
      </rPr>
      <t>Total price</t>
    </r>
  </si>
  <si>
    <t>m</t>
  </si>
  <si>
    <t>ks</t>
  </si>
  <si>
    <t>hod</t>
  </si>
  <si>
    <t>Koordinace s ostatními profesemi</t>
  </si>
  <si>
    <t>Komplexní zkoušky</t>
  </si>
  <si>
    <t>Výchozí revize</t>
  </si>
  <si>
    <t>Vytýčení trati venkovního vedení</t>
  </si>
  <si>
    <t>km</t>
  </si>
  <si>
    <t>m3</t>
  </si>
  <si>
    <t>m2</t>
  </si>
  <si>
    <t>Trubky ochranné PE DN32mm pro vstup kabelů do osvětlovacích stožárů</t>
  </si>
  <si>
    <t>Geodetické zaměření kabel. trasy</t>
  </si>
  <si>
    <t>Zřízení kabelového lože do rýhy š=350, v=100</t>
  </si>
  <si>
    <t>sada</t>
  </si>
  <si>
    <r>
      <t xml:space="preserve">Mezisoučet
</t>
    </r>
    <r>
      <rPr>
        <i/>
        <sz val="10"/>
        <rFont val="Arial CE"/>
        <family val="2"/>
        <charset val="238"/>
      </rPr>
      <t>Subtotal</t>
    </r>
  </si>
  <si>
    <t>Celkem</t>
  </si>
  <si>
    <t>4a</t>
  </si>
  <si>
    <t>Zemní práce</t>
  </si>
  <si>
    <t>Hloubení kabelové rýhy š=600, h=1200</t>
  </si>
  <si>
    <t>Zához rýhy š=600,</t>
  </si>
  <si>
    <t>Kabely a příslušenství</t>
  </si>
  <si>
    <t>Ostatní práce</t>
  </si>
  <si>
    <t>Demontáže, přepojování vývodových kabelů, zapojení přeložek</t>
  </si>
  <si>
    <t>Hloubení kabelové rýhy š=400, h=800</t>
  </si>
  <si>
    <t>Zřízení kabelového lože do rýhy š=550, v=100</t>
  </si>
  <si>
    <t>Zához rýhy š=400,</t>
  </si>
  <si>
    <t>Odvoz přebytečné zeminy a suti</t>
  </si>
  <si>
    <t>Zhutnění zeminy v zásypu, provizorní úprava povrchu</t>
  </si>
  <si>
    <t>Vodič FeZn Ø10 mm - izolace proti korozi dle ČSN 33 2000-5-54 ed.2</t>
  </si>
  <si>
    <t xml:space="preserve">Prostup/kabelovod PE D=65 </t>
  </si>
  <si>
    <t>Chráničky dělené do D=160</t>
  </si>
  <si>
    <t>Výstražná fóĺie š=330 nad kabelem dle ČSN včetně ochranných desek</t>
  </si>
  <si>
    <t>Jedn</t>
  </si>
  <si>
    <t>Vodič FeZn 30/4 mm - izolace proti korozi dle ČSN 33 2000-5-54 ed.2</t>
  </si>
  <si>
    <t>Kabelová spojka do 4 x 16</t>
  </si>
  <si>
    <t>Kabelové koncovky do 4 x 16</t>
  </si>
  <si>
    <t xml:space="preserve"> - plastová instalační komora 800 x 800 x 920 mm</t>
  </si>
  <si>
    <t>- připojovací krabice se svorkovnicí 5 x do průřezu 1 až 25 mm2</t>
  </si>
  <si>
    <t>- pohyblivý přívod sloupku k hlavní rozvodnici, ochranné vodiče sloupku</t>
  </si>
  <si>
    <t>- sloupek s rozvodnicemi osazen zásuvkami:</t>
  </si>
  <si>
    <t>1 x zásuvka 400 V/16 A</t>
  </si>
  <si>
    <t>- energetický sloupek je dimenzován na maximální proud: 32 A</t>
  </si>
  <si>
    <t>- vybavovací In chráničů = 30 mA (pro chránič zásuvky 63A = 100 mA)</t>
  </si>
  <si>
    <t>- každá zásuvka samostatně jištěna: typ jističe 230 V/B, 400 V/C</t>
  </si>
  <si>
    <t>- víko ocelové pozinkované univerzální B125 (12,5 t), žlutočerné polepy</t>
  </si>
  <si>
    <t>- ovládací klika pro vysunutí sloupku z klidové polohy</t>
  </si>
  <si>
    <t>- krytí rozvodnic a zásuvek IP67, vybaveny spec. zátkou proti tvorbě vnitřního kondenzátu</t>
  </si>
  <si>
    <t>- sloupek je v provedení TN-S</t>
  </si>
  <si>
    <t>kpl</t>
  </si>
  <si>
    <t>- výchozí revize, při napojování sloupku na energetický přívod je vyžadována součinnost objednatele</t>
  </si>
  <si>
    <t>- doprava instalačních komor a instruktáž stavební firmě k jejich uložení</t>
  </si>
  <si>
    <t>- doprava a montáž sloupku do připravené komory, oživení, zaškolení obsluhy</t>
  </si>
  <si>
    <t>Komplet 32A</t>
  </si>
  <si>
    <t>Komplet 63A</t>
  </si>
  <si>
    <t xml:space="preserve"> - stavební příprava (instalace komory) podle pokynů výrobce  včetně napojení na odvod dešťové vody</t>
  </si>
  <si>
    <t>1x připojení LAN</t>
  </si>
  <si>
    <t>1 x zásuvka 400 V/32 A</t>
  </si>
  <si>
    <t xml:space="preserve"> - energetický sloupek je dimenzován na maximální proud: 63 A</t>
  </si>
  <si>
    <t>Kabel CYKY 5Cx 6</t>
  </si>
  <si>
    <t>Kabel CYKY 3Cx 2,5</t>
  </si>
  <si>
    <t>Kabel CYKY 5Cx 16</t>
  </si>
  <si>
    <t>ochrana přepěťová B+C</t>
  </si>
  <si>
    <t>Jistič 100A, Ik=10kA</t>
  </si>
  <si>
    <t>Manipulace v síti NN, zajištění beznapěťového stavu, obnovení napájení</t>
  </si>
  <si>
    <t>bm</t>
  </si>
  <si>
    <t>Elektroměrový rozváděč RE110 viz výkres</t>
  </si>
  <si>
    <t>401 - Rozvod NN</t>
  </si>
  <si>
    <t>Trubky ochranné PE DN63 mm pro kabel VO</t>
  </si>
  <si>
    <t>Trubky ochranné PE DN40 mm pro kabel sloupků a data</t>
  </si>
  <si>
    <t>elektroměr 3f na DIN lištu ověřený, přímý, třída přesnosti:1 do 80A</t>
  </si>
  <si>
    <t>vývod 3f jističový 32A/B 6kA</t>
  </si>
  <si>
    <t>vývod 3f jističový 63A/B 6kA</t>
  </si>
  <si>
    <t>krabice svorkovnicová IP67 pro sloupek, 5pólu</t>
  </si>
  <si>
    <t>Skříň OCEP1500/550/150 , pod omítku, štítky, kapsa na výkresy včetně zasekání a zednických úprav, obsluha laiky</t>
  </si>
  <si>
    <t>Vysekání drážky ve zdi pro uložení 6 kabelů, šířka cca 300mm</t>
  </si>
  <si>
    <t>Kabel CYKY 5Cx 10</t>
  </si>
  <si>
    <t>Jistič 125A, Ik=10kA</t>
  </si>
  <si>
    <t>Pojistkový odpínač 3P, 63A</t>
  </si>
  <si>
    <r>
      <t xml:space="preserve">Multifunkční sloupky
Cena obsahuje:
</t>
    </r>
    <r>
      <rPr>
        <sz val="11"/>
        <rFont val="Arial CE"/>
        <family val="2"/>
        <charset val="238"/>
      </rPr>
      <t xml:space="preserve">• Dodání komorového systému na místo stavby
• Výrobu, dojezd a instalaci vnitřních částí sloupků (mechanická a elektrická) technikem na místě
• Zaškolení obsluhy, oživení
</t>
    </r>
  </si>
  <si>
    <t>2 x zásuvka 230 V/16 A</t>
  </si>
  <si>
    <t>Výkop a zřízení základu sloupku 1,0m x 0,8m x 1,0m</t>
  </si>
  <si>
    <t>Výkop a zřízení základu sloupku 1,5m x 1,5m x 1,5m</t>
  </si>
  <si>
    <t>vysekání drážky š.20cm v cihelném zdivu na chodbě, zapravení po založení kabelů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</si>
</sst>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"/>
    <numFmt numFmtId="165" formatCode="#,##0.\-"/>
    <numFmt numFmtId="166" formatCode="0.0"/>
    <numFmt numFmtId="167" formatCode="0.000"/>
    <numFmt numFmtId="168" formatCode="#,##0.000"/>
  </numFmts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Times New Roman CE"/>
      <family val="1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Times"/>
      <family val="1"/>
    </font>
    <font>
      <b/>
      <sz val="10"/>
      <name val="Arial CE"/>
      <family val="2"/>
      <charset val="238"/>
    </font>
    <font>
      <i/>
      <sz val="10"/>
      <name val="Times New Roman CE"/>
      <charset val="238"/>
    </font>
    <font>
      <strike/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" fontId="1" fillId="0" borderId="0" applyBorder="0" applyProtection="0">
      <protection locked="0"/>
    </xf>
    <xf numFmtId="4" fontId="1" fillId="2" borderId="0"/>
    <xf numFmtId="44" fontId="9" fillId="0" borderId="0" applyFont="0" applyFill="0" applyBorder="0" applyAlignment="0" applyProtection="0"/>
    <xf numFmtId="0" fontId="1" fillId="2" borderId="0" applyBorder="0"/>
    <xf numFmtId="49" fontId="1" fillId="0" borderId="1" applyBorder="0" applyProtection="0">
      <alignment horizontal="left"/>
    </xf>
    <xf numFmtId="168" fontId="1" fillId="0" borderId="0" applyBorder="0" applyProtection="0"/>
    <xf numFmtId="49" fontId="6" fillId="0" borderId="0" applyBorder="0" applyProtection="0"/>
    <xf numFmtId="0" fontId="1" fillId="0" borderId="1" applyBorder="0" applyProtection="0">
      <alignment horizontal="left"/>
      <protection locked="0"/>
    </xf>
    <xf numFmtId="0" fontId="8" fillId="0" borderId="0"/>
    <xf numFmtId="0" fontId="10" fillId="0" borderId="0"/>
    <xf numFmtId="0" fontId="1" fillId="0" borderId="0"/>
  </cellStyleXfs>
  <cellXfs count="81">
    <xf numFmtId="0" fontId="0" fillId="0" borderId="0" xfId="0"/>
    <xf numFmtId="4" fontId="1" fillId="3" borderId="2" xfId="0" applyNumberFormat="1" applyFont="1" applyFill="1" applyBorder="1" applyAlignment="1" applyProtection="1">
      <alignment vertical="top" wrapText="1"/>
      <protection locked="0"/>
    </xf>
    <xf numFmtId="0" fontId="0" fillId="0" borderId="0" xfId="0" applyProtection="1"/>
    <xf numFmtId="2" fontId="1" fillId="4" borderId="11" xfId="0" applyNumberFormat="1" applyFont="1" applyFill="1" applyBorder="1" applyAlignment="1" applyProtection="1">
      <alignment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164" fontId="1" fillId="4" borderId="3" xfId="0" applyNumberFormat="1" applyFont="1" applyFill="1" applyBorder="1" applyAlignment="1" applyProtection="1">
      <alignment horizontal="center" vertical="center" wrapText="1"/>
    </xf>
    <xf numFmtId="164" fontId="1" fillId="4" borderId="4" xfId="0" applyNumberFormat="1" applyFont="1" applyFill="1" applyBorder="1" applyAlignment="1" applyProtection="1">
      <alignment horizontal="center" vertical="center" wrapText="1"/>
    </xf>
    <xf numFmtId="165" fontId="1" fillId="4" borderId="5" xfId="0" applyNumberFormat="1" applyFont="1" applyFill="1" applyBorder="1" applyAlignment="1" applyProtection="1">
      <alignment horizontal="center" vertical="center" wrapText="1"/>
    </xf>
    <xf numFmtId="2" fontId="2" fillId="4" borderId="12" xfId="0" applyNumberFormat="1" applyFont="1" applyFill="1" applyBorder="1" applyAlignment="1" applyProtection="1">
      <alignment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164" fontId="1" fillId="4" borderId="2" xfId="0" applyNumberFormat="1" applyFont="1" applyFill="1" applyBorder="1" applyAlignment="1" applyProtection="1">
      <alignment horizontal="center" vertical="center" wrapText="1"/>
    </xf>
    <xf numFmtId="164" fontId="1" fillId="4" borderId="7" xfId="0" applyNumberFormat="1" applyFont="1" applyFill="1" applyBorder="1" applyAlignment="1" applyProtection="1">
      <alignment horizontal="center" vertical="center" wrapText="1"/>
    </xf>
    <xf numFmtId="165" fontId="2" fillId="4" borderId="8" xfId="0" applyNumberFormat="1" applyFont="1" applyFill="1" applyBorder="1" applyAlignment="1" applyProtection="1">
      <alignment horizontal="center" vertical="center" wrapText="1"/>
    </xf>
    <xf numFmtId="1" fontId="1" fillId="5" borderId="13" xfId="0" applyNumberFormat="1" applyFont="1" applyFill="1" applyBorder="1" applyAlignment="1" applyProtection="1">
      <alignment horizontal="center" vertical="center"/>
    </xf>
    <xf numFmtId="0" fontId="1" fillId="5" borderId="13" xfId="0" applyFont="1" applyFill="1" applyBorder="1" applyAlignment="1" applyProtection="1">
      <alignment horizontal="center" vertical="center"/>
    </xf>
    <xf numFmtId="0" fontId="5" fillId="2" borderId="13" xfId="0" applyNumberFormat="1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14" xfId="0" applyFont="1" applyFill="1" applyBorder="1" applyAlignment="1" applyProtection="1">
      <alignment vertical="top" wrapText="1"/>
    </xf>
    <xf numFmtId="0" fontId="4" fillId="0" borderId="14" xfId="0" applyFont="1" applyFill="1" applyBorder="1" applyAlignment="1" applyProtection="1">
      <alignment vertical="top" wrapText="1"/>
    </xf>
    <xf numFmtId="3" fontId="1" fillId="0" borderId="14" xfId="0" applyNumberFormat="1" applyFont="1" applyFill="1" applyBorder="1" applyAlignment="1" applyProtection="1">
      <alignment vertical="top" wrapText="1"/>
    </xf>
    <xf numFmtId="3" fontId="1" fillId="0" borderId="12" xfId="0" applyNumberFormat="1" applyFont="1" applyFill="1" applyBorder="1" applyAlignment="1" applyProtection="1">
      <alignment vertical="top" wrapText="1"/>
    </xf>
    <xf numFmtId="165" fontId="1" fillId="0" borderId="14" xfId="0" applyNumberFormat="1" applyFont="1" applyBorder="1" applyAlignment="1" applyProtection="1">
      <alignment vertical="top" wrapText="1"/>
    </xf>
    <xf numFmtId="0" fontId="0" fillId="0" borderId="0" xfId="0" applyAlignment="1" applyProtection="1">
      <alignment vertical="center"/>
    </xf>
    <xf numFmtId="167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6" fillId="0" borderId="2" xfId="0" applyFont="1" applyFill="1" applyBorder="1" applyAlignment="1" applyProtection="1">
      <alignment vertical="top" wrapText="1"/>
    </xf>
    <xf numFmtId="3" fontId="1" fillId="0" borderId="2" xfId="0" applyNumberFormat="1" applyFont="1" applyFill="1" applyBorder="1" applyAlignment="1" applyProtection="1">
      <alignment vertical="top" wrapText="1"/>
    </xf>
    <xf numFmtId="165" fontId="1" fillId="0" borderId="2" xfId="0" applyNumberFormat="1" applyFont="1" applyBorder="1" applyAlignment="1" applyProtection="1">
      <alignment vertical="top" wrapText="1"/>
    </xf>
    <xf numFmtId="1" fontId="2" fillId="0" borderId="2" xfId="0" applyNumberFormat="1" applyFont="1" applyBorder="1" applyAlignment="1" applyProtection="1">
      <alignment vertical="top" wrapText="1"/>
    </xf>
    <xf numFmtId="1" fontId="0" fillId="0" borderId="2" xfId="0" applyNumberFormat="1" applyBorder="1" applyAlignment="1" applyProtection="1">
      <alignment vertical="top"/>
    </xf>
    <xf numFmtId="166" fontId="0" fillId="0" borderId="2" xfId="0" applyNumberFormat="1" applyBorder="1" applyAlignment="1" applyProtection="1">
      <alignment vertical="top"/>
    </xf>
    <xf numFmtId="167" fontId="1" fillId="0" borderId="6" xfId="0" applyNumberFormat="1" applyFont="1" applyFill="1" applyBorder="1" applyAlignment="1" applyProtection="1">
      <alignment horizontal="center" vertical="center" wrapText="1"/>
    </xf>
    <xf numFmtId="1" fontId="0" fillId="0" borderId="2" xfId="0" applyNumberFormat="1" applyBorder="1" applyAlignment="1" applyProtection="1">
      <alignment vertical="top" wrapText="1"/>
    </xf>
    <xf numFmtId="167" fontId="0" fillId="0" borderId="2" xfId="0" applyNumberFormat="1" applyBorder="1" applyAlignment="1" applyProtection="1">
      <alignment vertical="top"/>
    </xf>
    <xf numFmtId="168" fontId="1" fillId="0" borderId="2" xfId="0" applyNumberFormat="1" applyFont="1" applyFill="1" applyBorder="1" applyAlignment="1" applyProtection="1">
      <alignment vertical="top" wrapText="1"/>
    </xf>
    <xf numFmtId="4" fontId="1" fillId="0" borderId="2" xfId="0" applyNumberFormat="1" applyFont="1" applyFill="1" applyBorder="1" applyAlignment="1" applyProtection="1">
      <alignment vertical="top" wrapText="1"/>
    </xf>
    <xf numFmtId="4" fontId="1" fillId="0" borderId="2" xfId="0" applyNumberFormat="1" applyFont="1" applyBorder="1" applyAlignment="1" applyProtection="1">
      <alignment vertical="top" wrapText="1"/>
    </xf>
    <xf numFmtId="0" fontId="3" fillId="0" borderId="0" xfId="0" applyFont="1" applyAlignment="1" applyProtection="1">
      <alignment vertical="center"/>
    </xf>
    <xf numFmtId="164" fontId="1" fillId="0" borderId="2" xfId="0" applyNumberFormat="1" applyFont="1" applyFill="1" applyBorder="1" applyAlignment="1" applyProtection="1">
      <alignment vertical="top" wrapText="1"/>
    </xf>
    <xf numFmtId="167" fontId="1" fillId="0" borderId="10" xfId="0" applyNumberFormat="1" applyFont="1" applyFill="1" applyBorder="1" applyAlignment="1" applyProtection="1">
      <alignment horizontal="center" vertical="center" wrapText="1"/>
    </xf>
    <xf numFmtId="1" fontId="0" fillId="0" borderId="14" xfId="0" applyNumberFormat="1" applyBorder="1" applyAlignment="1" applyProtection="1">
      <alignment vertical="top" wrapText="1"/>
    </xf>
    <xf numFmtId="166" fontId="0" fillId="0" borderId="14" xfId="0" applyNumberFormat="1" applyBorder="1" applyAlignment="1" applyProtection="1">
      <alignment vertical="top"/>
    </xf>
    <xf numFmtId="167" fontId="0" fillId="0" borderId="14" xfId="0" applyNumberFormat="1" applyBorder="1" applyAlignment="1" applyProtection="1">
      <alignment vertical="top"/>
    </xf>
    <xf numFmtId="168" fontId="1" fillId="0" borderId="14" xfId="0" applyNumberFormat="1" applyFont="1" applyFill="1" applyBorder="1" applyAlignment="1" applyProtection="1">
      <alignment vertical="top" wrapText="1"/>
    </xf>
    <xf numFmtId="4" fontId="1" fillId="3" borderId="14" xfId="0" applyNumberFormat="1" applyFont="1" applyFill="1" applyBorder="1" applyAlignment="1" applyProtection="1">
      <alignment vertical="top" wrapText="1"/>
    </xf>
    <xf numFmtId="4" fontId="1" fillId="0" borderId="14" xfId="0" applyNumberFormat="1" applyFont="1" applyFill="1" applyBorder="1" applyAlignment="1" applyProtection="1">
      <alignment vertical="top" wrapText="1"/>
    </xf>
    <xf numFmtId="4" fontId="3" fillId="0" borderId="14" xfId="0" applyNumberFormat="1" applyFont="1" applyBorder="1" applyAlignment="1" applyProtection="1">
      <alignment vertical="top"/>
    </xf>
    <xf numFmtId="4" fontId="1" fillId="0" borderId="14" xfId="0" applyNumberFormat="1" applyFont="1" applyBorder="1" applyAlignment="1" applyProtection="1">
      <alignment vertical="top" wrapText="1"/>
    </xf>
    <xf numFmtId="167" fontId="1" fillId="5" borderId="15" xfId="0" applyNumberFormat="1" applyFon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vertical="top" wrapText="1"/>
    </xf>
    <xf numFmtId="0" fontId="6" fillId="5" borderId="15" xfId="0" applyFont="1" applyFill="1" applyBorder="1" applyAlignment="1" applyProtection="1">
      <alignment vertical="top" wrapText="1"/>
    </xf>
    <xf numFmtId="3" fontId="7" fillId="5" borderId="15" xfId="0" applyNumberFormat="1" applyFont="1" applyFill="1" applyBorder="1" applyAlignment="1" applyProtection="1">
      <alignment vertical="top" wrapText="1"/>
    </xf>
    <xf numFmtId="4" fontId="7" fillId="5" borderId="15" xfId="0" applyNumberFormat="1" applyFont="1" applyFill="1" applyBorder="1" applyAlignment="1" applyProtection="1">
      <alignment vertical="top" wrapText="1"/>
    </xf>
    <xf numFmtId="4" fontId="6" fillId="5" borderId="15" xfId="0" applyNumberFormat="1" applyFont="1" applyFill="1" applyBorder="1" applyAlignment="1" applyProtection="1">
      <alignment vertical="top" wrapText="1"/>
    </xf>
    <xf numFmtId="4" fontId="3" fillId="5" borderId="15" xfId="0" applyNumberFormat="1" applyFont="1" applyFill="1" applyBorder="1" applyAlignment="1" applyProtection="1">
      <alignment vertical="top"/>
    </xf>
    <xf numFmtId="167" fontId="1" fillId="0" borderId="16" xfId="0" applyNumberFormat="1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vertical="top" wrapText="1"/>
    </xf>
    <xf numFmtId="3" fontId="1" fillId="0" borderId="11" xfId="0" applyNumberFormat="1" applyFont="1" applyFill="1" applyBorder="1" applyAlignment="1" applyProtection="1">
      <alignment vertical="top" wrapText="1"/>
    </xf>
    <xf numFmtId="164" fontId="0" fillId="0" borderId="2" xfId="0" applyNumberFormat="1" applyBorder="1" applyAlignment="1" applyProtection="1">
      <alignment vertical="top"/>
    </xf>
    <xf numFmtId="4" fontId="1" fillId="0" borderId="9" xfId="0" applyNumberFormat="1" applyFont="1" applyFill="1" applyBorder="1" applyAlignment="1" applyProtection="1">
      <alignment vertical="top" wrapText="1"/>
    </xf>
    <xf numFmtId="4" fontId="3" fillId="0" borderId="2" xfId="0" applyNumberFormat="1" applyFont="1" applyBorder="1" applyAlignment="1" applyProtection="1">
      <alignment vertical="top"/>
    </xf>
    <xf numFmtId="167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Fill="1" applyBorder="1" applyAlignment="1" applyProtection="1">
      <alignment vertical="top" wrapText="1"/>
    </xf>
    <xf numFmtId="4" fontId="1" fillId="0" borderId="17" xfId="0" applyNumberFormat="1" applyFont="1" applyFill="1" applyBorder="1" applyAlignment="1" applyProtection="1">
      <alignment vertical="top" wrapText="1"/>
    </xf>
    <xf numFmtId="4" fontId="1" fillId="0" borderId="9" xfId="0" applyNumberFormat="1" applyFont="1" applyBorder="1" applyAlignment="1" applyProtection="1">
      <alignment vertical="top" wrapText="1"/>
    </xf>
    <xf numFmtId="0" fontId="4" fillId="5" borderId="15" xfId="0" applyFont="1" applyFill="1" applyBorder="1" applyAlignment="1" applyProtection="1">
      <alignment vertical="top" wrapText="1"/>
    </xf>
    <xf numFmtId="167" fontId="0" fillId="0" borderId="0" xfId="0" applyNumberFormat="1" applyProtection="1"/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right"/>
    </xf>
    <xf numFmtId="0" fontId="11" fillId="0" borderId="0" xfId="0" applyFont="1" applyAlignment="1">
      <alignment wrapText="1"/>
    </xf>
    <xf numFmtId="1" fontId="12" fillId="0" borderId="2" xfId="0" applyNumberFormat="1" applyFont="1" applyBorder="1" applyAlignment="1" applyProtection="1">
      <alignment vertical="top" wrapText="1"/>
    </xf>
    <xf numFmtId="4" fontId="13" fillId="5" borderId="15" xfId="0" applyNumberFormat="1" applyFont="1" applyFill="1" applyBorder="1" applyAlignment="1" applyProtection="1">
      <alignment vertical="top"/>
    </xf>
    <xf numFmtId="164" fontId="14" fillId="0" borderId="2" xfId="0" applyNumberFormat="1" applyFont="1" applyBorder="1" applyAlignment="1" applyProtection="1">
      <alignment vertical="top"/>
    </xf>
    <xf numFmtId="0" fontId="1" fillId="4" borderId="16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164" fontId="1" fillId="4" borderId="3" xfId="0" applyNumberFormat="1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</cellXfs>
  <cellStyles count="12">
    <cellStyle name="CenaJednPolozky" xfId="1" xr:uid="{00000000-0005-0000-0000-000000000000}"/>
    <cellStyle name="CenaPolozkyCelk" xfId="2" xr:uid="{00000000-0005-0000-0000-000001000000}"/>
    <cellStyle name="Currency_tender analyze 5.round" xfId="3" xr:uid="{00000000-0005-0000-0000-000002000000}"/>
    <cellStyle name="HmotnPolozkyCelk" xfId="4" xr:uid="{00000000-0005-0000-0000-000003000000}"/>
    <cellStyle name="MJPolozky" xfId="5" xr:uid="{00000000-0005-0000-0000-000004000000}"/>
    <cellStyle name="MnozstviPolozky" xfId="6" xr:uid="{00000000-0005-0000-0000-000005000000}"/>
    <cellStyle name="NazevOddilu" xfId="7" xr:uid="{00000000-0005-0000-0000-000006000000}"/>
    <cellStyle name="NazevPolozky" xfId="8" xr:uid="{00000000-0005-0000-0000-000007000000}"/>
    <cellStyle name="Normal_1.2.01 MAIN SUMMARY" xfId="9" xr:uid="{00000000-0005-0000-0000-000008000000}"/>
    <cellStyle name="Normální" xfId="0" builtinId="0"/>
    <cellStyle name="VykazPolozka" xfId="10" xr:uid="{00000000-0005-0000-0000-00000A000000}"/>
    <cellStyle name="VykazVzorec" xfId="11" xr:uid="{00000000-0005-0000-0000-00000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</xdr:row>
          <xdr:rowOff>0</xdr:rowOff>
        </xdr:from>
        <xdr:to>
          <xdr:col>5</xdr:col>
          <xdr:colOff>0</xdr:colOff>
          <xdr:row>3</xdr:row>
          <xdr:rowOff>0</xdr:rowOff>
        </xdr:to>
        <xdr:sp macro="" textlink="">
          <xdr:nvSpPr>
            <xdr:cNvPr id="31745" name="CommandButton1" hidden="1">
              <a:extLst>
                <a:ext uri="{63B3BB69-23CF-44E3-9099-C40C66FF867C}">
                  <a14:compatExt spid="_x0000_s31745"/>
                </a:ext>
                <a:ext uri="{FF2B5EF4-FFF2-40B4-BE49-F238E27FC236}">
                  <a16:creationId xmlns:a16="http://schemas.microsoft.com/office/drawing/2014/main" id="{00000000-0008-0000-0000-00000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</xdr:row>
          <xdr:rowOff>0</xdr:rowOff>
        </xdr:from>
        <xdr:to>
          <xdr:col>5</xdr:col>
          <xdr:colOff>0</xdr:colOff>
          <xdr:row>3</xdr:row>
          <xdr:rowOff>0</xdr:rowOff>
        </xdr:to>
        <xdr:sp macro="" textlink="">
          <xdr:nvSpPr>
            <xdr:cNvPr id="31746" name="CommandButton2" hidden="1">
              <a:extLst>
                <a:ext uri="{63B3BB69-23CF-44E3-9099-C40C66FF867C}">
                  <a14:compatExt spid="_x0000_s31746"/>
                </a:ext>
                <a:ext uri="{FF2B5EF4-FFF2-40B4-BE49-F238E27FC236}">
                  <a16:creationId xmlns:a16="http://schemas.microsoft.com/office/drawing/2014/main" id="{00000000-0008-0000-0000-00000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 editAs="oneCell">
    <xdr:from>
      <xdr:col>2</xdr:col>
      <xdr:colOff>3114675</xdr:colOff>
      <xdr:row>41</xdr:row>
      <xdr:rowOff>0</xdr:rowOff>
    </xdr:from>
    <xdr:to>
      <xdr:col>2</xdr:col>
      <xdr:colOff>3114774</xdr:colOff>
      <xdr:row>41</xdr:row>
      <xdr:rowOff>152301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14700" y="3248025"/>
          <a:ext cx="790476" cy="790476"/>
        </a:xfrm>
        <a:prstGeom prst="rect">
          <a:avLst/>
        </a:prstGeom>
      </xdr:spPr>
    </xdr:pic>
    <xdr:clientData/>
  </xdr:twoCellAnchor>
  <xdr:twoCellAnchor editAs="oneCell">
    <xdr:from>
      <xdr:col>2</xdr:col>
      <xdr:colOff>3086100</xdr:colOff>
      <xdr:row>41</xdr:row>
      <xdr:rowOff>0</xdr:rowOff>
    </xdr:from>
    <xdr:to>
      <xdr:col>2</xdr:col>
      <xdr:colOff>3086196</xdr:colOff>
      <xdr:row>41</xdr:row>
      <xdr:rowOff>161825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86125" y="4057650"/>
          <a:ext cx="771429" cy="800000"/>
        </a:xfrm>
        <a:prstGeom prst="rect">
          <a:avLst/>
        </a:prstGeom>
      </xdr:spPr>
    </xdr:pic>
    <xdr:clientData/>
  </xdr:twoCellAnchor>
  <xdr:twoCellAnchor editAs="oneCell">
    <xdr:from>
      <xdr:col>2</xdr:col>
      <xdr:colOff>2800351</xdr:colOff>
      <xdr:row>41</xdr:row>
      <xdr:rowOff>0</xdr:rowOff>
    </xdr:from>
    <xdr:to>
      <xdr:col>2</xdr:col>
      <xdr:colOff>2800352</xdr:colOff>
      <xdr:row>41</xdr:row>
      <xdr:rowOff>145612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00376" y="4857750"/>
          <a:ext cx="1047749" cy="764737"/>
        </a:xfrm>
        <a:prstGeom prst="rect">
          <a:avLst/>
        </a:prstGeom>
      </xdr:spPr>
    </xdr:pic>
    <xdr:clientData/>
  </xdr:twoCellAnchor>
  <xdr:twoCellAnchor editAs="oneCell">
    <xdr:from>
      <xdr:col>9</xdr:col>
      <xdr:colOff>148167</xdr:colOff>
      <xdr:row>65</xdr:row>
      <xdr:rowOff>116418</xdr:rowOff>
    </xdr:from>
    <xdr:to>
      <xdr:col>12</xdr:col>
      <xdr:colOff>656167</xdr:colOff>
      <xdr:row>79</xdr:row>
      <xdr:rowOff>94013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964084" y="12996335"/>
          <a:ext cx="2868083" cy="2538762"/>
        </a:xfrm>
        <a:prstGeom prst="rect">
          <a:avLst/>
        </a:prstGeom>
      </xdr:spPr>
    </xdr:pic>
    <xdr:clientData/>
  </xdr:twoCellAnchor>
  <xdr:twoCellAnchor editAs="oneCell">
    <xdr:from>
      <xdr:col>9</xdr:col>
      <xdr:colOff>179918</xdr:colOff>
      <xdr:row>45</xdr:row>
      <xdr:rowOff>31405</xdr:rowOff>
    </xdr:from>
    <xdr:to>
      <xdr:col>12</xdr:col>
      <xdr:colOff>762001</xdr:colOff>
      <xdr:row>58</xdr:row>
      <xdr:rowOff>221701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995835" y="9196572"/>
          <a:ext cx="2942166" cy="25927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4"/>
  <dimension ref="A1:N108"/>
  <sheetViews>
    <sheetView showGridLines="0" tabSelected="1" zoomScale="80" zoomScaleNormal="80" zoomScaleSheetLayoutView="90" workbookViewId="0">
      <selection sqref="A1:B1"/>
    </sheetView>
  </sheetViews>
  <sheetFormatPr defaultRowHeight="12.75" x14ac:dyDescent="0.2"/>
  <cols>
    <col min="1" max="1" width="7.140625" style="69" bestFit="1" customWidth="1"/>
    <col min="2" max="2" width="4.140625" style="2" customWidth="1"/>
    <col min="3" max="3" width="66.42578125" style="70" customWidth="1"/>
    <col min="4" max="4" width="5.5703125" style="18" bestFit="1" customWidth="1"/>
    <col min="5" max="5" width="9.5703125" style="71" bestFit="1" customWidth="1"/>
    <col min="6" max="6" width="7.85546875" style="2" bestFit="1" customWidth="1"/>
    <col min="7" max="7" width="9.28515625" style="2" customWidth="1"/>
    <col min="8" max="8" width="11.85546875" style="2" customWidth="1"/>
    <col min="9" max="9" width="10.140625" style="2" customWidth="1"/>
    <col min="10" max="11" width="12.140625" style="2" customWidth="1"/>
    <col min="12" max="12" width="11" style="2" customWidth="1"/>
    <col min="13" max="13" width="13.7109375" style="2" customWidth="1"/>
    <col min="14" max="14" width="12.42578125" style="2" customWidth="1"/>
    <col min="15" max="16384" width="9.140625" style="2"/>
  </cols>
  <sheetData>
    <row r="1" spans="1:14" ht="38.25" x14ac:dyDescent="0.2">
      <c r="A1" s="76" t="s">
        <v>2</v>
      </c>
      <c r="B1" s="77"/>
      <c r="C1" s="3" t="s">
        <v>4</v>
      </c>
      <c r="D1" s="4" t="s">
        <v>48</v>
      </c>
      <c r="E1" s="78" t="s">
        <v>12</v>
      </c>
      <c r="F1" s="78"/>
      <c r="G1" s="5"/>
      <c r="H1" s="78" t="s">
        <v>11</v>
      </c>
      <c r="I1" s="78"/>
      <c r="J1" s="78" t="s">
        <v>13</v>
      </c>
      <c r="K1" s="78"/>
      <c r="L1" s="6" t="s">
        <v>15</v>
      </c>
      <c r="M1" s="6" t="s">
        <v>30</v>
      </c>
      <c r="N1" s="7" t="s">
        <v>0</v>
      </c>
    </row>
    <row r="2" spans="1:14" ht="25.5" x14ac:dyDescent="0.2">
      <c r="A2" s="79" t="s">
        <v>3</v>
      </c>
      <c r="B2" s="80"/>
      <c r="C2" s="8" t="s">
        <v>5</v>
      </c>
      <c r="D2" s="9" t="s">
        <v>6</v>
      </c>
      <c r="E2" s="10" t="s">
        <v>9</v>
      </c>
      <c r="F2" s="10"/>
      <c r="G2" s="10" t="s">
        <v>31</v>
      </c>
      <c r="H2" s="10" t="s">
        <v>10</v>
      </c>
      <c r="I2" s="10" t="s">
        <v>8</v>
      </c>
      <c r="J2" s="10" t="s">
        <v>10</v>
      </c>
      <c r="K2" s="10" t="s">
        <v>14</v>
      </c>
      <c r="L2" s="11" t="s">
        <v>7</v>
      </c>
      <c r="M2" s="11" t="s">
        <v>7</v>
      </c>
      <c r="N2" s="12" t="s">
        <v>1</v>
      </c>
    </row>
    <row r="3" spans="1:14" s="18" customFormat="1" ht="13.5" thickBot="1" x14ac:dyDescent="0.25">
      <c r="A3" s="13">
        <v>1</v>
      </c>
      <c r="B3" s="14"/>
      <c r="C3" s="15">
        <v>2</v>
      </c>
      <c r="D3" s="16">
        <v>3</v>
      </c>
      <c r="E3" s="16">
        <v>4</v>
      </c>
      <c r="F3" s="16">
        <v>5</v>
      </c>
      <c r="G3" s="16" t="s">
        <v>32</v>
      </c>
      <c r="H3" s="17">
        <v>6</v>
      </c>
      <c r="I3" s="16">
        <v>7</v>
      </c>
      <c r="J3" s="16">
        <v>8</v>
      </c>
      <c r="K3" s="16">
        <v>9</v>
      </c>
      <c r="L3" s="16">
        <v>10</v>
      </c>
      <c r="M3" s="16">
        <v>11</v>
      </c>
      <c r="N3" s="16">
        <v>12</v>
      </c>
    </row>
    <row r="4" spans="1:14" s="25" customFormat="1" ht="16.5" thickTop="1" x14ac:dyDescent="0.2">
      <c r="A4" s="19"/>
      <c r="B4" s="20"/>
      <c r="C4" s="21" t="s">
        <v>82</v>
      </c>
      <c r="D4" s="22"/>
      <c r="E4" s="22"/>
      <c r="F4" s="23"/>
      <c r="G4" s="23"/>
      <c r="H4" s="23"/>
      <c r="I4" s="23"/>
      <c r="J4" s="23"/>
      <c r="K4" s="22"/>
      <c r="L4" s="22"/>
      <c r="M4" s="22"/>
      <c r="N4" s="24"/>
    </row>
    <row r="5" spans="1:14" s="25" customFormat="1" ht="15" x14ac:dyDescent="0.2">
      <c r="A5" s="26"/>
      <c r="B5" s="27"/>
      <c r="C5" s="28" t="s">
        <v>33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30"/>
    </row>
    <row r="6" spans="1:14" s="25" customFormat="1" x14ac:dyDescent="0.2">
      <c r="A6" s="26"/>
      <c r="B6" s="27"/>
      <c r="C6" s="31"/>
      <c r="D6" s="32"/>
      <c r="E6" s="33"/>
      <c r="F6" s="29"/>
      <c r="G6" s="29"/>
      <c r="H6" s="29"/>
      <c r="I6" s="29"/>
      <c r="J6" s="29"/>
      <c r="K6" s="29"/>
      <c r="L6" s="29"/>
      <c r="M6" s="29"/>
      <c r="N6" s="30"/>
    </row>
    <row r="7" spans="1:14" s="40" customFormat="1" x14ac:dyDescent="0.2">
      <c r="A7" s="34">
        <v>1.0009999999999999</v>
      </c>
      <c r="B7" s="27"/>
      <c r="C7" s="35" t="s">
        <v>22</v>
      </c>
      <c r="D7" s="33" t="s">
        <v>23</v>
      </c>
      <c r="E7" s="36">
        <f>(E10+E11+E9)/1000</f>
        <v>0.14799999999999999</v>
      </c>
      <c r="F7" s="37"/>
      <c r="G7" s="37">
        <f t="shared" ref="G7:G22" si="0">SUM(E7:F7)</f>
        <v>0.14799999999999999</v>
      </c>
      <c r="H7" s="1"/>
      <c r="I7" s="1"/>
      <c r="J7" s="38">
        <f>G7*H7</f>
        <v>0</v>
      </c>
      <c r="K7" s="38">
        <f>G7*I7</f>
        <v>0</v>
      </c>
      <c r="L7" s="38">
        <f>SUM(J7+K7)</f>
        <v>0</v>
      </c>
      <c r="M7" s="38"/>
      <c r="N7" s="39"/>
    </row>
    <row r="8" spans="1:14" s="40" customFormat="1" ht="25.5" x14ac:dyDescent="0.2">
      <c r="A8" s="34">
        <v>11.000999999999999</v>
      </c>
      <c r="B8" s="27"/>
      <c r="C8" s="35" t="s">
        <v>98</v>
      </c>
      <c r="D8" s="33" t="s">
        <v>80</v>
      </c>
      <c r="E8" s="33">
        <v>19</v>
      </c>
      <c r="F8" s="37"/>
      <c r="G8" s="38">
        <f t="shared" si="0"/>
        <v>19</v>
      </c>
      <c r="H8" s="1"/>
      <c r="I8" s="1"/>
      <c r="J8" s="38">
        <f t="shared" ref="J8:J22" si="1">G8*H8</f>
        <v>0</v>
      </c>
      <c r="K8" s="38">
        <f t="shared" ref="K8:K22" si="2">G8*I8</f>
        <v>0</v>
      </c>
      <c r="L8" s="38">
        <f t="shared" ref="L8:L22" si="3">SUM(J8+K8)</f>
        <v>0</v>
      </c>
      <c r="M8" s="38"/>
      <c r="N8" s="39"/>
    </row>
    <row r="9" spans="1:14" s="40" customFormat="1" x14ac:dyDescent="0.2">
      <c r="A9" s="34">
        <v>11.002000000000001</v>
      </c>
      <c r="B9" s="27"/>
      <c r="C9" s="35" t="s">
        <v>39</v>
      </c>
      <c r="D9" s="33" t="s">
        <v>16</v>
      </c>
      <c r="E9" s="33">
        <f>20+6+20+20+8</f>
        <v>74</v>
      </c>
      <c r="F9" s="29"/>
      <c r="G9" s="38">
        <f t="shared" si="0"/>
        <v>74</v>
      </c>
      <c r="H9" s="1"/>
      <c r="I9" s="1"/>
      <c r="J9" s="38">
        <f t="shared" si="1"/>
        <v>0</v>
      </c>
      <c r="K9" s="38">
        <f t="shared" si="2"/>
        <v>0</v>
      </c>
      <c r="L9" s="38">
        <f t="shared" si="3"/>
        <v>0</v>
      </c>
      <c r="M9" s="39"/>
      <c r="N9" s="39"/>
    </row>
    <row r="10" spans="1:14" s="40" customFormat="1" x14ac:dyDescent="0.2">
      <c r="A10" s="34">
        <v>11.003</v>
      </c>
      <c r="B10" s="27"/>
      <c r="C10" s="35" t="s">
        <v>28</v>
      </c>
      <c r="D10" s="33" t="s">
        <v>16</v>
      </c>
      <c r="E10" s="33">
        <f>E9</f>
        <v>74</v>
      </c>
      <c r="F10" s="29"/>
      <c r="G10" s="38">
        <f t="shared" si="0"/>
        <v>74</v>
      </c>
      <c r="H10" s="1"/>
      <c r="I10" s="1"/>
      <c r="J10" s="38">
        <f t="shared" si="1"/>
        <v>0</v>
      </c>
      <c r="K10" s="38">
        <f t="shared" si="2"/>
        <v>0</v>
      </c>
      <c r="L10" s="38">
        <f t="shared" si="3"/>
        <v>0</v>
      </c>
      <c r="M10" s="39"/>
      <c r="N10" s="39"/>
    </row>
    <row r="11" spans="1:14" s="25" customFormat="1" x14ac:dyDescent="0.2">
      <c r="A11" s="34">
        <v>11.004</v>
      </c>
      <c r="B11" s="27"/>
      <c r="C11" s="35" t="s">
        <v>34</v>
      </c>
      <c r="D11" s="33" t="s">
        <v>16</v>
      </c>
      <c r="E11" s="33">
        <v>0</v>
      </c>
      <c r="F11" s="29"/>
      <c r="G11" s="38">
        <f t="shared" si="0"/>
        <v>0</v>
      </c>
      <c r="H11" s="1"/>
      <c r="I11" s="1"/>
      <c r="J11" s="38">
        <f t="shared" si="1"/>
        <v>0</v>
      </c>
      <c r="K11" s="38">
        <f t="shared" si="2"/>
        <v>0</v>
      </c>
      <c r="L11" s="38">
        <f t="shared" si="3"/>
        <v>0</v>
      </c>
      <c r="M11" s="38"/>
      <c r="N11" s="39"/>
    </row>
    <row r="12" spans="1:14" s="25" customFormat="1" x14ac:dyDescent="0.2">
      <c r="A12" s="34">
        <v>11.005000000000001</v>
      </c>
      <c r="B12" s="27"/>
      <c r="C12" s="35" t="s">
        <v>40</v>
      </c>
      <c r="D12" s="33" t="s">
        <v>16</v>
      </c>
      <c r="E12" s="33">
        <f>E11</f>
        <v>0</v>
      </c>
      <c r="F12" s="41"/>
      <c r="G12" s="38">
        <f t="shared" si="0"/>
        <v>0</v>
      </c>
      <c r="H12" s="1"/>
      <c r="I12" s="1"/>
      <c r="J12" s="38">
        <f t="shared" si="1"/>
        <v>0</v>
      </c>
      <c r="K12" s="38">
        <f t="shared" si="2"/>
        <v>0</v>
      </c>
      <c r="L12" s="38">
        <f t="shared" si="3"/>
        <v>0</v>
      </c>
      <c r="M12" s="38"/>
      <c r="N12" s="39"/>
    </row>
    <row r="13" spans="1:14" s="40" customFormat="1" x14ac:dyDescent="0.2">
      <c r="A13" s="34">
        <v>11.006</v>
      </c>
      <c r="B13" s="27"/>
      <c r="C13" s="35" t="s">
        <v>47</v>
      </c>
      <c r="D13" s="33" t="s">
        <v>16</v>
      </c>
      <c r="E13" s="33">
        <f>E9+E11+E10</f>
        <v>148</v>
      </c>
      <c r="F13" s="41"/>
      <c r="G13" s="38">
        <f t="shared" si="0"/>
        <v>148</v>
      </c>
      <c r="H13" s="1"/>
      <c r="I13" s="1"/>
      <c r="J13" s="38">
        <f t="shared" si="1"/>
        <v>0</v>
      </c>
      <c r="K13" s="38">
        <f t="shared" si="2"/>
        <v>0</v>
      </c>
      <c r="L13" s="38">
        <f t="shared" si="3"/>
        <v>0</v>
      </c>
      <c r="M13" s="38"/>
      <c r="N13" s="39"/>
    </row>
    <row r="14" spans="1:14" s="40" customFormat="1" x14ac:dyDescent="0.2">
      <c r="A14" s="34">
        <v>11.007</v>
      </c>
      <c r="B14" s="27"/>
      <c r="C14" s="35" t="s">
        <v>41</v>
      </c>
      <c r="D14" s="33" t="s">
        <v>16</v>
      </c>
      <c r="E14" s="33">
        <f>SUM(E9:E10)</f>
        <v>148</v>
      </c>
      <c r="F14" s="41"/>
      <c r="G14" s="38">
        <f t="shared" si="0"/>
        <v>148</v>
      </c>
      <c r="H14" s="1"/>
      <c r="I14" s="1"/>
      <c r="J14" s="38">
        <f t="shared" si="1"/>
        <v>0</v>
      </c>
      <c r="K14" s="38">
        <f t="shared" si="2"/>
        <v>0</v>
      </c>
      <c r="L14" s="38">
        <f t="shared" si="3"/>
        <v>0</v>
      </c>
      <c r="M14" s="38"/>
      <c r="N14" s="39"/>
    </row>
    <row r="15" spans="1:14" s="25" customFormat="1" x14ac:dyDescent="0.2">
      <c r="A15" s="34">
        <v>11.007999999999999</v>
      </c>
      <c r="B15" s="27"/>
      <c r="C15" s="35" t="s">
        <v>35</v>
      </c>
      <c r="D15" s="33" t="s">
        <v>16</v>
      </c>
      <c r="E15" s="33">
        <f>E11</f>
        <v>0</v>
      </c>
      <c r="F15" s="41"/>
      <c r="G15" s="38">
        <f t="shared" si="0"/>
        <v>0</v>
      </c>
      <c r="H15" s="1"/>
      <c r="I15" s="1"/>
      <c r="J15" s="38">
        <f t="shared" si="1"/>
        <v>0</v>
      </c>
      <c r="K15" s="38">
        <f t="shared" si="2"/>
        <v>0</v>
      </c>
      <c r="L15" s="38">
        <f t="shared" si="3"/>
        <v>0</v>
      </c>
      <c r="M15" s="38"/>
      <c r="N15" s="39"/>
    </row>
    <row r="16" spans="1:14" s="40" customFormat="1" x14ac:dyDescent="0.2">
      <c r="A16" s="34">
        <v>11.009</v>
      </c>
      <c r="B16" s="27"/>
      <c r="C16" s="35" t="s">
        <v>42</v>
      </c>
      <c r="D16" s="33" t="s">
        <v>24</v>
      </c>
      <c r="E16" s="33">
        <f>E10*0.4*0.6</f>
        <v>17.760000000000002</v>
      </c>
      <c r="F16" s="41"/>
      <c r="G16" s="38">
        <f t="shared" si="0"/>
        <v>17.760000000000002</v>
      </c>
      <c r="H16" s="1"/>
      <c r="I16" s="1"/>
      <c r="J16" s="38">
        <f t="shared" si="1"/>
        <v>0</v>
      </c>
      <c r="K16" s="38">
        <f t="shared" si="2"/>
        <v>0</v>
      </c>
      <c r="L16" s="38">
        <f t="shared" si="3"/>
        <v>0</v>
      </c>
      <c r="M16" s="38"/>
      <c r="N16" s="39"/>
    </row>
    <row r="17" spans="1:14" s="40" customFormat="1" x14ac:dyDescent="0.2">
      <c r="A17" s="34">
        <v>11.01</v>
      </c>
      <c r="B17" s="27"/>
      <c r="C17" s="35" t="s">
        <v>43</v>
      </c>
      <c r="D17" s="33" t="s">
        <v>25</v>
      </c>
      <c r="E17" s="33">
        <f>E10*0.6</f>
        <v>44.4</v>
      </c>
      <c r="F17" s="41"/>
      <c r="G17" s="38">
        <f t="shared" si="0"/>
        <v>44.4</v>
      </c>
      <c r="H17" s="1"/>
      <c r="I17" s="1"/>
      <c r="J17" s="38">
        <f t="shared" si="1"/>
        <v>0</v>
      </c>
      <c r="K17" s="38">
        <f t="shared" si="2"/>
        <v>0</v>
      </c>
      <c r="L17" s="38">
        <f t="shared" si="3"/>
        <v>0</v>
      </c>
      <c r="M17" s="38"/>
      <c r="N17" s="39"/>
    </row>
    <row r="18" spans="1:14" s="40" customFormat="1" x14ac:dyDescent="0.2">
      <c r="A18" s="34">
        <v>11.010999999999999</v>
      </c>
      <c r="B18" s="27"/>
      <c r="C18" s="35" t="s">
        <v>96</v>
      </c>
      <c r="D18" s="33" t="s">
        <v>29</v>
      </c>
      <c r="E18" s="33">
        <v>5</v>
      </c>
      <c r="F18" s="41"/>
      <c r="G18" s="38">
        <f t="shared" si="0"/>
        <v>5</v>
      </c>
      <c r="H18" s="1"/>
      <c r="I18" s="1"/>
      <c r="J18" s="38">
        <f t="shared" si="1"/>
        <v>0</v>
      </c>
      <c r="K18" s="38">
        <f t="shared" si="2"/>
        <v>0</v>
      </c>
      <c r="L18" s="38">
        <f t="shared" si="3"/>
        <v>0</v>
      </c>
      <c r="M18" s="38"/>
      <c r="N18" s="39"/>
    </row>
    <row r="19" spans="1:14" s="40" customFormat="1" x14ac:dyDescent="0.2">
      <c r="A19" s="34">
        <v>11.010999999999999</v>
      </c>
      <c r="B19" s="27"/>
      <c r="C19" s="35" t="s">
        <v>97</v>
      </c>
      <c r="D19" s="33" t="s">
        <v>29</v>
      </c>
      <c r="E19" s="33">
        <v>1</v>
      </c>
      <c r="F19" s="41"/>
      <c r="G19" s="38">
        <f t="shared" ref="G19" si="4">SUM(E19:F19)</f>
        <v>1</v>
      </c>
      <c r="H19" s="1"/>
      <c r="I19" s="1"/>
      <c r="J19" s="38">
        <f t="shared" ref="J19" si="5">G19*H19</f>
        <v>0</v>
      </c>
      <c r="K19" s="38">
        <f t="shared" ref="K19" si="6">G19*I19</f>
        <v>0</v>
      </c>
      <c r="L19" s="38">
        <f t="shared" ref="L19" si="7">SUM(J19+K19)</f>
        <v>0</v>
      </c>
      <c r="M19" s="38"/>
      <c r="N19" s="39"/>
    </row>
    <row r="20" spans="1:14" s="40" customFormat="1" x14ac:dyDescent="0.2">
      <c r="A20" s="34">
        <v>11.012</v>
      </c>
      <c r="B20" s="27"/>
      <c r="C20" s="35" t="s">
        <v>45</v>
      </c>
      <c r="D20" s="33" t="s">
        <v>16</v>
      </c>
      <c r="E20" s="33">
        <v>92</v>
      </c>
      <c r="F20" s="41"/>
      <c r="G20" s="38">
        <f t="shared" si="0"/>
        <v>92</v>
      </c>
      <c r="H20" s="1"/>
      <c r="I20" s="1"/>
      <c r="J20" s="38">
        <f t="shared" si="1"/>
        <v>0</v>
      </c>
      <c r="K20" s="38">
        <f t="shared" si="2"/>
        <v>0</v>
      </c>
      <c r="L20" s="38">
        <f t="shared" si="3"/>
        <v>0</v>
      </c>
      <c r="M20" s="38"/>
      <c r="N20" s="39"/>
    </row>
    <row r="21" spans="1:14" s="40" customFormat="1" x14ac:dyDescent="0.2">
      <c r="A21" s="34">
        <v>11.013</v>
      </c>
      <c r="B21" s="27"/>
      <c r="C21" s="35" t="s">
        <v>46</v>
      </c>
      <c r="D21" s="33" t="s">
        <v>16</v>
      </c>
      <c r="E21" s="33">
        <v>9</v>
      </c>
      <c r="F21" s="41"/>
      <c r="G21" s="38">
        <f t="shared" si="0"/>
        <v>9</v>
      </c>
      <c r="H21" s="1"/>
      <c r="I21" s="1"/>
      <c r="J21" s="38">
        <f t="shared" si="1"/>
        <v>0</v>
      </c>
      <c r="K21" s="38">
        <f t="shared" si="2"/>
        <v>0</v>
      </c>
      <c r="L21" s="38">
        <f t="shared" si="3"/>
        <v>0</v>
      </c>
      <c r="M21" s="38"/>
      <c r="N21" s="39"/>
    </row>
    <row r="22" spans="1:14" s="40" customFormat="1" x14ac:dyDescent="0.2">
      <c r="A22" s="34">
        <v>11.013999999999999</v>
      </c>
      <c r="B22" s="27"/>
      <c r="C22" s="35" t="s">
        <v>27</v>
      </c>
      <c r="D22" s="33" t="s">
        <v>23</v>
      </c>
      <c r="E22" s="36">
        <f>E7</f>
        <v>0.14799999999999999</v>
      </c>
      <c r="F22" s="41"/>
      <c r="G22" s="38">
        <f t="shared" si="0"/>
        <v>0.14799999999999999</v>
      </c>
      <c r="H22" s="1"/>
      <c r="I22" s="1"/>
      <c r="J22" s="38">
        <f t="shared" si="1"/>
        <v>0</v>
      </c>
      <c r="K22" s="38">
        <f t="shared" si="2"/>
        <v>0</v>
      </c>
      <c r="L22" s="38">
        <f t="shared" si="3"/>
        <v>0</v>
      </c>
      <c r="M22" s="38"/>
      <c r="N22" s="39"/>
    </row>
    <row r="23" spans="1:14" s="40" customFormat="1" ht="13.5" thickBot="1" x14ac:dyDescent="0.25">
      <c r="A23" s="42"/>
      <c r="B23" s="20"/>
      <c r="C23" s="43"/>
      <c r="D23" s="44"/>
      <c r="E23" s="45"/>
      <c r="F23" s="22"/>
      <c r="G23" s="46"/>
      <c r="H23" s="47"/>
      <c r="I23" s="47"/>
      <c r="J23" s="48"/>
      <c r="K23" s="48"/>
      <c r="L23" s="48"/>
      <c r="M23" s="49"/>
      <c r="N23" s="50"/>
    </row>
    <row r="24" spans="1:14" s="40" customFormat="1" ht="15.75" thickBot="1" x14ac:dyDescent="0.25">
      <c r="A24" s="51"/>
      <c r="B24" s="52"/>
      <c r="C24" s="53" t="str">
        <f>CONCATENATE($C$4," ",C5," ","CELKEM")</f>
        <v>401 - Rozvod NN Zemní práce CELKEM</v>
      </c>
      <c r="D24" s="54"/>
      <c r="E24" s="54"/>
      <c r="F24" s="54"/>
      <c r="G24" s="54"/>
      <c r="H24" s="55"/>
      <c r="I24" s="55"/>
      <c r="J24" s="55"/>
      <c r="K24" s="55"/>
      <c r="L24" s="56"/>
      <c r="M24" s="56">
        <f>SUM(L7:L22)</f>
        <v>0</v>
      </c>
      <c r="N24" s="57"/>
    </row>
    <row r="25" spans="1:14" x14ac:dyDescent="0.2">
      <c r="A25" s="58"/>
      <c r="B25" s="59"/>
      <c r="C25" s="43"/>
      <c r="D25" s="60"/>
      <c r="E25" s="60"/>
      <c r="F25" s="29"/>
      <c r="G25" s="29"/>
      <c r="H25" s="38"/>
      <c r="I25" s="38"/>
      <c r="J25" s="38"/>
      <c r="K25" s="38"/>
      <c r="L25" s="38"/>
      <c r="M25" s="38"/>
      <c r="N25" s="39"/>
    </row>
    <row r="26" spans="1:14" ht="15" x14ac:dyDescent="0.2">
      <c r="A26" s="26"/>
      <c r="B26" s="27"/>
      <c r="C26" s="28" t="s">
        <v>36</v>
      </c>
      <c r="D26" s="29"/>
      <c r="E26" s="29"/>
      <c r="F26" s="29"/>
      <c r="G26" s="29"/>
      <c r="H26" s="38"/>
      <c r="I26" s="38"/>
      <c r="J26" s="38"/>
      <c r="K26" s="38"/>
      <c r="L26" s="38"/>
      <c r="M26" s="38"/>
      <c r="N26" s="39"/>
    </row>
    <row r="27" spans="1:14" x14ac:dyDescent="0.2">
      <c r="A27" s="34">
        <v>11.015000000000001</v>
      </c>
      <c r="B27" s="27"/>
      <c r="C27" s="35" t="s">
        <v>75</v>
      </c>
      <c r="D27" s="32" t="s">
        <v>16</v>
      </c>
      <c r="E27" s="61">
        <v>20</v>
      </c>
      <c r="F27" s="41"/>
      <c r="G27" s="41">
        <f t="shared" ref="G27:G38" si="8">SUM(E27:F27)</f>
        <v>20</v>
      </c>
      <c r="H27" s="1"/>
      <c r="I27" s="1"/>
      <c r="J27" s="38">
        <f t="shared" ref="J27:J38" si="9">G27*H27</f>
        <v>0</v>
      </c>
      <c r="K27" s="38">
        <f t="shared" ref="K27:K38" si="10">G27*I27</f>
        <v>0</v>
      </c>
      <c r="L27" s="38">
        <f t="shared" ref="L27:L38" si="11">SUM(J27+K27)</f>
        <v>0</v>
      </c>
      <c r="M27" s="38"/>
      <c r="N27" s="39"/>
    </row>
    <row r="28" spans="1:14" x14ac:dyDescent="0.2">
      <c r="A28" s="34">
        <v>11.016</v>
      </c>
      <c r="B28" s="27"/>
      <c r="C28" s="35" t="s">
        <v>74</v>
      </c>
      <c r="D28" s="32" t="s">
        <v>16</v>
      </c>
      <c r="E28" s="61">
        <f>60+75+44+30+36</f>
        <v>245</v>
      </c>
      <c r="F28" s="41"/>
      <c r="G28" s="41">
        <f t="shared" si="8"/>
        <v>245</v>
      </c>
      <c r="H28" s="1"/>
      <c r="I28" s="1"/>
      <c r="J28" s="38">
        <f t="shared" si="9"/>
        <v>0</v>
      </c>
      <c r="K28" s="38">
        <f t="shared" si="10"/>
        <v>0</v>
      </c>
      <c r="L28" s="38">
        <f t="shared" si="11"/>
        <v>0</v>
      </c>
      <c r="M28" s="38"/>
      <c r="N28" s="39"/>
    </row>
    <row r="29" spans="1:14" x14ac:dyDescent="0.2">
      <c r="A29" s="34">
        <v>11.016999999999999</v>
      </c>
      <c r="B29" s="27"/>
      <c r="C29" s="35" t="s">
        <v>91</v>
      </c>
      <c r="D29" s="32" t="s">
        <v>16</v>
      </c>
      <c r="E29" s="75">
        <v>0</v>
      </c>
      <c r="F29" s="41"/>
      <c r="G29" s="41">
        <f t="shared" ref="G29" si="12">SUM(E29:F29)</f>
        <v>0</v>
      </c>
      <c r="H29" s="1"/>
      <c r="I29" s="1"/>
      <c r="J29" s="38">
        <f t="shared" ref="J29" si="13">G29*H29</f>
        <v>0</v>
      </c>
      <c r="K29" s="38">
        <f t="shared" ref="K29" si="14">G29*I29</f>
        <v>0</v>
      </c>
      <c r="L29" s="38">
        <f t="shared" ref="L29" si="15">SUM(J29+K29)</f>
        <v>0</v>
      </c>
      <c r="M29" s="38"/>
      <c r="N29" s="39"/>
    </row>
    <row r="30" spans="1:14" x14ac:dyDescent="0.2">
      <c r="A30" s="34">
        <v>11.018000000000001</v>
      </c>
      <c r="B30" s="27"/>
      <c r="C30" s="35" t="s">
        <v>76</v>
      </c>
      <c r="D30" s="32" t="s">
        <v>16</v>
      </c>
      <c r="E30" s="61">
        <v>73</v>
      </c>
      <c r="F30" s="41"/>
      <c r="G30" s="41">
        <f t="shared" si="8"/>
        <v>73</v>
      </c>
      <c r="H30" s="1"/>
      <c r="I30" s="1"/>
      <c r="J30" s="38">
        <f t="shared" si="9"/>
        <v>0</v>
      </c>
      <c r="K30" s="38">
        <f t="shared" si="10"/>
        <v>0</v>
      </c>
      <c r="L30" s="38">
        <f t="shared" si="11"/>
        <v>0</v>
      </c>
      <c r="M30" s="38"/>
      <c r="N30" s="39"/>
    </row>
    <row r="31" spans="1:14" x14ac:dyDescent="0.2">
      <c r="A31" s="34">
        <v>11.019</v>
      </c>
      <c r="B31" s="27"/>
      <c r="C31" s="35" t="s">
        <v>88</v>
      </c>
      <c r="D31" s="32" t="s">
        <v>17</v>
      </c>
      <c r="E31" s="61">
        <v>6</v>
      </c>
      <c r="F31" s="41"/>
      <c r="G31" s="41">
        <f t="shared" si="8"/>
        <v>6</v>
      </c>
      <c r="H31" s="1"/>
      <c r="I31" s="1"/>
      <c r="J31" s="38">
        <f t="shared" si="9"/>
        <v>0</v>
      </c>
      <c r="K31" s="38">
        <f t="shared" si="10"/>
        <v>0</v>
      </c>
      <c r="L31" s="38">
        <f t="shared" si="11"/>
        <v>0</v>
      </c>
      <c r="M31" s="38"/>
      <c r="N31" s="39"/>
    </row>
    <row r="32" spans="1:14" x14ac:dyDescent="0.2">
      <c r="A32" s="34">
        <v>11.02</v>
      </c>
      <c r="B32" s="27"/>
      <c r="C32" s="35" t="s">
        <v>84</v>
      </c>
      <c r="D32" s="32" t="s">
        <v>80</v>
      </c>
      <c r="E32" s="61">
        <f>245*2</f>
        <v>490</v>
      </c>
      <c r="F32" s="41"/>
      <c r="G32" s="41">
        <f t="shared" si="8"/>
        <v>490</v>
      </c>
      <c r="H32" s="1"/>
      <c r="I32" s="1"/>
      <c r="J32" s="38">
        <f t="shared" si="9"/>
        <v>0</v>
      </c>
      <c r="K32" s="38">
        <f t="shared" si="10"/>
        <v>0</v>
      </c>
      <c r="L32" s="38">
        <f t="shared" si="11"/>
        <v>0</v>
      </c>
      <c r="M32" s="38"/>
      <c r="N32" s="39"/>
    </row>
    <row r="33" spans="1:14" x14ac:dyDescent="0.2">
      <c r="A33" s="34">
        <v>11.021000000000001</v>
      </c>
      <c r="B33" s="27"/>
      <c r="C33" s="35" t="s">
        <v>83</v>
      </c>
      <c r="D33" s="32" t="s">
        <v>80</v>
      </c>
      <c r="E33" s="75">
        <v>0</v>
      </c>
      <c r="F33" s="41"/>
      <c r="G33" s="41">
        <f t="shared" si="8"/>
        <v>0</v>
      </c>
      <c r="H33" s="1"/>
      <c r="I33" s="1"/>
      <c r="J33" s="38">
        <f t="shared" si="9"/>
        <v>0</v>
      </c>
      <c r="K33" s="38">
        <f t="shared" si="10"/>
        <v>0</v>
      </c>
      <c r="L33" s="38">
        <f t="shared" si="11"/>
        <v>0</v>
      </c>
      <c r="M33" s="38"/>
      <c r="N33" s="39"/>
    </row>
    <row r="34" spans="1:14" x14ac:dyDescent="0.2">
      <c r="A34" s="34">
        <v>11.022</v>
      </c>
      <c r="B34" s="27"/>
      <c r="C34" s="35" t="s">
        <v>44</v>
      </c>
      <c r="D34" s="32" t="s">
        <v>16</v>
      </c>
      <c r="E34" s="61">
        <v>31</v>
      </c>
      <c r="F34" s="41"/>
      <c r="G34" s="41">
        <f t="shared" si="8"/>
        <v>31</v>
      </c>
      <c r="H34" s="1"/>
      <c r="I34" s="1"/>
      <c r="J34" s="38">
        <f t="shared" si="9"/>
        <v>0</v>
      </c>
      <c r="K34" s="38">
        <f t="shared" si="10"/>
        <v>0</v>
      </c>
      <c r="L34" s="38">
        <f t="shared" si="11"/>
        <v>0</v>
      </c>
      <c r="M34" s="38"/>
      <c r="N34" s="39"/>
    </row>
    <row r="35" spans="1:14" x14ac:dyDescent="0.2">
      <c r="A35" s="34">
        <v>11.023</v>
      </c>
      <c r="B35" s="27"/>
      <c r="C35" s="35" t="s">
        <v>49</v>
      </c>
      <c r="D35" s="32" t="s">
        <v>16</v>
      </c>
      <c r="E35" s="61">
        <v>180</v>
      </c>
      <c r="F35" s="41"/>
      <c r="G35" s="41">
        <f t="shared" si="8"/>
        <v>180</v>
      </c>
      <c r="H35" s="1"/>
      <c r="I35" s="1"/>
      <c r="J35" s="38">
        <f t="shared" si="9"/>
        <v>0</v>
      </c>
      <c r="K35" s="38">
        <f t="shared" si="10"/>
        <v>0</v>
      </c>
      <c r="L35" s="38">
        <f t="shared" si="11"/>
        <v>0</v>
      </c>
      <c r="M35" s="38"/>
      <c r="N35" s="39"/>
    </row>
    <row r="36" spans="1:14" x14ac:dyDescent="0.2">
      <c r="A36" s="34">
        <v>11.023999999999999</v>
      </c>
      <c r="B36" s="27"/>
      <c r="C36" s="35" t="s">
        <v>26</v>
      </c>
      <c r="D36" s="32" t="s">
        <v>16</v>
      </c>
      <c r="E36" s="75">
        <v>0</v>
      </c>
      <c r="F36" s="41"/>
      <c r="G36" s="41">
        <f t="shared" si="8"/>
        <v>0</v>
      </c>
      <c r="H36" s="1"/>
      <c r="I36" s="1"/>
      <c r="J36" s="38">
        <f t="shared" si="9"/>
        <v>0</v>
      </c>
      <c r="K36" s="38">
        <f t="shared" si="10"/>
        <v>0</v>
      </c>
      <c r="L36" s="38">
        <f t="shared" si="11"/>
        <v>0</v>
      </c>
      <c r="M36" s="38"/>
      <c r="N36" s="39"/>
    </row>
    <row r="37" spans="1:14" x14ac:dyDescent="0.2">
      <c r="A37" s="34">
        <v>11.025</v>
      </c>
      <c r="B37" s="27"/>
      <c r="C37" s="35" t="s">
        <v>50</v>
      </c>
      <c r="D37" s="32" t="s">
        <v>17</v>
      </c>
      <c r="E37" s="61">
        <v>2</v>
      </c>
      <c r="F37" s="41"/>
      <c r="G37" s="41">
        <f t="shared" si="8"/>
        <v>2</v>
      </c>
      <c r="H37" s="1"/>
      <c r="I37" s="1"/>
      <c r="J37" s="38">
        <f t="shared" si="9"/>
        <v>0</v>
      </c>
      <c r="K37" s="38">
        <f t="shared" si="10"/>
        <v>0</v>
      </c>
      <c r="L37" s="38">
        <f t="shared" si="11"/>
        <v>0</v>
      </c>
      <c r="M37" s="38"/>
      <c r="N37" s="39"/>
    </row>
    <row r="38" spans="1:14" x14ac:dyDescent="0.2">
      <c r="A38" s="34">
        <v>11.026</v>
      </c>
      <c r="B38" s="27"/>
      <c r="C38" s="35" t="s">
        <v>51</v>
      </c>
      <c r="D38" s="32" t="s">
        <v>17</v>
      </c>
      <c r="E38" s="61">
        <v>12</v>
      </c>
      <c r="F38" s="41"/>
      <c r="G38" s="41">
        <f t="shared" si="8"/>
        <v>12</v>
      </c>
      <c r="H38" s="1"/>
      <c r="I38" s="1"/>
      <c r="J38" s="38">
        <f t="shared" si="9"/>
        <v>0</v>
      </c>
      <c r="K38" s="38">
        <f t="shared" si="10"/>
        <v>0</v>
      </c>
      <c r="L38" s="38">
        <f t="shared" si="11"/>
        <v>0</v>
      </c>
      <c r="M38" s="38"/>
      <c r="N38" s="39"/>
    </row>
    <row r="39" spans="1:14" ht="13.5" thickBot="1" x14ac:dyDescent="0.25">
      <c r="A39" s="64"/>
      <c r="B39" s="20"/>
      <c r="C39" s="43"/>
      <c r="D39" s="65"/>
      <c r="E39" s="65"/>
      <c r="F39" s="65"/>
      <c r="G39" s="65"/>
      <c r="H39" s="66"/>
      <c r="I39" s="66"/>
      <c r="J39" s="66"/>
      <c r="K39" s="62"/>
      <c r="L39" s="62"/>
      <c r="M39" s="62"/>
      <c r="N39" s="67"/>
    </row>
    <row r="40" spans="1:14" ht="15.75" thickBot="1" x14ac:dyDescent="0.25">
      <c r="A40" s="51"/>
      <c r="B40" s="52"/>
      <c r="C40" s="53" t="str">
        <f>CONCATENATE($C$4," ",C26," ","CELKEM")</f>
        <v>401 - Rozvod NN Kabely a příslušenství CELKEM</v>
      </c>
      <c r="D40" s="54"/>
      <c r="E40" s="54"/>
      <c r="F40" s="54"/>
      <c r="G40" s="54"/>
      <c r="H40" s="55"/>
      <c r="I40" s="55"/>
      <c r="J40" s="55"/>
      <c r="K40" s="55"/>
      <c r="L40" s="56"/>
      <c r="M40" s="56">
        <f>SUM(L27:L39)</f>
        <v>0</v>
      </c>
      <c r="N40" s="57"/>
    </row>
    <row r="41" spans="1:14" x14ac:dyDescent="0.2">
      <c r="A41" s="58"/>
      <c r="B41" s="59"/>
      <c r="C41" s="43"/>
      <c r="D41" s="60"/>
      <c r="E41" s="60"/>
      <c r="F41" s="29"/>
      <c r="G41" s="29"/>
      <c r="H41" s="38"/>
      <c r="I41" s="38"/>
      <c r="J41" s="38"/>
      <c r="K41" s="38"/>
      <c r="L41" s="38"/>
      <c r="M41" s="38"/>
      <c r="N41" s="39"/>
    </row>
    <row r="42" spans="1:14" ht="101.25" x14ac:dyDescent="0.2">
      <c r="A42" s="26"/>
      <c r="B42" s="27"/>
      <c r="C42" s="28" t="s">
        <v>94</v>
      </c>
      <c r="D42" s="29"/>
      <c r="E42" s="29"/>
      <c r="F42" s="29"/>
      <c r="G42" s="29"/>
      <c r="H42" s="38"/>
      <c r="I42" s="38"/>
      <c r="J42" s="38"/>
      <c r="K42" s="38"/>
      <c r="L42" s="38"/>
      <c r="M42" s="38"/>
      <c r="N42" s="39"/>
    </row>
    <row r="43" spans="1:14" x14ac:dyDescent="0.2">
      <c r="A43" s="26">
        <v>11.026999999999999</v>
      </c>
      <c r="B43" s="27"/>
      <c r="C43" s="73" t="s">
        <v>68</v>
      </c>
      <c r="D43" s="32" t="s">
        <v>64</v>
      </c>
      <c r="E43" s="61">
        <v>5</v>
      </c>
      <c r="F43" s="41"/>
      <c r="G43" s="41">
        <f>SUM(E43:F43)</f>
        <v>5</v>
      </c>
      <c r="H43" s="1"/>
      <c r="I43" s="1"/>
      <c r="J43" s="38">
        <f>G43*H43</f>
        <v>0</v>
      </c>
      <c r="K43" s="38">
        <f>G43*I43</f>
        <v>0</v>
      </c>
      <c r="L43" s="38">
        <f>SUM(J43+K43)</f>
        <v>0</v>
      </c>
      <c r="M43" s="38"/>
      <c r="N43" s="39"/>
    </row>
    <row r="44" spans="1:14" x14ac:dyDescent="0.2">
      <c r="A44" s="34"/>
      <c r="B44" s="27"/>
      <c r="C44" s="72" t="s">
        <v>52</v>
      </c>
      <c r="D44" s="32"/>
      <c r="E44" s="61"/>
      <c r="F44" s="29"/>
      <c r="G44" s="41"/>
      <c r="H44" s="1"/>
      <c r="I44" s="1"/>
      <c r="J44" s="38"/>
      <c r="K44" s="38"/>
      <c r="L44" s="38"/>
      <c r="M44" s="39"/>
      <c r="N44" s="39"/>
    </row>
    <row r="45" spans="1:14" x14ac:dyDescent="0.2">
      <c r="A45" s="26"/>
      <c r="B45" s="27"/>
      <c r="C45" s="72" t="s">
        <v>53</v>
      </c>
      <c r="D45" s="32"/>
      <c r="E45" s="61"/>
      <c r="F45" s="41"/>
      <c r="G45" s="41"/>
      <c r="H45" s="1"/>
      <c r="I45" s="1"/>
      <c r="J45" s="38"/>
      <c r="K45" s="38"/>
      <c r="L45" s="38"/>
      <c r="M45" s="38"/>
      <c r="N45" s="39"/>
    </row>
    <row r="46" spans="1:14" x14ac:dyDescent="0.2">
      <c r="A46" s="26"/>
      <c r="B46" s="27"/>
      <c r="C46" s="72" t="s">
        <v>54</v>
      </c>
      <c r="D46" s="32"/>
      <c r="E46" s="61"/>
      <c r="F46" s="41"/>
      <c r="G46" s="41"/>
      <c r="H46" s="1"/>
      <c r="I46" s="1"/>
      <c r="J46" s="38"/>
      <c r="K46" s="38"/>
      <c r="L46" s="38"/>
      <c r="M46" s="38"/>
      <c r="N46" s="39"/>
    </row>
    <row r="47" spans="1:14" x14ac:dyDescent="0.2">
      <c r="A47" s="26"/>
      <c r="B47" s="27"/>
      <c r="C47" s="72" t="s">
        <v>55</v>
      </c>
      <c r="D47" s="32"/>
      <c r="E47" s="61"/>
      <c r="F47" s="41"/>
      <c r="G47" s="41"/>
      <c r="H47" s="1"/>
      <c r="I47" s="1"/>
      <c r="J47" s="38"/>
      <c r="K47" s="38"/>
      <c r="L47" s="38"/>
      <c r="M47" s="38"/>
      <c r="N47" s="39"/>
    </row>
    <row r="48" spans="1:14" x14ac:dyDescent="0.2">
      <c r="A48" s="26"/>
      <c r="B48" s="27"/>
      <c r="C48" s="72" t="s">
        <v>95</v>
      </c>
      <c r="D48" s="32"/>
      <c r="E48" s="61"/>
      <c r="F48" s="41"/>
      <c r="G48" s="41"/>
      <c r="H48" s="1"/>
      <c r="I48" s="1"/>
      <c r="J48" s="38"/>
      <c r="K48" s="38"/>
      <c r="L48" s="38"/>
      <c r="M48" s="38"/>
      <c r="N48" s="39"/>
    </row>
    <row r="49" spans="1:14" x14ac:dyDescent="0.2">
      <c r="A49" s="26"/>
      <c r="B49" s="27"/>
      <c r="C49" s="72" t="s">
        <v>56</v>
      </c>
      <c r="D49" s="32"/>
      <c r="E49" s="61"/>
      <c r="F49" s="41"/>
      <c r="G49" s="41"/>
      <c r="H49" s="1"/>
      <c r="I49" s="1"/>
      <c r="J49" s="38"/>
      <c r="K49" s="38"/>
      <c r="L49" s="38"/>
      <c r="M49" s="38"/>
      <c r="N49" s="39"/>
    </row>
    <row r="50" spans="1:14" x14ac:dyDescent="0.2">
      <c r="A50" s="26"/>
      <c r="B50" s="27"/>
      <c r="C50" s="72" t="s">
        <v>71</v>
      </c>
      <c r="D50" s="32"/>
      <c r="E50" s="61"/>
      <c r="F50" s="41"/>
      <c r="G50" s="41"/>
      <c r="H50" s="1"/>
      <c r="I50" s="1"/>
      <c r="J50" s="38"/>
      <c r="K50" s="38"/>
      <c r="L50" s="38"/>
      <c r="M50" s="38"/>
      <c r="N50" s="39"/>
    </row>
    <row r="51" spans="1:14" x14ac:dyDescent="0.2">
      <c r="A51" s="26"/>
      <c r="B51" s="27"/>
      <c r="C51" s="72" t="s">
        <v>57</v>
      </c>
      <c r="D51" s="32"/>
      <c r="E51" s="61"/>
      <c r="F51" s="41"/>
      <c r="G51" s="41"/>
      <c r="H51" s="1"/>
      <c r="I51" s="1"/>
      <c r="J51" s="38"/>
      <c r="K51" s="38"/>
      <c r="L51" s="38"/>
      <c r="M51" s="38"/>
      <c r="N51" s="39"/>
    </row>
    <row r="52" spans="1:14" x14ac:dyDescent="0.2">
      <c r="A52" s="26"/>
      <c r="B52" s="27"/>
      <c r="C52" s="72" t="s">
        <v>58</v>
      </c>
      <c r="D52" s="32"/>
      <c r="E52" s="61"/>
      <c r="F52" s="41"/>
      <c r="G52" s="41"/>
      <c r="H52" s="1"/>
      <c r="I52" s="1"/>
      <c r="J52" s="38"/>
      <c r="K52" s="38"/>
      <c r="L52" s="38"/>
      <c r="M52" s="38"/>
      <c r="N52" s="39"/>
    </row>
    <row r="53" spans="1:14" x14ac:dyDescent="0.2">
      <c r="A53" s="26"/>
      <c r="B53" s="27"/>
      <c r="C53" s="72" t="s">
        <v>59</v>
      </c>
      <c r="D53" s="32"/>
      <c r="E53" s="61"/>
      <c r="F53" s="41"/>
      <c r="G53" s="41"/>
      <c r="H53" s="1"/>
      <c r="I53" s="1"/>
      <c r="J53" s="38"/>
      <c r="K53" s="38"/>
      <c r="L53" s="38"/>
      <c r="M53" s="38"/>
      <c r="N53" s="39"/>
    </row>
    <row r="54" spans="1:14" x14ac:dyDescent="0.2">
      <c r="A54" s="26"/>
      <c r="B54" s="27"/>
      <c r="C54" s="72" t="s">
        <v>60</v>
      </c>
      <c r="D54" s="32"/>
      <c r="E54" s="61"/>
      <c r="F54" s="41"/>
      <c r="G54" s="41"/>
      <c r="H54" s="1"/>
      <c r="I54" s="1"/>
      <c r="J54" s="38"/>
      <c r="K54" s="38"/>
      <c r="L54" s="38"/>
      <c r="M54" s="38"/>
      <c r="N54" s="39"/>
    </row>
    <row r="55" spans="1:14" x14ac:dyDescent="0.2">
      <c r="A55" s="26"/>
      <c r="B55" s="27"/>
      <c r="C55" s="72" t="s">
        <v>61</v>
      </c>
      <c r="D55" s="32"/>
      <c r="E55" s="61"/>
      <c r="F55" s="41"/>
      <c r="G55" s="41"/>
      <c r="H55" s="1"/>
      <c r="I55" s="1"/>
      <c r="J55" s="38"/>
      <c r="K55" s="38"/>
      <c r="L55" s="38"/>
      <c r="M55" s="38"/>
      <c r="N55" s="39"/>
    </row>
    <row r="56" spans="1:14" ht="25.5" x14ac:dyDescent="0.2">
      <c r="A56" s="26"/>
      <c r="B56" s="27"/>
      <c r="C56" s="72" t="s">
        <v>62</v>
      </c>
      <c r="D56" s="32"/>
      <c r="E56" s="61"/>
      <c r="F56" s="41"/>
      <c r="G56" s="41"/>
      <c r="H56" s="1"/>
      <c r="I56" s="1"/>
      <c r="J56" s="38"/>
      <c r="K56" s="38"/>
      <c r="L56" s="38"/>
      <c r="M56" s="38"/>
      <c r="N56" s="39"/>
    </row>
    <row r="57" spans="1:14" x14ac:dyDescent="0.2">
      <c r="A57" s="26"/>
      <c r="B57" s="27"/>
      <c r="C57" s="72" t="s">
        <v>63</v>
      </c>
      <c r="D57" s="32"/>
      <c r="E57" s="61"/>
      <c r="F57" s="41"/>
      <c r="G57" s="41"/>
      <c r="H57" s="1"/>
      <c r="I57" s="1"/>
      <c r="J57" s="38"/>
      <c r="K57" s="38"/>
      <c r="L57" s="38"/>
      <c r="M57" s="38"/>
      <c r="N57" s="39"/>
    </row>
    <row r="58" spans="1:14" ht="25.5" x14ac:dyDescent="0.2">
      <c r="A58" s="26"/>
      <c r="B58" s="27"/>
      <c r="C58" s="72" t="s">
        <v>70</v>
      </c>
      <c r="D58" s="32"/>
      <c r="E58" s="61"/>
      <c r="F58" s="41"/>
      <c r="G58" s="41"/>
      <c r="H58" s="1"/>
      <c r="I58" s="1"/>
      <c r="J58" s="38"/>
      <c r="K58" s="38"/>
      <c r="L58" s="38"/>
      <c r="M58" s="38"/>
      <c r="N58" s="39"/>
    </row>
    <row r="59" spans="1:14" ht="25.5" x14ac:dyDescent="0.2">
      <c r="A59" s="26"/>
      <c r="B59" s="27"/>
      <c r="C59" s="72" t="s">
        <v>65</v>
      </c>
      <c r="D59" s="32"/>
      <c r="E59" s="61"/>
      <c r="F59" s="41"/>
      <c r="G59" s="41"/>
      <c r="H59" s="1"/>
      <c r="I59" s="1"/>
      <c r="J59" s="38"/>
      <c r="K59" s="38"/>
      <c r="L59" s="38"/>
      <c r="M59" s="38"/>
      <c r="N59" s="39"/>
    </row>
    <row r="60" spans="1:14" x14ac:dyDescent="0.2">
      <c r="A60" s="26"/>
      <c r="B60" s="27"/>
      <c r="C60" s="72" t="s">
        <v>66</v>
      </c>
      <c r="D60" s="32"/>
      <c r="E60" s="61"/>
      <c r="F60" s="41"/>
      <c r="G60" s="41"/>
      <c r="H60" s="1"/>
      <c r="I60" s="1"/>
      <c r="J60" s="38"/>
      <c r="K60" s="38"/>
      <c r="L60" s="38"/>
      <c r="M60" s="38"/>
      <c r="N60" s="39"/>
    </row>
    <row r="61" spans="1:14" x14ac:dyDescent="0.2">
      <c r="A61" s="26"/>
      <c r="B61" s="27"/>
      <c r="C61" s="72" t="s">
        <v>67</v>
      </c>
      <c r="D61" s="32"/>
      <c r="E61" s="61"/>
      <c r="F61" s="41"/>
      <c r="G61" s="41"/>
      <c r="H61" s="1"/>
      <c r="I61" s="1"/>
      <c r="J61" s="38"/>
      <c r="K61" s="38"/>
      <c r="L61" s="38"/>
      <c r="M61" s="38"/>
      <c r="N61" s="39"/>
    </row>
    <row r="62" spans="1:14" ht="15" x14ac:dyDescent="0.2">
      <c r="A62" s="26"/>
      <c r="B62" s="27"/>
      <c r="C62" s="28"/>
      <c r="D62" s="29"/>
      <c r="E62" s="29"/>
      <c r="F62" s="29"/>
      <c r="G62" s="29"/>
      <c r="H62" s="38"/>
      <c r="I62" s="38"/>
      <c r="J62" s="38"/>
      <c r="K62" s="38"/>
      <c r="L62" s="38"/>
      <c r="M62" s="38"/>
      <c r="N62" s="39"/>
    </row>
    <row r="63" spans="1:14" x14ac:dyDescent="0.2">
      <c r="A63" s="34">
        <v>11.028</v>
      </c>
      <c r="B63" s="27"/>
      <c r="C63" s="73" t="s">
        <v>69</v>
      </c>
      <c r="D63" s="32" t="s">
        <v>64</v>
      </c>
      <c r="E63" s="61">
        <v>1</v>
      </c>
      <c r="F63" s="41"/>
      <c r="G63" s="41">
        <f>SUM(E63:F63)</f>
        <v>1</v>
      </c>
      <c r="H63" s="1"/>
      <c r="I63" s="1"/>
      <c r="J63" s="38">
        <f>G63*H63</f>
        <v>0</v>
      </c>
      <c r="K63" s="38">
        <f>G63*I63</f>
        <v>0</v>
      </c>
      <c r="L63" s="38">
        <f>SUM(J63+K63)</f>
        <v>0</v>
      </c>
      <c r="M63" s="38"/>
      <c r="N63" s="39"/>
    </row>
    <row r="64" spans="1:14" x14ac:dyDescent="0.2">
      <c r="A64" s="26"/>
      <c r="B64" s="27"/>
      <c r="C64" s="72" t="s">
        <v>52</v>
      </c>
      <c r="D64" s="32"/>
      <c r="E64" s="61"/>
      <c r="F64" s="41"/>
      <c r="G64" s="41"/>
      <c r="H64" s="1"/>
      <c r="I64" s="1"/>
      <c r="J64" s="38"/>
      <c r="K64" s="38"/>
      <c r="L64" s="38"/>
      <c r="M64" s="38"/>
      <c r="N64" s="39"/>
    </row>
    <row r="65" spans="1:14" x14ac:dyDescent="0.2">
      <c r="A65" s="26"/>
      <c r="B65" s="27"/>
      <c r="C65" s="72" t="s">
        <v>53</v>
      </c>
      <c r="D65" s="32"/>
      <c r="E65" s="61"/>
      <c r="F65" s="41"/>
      <c r="G65" s="41"/>
      <c r="H65" s="1"/>
      <c r="I65" s="1"/>
      <c r="J65" s="38"/>
      <c r="K65" s="38"/>
      <c r="L65" s="38"/>
      <c r="M65" s="38"/>
      <c r="N65" s="39"/>
    </row>
    <row r="66" spans="1:14" x14ac:dyDescent="0.2">
      <c r="A66" s="26"/>
      <c r="B66" s="27"/>
      <c r="C66" s="72" t="s">
        <v>54</v>
      </c>
      <c r="D66" s="32"/>
      <c r="E66" s="61"/>
      <c r="F66" s="41"/>
      <c r="G66" s="41"/>
      <c r="H66" s="1"/>
      <c r="I66" s="1"/>
      <c r="J66" s="38"/>
      <c r="K66" s="38"/>
      <c r="L66" s="38"/>
      <c r="M66" s="38"/>
      <c r="N66" s="39"/>
    </row>
    <row r="67" spans="1:14" x14ac:dyDescent="0.2">
      <c r="A67" s="26"/>
      <c r="B67" s="27"/>
      <c r="C67" s="72" t="s">
        <v>55</v>
      </c>
      <c r="D67" s="32"/>
      <c r="E67" s="61"/>
      <c r="F67" s="41"/>
      <c r="G67" s="41"/>
      <c r="H67" s="1"/>
      <c r="I67" s="1"/>
      <c r="J67" s="38"/>
      <c r="K67" s="38"/>
      <c r="L67" s="38"/>
      <c r="M67" s="38"/>
      <c r="N67" s="39"/>
    </row>
    <row r="68" spans="1:14" x14ac:dyDescent="0.2">
      <c r="A68" s="26"/>
      <c r="B68" s="27"/>
      <c r="C68" s="72" t="s">
        <v>95</v>
      </c>
      <c r="D68" s="32"/>
      <c r="E68" s="61"/>
      <c r="F68" s="41"/>
      <c r="G68" s="41"/>
      <c r="H68" s="1"/>
      <c r="I68" s="1"/>
      <c r="J68" s="38"/>
      <c r="K68" s="38"/>
      <c r="L68" s="38"/>
      <c r="M68" s="38"/>
      <c r="N68" s="39"/>
    </row>
    <row r="69" spans="1:14" x14ac:dyDescent="0.2">
      <c r="A69" s="26"/>
      <c r="B69" s="27"/>
      <c r="C69" s="72" t="s">
        <v>56</v>
      </c>
      <c r="D69" s="32"/>
      <c r="E69" s="61"/>
      <c r="F69" s="41"/>
      <c r="G69" s="41"/>
      <c r="H69" s="1"/>
      <c r="I69" s="1"/>
      <c r="J69" s="38"/>
      <c r="K69" s="38"/>
      <c r="L69" s="38"/>
      <c r="M69" s="38"/>
      <c r="N69" s="39"/>
    </row>
    <row r="70" spans="1:14" x14ac:dyDescent="0.2">
      <c r="A70" s="26"/>
      <c r="B70" s="27"/>
      <c r="C70" s="72" t="s">
        <v>72</v>
      </c>
      <c r="D70" s="32"/>
      <c r="E70" s="61"/>
      <c r="F70" s="41"/>
      <c r="G70" s="41"/>
      <c r="H70" s="1"/>
      <c r="I70" s="1"/>
      <c r="J70" s="38"/>
      <c r="K70" s="38"/>
      <c r="L70" s="38"/>
      <c r="M70" s="38"/>
      <c r="N70" s="39"/>
    </row>
    <row r="71" spans="1:14" x14ac:dyDescent="0.2">
      <c r="A71" s="26"/>
      <c r="B71" s="27"/>
      <c r="C71" s="72" t="s">
        <v>71</v>
      </c>
      <c r="D71" s="32"/>
      <c r="E71" s="61"/>
      <c r="F71" s="41"/>
      <c r="G71" s="41"/>
      <c r="H71" s="1"/>
      <c r="I71" s="1"/>
      <c r="J71" s="38"/>
      <c r="K71" s="38"/>
      <c r="L71" s="38"/>
      <c r="M71" s="38"/>
      <c r="N71" s="39"/>
    </row>
    <row r="72" spans="1:14" x14ac:dyDescent="0.2">
      <c r="A72" s="26"/>
      <c r="B72" s="27"/>
      <c r="C72" s="72" t="s">
        <v>73</v>
      </c>
      <c r="D72" s="32"/>
      <c r="E72" s="61"/>
      <c r="F72" s="41"/>
      <c r="G72" s="41"/>
      <c r="H72" s="1"/>
      <c r="I72" s="1"/>
      <c r="J72" s="38"/>
      <c r="K72" s="38"/>
      <c r="L72" s="38"/>
      <c r="M72" s="38"/>
      <c r="N72" s="39"/>
    </row>
    <row r="73" spans="1:14" x14ac:dyDescent="0.2">
      <c r="A73" s="26"/>
      <c r="B73" s="27"/>
      <c r="C73" s="72" t="s">
        <v>58</v>
      </c>
      <c r="D73" s="32"/>
      <c r="E73" s="61"/>
      <c r="F73" s="41"/>
      <c r="G73" s="41"/>
      <c r="H73" s="1"/>
      <c r="I73" s="1"/>
      <c r="J73" s="38"/>
      <c r="K73" s="38"/>
      <c r="L73" s="38"/>
      <c r="M73" s="38"/>
      <c r="N73" s="39"/>
    </row>
    <row r="74" spans="1:14" x14ac:dyDescent="0.2">
      <c r="A74" s="26"/>
      <c r="B74" s="27"/>
      <c r="C74" s="72" t="s">
        <v>59</v>
      </c>
      <c r="D74" s="32"/>
      <c r="E74" s="61"/>
      <c r="F74" s="41"/>
      <c r="G74" s="41"/>
      <c r="H74" s="1"/>
      <c r="I74" s="1"/>
      <c r="J74" s="38"/>
      <c r="K74" s="38"/>
      <c r="L74" s="38"/>
      <c r="M74" s="38"/>
      <c r="N74" s="39"/>
    </row>
    <row r="75" spans="1:14" x14ac:dyDescent="0.2">
      <c r="A75" s="26"/>
      <c r="B75" s="27"/>
      <c r="C75" s="72" t="s">
        <v>60</v>
      </c>
      <c r="D75" s="32"/>
      <c r="E75" s="61"/>
      <c r="F75" s="41"/>
      <c r="G75" s="41"/>
      <c r="H75" s="1"/>
      <c r="I75" s="1"/>
      <c r="J75" s="38"/>
      <c r="K75" s="38"/>
      <c r="L75" s="38"/>
      <c r="M75" s="38"/>
      <c r="N75" s="39"/>
    </row>
    <row r="76" spans="1:14" x14ac:dyDescent="0.2">
      <c r="A76" s="26"/>
      <c r="B76" s="27"/>
      <c r="C76" s="72" t="s">
        <v>61</v>
      </c>
      <c r="D76" s="32"/>
      <c r="E76" s="61"/>
      <c r="F76" s="41"/>
      <c r="G76" s="41"/>
      <c r="H76" s="1"/>
      <c r="I76" s="1"/>
      <c r="J76" s="38"/>
      <c r="K76" s="38"/>
      <c r="L76" s="38"/>
      <c r="M76" s="38"/>
      <c r="N76" s="39"/>
    </row>
    <row r="77" spans="1:14" ht="25.5" x14ac:dyDescent="0.2">
      <c r="A77" s="26"/>
      <c r="B77" s="27"/>
      <c r="C77" s="72" t="s">
        <v>62</v>
      </c>
      <c r="D77" s="32"/>
      <c r="E77" s="61"/>
      <c r="F77" s="41"/>
      <c r="G77" s="41"/>
      <c r="H77" s="1"/>
      <c r="I77" s="1"/>
      <c r="J77" s="38"/>
      <c r="K77" s="38"/>
      <c r="L77" s="38"/>
      <c r="M77" s="38"/>
      <c r="N77" s="39"/>
    </row>
    <row r="78" spans="1:14" x14ac:dyDescent="0.2">
      <c r="A78" s="26"/>
      <c r="B78" s="27"/>
      <c r="C78" s="72" t="s">
        <v>63</v>
      </c>
      <c r="D78" s="32"/>
      <c r="E78" s="61"/>
      <c r="F78" s="41"/>
      <c r="G78" s="41"/>
      <c r="H78" s="1"/>
      <c r="I78" s="1"/>
      <c r="J78" s="38"/>
      <c r="K78" s="38"/>
      <c r="L78" s="38"/>
      <c r="M78" s="38"/>
      <c r="N78" s="39"/>
    </row>
    <row r="79" spans="1:14" ht="25.5" x14ac:dyDescent="0.2">
      <c r="A79" s="26"/>
      <c r="B79" s="27"/>
      <c r="C79" s="72" t="s">
        <v>70</v>
      </c>
      <c r="D79" s="32"/>
      <c r="E79" s="61"/>
      <c r="F79" s="41"/>
      <c r="G79" s="41"/>
      <c r="H79" s="1"/>
      <c r="I79" s="1"/>
      <c r="J79" s="38"/>
      <c r="K79" s="38"/>
      <c r="L79" s="38"/>
      <c r="M79" s="38"/>
      <c r="N79" s="39"/>
    </row>
    <row r="80" spans="1:14" ht="25.5" x14ac:dyDescent="0.2">
      <c r="A80" s="26"/>
      <c r="B80" s="27"/>
      <c r="C80" s="72" t="s">
        <v>65</v>
      </c>
      <c r="D80" s="32"/>
      <c r="E80" s="61"/>
      <c r="F80" s="41"/>
      <c r="G80" s="41"/>
      <c r="H80" s="1"/>
      <c r="I80" s="1"/>
      <c r="J80" s="38"/>
      <c r="K80" s="38"/>
      <c r="L80" s="38"/>
      <c r="M80" s="38"/>
      <c r="N80" s="39"/>
    </row>
    <row r="81" spans="1:14" x14ac:dyDescent="0.2">
      <c r="A81" s="26"/>
      <c r="B81" s="27"/>
      <c r="C81" s="72" t="s">
        <v>66</v>
      </c>
      <c r="D81" s="32"/>
      <c r="E81" s="61"/>
      <c r="F81" s="41"/>
      <c r="G81" s="41"/>
      <c r="H81" s="1"/>
      <c r="I81" s="1"/>
      <c r="J81" s="38"/>
      <c r="K81" s="38"/>
      <c r="L81" s="38"/>
      <c r="M81" s="38"/>
      <c r="N81" s="39"/>
    </row>
    <row r="82" spans="1:14" x14ac:dyDescent="0.2">
      <c r="A82" s="26"/>
      <c r="B82" s="27"/>
      <c r="C82" s="72" t="s">
        <v>67</v>
      </c>
      <c r="D82" s="32"/>
      <c r="E82" s="61"/>
      <c r="F82" s="41"/>
      <c r="G82" s="41"/>
      <c r="H82" s="1"/>
      <c r="I82" s="1"/>
      <c r="J82" s="38"/>
      <c r="K82" s="38"/>
      <c r="L82" s="38"/>
      <c r="M82" s="38"/>
      <c r="N82" s="39"/>
    </row>
    <row r="83" spans="1:14" ht="15.75" thickBot="1" x14ac:dyDescent="0.25">
      <c r="A83" s="26"/>
      <c r="B83" s="27"/>
      <c r="C83" s="28"/>
      <c r="D83" s="29"/>
      <c r="E83" s="29"/>
      <c r="F83" s="29"/>
      <c r="G83" s="29"/>
      <c r="H83" s="38"/>
      <c r="I83" s="38"/>
      <c r="J83" s="38"/>
      <c r="K83" s="38"/>
      <c r="L83" s="38"/>
      <c r="M83" s="38"/>
      <c r="N83" s="39"/>
    </row>
    <row r="84" spans="1:14" ht="105.75" thickBot="1" x14ac:dyDescent="0.25">
      <c r="A84" s="51"/>
      <c r="B84" s="52"/>
      <c r="C84" s="53" t="str">
        <f>CONCATENATE($C$4," ",C42," ","CELKEM")</f>
        <v>401 - Rozvod NN Multifunkční sloupky
Cena obsahuje:
• Dodání komorového systému na místo stavby
• Výrobu, dojezd a instalaci vnitřních částí sloupků (mechanická a elektrická) technikem na místě
• Zaškolení obsluhy, oživení
 CELKEM</v>
      </c>
      <c r="D84" s="54"/>
      <c r="E84" s="54"/>
      <c r="F84" s="54"/>
      <c r="G84" s="54"/>
      <c r="H84" s="55"/>
      <c r="I84" s="55"/>
      <c r="J84" s="55"/>
      <c r="K84" s="55"/>
      <c r="L84" s="56"/>
      <c r="M84" s="56">
        <f>SUM(L43:L83)</f>
        <v>0</v>
      </c>
      <c r="N84" s="57"/>
    </row>
    <row r="85" spans="1:14" x14ac:dyDescent="0.2">
      <c r="A85" s="58"/>
      <c r="B85" s="59"/>
      <c r="C85" s="43"/>
      <c r="D85" s="60"/>
      <c r="E85" s="60"/>
      <c r="F85" s="29"/>
      <c r="G85" s="29"/>
      <c r="H85" s="38"/>
      <c r="I85" s="38"/>
      <c r="J85" s="38"/>
      <c r="K85" s="38"/>
      <c r="L85" s="38"/>
      <c r="M85" s="38"/>
      <c r="N85" s="39"/>
    </row>
    <row r="86" spans="1:14" ht="15" x14ac:dyDescent="0.2">
      <c r="A86" s="26"/>
      <c r="B86" s="27"/>
      <c r="C86" s="28" t="s">
        <v>81</v>
      </c>
      <c r="D86" s="29"/>
      <c r="E86" s="29"/>
      <c r="F86" s="29"/>
      <c r="G86" s="29"/>
      <c r="H86" s="38"/>
      <c r="I86" s="38"/>
      <c r="J86" s="38"/>
      <c r="K86" s="38"/>
      <c r="L86" s="38"/>
      <c r="M86" s="38"/>
      <c r="N86" s="39"/>
    </row>
    <row r="87" spans="1:14" ht="25.5" x14ac:dyDescent="0.2">
      <c r="A87" s="26">
        <v>11.029</v>
      </c>
      <c r="B87" s="27"/>
      <c r="C87" s="35" t="s">
        <v>89</v>
      </c>
      <c r="D87" s="32" t="s">
        <v>29</v>
      </c>
      <c r="E87" s="61">
        <v>1</v>
      </c>
      <c r="F87" s="41"/>
      <c r="G87" s="41">
        <f>SUM(E87:F87)</f>
        <v>1</v>
      </c>
      <c r="H87" s="1"/>
      <c r="I87" s="1"/>
      <c r="J87" s="38">
        <f t="shared" ref="J87:J93" si="16">G87*H87</f>
        <v>0</v>
      </c>
      <c r="K87" s="38">
        <f t="shared" ref="K87:K93" si="17">G87*I87</f>
        <v>0</v>
      </c>
      <c r="L87" s="38">
        <f t="shared" ref="L87:L93" si="18">SUM(J87+K87)</f>
        <v>0</v>
      </c>
      <c r="M87" s="38"/>
      <c r="N87" s="39"/>
    </row>
    <row r="88" spans="1:14" x14ac:dyDescent="0.2">
      <c r="A88" s="26">
        <v>11.03</v>
      </c>
      <c r="B88" s="27"/>
      <c r="C88" s="35" t="s">
        <v>93</v>
      </c>
      <c r="D88" s="32" t="s">
        <v>29</v>
      </c>
      <c r="E88" s="61">
        <v>1</v>
      </c>
      <c r="F88" s="41"/>
      <c r="G88" s="41">
        <f>SUM(E88:F88)</f>
        <v>1</v>
      </c>
      <c r="H88" s="1"/>
      <c r="I88" s="1"/>
      <c r="J88" s="38">
        <f t="shared" ref="J88" si="19">G88*H88</f>
        <v>0</v>
      </c>
      <c r="K88" s="38">
        <f t="shared" ref="K88" si="20">G88*I88</f>
        <v>0</v>
      </c>
      <c r="L88" s="38">
        <f t="shared" ref="L88" si="21">SUM(J88+K88)</f>
        <v>0</v>
      </c>
      <c r="M88" s="38"/>
      <c r="N88" s="39"/>
    </row>
    <row r="89" spans="1:14" x14ac:dyDescent="0.2">
      <c r="A89" s="26">
        <v>11.031000000000001</v>
      </c>
      <c r="B89" s="27"/>
      <c r="C89" s="35" t="s">
        <v>86</v>
      </c>
      <c r="D89" s="32" t="s">
        <v>64</v>
      </c>
      <c r="E89" s="61">
        <v>5</v>
      </c>
      <c r="F89" s="41"/>
      <c r="G89" s="41">
        <f t="shared" ref="G89:G93" si="22">SUM(E89:F89)</f>
        <v>5</v>
      </c>
      <c r="H89" s="1"/>
      <c r="I89" s="1"/>
      <c r="J89" s="38">
        <f t="shared" si="16"/>
        <v>0</v>
      </c>
      <c r="K89" s="38">
        <f t="shared" si="17"/>
        <v>0</v>
      </c>
      <c r="L89" s="38">
        <f t="shared" si="18"/>
        <v>0</v>
      </c>
      <c r="M89" s="38"/>
      <c r="N89" s="39"/>
    </row>
    <row r="90" spans="1:14" x14ac:dyDescent="0.2">
      <c r="A90" s="26">
        <v>11.032</v>
      </c>
      <c r="B90" s="27"/>
      <c r="C90" s="35" t="s">
        <v>87</v>
      </c>
      <c r="D90" s="32" t="s">
        <v>64</v>
      </c>
      <c r="E90" s="61">
        <v>1</v>
      </c>
      <c r="F90" s="41"/>
      <c r="G90" s="41">
        <f t="shared" si="22"/>
        <v>1</v>
      </c>
      <c r="H90" s="1"/>
      <c r="I90" s="1"/>
      <c r="J90" s="38">
        <f t="shared" si="16"/>
        <v>0</v>
      </c>
      <c r="K90" s="38">
        <f t="shared" si="17"/>
        <v>0</v>
      </c>
      <c r="L90" s="38">
        <f t="shared" si="18"/>
        <v>0</v>
      </c>
      <c r="M90" s="38"/>
      <c r="N90" s="39"/>
    </row>
    <row r="91" spans="1:14" x14ac:dyDescent="0.2">
      <c r="A91" s="26">
        <v>11.032999999999999</v>
      </c>
      <c r="B91" s="27"/>
      <c r="C91" s="35" t="s">
        <v>85</v>
      </c>
      <c r="D91" s="32" t="s">
        <v>64</v>
      </c>
      <c r="E91" s="61">
        <v>1</v>
      </c>
      <c r="F91" s="41"/>
      <c r="G91" s="41">
        <f t="shared" ref="G91" si="23">SUM(E91:F91)</f>
        <v>1</v>
      </c>
      <c r="H91" s="1"/>
      <c r="I91" s="1"/>
      <c r="J91" s="38">
        <f t="shared" si="16"/>
        <v>0</v>
      </c>
      <c r="K91" s="38">
        <f t="shared" si="17"/>
        <v>0</v>
      </c>
      <c r="L91" s="38">
        <f t="shared" si="18"/>
        <v>0</v>
      </c>
      <c r="M91" s="38"/>
      <c r="N91" s="39"/>
    </row>
    <row r="92" spans="1:14" x14ac:dyDescent="0.2">
      <c r="A92" s="26">
        <v>11.034000000000001</v>
      </c>
      <c r="B92" s="27"/>
      <c r="C92" s="35" t="s">
        <v>77</v>
      </c>
      <c r="D92" s="32" t="s">
        <v>64</v>
      </c>
      <c r="E92" s="61">
        <v>1</v>
      </c>
      <c r="F92" s="41"/>
      <c r="G92" s="41">
        <f t="shared" si="22"/>
        <v>1</v>
      </c>
      <c r="H92" s="1"/>
      <c r="I92" s="1"/>
      <c r="J92" s="38">
        <f t="shared" si="16"/>
        <v>0</v>
      </c>
      <c r="K92" s="38">
        <f t="shared" si="17"/>
        <v>0</v>
      </c>
      <c r="L92" s="38">
        <f t="shared" si="18"/>
        <v>0</v>
      </c>
      <c r="M92" s="38"/>
      <c r="N92" s="39"/>
    </row>
    <row r="93" spans="1:14" x14ac:dyDescent="0.2">
      <c r="A93" s="26">
        <v>11.035</v>
      </c>
      <c r="B93" s="27"/>
      <c r="C93" s="35" t="s">
        <v>78</v>
      </c>
      <c r="D93" s="32" t="s">
        <v>17</v>
      </c>
      <c r="E93" s="61">
        <v>1</v>
      </c>
      <c r="F93" s="41"/>
      <c r="G93" s="41">
        <f t="shared" si="22"/>
        <v>1</v>
      </c>
      <c r="H93" s="1"/>
      <c r="I93" s="1"/>
      <c r="J93" s="38">
        <f t="shared" si="16"/>
        <v>0</v>
      </c>
      <c r="K93" s="38">
        <f t="shared" si="17"/>
        <v>0</v>
      </c>
      <c r="L93" s="38">
        <f t="shared" si="18"/>
        <v>0</v>
      </c>
      <c r="M93" s="38"/>
      <c r="N93" s="63"/>
    </row>
    <row r="94" spans="1:14" ht="13.5" thickBot="1" x14ac:dyDescent="0.25">
      <c r="A94" s="64"/>
      <c r="B94" s="20"/>
      <c r="C94" s="43"/>
      <c r="D94" s="65"/>
      <c r="E94" s="65"/>
      <c r="F94" s="65"/>
      <c r="G94" s="65"/>
      <c r="H94" s="66"/>
      <c r="I94" s="66"/>
      <c r="J94" s="66"/>
      <c r="K94" s="62"/>
      <c r="L94" s="62"/>
      <c r="M94" s="62"/>
      <c r="N94" s="67"/>
    </row>
    <row r="95" spans="1:14" ht="30.75" thickBot="1" x14ac:dyDescent="0.25">
      <c r="A95" s="51"/>
      <c r="B95" s="52"/>
      <c r="C95" s="53" t="str">
        <f>CONCATENATE($C$4," ",C86," ","CELKEM")</f>
        <v>401 - Rozvod NN Elektroměrový rozváděč RE110 viz výkres CELKEM</v>
      </c>
      <c r="D95" s="54"/>
      <c r="E95" s="54"/>
      <c r="F95" s="54"/>
      <c r="G95" s="54"/>
      <c r="H95" s="55"/>
      <c r="I95" s="55"/>
      <c r="J95" s="55"/>
      <c r="K95" s="55"/>
      <c r="L95" s="56"/>
      <c r="M95" s="56">
        <f>SUM(L86:L94)</f>
        <v>0</v>
      </c>
      <c r="N95" s="57"/>
    </row>
    <row r="96" spans="1:14" x14ac:dyDescent="0.2">
      <c r="A96" s="42"/>
      <c r="B96" s="20"/>
      <c r="C96" s="43"/>
      <c r="D96" s="22"/>
      <c r="E96" s="22"/>
      <c r="F96" s="29"/>
      <c r="G96" s="29"/>
      <c r="H96" s="38"/>
      <c r="I96" s="38"/>
      <c r="J96" s="38"/>
      <c r="K96" s="38"/>
      <c r="L96" s="38"/>
      <c r="M96" s="38"/>
      <c r="N96" s="39"/>
    </row>
    <row r="97" spans="1:14" ht="15" x14ac:dyDescent="0.2">
      <c r="A97" s="26"/>
      <c r="B97" s="27"/>
      <c r="C97" s="28" t="s">
        <v>37</v>
      </c>
      <c r="D97" s="29"/>
      <c r="E97" s="29"/>
      <c r="F97" s="29"/>
      <c r="G97" s="29"/>
      <c r="H97" s="38"/>
      <c r="I97" s="38"/>
      <c r="J97" s="38"/>
      <c r="K97" s="38"/>
      <c r="L97" s="38"/>
      <c r="M97" s="38"/>
      <c r="N97" s="39"/>
    </row>
    <row r="98" spans="1:14" x14ac:dyDescent="0.2">
      <c r="A98" s="26">
        <v>11.036</v>
      </c>
      <c r="B98" s="27"/>
      <c r="C98" s="35" t="s">
        <v>79</v>
      </c>
      <c r="D98" s="32" t="s">
        <v>29</v>
      </c>
      <c r="E98" s="61">
        <v>2</v>
      </c>
      <c r="F98" s="41"/>
      <c r="G98" s="41">
        <f>SUM(E98:F98)</f>
        <v>2</v>
      </c>
      <c r="H98" s="1"/>
      <c r="I98" s="1"/>
      <c r="J98" s="38">
        <f>G98*H98</f>
        <v>0</v>
      </c>
      <c r="K98" s="38">
        <f>G98*I98</f>
        <v>0</v>
      </c>
      <c r="L98" s="38">
        <f>SUM(J98+K98)</f>
        <v>0</v>
      </c>
      <c r="M98" s="38"/>
      <c r="N98" s="39"/>
    </row>
    <row r="99" spans="1:14" x14ac:dyDescent="0.2">
      <c r="A99" s="26">
        <v>11.037000000000001</v>
      </c>
      <c r="B99" s="27"/>
      <c r="C99" s="35" t="s">
        <v>92</v>
      </c>
      <c r="D99" s="32" t="s">
        <v>17</v>
      </c>
      <c r="E99" s="61">
        <v>1</v>
      </c>
      <c r="F99" s="41"/>
      <c r="G99" s="41">
        <f t="shared" ref="G99" si="24">SUM(E99:F99)</f>
        <v>1</v>
      </c>
      <c r="H99" s="1"/>
      <c r="I99" s="1"/>
      <c r="J99" s="38">
        <f t="shared" ref="J99" si="25">G99*H99</f>
        <v>0</v>
      </c>
      <c r="K99" s="38">
        <f t="shared" ref="K99" si="26">G99*I99</f>
        <v>0</v>
      </c>
      <c r="L99" s="38">
        <f t="shared" ref="L99" si="27">SUM(J99+K99)</f>
        <v>0</v>
      </c>
      <c r="M99" s="38"/>
      <c r="N99" s="39"/>
    </row>
    <row r="100" spans="1:14" x14ac:dyDescent="0.2">
      <c r="A100" s="26">
        <v>11.038</v>
      </c>
      <c r="B100" s="27"/>
      <c r="C100" s="35" t="s">
        <v>90</v>
      </c>
      <c r="D100" s="32" t="s">
        <v>80</v>
      </c>
      <c r="E100" s="61">
        <v>18</v>
      </c>
      <c r="F100" s="41"/>
      <c r="G100" s="41">
        <f>SUM(E100:F100)</f>
        <v>18</v>
      </c>
      <c r="H100" s="1"/>
      <c r="I100" s="1"/>
      <c r="J100" s="38">
        <f>G100*H100</f>
        <v>0</v>
      </c>
      <c r="K100" s="38">
        <f>G100*I100</f>
        <v>0</v>
      </c>
      <c r="L100" s="38">
        <f>SUM(J100+K100)</f>
        <v>0</v>
      </c>
      <c r="M100" s="38"/>
      <c r="N100" s="39"/>
    </row>
    <row r="101" spans="1:14" x14ac:dyDescent="0.2">
      <c r="A101" s="26">
        <v>11.039</v>
      </c>
      <c r="B101" s="27"/>
      <c r="C101" s="35" t="s">
        <v>20</v>
      </c>
      <c r="D101" s="32" t="s">
        <v>18</v>
      </c>
      <c r="E101" s="61">
        <v>2</v>
      </c>
      <c r="F101" s="41"/>
      <c r="G101" s="41">
        <f t="shared" ref="G101:G104" si="28">SUM(E101:F101)</f>
        <v>2</v>
      </c>
      <c r="H101" s="1"/>
      <c r="I101" s="1"/>
      <c r="J101" s="38">
        <f>G101*H101</f>
        <v>0</v>
      </c>
      <c r="K101" s="38">
        <f>G101*I101</f>
        <v>0</v>
      </c>
      <c r="L101" s="38">
        <f>SUM(J101+K101)</f>
        <v>0</v>
      </c>
      <c r="M101" s="38"/>
      <c r="N101" s="39"/>
    </row>
    <row r="102" spans="1:14" x14ac:dyDescent="0.2">
      <c r="A102" s="26">
        <v>11.04</v>
      </c>
      <c r="B102" s="27"/>
      <c r="C102" s="35" t="s">
        <v>21</v>
      </c>
      <c r="D102" s="32" t="s">
        <v>18</v>
      </c>
      <c r="E102" s="61">
        <v>4</v>
      </c>
      <c r="F102" s="41"/>
      <c r="G102" s="41">
        <f t="shared" si="28"/>
        <v>4</v>
      </c>
      <c r="H102" s="1"/>
      <c r="I102" s="1"/>
      <c r="J102" s="38">
        <f>G102*H102</f>
        <v>0</v>
      </c>
      <c r="K102" s="38">
        <f>G102*I102</f>
        <v>0</v>
      </c>
      <c r="L102" s="38">
        <f>SUM(J102+K102)</f>
        <v>0</v>
      </c>
      <c r="M102" s="38"/>
      <c r="N102" s="39"/>
    </row>
    <row r="103" spans="1:14" x14ac:dyDescent="0.2">
      <c r="A103" s="26">
        <v>11.041</v>
      </c>
      <c r="B103" s="27"/>
      <c r="C103" s="35" t="s">
        <v>19</v>
      </c>
      <c r="D103" s="32" t="s">
        <v>18</v>
      </c>
      <c r="E103" s="61">
        <v>2</v>
      </c>
      <c r="F103" s="41"/>
      <c r="G103" s="41">
        <f t="shared" si="28"/>
        <v>2</v>
      </c>
      <c r="H103" s="1"/>
      <c r="I103" s="1"/>
      <c r="J103" s="38">
        <f>G103*H103</f>
        <v>0</v>
      </c>
      <c r="K103" s="38">
        <f>G103*I103</f>
        <v>0</v>
      </c>
      <c r="L103" s="38">
        <f>SUM(J103+K103)</f>
        <v>0</v>
      </c>
      <c r="M103" s="38"/>
      <c r="N103" s="39"/>
    </row>
    <row r="104" spans="1:14" x14ac:dyDescent="0.2">
      <c r="A104" s="26">
        <v>11.042</v>
      </c>
      <c r="B104" s="27"/>
      <c r="C104" s="35" t="s">
        <v>38</v>
      </c>
      <c r="D104" s="32" t="s">
        <v>18</v>
      </c>
      <c r="E104" s="61">
        <v>1</v>
      </c>
      <c r="F104" s="41"/>
      <c r="G104" s="41">
        <f t="shared" si="28"/>
        <v>1</v>
      </c>
      <c r="H104" s="1"/>
      <c r="I104" s="1"/>
      <c r="J104" s="38">
        <f>G104*H104</f>
        <v>0</v>
      </c>
      <c r="K104" s="38">
        <f>G104*I104</f>
        <v>0</v>
      </c>
      <c r="L104" s="38">
        <f>SUM(J104+K104)</f>
        <v>0</v>
      </c>
      <c r="M104" s="38"/>
      <c r="N104" s="63"/>
    </row>
    <row r="105" spans="1:14" ht="13.5" thickBot="1" x14ac:dyDescent="0.25">
      <c r="A105" s="64"/>
      <c r="B105" s="20"/>
      <c r="C105" s="43"/>
      <c r="D105" s="65"/>
      <c r="E105" s="65"/>
      <c r="F105" s="65"/>
      <c r="G105" s="65"/>
      <c r="H105" s="66"/>
      <c r="I105" s="66"/>
      <c r="J105" s="66"/>
      <c r="K105" s="62"/>
      <c r="L105" s="62"/>
      <c r="M105" s="62"/>
      <c r="N105" s="67"/>
    </row>
    <row r="106" spans="1:14" ht="15.75" thickBot="1" x14ac:dyDescent="0.25">
      <c r="A106" s="51"/>
      <c r="B106" s="52"/>
      <c r="C106" s="53" t="str">
        <f>CONCATENATE($C$4," ",C97," ","CELKEM")</f>
        <v>401 - Rozvod NN Ostatní práce CELKEM</v>
      </c>
      <c r="D106" s="54"/>
      <c r="E106" s="54"/>
      <c r="F106" s="54"/>
      <c r="G106" s="54"/>
      <c r="H106" s="55"/>
      <c r="I106" s="55"/>
      <c r="J106" s="55"/>
      <c r="K106" s="55"/>
      <c r="L106" s="56"/>
      <c r="M106" s="56">
        <f>SUM(L97:L105)</f>
        <v>0</v>
      </c>
      <c r="N106" s="57"/>
    </row>
    <row r="107" spans="1:14" ht="13.5" thickBot="1" x14ac:dyDescent="0.25">
      <c r="A107" s="58"/>
      <c r="B107" s="59"/>
      <c r="C107" s="43"/>
      <c r="D107" s="60"/>
      <c r="E107" s="60"/>
      <c r="F107" s="29"/>
      <c r="G107" s="29"/>
      <c r="H107" s="38"/>
      <c r="I107" s="38"/>
      <c r="J107" s="38"/>
      <c r="K107" s="38"/>
      <c r="L107" s="38"/>
      <c r="M107" s="38"/>
      <c r="N107" s="39"/>
    </row>
    <row r="108" spans="1:14" ht="16.5" thickBot="1" x14ac:dyDescent="0.25">
      <c r="A108" s="51"/>
      <c r="B108" s="52"/>
      <c r="C108" s="68" t="str">
        <f>CONCATENATE(C4," - ","CELKEM")</f>
        <v>401 - Rozvod NN - CELKEM</v>
      </c>
      <c r="D108" s="54"/>
      <c r="E108" s="54"/>
      <c r="F108" s="54"/>
      <c r="G108" s="54"/>
      <c r="H108" s="55"/>
      <c r="I108" s="55"/>
      <c r="J108" s="55"/>
      <c r="K108" s="55"/>
      <c r="L108" s="56"/>
      <c r="M108" s="56">
        <f>SUM(M5:M106)</f>
        <v>0</v>
      </c>
      <c r="N108" s="74"/>
    </row>
  </sheetData>
  <mergeCells count="5">
    <mergeCell ref="A1:B1"/>
    <mergeCell ref="E1:F1"/>
    <mergeCell ref="H1:I1"/>
    <mergeCell ref="J1:K1"/>
    <mergeCell ref="A2:B2"/>
  </mergeCells>
  <printOptions horizontalCentered="1" headings="1"/>
  <pageMargins left="0.23622047244094491" right="0.23622047244094491" top="0.74803149606299213" bottom="0.74803149606299213" header="0.31496062992125984" footer="0.11811023622047245"/>
  <pageSetup paperSize="9" scale="71" firstPageNumber="233" fitToHeight="0" orientation="landscape" horizontalDpi="300" verticalDpi="300" r:id="rId1"/>
  <headerFooter alignWithMargins="0">
    <oddHeader xml:space="preserve">&amp;L&amp;F&amp;CÚPRAVA ZPEVNĚNÝCH PLOCH MASARYKOVA NÁMĚSTÍ - 1. ETAPA&amp;R&amp;P / &amp;N
</oddHeader>
    <oddFooter>&amp;LBYSTŘICE POD HOSTÝNEM
Masarykovo nám. 137
768 61 Bystřice pod Hostýnem
&amp;CS-projekt plus a.s.
tř. Tomáše Bati 508
762 73 Zlín&amp;Rčz.: 16- 6408 - 067</oddFooter>
  </headerFooter>
  <drawing r:id="rId2"/>
  <legacyDrawing r:id="rId3"/>
  <controls>
    <mc:AlternateContent xmlns:mc="http://schemas.openxmlformats.org/markup-compatibility/2006">
      <mc:Choice Requires="x14">
        <control shapeId="31745" r:id="rId4" name="CommandButton1">
          <controlPr defaultSize="0" print="0" autoLine="0" r:id="rId5">
            <anchor moveWithCells="1" sizeWithCells="1">
              <from>
                <xdr:col>4</xdr:col>
                <xdr:colOff>0</xdr:colOff>
                <xdr:row>3</xdr:row>
                <xdr:rowOff>0</xdr:rowOff>
              </from>
              <to>
                <xdr:col>5</xdr:col>
                <xdr:colOff>0</xdr:colOff>
                <xdr:row>3</xdr:row>
                <xdr:rowOff>0</xdr:rowOff>
              </to>
            </anchor>
          </controlPr>
        </control>
      </mc:Choice>
      <mc:Fallback>
        <control shapeId="31745" r:id="rId4" name="CommandButton1"/>
      </mc:Fallback>
    </mc:AlternateContent>
    <mc:AlternateContent xmlns:mc="http://schemas.openxmlformats.org/markup-compatibility/2006">
      <mc:Choice Requires="x14">
        <control shapeId="31746" r:id="rId6" name="CommandButton2">
          <controlPr defaultSize="0" print="0" autoLine="0" r:id="rId7">
            <anchor moveWithCells="1" sizeWithCells="1">
              <from>
                <xdr:col>4</xdr:col>
                <xdr:colOff>0</xdr:colOff>
                <xdr:row>3</xdr:row>
                <xdr:rowOff>0</xdr:rowOff>
              </from>
              <to>
                <xdr:col>5</xdr:col>
                <xdr:colOff>0</xdr:colOff>
                <xdr:row>3</xdr:row>
                <xdr:rowOff>0</xdr:rowOff>
              </to>
            </anchor>
          </controlPr>
        </control>
      </mc:Choice>
      <mc:Fallback>
        <control shapeId="31746" r:id="rId6" name="CommandButton2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VO_area</vt:lpstr>
      <vt:lpstr>VO_area!Názvy_tisku</vt:lpstr>
    </vt:vector>
  </TitlesOfParts>
  <Manager>Ing. Jan Hršel</Manager>
  <Company>Gardiner &amp; Theobald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Tesco - Hypermarket Jihlava</dc:title>
  <dc:subject>VPD</dc:subject>
  <dc:creator>Martin Scheuch</dc:creator>
  <cp:keywords>Tesco</cp:keywords>
  <cp:lastModifiedBy>Boss</cp:lastModifiedBy>
  <cp:lastPrinted>2021-12-07T15:40:31Z</cp:lastPrinted>
  <dcterms:created xsi:type="dcterms:W3CDTF">2000-01-14T10:27:24Z</dcterms:created>
  <dcterms:modified xsi:type="dcterms:W3CDTF">2022-01-14T10:58:53Z</dcterms:modified>
</cp:coreProperties>
</file>