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KrosData\Export\"/>
    </mc:Choice>
  </mc:AlternateContent>
  <bookViews>
    <workbookView xWindow="0" yWindow="0" windowWidth="0" windowHeight="0"/>
  </bookViews>
  <sheets>
    <sheet name="Rekapitulace stavby" sheetId="1" r:id="rId1"/>
    <sheet name="001 - Stavební část" sheetId="2" r:id="rId2"/>
    <sheet name="002 - Zdravotechnika" sheetId="3" r:id="rId3"/>
    <sheet name="003 - Zpevněné plochy" sheetId="4" r:id="rId4"/>
    <sheet name="004 - Silnoproud" sheetId="5" r:id="rId5"/>
    <sheet name="005 - Měření a regulace" sheetId="6" r:id="rId6"/>
    <sheet name="006 - Ostatní a vedlejší ..." sheetId="7" r:id="rId7"/>
  </sheets>
  <definedNames>
    <definedName name="_xlnm.Print_Area" localSheetId="0">'Rekapitulace stavby'!$D$4:$AO$76,'Rekapitulace stavby'!$C$82:$AQ$102</definedName>
    <definedName name="_xlnm.Print_Titles" localSheetId="0">'Rekapitulace stavby'!$92:$92</definedName>
    <definedName name="_xlnm._FilterDatabase" localSheetId="1" hidden="1">'001 - Stavební část'!$C$147:$K$1101</definedName>
    <definedName name="_xlnm.Print_Area" localSheetId="1">'001 - Stavební část'!$C$4:$J$76,'001 - Stavební část'!$C$82:$J$127,'001 - Stavební část'!$C$133:$K$1101</definedName>
    <definedName name="_xlnm.Print_Titles" localSheetId="1">'001 - Stavební část'!$147:$147</definedName>
    <definedName name="_xlnm._FilterDatabase" localSheetId="2" hidden="1">'002 - Zdravotechnika'!$C$139:$K$518</definedName>
    <definedName name="_xlnm.Print_Area" localSheetId="2">'002 - Zdravotechnika'!$C$4:$J$76,'002 - Zdravotechnika'!$C$82:$J$119,'002 - Zdravotechnika'!$C$125:$K$518</definedName>
    <definedName name="_xlnm.Print_Titles" localSheetId="2">'002 - Zdravotechnika'!$139:$139</definedName>
    <definedName name="_xlnm._FilterDatabase" localSheetId="3" hidden="1">'003 - Zpevněné plochy'!$C$125:$K$223</definedName>
    <definedName name="_xlnm.Print_Area" localSheetId="3">'003 - Zpevněné plochy'!$C$4:$J$76,'003 - Zpevněné plochy'!$C$82:$J$105,'003 - Zpevněné plochy'!$C$111:$K$223</definedName>
    <definedName name="_xlnm.Print_Titles" localSheetId="3">'003 - Zpevněné plochy'!$125:$125</definedName>
    <definedName name="_xlnm._FilterDatabase" localSheetId="4" hidden="1">'004 - Silnoproud'!$C$121:$K$218</definedName>
    <definedName name="_xlnm.Print_Area" localSheetId="4">'004 - Silnoproud'!$C$4:$J$76,'004 - Silnoproud'!$C$82:$J$101,'004 - Silnoproud'!$C$107:$K$218</definedName>
    <definedName name="_xlnm.Print_Titles" localSheetId="4">'004 - Silnoproud'!$121:$121</definedName>
    <definedName name="_xlnm._FilterDatabase" localSheetId="5" hidden="1">'005 - Měření a regulace'!$C$121:$K$206</definedName>
    <definedName name="_xlnm.Print_Area" localSheetId="5">'005 - Měření a regulace'!$C$4:$J$76,'005 - Měření a regulace'!$C$82:$J$101,'005 - Měření a regulace'!$C$107:$K$206</definedName>
    <definedName name="_xlnm.Print_Titles" localSheetId="5">'005 - Měření a regulace'!$121:$121</definedName>
    <definedName name="_xlnm._FilterDatabase" localSheetId="6" hidden="1">'006 - Ostatní a vedlejší ...'!$C$123:$K$134</definedName>
    <definedName name="_xlnm.Print_Area" localSheetId="6">'006 - Ostatní a vedlejší ...'!$C$4:$J$76,'006 - Ostatní a vedlejší ...'!$C$82:$J$103,'006 - Ostatní a vedlejší ...'!$C$109:$K$134</definedName>
    <definedName name="_xlnm.Print_Titles" localSheetId="6">'006 - Ostatní a vedlejší ...'!$123:$123</definedName>
  </definedNames>
  <calcPr/>
</workbook>
</file>

<file path=xl/calcChain.xml><?xml version="1.0" encoding="utf-8"?>
<calcChain xmlns="http://schemas.openxmlformats.org/spreadsheetml/2006/main">
  <c i="7" l="1" r="T132"/>
  <c r="R132"/>
  <c r="J39"/>
  <c r="J38"/>
  <c i="1" r="AY101"/>
  <c i="7" r="J37"/>
  <c i="1" r="AX101"/>
  <c i="7" r="BI133"/>
  <c r="BH133"/>
  <c r="BG133"/>
  <c r="BF133"/>
  <c r="T133"/>
  <c r="R133"/>
  <c r="P133"/>
  <c r="P132"/>
  <c r="BI130"/>
  <c r="BH130"/>
  <c r="BG130"/>
  <c r="BF130"/>
  <c r="T130"/>
  <c r="T129"/>
  <c r="R130"/>
  <c r="R129"/>
  <c r="P130"/>
  <c r="P129"/>
  <c r="BI127"/>
  <c r="BH127"/>
  <c r="BG127"/>
  <c r="BF127"/>
  <c r="T127"/>
  <c r="T126"/>
  <c r="T125"/>
  <c r="T124"/>
  <c r="R127"/>
  <c r="R126"/>
  <c r="R125"/>
  <c r="R124"/>
  <c r="P127"/>
  <c r="P126"/>
  <c r="P125"/>
  <c r="P124"/>
  <c i="1" r="AU101"/>
  <c i="7" r="J120"/>
  <c r="F120"/>
  <c r="F118"/>
  <c r="E116"/>
  <c r="J93"/>
  <c r="F93"/>
  <c r="F91"/>
  <c r="E89"/>
  <c r="J26"/>
  <c r="E26"/>
  <c r="J94"/>
  <c r="J25"/>
  <c r="J20"/>
  <c r="E20"/>
  <c r="F94"/>
  <c r="J19"/>
  <c r="J14"/>
  <c r="J91"/>
  <c r="E7"/>
  <c r="E112"/>
  <c i="6" r="J39"/>
  <c r="J38"/>
  <c i="1" r="AY100"/>
  <c i="6" r="J37"/>
  <c i="1" r="AX100"/>
  <c i="6"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F116"/>
  <c r="E114"/>
  <c r="F91"/>
  <c r="E89"/>
  <c r="J26"/>
  <c r="E26"/>
  <c r="J119"/>
  <c r="J25"/>
  <c r="J23"/>
  <c r="E23"/>
  <c r="J93"/>
  <c r="J22"/>
  <c r="J20"/>
  <c r="E20"/>
  <c r="F119"/>
  <c r="J19"/>
  <c r="J17"/>
  <c r="E17"/>
  <c r="F93"/>
  <c r="J16"/>
  <c r="J14"/>
  <c r="J116"/>
  <c r="E7"/>
  <c r="E85"/>
  <c i="5" r="J39"/>
  <c r="J38"/>
  <c i="1" r="AY99"/>
  <c i="5" r="J37"/>
  <c i="1" r="AX99"/>
  <c i="5" r="BI217"/>
  <c r="BH217"/>
  <c r="BG217"/>
  <c r="BF217"/>
  <c r="T217"/>
  <c r="R217"/>
  <c r="P217"/>
  <c r="BI215"/>
  <c r="BH215"/>
  <c r="BG215"/>
  <c r="BF215"/>
  <c r="T215"/>
  <c r="R215"/>
  <c r="P215"/>
  <c r="BI213"/>
  <c r="BH213"/>
  <c r="BG213"/>
  <c r="BF213"/>
  <c r="T213"/>
  <c r="R213"/>
  <c r="P213"/>
  <c r="BI211"/>
  <c r="BH211"/>
  <c r="BG211"/>
  <c r="BF211"/>
  <c r="T211"/>
  <c r="R211"/>
  <c r="P211"/>
  <c r="BI209"/>
  <c r="BH209"/>
  <c r="BG209"/>
  <c r="BF209"/>
  <c r="T209"/>
  <c r="R209"/>
  <c r="P209"/>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F116"/>
  <c r="E114"/>
  <c r="F91"/>
  <c r="E89"/>
  <c r="J26"/>
  <c r="E26"/>
  <c r="J94"/>
  <c r="J25"/>
  <c r="J23"/>
  <c r="E23"/>
  <c r="J118"/>
  <c r="J22"/>
  <c r="J20"/>
  <c r="E20"/>
  <c r="F119"/>
  <c r="J19"/>
  <c r="J17"/>
  <c r="E17"/>
  <c r="F118"/>
  <c r="J16"/>
  <c r="J14"/>
  <c r="J91"/>
  <c r="E7"/>
  <c r="E110"/>
  <c i="4" r="J39"/>
  <c r="J38"/>
  <c i="1" r="AY98"/>
  <c i="4" r="J37"/>
  <c i="1" r="AX98"/>
  <c i="4" r="BI222"/>
  <c r="BH222"/>
  <c r="BG222"/>
  <c r="BF222"/>
  <c r="T222"/>
  <c r="T221"/>
  <c r="R222"/>
  <c r="R221"/>
  <c r="P222"/>
  <c r="P221"/>
  <c r="BI218"/>
  <c r="BH218"/>
  <c r="BG218"/>
  <c r="BF218"/>
  <c r="T218"/>
  <c r="R218"/>
  <c r="P218"/>
  <c r="BI216"/>
  <c r="BH216"/>
  <c r="BG216"/>
  <c r="BF216"/>
  <c r="T216"/>
  <c r="R216"/>
  <c r="P216"/>
  <c r="BI213"/>
  <c r="BH213"/>
  <c r="BG213"/>
  <c r="BF213"/>
  <c r="T213"/>
  <c r="R213"/>
  <c r="P213"/>
  <c r="BI211"/>
  <c r="BH211"/>
  <c r="BG211"/>
  <c r="BF211"/>
  <c r="T211"/>
  <c r="R211"/>
  <c r="P211"/>
  <c r="BI208"/>
  <c r="BH208"/>
  <c r="BG208"/>
  <c r="BF208"/>
  <c r="T208"/>
  <c r="R208"/>
  <c r="P208"/>
  <c r="BI206"/>
  <c r="BH206"/>
  <c r="BG206"/>
  <c r="BF206"/>
  <c r="T206"/>
  <c r="R206"/>
  <c r="P206"/>
  <c r="BI201"/>
  <c r="BH201"/>
  <c r="BG201"/>
  <c r="BF201"/>
  <c r="T201"/>
  <c r="R201"/>
  <c r="P201"/>
  <c r="BI197"/>
  <c r="BH197"/>
  <c r="BG197"/>
  <c r="BF197"/>
  <c r="T197"/>
  <c r="R197"/>
  <c r="P197"/>
  <c r="BI193"/>
  <c r="BH193"/>
  <c r="BG193"/>
  <c r="BF193"/>
  <c r="T193"/>
  <c r="R193"/>
  <c r="P193"/>
  <c r="BI190"/>
  <c r="BH190"/>
  <c r="BG190"/>
  <c r="BF190"/>
  <c r="T190"/>
  <c r="R190"/>
  <c r="P190"/>
  <c r="BI186"/>
  <c r="BH186"/>
  <c r="BG186"/>
  <c r="BF186"/>
  <c r="T186"/>
  <c r="R186"/>
  <c r="P186"/>
  <c r="BI183"/>
  <c r="BH183"/>
  <c r="BG183"/>
  <c r="BF183"/>
  <c r="T183"/>
  <c r="R183"/>
  <c r="P183"/>
  <c r="BI179"/>
  <c r="BH179"/>
  <c r="BG179"/>
  <c r="BF179"/>
  <c r="T179"/>
  <c r="R179"/>
  <c r="P179"/>
  <c r="BI174"/>
  <c r="BH174"/>
  <c r="BG174"/>
  <c r="BF174"/>
  <c r="T174"/>
  <c r="R174"/>
  <c r="P174"/>
  <c r="BI172"/>
  <c r="BH172"/>
  <c r="BG172"/>
  <c r="BF172"/>
  <c r="T172"/>
  <c r="R172"/>
  <c r="P172"/>
  <c r="BI170"/>
  <c r="BH170"/>
  <c r="BG170"/>
  <c r="BF170"/>
  <c r="T170"/>
  <c r="R170"/>
  <c r="P170"/>
  <c r="BI166"/>
  <c r="BH166"/>
  <c r="BG166"/>
  <c r="BF166"/>
  <c r="T166"/>
  <c r="R166"/>
  <c r="P166"/>
  <c r="BI162"/>
  <c r="BH162"/>
  <c r="BG162"/>
  <c r="BF162"/>
  <c r="T162"/>
  <c r="R162"/>
  <c r="P162"/>
  <c r="BI158"/>
  <c r="BH158"/>
  <c r="BG158"/>
  <c r="BF158"/>
  <c r="T158"/>
  <c r="R158"/>
  <c r="P158"/>
  <c r="BI156"/>
  <c r="BH156"/>
  <c r="BG156"/>
  <c r="BF156"/>
  <c r="T156"/>
  <c r="R156"/>
  <c r="P156"/>
  <c r="BI151"/>
  <c r="BH151"/>
  <c r="BG151"/>
  <c r="BF151"/>
  <c r="T151"/>
  <c r="R151"/>
  <c r="P151"/>
  <c r="BI146"/>
  <c r="BH146"/>
  <c r="BG146"/>
  <c r="BF146"/>
  <c r="T146"/>
  <c r="R146"/>
  <c r="P146"/>
  <c r="BI142"/>
  <c r="BH142"/>
  <c r="BG142"/>
  <c r="BF142"/>
  <c r="T142"/>
  <c r="R142"/>
  <c r="P142"/>
  <c r="BI140"/>
  <c r="BH140"/>
  <c r="BG140"/>
  <c r="BF140"/>
  <c r="T140"/>
  <c r="R140"/>
  <c r="P140"/>
  <c r="BI136"/>
  <c r="BH136"/>
  <c r="BG136"/>
  <c r="BF136"/>
  <c r="T136"/>
  <c r="R136"/>
  <c r="P136"/>
  <c r="BI133"/>
  <c r="BH133"/>
  <c r="BG133"/>
  <c r="BF133"/>
  <c r="T133"/>
  <c r="R133"/>
  <c r="P133"/>
  <c r="BI129"/>
  <c r="BH129"/>
  <c r="BG129"/>
  <c r="BF129"/>
  <c r="T129"/>
  <c r="R129"/>
  <c r="P129"/>
  <c r="J122"/>
  <c r="F122"/>
  <c r="F120"/>
  <c r="E118"/>
  <c r="J93"/>
  <c r="F93"/>
  <c r="F91"/>
  <c r="E89"/>
  <c r="J26"/>
  <c r="E26"/>
  <c r="J123"/>
  <c r="J25"/>
  <c r="J20"/>
  <c r="E20"/>
  <c r="F94"/>
  <c r="J19"/>
  <c r="J14"/>
  <c r="J120"/>
  <c r="E7"/>
  <c r="E114"/>
  <c i="3" r="J39"/>
  <c r="J38"/>
  <c i="1" r="AY97"/>
  <c i="3" r="J37"/>
  <c i="1" r="AX97"/>
  <c i="3" r="BI517"/>
  <c r="BH517"/>
  <c r="BG517"/>
  <c r="BF517"/>
  <c r="T517"/>
  <c r="R517"/>
  <c r="P517"/>
  <c r="BI515"/>
  <c r="BH515"/>
  <c r="BG515"/>
  <c r="BF515"/>
  <c r="T515"/>
  <c r="R515"/>
  <c r="P515"/>
  <c r="BI513"/>
  <c r="BH513"/>
  <c r="BG513"/>
  <c r="BF513"/>
  <c r="T513"/>
  <c r="R513"/>
  <c r="P513"/>
  <c r="BI511"/>
  <c r="BH511"/>
  <c r="BG511"/>
  <c r="BF511"/>
  <c r="T511"/>
  <c r="R511"/>
  <c r="P511"/>
  <c r="BI509"/>
  <c r="BH509"/>
  <c r="BG509"/>
  <c r="BF509"/>
  <c r="T509"/>
  <c r="R509"/>
  <c r="P509"/>
  <c r="BI504"/>
  <c r="BH504"/>
  <c r="BG504"/>
  <c r="BF504"/>
  <c r="T504"/>
  <c r="R504"/>
  <c r="P504"/>
  <c r="BI502"/>
  <c r="BH502"/>
  <c r="BG502"/>
  <c r="BF502"/>
  <c r="T502"/>
  <c r="R502"/>
  <c r="P502"/>
  <c r="BI499"/>
  <c r="BH499"/>
  <c r="BG499"/>
  <c r="BF499"/>
  <c r="T499"/>
  <c r="R499"/>
  <c r="P499"/>
  <c r="BI495"/>
  <c r="BH495"/>
  <c r="BG495"/>
  <c r="BF495"/>
  <c r="T495"/>
  <c r="R495"/>
  <c r="P495"/>
  <c r="BI491"/>
  <c r="BH491"/>
  <c r="BG491"/>
  <c r="BF491"/>
  <c r="T491"/>
  <c r="R491"/>
  <c r="P491"/>
  <c r="BI487"/>
  <c r="BH487"/>
  <c r="BG487"/>
  <c r="BF487"/>
  <c r="T487"/>
  <c r="R487"/>
  <c r="P487"/>
  <c r="BI483"/>
  <c r="BH483"/>
  <c r="BG483"/>
  <c r="BF483"/>
  <c r="T483"/>
  <c r="R483"/>
  <c r="P483"/>
  <c r="BI479"/>
  <c r="BH479"/>
  <c r="BG479"/>
  <c r="BF479"/>
  <c r="T479"/>
  <c r="R479"/>
  <c r="P479"/>
  <c r="BI475"/>
  <c r="BH475"/>
  <c r="BG475"/>
  <c r="BF475"/>
  <c r="T475"/>
  <c r="R475"/>
  <c r="P475"/>
  <c r="BI472"/>
  <c r="BH472"/>
  <c r="BG472"/>
  <c r="BF472"/>
  <c r="T472"/>
  <c r="R472"/>
  <c r="P472"/>
  <c r="BI468"/>
  <c r="BH468"/>
  <c r="BG468"/>
  <c r="BF468"/>
  <c r="T468"/>
  <c r="R468"/>
  <c r="P468"/>
  <c r="BI464"/>
  <c r="BH464"/>
  <c r="BG464"/>
  <c r="BF464"/>
  <c r="T464"/>
  <c r="R464"/>
  <c r="P464"/>
  <c r="BI460"/>
  <c r="BH460"/>
  <c r="BG460"/>
  <c r="BF460"/>
  <c r="T460"/>
  <c r="R460"/>
  <c r="P460"/>
  <c r="BI456"/>
  <c r="BH456"/>
  <c r="BG456"/>
  <c r="BF456"/>
  <c r="T456"/>
  <c r="R456"/>
  <c r="P456"/>
  <c r="BI452"/>
  <c r="BH452"/>
  <c r="BG452"/>
  <c r="BF452"/>
  <c r="T452"/>
  <c r="R452"/>
  <c r="P452"/>
  <c r="BI448"/>
  <c r="BH448"/>
  <c r="BG448"/>
  <c r="BF448"/>
  <c r="T448"/>
  <c r="R448"/>
  <c r="P448"/>
  <c r="BI445"/>
  <c r="BH445"/>
  <c r="BG445"/>
  <c r="BF445"/>
  <c r="T445"/>
  <c r="R445"/>
  <c r="P445"/>
  <c r="BI443"/>
  <c r="BH443"/>
  <c r="BG443"/>
  <c r="BF443"/>
  <c r="T443"/>
  <c r="R443"/>
  <c r="P443"/>
  <c r="BI441"/>
  <c r="BH441"/>
  <c r="BG441"/>
  <c r="BF441"/>
  <c r="T441"/>
  <c r="R441"/>
  <c r="P441"/>
  <c r="BI439"/>
  <c r="BH439"/>
  <c r="BG439"/>
  <c r="BF439"/>
  <c r="T439"/>
  <c r="R439"/>
  <c r="P439"/>
  <c r="BI436"/>
  <c r="BH436"/>
  <c r="BG436"/>
  <c r="BF436"/>
  <c r="T436"/>
  <c r="R436"/>
  <c r="P436"/>
  <c r="BI432"/>
  <c r="BH432"/>
  <c r="BG432"/>
  <c r="BF432"/>
  <c r="T432"/>
  <c r="R432"/>
  <c r="P432"/>
  <c r="BI428"/>
  <c r="BH428"/>
  <c r="BG428"/>
  <c r="BF428"/>
  <c r="T428"/>
  <c r="R428"/>
  <c r="P428"/>
  <c r="BI424"/>
  <c r="BH424"/>
  <c r="BG424"/>
  <c r="BF424"/>
  <c r="T424"/>
  <c r="R424"/>
  <c r="P424"/>
  <c r="BI420"/>
  <c r="BH420"/>
  <c r="BG420"/>
  <c r="BF420"/>
  <c r="T420"/>
  <c r="R420"/>
  <c r="P420"/>
  <c r="BI415"/>
  <c r="BH415"/>
  <c r="BG415"/>
  <c r="BF415"/>
  <c r="T415"/>
  <c r="T414"/>
  <c r="R415"/>
  <c r="R414"/>
  <c r="P415"/>
  <c r="P414"/>
  <c r="BI412"/>
  <c r="BH412"/>
  <c r="BG412"/>
  <c r="BF412"/>
  <c r="T412"/>
  <c r="R412"/>
  <c r="P412"/>
  <c r="BI408"/>
  <c r="BH408"/>
  <c r="BG408"/>
  <c r="BF408"/>
  <c r="T408"/>
  <c r="R408"/>
  <c r="P408"/>
  <c r="BI405"/>
  <c r="BH405"/>
  <c r="BG405"/>
  <c r="BF405"/>
  <c r="T405"/>
  <c r="R405"/>
  <c r="P405"/>
  <c r="BI401"/>
  <c r="BH401"/>
  <c r="BG401"/>
  <c r="BF401"/>
  <c r="T401"/>
  <c r="R401"/>
  <c r="P401"/>
  <c r="BI398"/>
  <c r="BH398"/>
  <c r="BG398"/>
  <c r="BF398"/>
  <c r="T398"/>
  <c r="R398"/>
  <c r="P398"/>
  <c r="BI395"/>
  <c r="BH395"/>
  <c r="BG395"/>
  <c r="BF395"/>
  <c r="T395"/>
  <c r="R395"/>
  <c r="P395"/>
  <c r="BI393"/>
  <c r="BH393"/>
  <c r="BG393"/>
  <c r="BF393"/>
  <c r="T393"/>
  <c r="R393"/>
  <c r="P393"/>
  <c r="BI389"/>
  <c r="BH389"/>
  <c r="BG389"/>
  <c r="BF389"/>
  <c r="T389"/>
  <c r="R389"/>
  <c r="P389"/>
  <c r="BI387"/>
  <c r="BH387"/>
  <c r="BG387"/>
  <c r="BF387"/>
  <c r="T387"/>
  <c r="R387"/>
  <c r="P387"/>
  <c r="BI383"/>
  <c r="BH383"/>
  <c r="BG383"/>
  <c r="BF383"/>
  <c r="T383"/>
  <c r="R383"/>
  <c r="P383"/>
  <c r="BI381"/>
  <c r="BH381"/>
  <c r="BG381"/>
  <c r="BF381"/>
  <c r="T381"/>
  <c r="R381"/>
  <c r="P381"/>
  <c r="BI377"/>
  <c r="BH377"/>
  <c r="BG377"/>
  <c r="BF377"/>
  <c r="T377"/>
  <c r="R377"/>
  <c r="P377"/>
  <c r="BI373"/>
  <c r="BH373"/>
  <c r="BG373"/>
  <c r="BF373"/>
  <c r="T373"/>
  <c r="R373"/>
  <c r="P373"/>
  <c r="BI369"/>
  <c r="BH369"/>
  <c r="BG369"/>
  <c r="BF369"/>
  <c r="T369"/>
  <c r="R369"/>
  <c r="P369"/>
  <c r="BI366"/>
  <c r="BH366"/>
  <c r="BG366"/>
  <c r="BF366"/>
  <c r="T366"/>
  <c r="R366"/>
  <c r="P366"/>
  <c r="BI362"/>
  <c r="BH362"/>
  <c r="BG362"/>
  <c r="BF362"/>
  <c r="T362"/>
  <c r="R362"/>
  <c r="P362"/>
  <c r="BI359"/>
  <c r="BH359"/>
  <c r="BG359"/>
  <c r="BF359"/>
  <c r="T359"/>
  <c r="R359"/>
  <c r="P359"/>
  <c r="BI357"/>
  <c r="BH357"/>
  <c r="BG357"/>
  <c r="BF357"/>
  <c r="T357"/>
  <c r="R357"/>
  <c r="P357"/>
  <c r="BI354"/>
  <c r="BH354"/>
  <c r="BG354"/>
  <c r="BF354"/>
  <c r="T354"/>
  <c r="R354"/>
  <c r="P354"/>
  <c r="BI346"/>
  <c r="BH346"/>
  <c r="BG346"/>
  <c r="BF346"/>
  <c r="T346"/>
  <c r="R346"/>
  <c r="P346"/>
  <c r="BI341"/>
  <c r="BH341"/>
  <c r="BG341"/>
  <c r="BF341"/>
  <c r="T341"/>
  <c r="R341"/>
  <c r="P341"/>
  <c r="BI337"/>
  <c r="BH337"/>
  <c r="BG337"/>
  <c r="BF337"/>
  <c r="T337"/>
  <c r="R337"/>
  <c r="P337"/>
  <c r="BI333"/>
  <c r="BH333"/>
  <c r="BG333"/>
  <c r="BF333"/>
  <c r="T333"/>
  <c r="R333"/>
  <c r="P333"/>
  <c r="BI325"/>
  <c r="BH325"/>
  <c r="BG325"/>
  <c r="BF325"/>
  <c r="T325"/>
  <c r="R325"/>
  <c r="P325"/>
  <c r="BI317"/>
  <c r="BH317"/>
  <c r="BG317"/>
  <c r="BF317"/>
  <c r="T317"/>
  <c r="R317"/>
  <c r="P317"/>
  <c r="BI313"/>
  <c r="BH313"/>
  <c r="BG313"/>
  <c r="BF313"/>
  <c r="T313"/>
  <c r="R313"/>
  <c r="P313"/>
  <c r="BI309"/>
  <c r="BH309"/>
  <c r="BG309"/>
  <c r="BF309"/>
  <c r="T309"/>
  <c r="R309"/>
  <c r="P309"/>
  <c r="BI304"/>
  <c r="BH304"/>
  <c r="BG304"/>
  <c r="BF304"/>
  <c r="T304"/>
  <c r="R304"/>
  <c r="P304"/>
  <c r="BI299"/>
  <c r="BH299"/>
  <c r="BG299"/>
  <c r="BF299"/>
  <c r="T299"/>
  <c r="R299"/>
  <c r="P299"/>
  <c r="BI295"/>
  <c r="BH295"/>
  <c r="BG295"/>
  <c r="BF295"/>
  <c r="T295"/>
  <c r="R295"/>
  <c r="P295"/>
  <c r="BI291"/>
  <c r="BH291"/>
  <c r="BG291"/>
  <c r="BF291"/>
  <c r="T291"/>
  <c r="R291"/>
  <c r="P291"/>
  <c r="BI287"/>
  <c r="BH287"/>
  <c r="BG287"/>
  <c r="BF287"/>
  <c r="T287"/>
  <c r="R287"/>
  <c r="P287"/>
  <c r="BI283"/>
  <c r="BH283"/>
  <c r="BG283"/>
  <c r="BF283"/>
  <c r="T283"/>
  <c r="R283"/>
  <c r="P283"/>
  <c r="BI279"/>
  <c r="BH279"/>
  <c r="BG279"/>
  <c r="BF279"/>
  <c r="T279"/>
  <c r="R279"/>
  <c r="P279"/>
  <c r="BI275"/>
  <c r="BH275"/>
  <c r="BG275"/>
  <c r="BF275"/>
  <c r="T275"/>
  <c r="R275"/>
  <c r="P275"/>
  <c r="BI272"/>
  <c r="BH272"/>
  <c r="BG272"/>
  <c r="BF272"/>
  <c r="T272"/>
  <c r="R272"/>
  <c r="P272"/>
  <c r="BI269"/>
  <c r="BH269"/>
  <c r="BG269"/>
  <c r="BF269"/>
  <c r="T269"/>
  <c r="R269"/>
  <c r="P269"/>
  <c r="BI265"/>
  <c r="BH265"/>
  <c r="BG265"/>
  <c r="BF265"/>
  <c r="T265"/>
  <c r="R265"/>
  <c r="P265"/>
  <c r="BI261"/>
  <c r="BH261"/>
  <c r="BG261"/>
  <c r="BF261"/>
  <c r="T261"/>
  <c r="R261"/>
  <c r="P261"/>
  <c r="BI256"/>
  <c r="BH256"/>
  <c r="BG256"/>
  <c r="BF256"/>
  <c r="T256"/>
  <c r="R256"/>
  <c r="P256"/>
  <c r="BI253"/>
  <c r="BH253"/>
  <c r="BG253"/>
  <c r="BF253"/>
  <c r="T253"/>
  <c r="R253"/>
  <c r="P253"/>
  <c r="BI249"/>
  <c r="BH249"/>
  <c r="BG249"/>
  <c r="BF249"/>
  <c r="T249"/>
  <c r="R249"/>
  <c r="P249"/>
  <c r="BI245"/>
  <c r="BH245"/>
  <c r="BG245"/>
  <c r="BF245"/>
  <c r="T245"/>
  <c r="R245"/>
  <c r="P245"/>
  <c r="BI241"/>
  <c r="BH241"/>
  <c r="BG241"/>
  <c r="BF241"/>
  <c r="T241"/>
  <c r="R241"/>
  <c r="P241"/>
  <c r="BI237"/>
  <c r="BH237"/>
  <c r="BG237"/>
  <c r="BF237"/>
  <c r="T237"/>
  <c r="R237"/>
  <c r="P237"/>
  <c r="BI233"/>
  <c r="BH233"/>
  <c r="BG233"/>
  <c r="BF233"/>
  <c r="T233"/>
  <c r="R233"/>
  <c r="P233"/>
  <c r="BI229"/>
  <c r="BH229"/>
  <c r="BG229"/>
  <c r="BF229"/>
  <c r="T229"/>
  <c r="R229"/>
  <c r="P229"/>
  <c r="BI225"/>
  <c r="BH225"/>
  <c r="BG225"/>
  <c r="BF225"/>
  <c r="T225"/>
  <c r="R225"/>
  <c r="P225"/>
  <c r="BI221"/>
  <c r="BH221"/>
  <c r="BG221"/>
  <c r="BF221"/>
  <c r="T221"/>
  <c r="R221"/>
  <c r="P221"/>
  <c r="BI217"/>
  <c r="BH217"/>
  <c r="BG217"/>
  <c r="BF217"/>
  <c r="T217"/>
  <c r="R217"/>
  <c r="P217"/>
  <c r="BI213"/>
  <c r="BH213"/>
  <c r="BG213"/>
  <c r="BF213"/>
  <c r="T213"/>
  <c r="R213"/>
  <c r="P213"/>
  <c r="BI211"/>
  <c r="BH211"/>
  <c r="BG211"/>
  <c r="BF211"/>
  <c r="T211"/>
  <c r="R211"/>
  <c r="P211"/>
  <c r="BI208"/>
  <c r="BH208"/>
  <c r="BG208"/>
  <c r="BF208"/>
  <c r="T208"/>
  <c r="R208"/>
  <c r="P208"/>
  <c r="BI206"/>
  <c r="BH206"/>
  <c r="BG206"/>
  <c r="BF206"/>
  <c r="T206"/>
  <c r="R206"/>
  <c r="P206"/>
  <c r="BI201"/>
  <c r="BH201"/>
  <c r="BG201"/>
  <c r="BF201"/>
  <c r="T201"/>
  <c r="R201"/>
  <c r="P201"/>
  <c r="BI197"/>
  <c r="BH197"/>
  <c r="BG197"/>
  <c r="BF197"/>
  <c r="T197"/>
  <c r="R197"/>
  <c r="P197"/>
  <c r="BI193"/>
  <c r="BH193"/>
  <c r="BG193"/>
  <c r="BF193"/>
  <c r="T193"/>
  <c r="R193"/>
  <c r="P193"/>
  <c r="BI190"/>
  <c r="BH190"/>
  <c r="BG190"/>
  <c r="BF190"/>
  <c r="T190"/>
  <c r="T189"/>
  <c r="R190"/>
  <c r="R189"/>
  <c r="P190"/>
  <c r="P189"/>
  <c r="BI185"/>
  <c r="BH185"/>
  <c r="BG185"/>
  <c r="BF185"/>
  <c r="T185"/>
  <c r="T184"/>
  <c r="R185"/>
  <c r="R184"/>
  <c r="P185"/>
  <c r="P184"/>
  <c r="BI180"/>
  <c r="BH180"/>
  <c r="BG180"/>
  <c r="BF180"/>
  <c r="T180"/>
  <c r="T179"/>
  <c r="R180"/>
  <c r="R179"/>
  <c r="P180"/>
  <c r="P179"/>
  <c r="BI176"/>
  <c r="BH176"/>
  <c r="BG176"/>
  <c r="BF176"/>
  <c r="T176"/>
  <c r="R176"/>
  <c r="P176"/>
  <c r="BI172"/>
  <c r="BH172"/>
  <c r="BG172"/>
  <c r="BF172"/>
  <c r="T172"/>
  <c r="R172"/>
  <c r="P172"/>
  <c r="BI163"/>
  <c r="BH163"/>
  <c r="BG163"/>
  <c r="BF163"/>
  <c r="T163"/>
  <c r="R163"/>
  <c r="P163"/>
  <c r="BI160"/>
  <c r="BH160"/>
  <c r="BG160"/>
  <c r="BF160"/>
  <c r="T160"/>
  <c r="R160"/>
  <c r="P160"/>
  <c r="BI153"/>
  <c r="BH153"/>
  <c r="BG153"/>
  <c r="BF153"/>
  <c r="T153"/>
  <c r="R153"/>
  <c r="P153"/>
  <c r="BI151"/>
  <c r="BH151"/>
  <c r="BG151"/>
  <c r="BF151"/>
  <c r="T151"/>
  <c r="R151"/>
  <c r="P151"/>
  <c r="BI147"/>
  <c r="BH147"/>
  <c r="BG147"/>
  <c r="BF147"/>
  <c r="T147"/>
  <c r="R147"/>
  <c r="P147"/>
  <c r="BI143"/>
  <c r="BH143"/>
  <c r="BG143"/>
  <c r="BF143"/>
  <c r="T143"/>
  <c r="R143"/>
  <c r="P143"/>
  <c r="J136"/>
  <c r="F136"/>
  <c r="F134"/>
  <c r="E132"/>
  <c r="J93"/>
  <c r="F93"/>
  <c r="F91"/>
  <c r="E89"/>
  <c r="J26"/>
  <c r="E26"/>
  <c r="J94"/>
  <c r="J25"/>
  <c r="J20"/>
  <c r="E20"/>
  <c r="F137"/>
  <c r="J19"/>
  <c r="J14"/>
  <c r="J134"/>
  <c r="E7"/>
  <c r="E128"/>
  <c i="2" r="J39"/>
  <c r="J38"/>
  <c i="1" r="AY96"/>
  <c i="2" r="J37"/>
  <c i="1" r="AX96"/>
  <c i="2" r="BI1099"/>
  <c r="BH1099"/>
  <c r="BG1099"/>
  <c r="BF1099"/>
  <c r="T1099"/>
  <c r="R1099"/>
  <c r="P1099"/>
  <c r="BI1096"/>
  <c r="BH1096"/>
  <c r="BG1096"/>
  <c r="BF1096"/>
  <c r="T1096"/>
  <c r="R1096"/>
  <c r="P1096"/>
  <c r="BI1093"/>
  <c r="BH1093"/>
  <c r="BG1093"/>
  <c r="BF1093"/>
  <c r="T1093"/>
  <c r="R1093"/>
  <c r="P1093"/>
  <c r="BI1090"/>
  <c r="BH1090"/>
  <c r="BG1090"/>
  <c r="BF1090"/>
  <c r="T1090"/>
  <c r="R1090"/>
  <c r="P1090"/>
  <c r="BI1087"/>
  <c r="BH1087"/>
  <c r="BG1087"/>
  <c r="BF1087"/>
  <c r="T1087"/>
  <c r="R1087"/>
  <c r="P1087"/>
  <c r="BI1084"/>
  <c r="BH1084"/>
  <c r="BG1084"/>
  <c r="BF1084"/>
  <c r="T1084"/>
  <c r="R1084"/>
  <c r="P1084"/>
  <c r="BI1081"/>
  <c r="BH1081"/>
  <c r="BG1081"/>
  <c r="BF1081"/>
  <c r="T1081"/>
  <c r="R1081"/>
  <c r="P1081"/>
  <c r="BI1079"/>
  <c r="BH1079"/>
  <c r="BG1079"/>
  <c r="BF1079"/>
  <c r="T1079"/>
  <c r="R1079"/>
  <c r="P1079"/>
  <c r="BI1077"/>
  <c r="BH1077"/>
  <c r="BG1077"/>
  <c r="BF1077"/>
  <c r="T1077"/>
  <c r="R1077"/>
  <c r="P1077"/>
  <c r="BI1073"/>
  <c r="BH1073"/>
  <c r="BG1073"/>
  <c r="BF1073"/>
  <c r="T1073"/>
  <c r="R1073"/>
  <c r="P1073"/>
  <c r="BI1066"/>
  <c r="BH1066"/>
  <c r="BG1066"/>
  <c r="BF1066"/>
  <c r="T1066"/>
  <c r="R1066"/>
  <c r="P1066"/>
  <c r="BI1061"/>
  <c r="BH1061"/>
  <c r="BG1061"/>
  <c r="BF1061"/>
  <c r="T1061"/>
  <c r="T1060"/>
  <c r="R1061"/>
  <c r="R1060"/>
  <c r="P1061"/>
  <c r="P1060"/>
  <c r="BI1058"/>
  <c r="BH1058"/>
  <c r="BG1058"/>
  <c r="BF1058"/>
  <c r="T1058"/>
  <c r="R1058"/>
  <c r="P1058"/>
  <c r="BI1056"/>
  <c r="BH1056"/>
  <c r="BG1056"/>
  <c r="BF1056"/>
  <c r="T1056"/>
  <c r="R1056"/>
  <c r="P1056"/>
  <c r="BI1051"/>
  <c r="BH1051"/>
  <c r="BG1051"/>
  <c r="BF1051"/>
  <c r="T1051"/>
  <c r="R1051"/>
  <c r="P1051"/>
  <c r="BI1047"/>
  <c r="BH1047"/>
  <c r="BG1047"/>
  <c r="BF1047"/>
  <c r="T1047"/>
  <c r="R1047"/>
  <c r="P1047"/>
  <c r="BI1038"/>
  <c r="BH1038"/>
  <c r="BG1038"/>
  <c r="BF1038"/>
  <c r="T1038"/>
  <c r="R1038"/>
  <c r="P1038"/>
  <c r="BI1036"/>
  <c r="BH1036"/>
  <c r="BG1036"/>
  <c r="BF1036"/>
  <c r="T1036"/>
  <c r="R1036"/>
  <c r="P1036"/>
  <c r="BI1028"/>
  <c r="BH1028"/>
  <c r="BG1028"/>
  <c r="BF1028"/>
  <c r="T1028"/>
  <c r="R1028"/>
  <c r="P1028"/>
  <c r="BI1019"/>
  <c r="BH1019"/>
  <c r="BG1019"/>
  <c r="BF1019"/>
  <c r="T1019"/>
  <c r="R1019"/>
  <c r="P1019"/>
  <c r="BI1012"/>
  <c r="BH1012"/>
  <c r="BG1012"/>
  <c r="BF1012"/>
  <c r="T1012"/>
  <c r="T1011"/>
  <c r="R1012"/>
  <c r="R1011"/>
  <c r="P1012"/>
  <c r="P1011"/>
  <c r="BI1009"/>
  <c r="BH1009"/>
  <c r="BG1009"/>
  <c r="BF1009"/>
  <c r="T1009"/>
  <c r="R1009"/>
  <c r="P1009"/>
  <c r="BI1001"/>
  <c r="BH1001"/>
  <c r="BG1001"/>
  <c r="BF1001"/>
  <c r="T1001"/>
  <c r="R1001"/>
  <c r="P1001"/>
  <c r="BI989"/>
  <c r="BH989"/>
  <c r="BG989"/>
  <c r="BF989"/>
  <c r="T989"/>
  <c r="R989"/>
  <c r="P989"/>
  <c r="BI987"/>
  <c r="BH987"/>
  <c r="BG987"/>
  <c r="BF987"/>
  <c r="T987"/>
  <c r="R987"/>
  <c r="P987"/>
  <c r="BI985"/>
  <c r="BH985"/>
  <c r="BG985"/>
  <c r="BF985"/>
  <c r="T985"/>
  <c r="R985"/>
  <c r="P985"/>
  <c r="BI972"/>
  <c r="BH972"/>
  <c r="BG972"/>
  <c r="BF972"/>
  <c r="T972"/>
  <c r="R972"/>
  <c r="P972"/>
  <c r="BI963"/>
  <c r="BH963"/>
  <c r="BG963"/>
  <c r="BF963"/>
  <c r="T963"/>
  <c r="R963"/>
  <c r="P963"/>
  <c r="BI949"/>
  <c r="BH949"/>
  <c r="BG949"/>
  <c r="BF949"/>
  <c r="T949"/>
  <c r="R949"/>
  <c r="P949"/>
  <c r="BI947"/>
  <c r="BH947"/>
  <c r="BG947"/>
  <c r="BF947"/>
  <c r="T947"/>
  <c r="R947"/>
  <c r="P947"/>
  <c r="BI943"/>
  <c r="BH943"/>
  <c r="BG943"/>
  <c r="BF943"/>
  <c r="T943"/>
  <c r="R943"/>
  <c r="P943"/>
  <c r="BI932"/>
  <c r="BH932"/>
  <c r="BG932"/>
  <c r="BF932"/>
  <c r="T932"/>
  <c r="R932"/>
  <c r="P932"/>
  <c r="BI927"/>
  <c r="BH927"/>
  <c r="BG927"/>
  <c r="BF927"/>
  <c r="T927"/>
  <c r="R927"/>
  <c r="P927"/>
  <c r="BI923"/>
  <c r="BH923"/>
  <c r="BG923"/>
  <c r="BF923"/>
  <c r="T923"/>
  <c r="R923"/>
  <c r="P923"/>
  <c r="BI919"/>
  <c r="BH919"/>
  <c r="BG919"/>
  <c r="BF919"/>
  <c r="T919"/>
  <c r="R919"/>
  <c r="P919"/>
  <c r="BI915"/>
  <c r="BH915"/>
  <c r="BG915"/>
  <c r="BF915"/>
  <c r="T915"/>
  <c r="R915"/>
  <c r="P915"/>
  <c r="BI911"/>
  <c r="BH911"/>
  <c r="BG911"/>
  <c r="BF911"/>
  <c r="T911"/>
  <c r="R911"/>
  <c r="P911"/>
  <c r="BI907"/>
  <c r="BH907"/>
  <c r="BG907"/>
  <c r="BF907"/>
  <c r="T907"/>
  <c r="R907"/>
  <c r="P907"/>
  <c r="BI903"/>
  <c r="BH903"/>
  <c r="BG903"/>
  <c r="BF903"/>
  <c r="T903"/>
  <c r="R903"/>
  <c r="P903"/>
  <c r="BI899"/>
  <c r="BH899"/>
  <c r="BG899"/>
  <c r="BF899"/>
  <c r="T899"/>
  <c r="R899"/>
  <c r="P899"/>
  <c r="BI895"/>
  <c r="BH895"/>
  <c r="BG895"/>
  <c r="BF895"/>
  <c r="T895"/>
  <c r="R895"/>
  <c r="P895"/>
  <c r="BI887"/>
  <c r="BH887"/>
  <c r="BG887"/>
  <c r="BF887"/>
  <c r="T887"/>
  <c r="R887"/>
  <c r="P887"/>
  <c r="BI883"/>
  <c r="BH883"/>
  <c r="BG883"/>
  <c r="BF883"/>
  <c r="T883"/>
  <c r="R883"/>
  <c r="P883"/>
  <c r="BI879"/>
  <c r="BH879"/>
  <c r="BG879"/>
  <c r="BF879"/>
  <c r="T879"/>
  <c r="R879"/>
  <c r="P879"/>
  <c r="BI875"/>
  <c r="BH875"/>
  <c r="BG875"/>
  <c r="BF875"/>
  <c r="T875"/>
  <c r="R875"/>
  <c r="P875"/>
  <c r="BI871"/>
  <c r="BH871"/>
  <c r="BG871"/>
  <c r="BF871"/>
  <c r="T871"/>
  <c r="R871"/>
  <c r="P871"/>
  <c r="BI867"/>
  <c r="BH867"/>
  <c r="BG867"/>
  <c r="BF867"/>
  <c r="T867"/>
  <c r="R867"/>
  <c r="P867"/>
  <c r="BI863"/>
  <c r="BH863"/>
  <c r="BG863"/>
  <c r="BF863"/>
  <c r="T863"/>
  <c r="R863"/>
  <c r="P863"/>
  <c r="BI859"/>
  <c r="BH859"/>
  <c r="BG859"/>
  <c r="BF859"/>
  <c r="T859"/>
  <c r="R859"/>
  <c r="P859"/>
  <c r="BI856"/>
  <c r="BH856"/>
  <c r="BG856"/>
  <c r="BF856"/>
  <c r="T856"/>
  <c r="R856"/>
  <c r="P856"/>
  <c r="BI852"/>
  <c r="BH852"/>
  <c r="BG852"/>
  <c r="BF852"/>
  <c r="T852"/>
  <c r="R852"/>
  <c r="P852"/>
  <c r="BI848"/>
  <c r="BH848"/>
  <c r="BG848"/>
  <c r="BF848"/>
  <c r="T848"/>
  <c r="R848"/>
  <c r="P848"/>
  <c r="BI844"/>
  <c r="BH844"/>
  <c r="BG844"/>
  <c r="BF844"/>
  <c r="T844"/>
  <c r="R844"/>
  <c r="P844"/>
  <c r="BI838"/>
  <c r="BH838"/>
  <c r="BG838"/>
  <c r="BF838"/>
  <c r="T838"/>
  <c r="R838"/>
  <c r="P838"/>
  <c r="BI834"/>
  <c r="BH834"/>
  <c r="BG834"/>
  <c r="BF834"/>
  <c r="T834"/>
  <c r="R834"/>
  <c r="P834"/>
  <c r="BI828"/>
  <c r="BH828"/>
  <c r="BG828"/>
  <c r="BF828"/>
  <c r="T828"/>
  <c r="T827"/>
  <c r="R828"/>
  <c r="R827"/>
  <c r="P828"/>
  <c r="P827"/>
  <c r="BI825"/>
  <c r="BH825"/>
  <c r="BG825"/>
  <c r="BF825"/>
  <c r="T825"/>
  <c r="R825"/>
  <c r="P825"/>
  <c r="BI817"/>
  <c r="BH817"/>
  <c r="BG817"/>
  <c r="BF817"/>
  <c r="T817"/>
  <c r="R817"/>
  <c r="P817"/>
  <c r="BI812"/>
  <c r="BH812"/>
  <c r="BG812"/>
  <c r="BF812"/>
  <c r="T812"/>
  <c r="R812"/>
  <c r="P812"/>
  <c r="BI808"/>
  <c r="BH808"/>
  <c r="BG808"/>
  <c r="BF808"/>
  <c r="T808"/>
  <c r="R808"/>
  <c r="P808"/>
  <c r="BI805"/>
  <c r="BH805"/>
  <c r="BG805"/>
  <c r="BF805"/>
  <c r="T805"/>
  <c r="R805"/>
  <c r="P805"/>
  <c r="BI803"/>
  <c r="BH803"/>
  <c r="BG803"/>
  <c r="BF803"/>
  <c r="T803"/>
  <c r="R803"/>
  <c r="P803"/>
  <c r="BI801"/>
  <c r="BH801"/>
  <c r="BG801"/>
  <c r="BF801"/>
  <c r="T801"/>
  <c r="R801"/>
  <c r="P801"/>
  <c r="BI799"/>
  <c r="BH799"/>
  <c r="BG799"/>
  <c r="BF799"/>
  <c r="T799"/>
  <c r="R799"/>
  <c r="P799"/>
  <c r="BI796"/>
  <c r="BH796"/>
  <c r="BG796"/>
  <c r="BF796"/>
  <c r="T796"/>
  <c r="R796"/>
  <c r="P796"/>
  <c r="BI792"/>
  <c r="BH792"/>
  <c r="BG792"/>
  <c r="BF792"/>
  <c r="T792"/>
  <c r="R792"/>
  <c r="P792"/>
  <c r="BI789"/>
  <c r="BH789"/>
  <c r="BG789"/>
  <c r="BF789"/>
  <c r="T789"/>
  <c r="R789"/>
  <c r="P789"/>
  <c r="BI786"/>
  <c r="BH786"/>
  <c r="BG786"/>
  <c r="BF786"/>
  <c r="T786"/>
  <c r="R786"/>
  <c r="P786"/>
  <c r="BI783"/>
  <c r="BH783"/>
  <c r="BG783"/>
  <c r="BF783"/>
  <c r="T783"/>
  <c r="R783"/>
  <c r="P783"/>
  <c r="BI770"/>
  <c r="BH770"/>
  <c r="BG770"/>
  <c r="BF770"/>
  <c r="T770"/>
  <c r="R770"/>
  <c r="P770"/>
  <c r="BI767"/>
  <c r="BH767"/>
  <c r="BG767"/>
  <c r="BF767"/>
  <c r="T767"/>
  <c r="R767"/>
  <c r="P767"/>
  <c r="BI764"/>
  <c r="BH764"/>
  <c r="BG764"/>
  <c r="BF764"/>
  <c r="T764"/>
  <c r="R764"/>
  <c r="P764"/>
  <c r="BI762"/>
  <c r="BH762"/>
  <c r="BG762"/>
  <c r="BF762"/>
  <c r="T762"/>
  <c r="R762"/>
  <c r="P762"/>
  <c r="BI759"/>
  <c r="BH759"/>
  <c r="BG759"/>
  <c r="BF759"/>
  <c r="T759"/>
  <c r="R759"/>
  <c r="P759"/>
  <c r="BI757"/>
  <c r="BH757"/>
  <c r="BG757"/>
  <c r="BF757"/>
  <c r="T757"/>
  <c r="R757"/>
  <c r="P757"/>
  <c r="BI754"/>
  <c r="BH754"/>
  <c r="BG754"/>
  <c r="BF754"/>
  <c r="T754"/>
  <c r="R754"/>
  <c r="P754"/>
  <c r="BI746"/>
  <c r="BH746"/>
  <c r="BG746"/>
  <c r="BF746"/>
  <c r="T746"/>
  <c r="R746"/>
  <c r="P746"/>
  <c r="BI742"/>
  <c r="BH742"/>
  <c r="BG742"/>
  <c r="BF742"/>
  <c r="T742"/>
  <c r="R742"/>
  <c r="P742"/>
  <c r="BI734"/>
  <c r="BH734"/>
  <c r="BG734"/>
  <c r="BF734"/>
  <c r="T734"/>
  <c r="R734"/>
  <c r="P734"/>
  <c r="BI727"/>
  <c r="BH727"/>
  <c r="BG727"/>
  <c r="BF727"/>
  <c r="T727"/>
  <c r="R727"/>
  <c r="P727"/>
  <c r="BI724"/>
  <c r="BH724"/>
  <c r="BG724"/>
  <c r="BF724"/>
  <c r="T724"/>
  <c r="R724"/>
  <c r="P724"/>
  <c r="BI719"/>
  <c r="BH719"/>
  <c r="BG719"/>
  <c r="BF719"/>
  <c r="T719"/>
  <c r="R719"/>
  <c r="P719"/>
  <c r="BI714"/>
  <c r="BH714"/>
  <c r="BG714"/>
  <c r="BF714"/>
  <c r="T714"/>
  <c r="R714"/>
  <c r="P714"/>
  <c r="BI711"/>
  <c r="BH711"/>
  <c r="BG711"/>
  <c r="BF711"/>
  <c r="T711"/>
  <c r="R711"/>
  <c r="P711"/>
  <c r="BI706"/>
  <c r="BH706"/>
  <c r="BG706"/>
  <c r="BF706"/>
  <c r="T706"/>
  <c r="R706"/>
  <c r="P706"/>
  <c r="BI703"/>
  <c r="BH703"/>
  <c r="BG703"/>
  <c r="BF703"/>
  <c r="T703"/>
  <c r="R703"/>
  <c r="P703"/>
  <c r="BI701"/>
  <c r="BH701"/>
  <c r="BG701"/>
  <c r="BF701"/>
  <c r="T701"/>
  <c r="R701"/>
  <c r="P701"/>
  <c r="BI697"/>
  <c r="BH697"/>
  <c r="BG697"/>
  <c r="BF697"/>
  <c r="T697"/>
  <c r="R697"/>
  <c r="P697"/>
  <c r="BI693"/>
  <c r="BH693"/>
  <c r="BG693"/>
  <c r="BF693"/>
  <c r="T693"/>
  <c r="R693"/>
  <c r="P693"/>
  <c r="BI688"/>
  <c r="BH688"/>
  <c r="BG688"/>
  <c r="BF688"/>
  <c r="T688"/>
  <c r="R688"/>
  <c r="P688"/>
  <c r="BI684"/>
  <c r="BH684"/>
  <c r="BG684"/>
  <c r="BF684"/>
  <c r="T684"/>
  <c r="R684"/>
  <c r="P684"/>
  <c r="BI682"/>
  <c r="BH682"/>
  <c r="BG682"/>
  <c r="BF682"/>
  <c r="T682"/>
  <c r="R682"/>
  <c r="P682"/>
  <c r="BI679"/>
  <c r="BH679"/>
  <c r="BG679"/>
  <c r="BF679"/>
  <c r="T679"/>
  <c r="R679"/>
  <c r="P679"/>
  <c r="BI677"/>
  <c r="BH677"/>
  <c r="BG677"/>
  <c r="BF677"/>
  <c r="T677"/>
  <c r="R677"/>
  <c r="P677"/>
  <c r="BI672"/>
  <c r="BH672"/>
  <c r="BG672"/>
  <c r="BF672"/>
  <c r="T672"/>
  <c r="R672"/>
  <c r="P672"/>
  <c r="BI668"/>
  <c r="BH668"/>
  <c r="BG668"/>
  <c r="BF668"/>
  <c r="T668"/>
  <c r="R668"/>
  <c r="P668"/>
  <c r="BI664"/>
  <c r="BH664"/>
  <c r="BG664"/>
  <c r="BF664"/>
  <c r="T664"/>
  <c r="R664"/>
  <c r="P664"/>
  <c r="BI660"/>
  <c r="BH660"/>
  <c r="BG660"/>
  <c r="BF660"/>
  <c r="T660"/>
  <c r="R660"/>
  <c r="P660"/>
  <c r="BI656"/>
  <c r="BH656"/>
  <c r="BG656"/>
  <c r="BF656"/>
  <c r="T656"/>
  <c r="R656"/>
  <c r="P656"/>
  <c r="BI647"/>
  <c r="BH647"/>
  <c r="BG647"/>
  <c r="BF647"/>
  <c r="T647"/>
  <c r="R647"/>
  <c r="P647"/>
  <c r="BI631"/>
  <c r="BH631"/>
  <c r="BG631"/>
  <c r="BF631"/>
  <c r="T631"/>
  <c r="R631"/>
  <c r="P631"/>
  <c r="BI617"/>
  <c r="BH617"/>
  <c r="BG617"/>
  <c r="BF617"/>
  <c r="T617"/>
  <c r="R617"/>
  <c r="P617"/>
  <c r="BI612"/>
  <c r="BH612"/>
  <c r="BG612"/>
  <c r="BF612"/>
  <c r="T612"/>
  <c r="R612"/>
  <c r="P612"/>
  <c r="BI605"/>
  <c r="BH605"/>
  <c r="BG605"/>
  <c r="BF605"/>
  <c r="T605"/>
  <c r="R605"/>
  <c r="P605"/>
  <c r="BI600"/>
  <c r="BH600"/>
  <c r="BG600"/>
  <c r="BF600"/>
  <c r="T600"/>
  <c r="R600"/>
  <c r="P600"/>
  <c r="BI593"/>
  <c r="BH593"/>
  <c r="BG593"/>
  <c r="BF593"/>
  <c r="T593"/>
  <c r="R593"/>
  <c r="P593"/>
  <c r="BI589"/>
  <c r="BH589"/>
  <c r="BG589"/>
  <c r="BF589"/>
  <c r="T589"/>
  <c r="R589"/>
  <c r="P589"/>
  <c r="BI585"/>
  <c r="BH585"/>
  <c r="BG585"/>
  <c r="BF585"/>
  <c r="T585"/>
  <c r="R585"/>
  <c r="P585"/>
  <c r="BI581"/>
  <c r="BH581"/>
  <c r="BG581"/>
  <c r="BF581"/>
  <c r="T581"/>
  <c r="R581"/>
  <c r="P581"/>
  <c r="BI577"/>
  <c r="BH577"/>
  <c r="BG577"/>
  <c r="BF577"/>
  <c r="T577"/>
  <c r="R577"/>
  <c r="P577"/>
  <c r="BI573"/>
  <c r="BH573"/>
  <c r="BG573"/>
  <c r="BF573"/>
  <c r="T573"/>
  <c r="R573"/>
  <c r="P573"/>
  <c r="BI569"/>
  <c r="BH569"/>
  <c r="BG569"/>
  <c r="BF569"/>
  <c r="T569"/>
  <c r="R569"/>
  <c r="P569"/>
  <c r="BI561"/>
  <c r="BH561"/>
  <c r="BG561"/>
  <c r="BF561"/>
  <c r="T561"/>
  <c r="R561"/>
  <c r="P561"/>
  <c r="BI557"/>
  <c r="BH557"/>
  <c r="BG557"/>
  <c r="BF557"/>
  <c r="T557"/>
  <c r="R557"/>
  <c r="P557"/>
  <c r="BI551"/>
  <c r="BH551"/>
  <c r="BG551"/>
  <c r="BF551"/>
  <c r="T551"/>
  <c r="R551"/>
  <c r="P551"/>
  <c r="BI534"/>
  <c r="BH534"/>
  <c r="BG534"/>
  <c r="BF534"/>
  <c r="T534"/>
  <c r="R534"/>
  <c r="P534"/>
  <c r="BI529"/>
  <c r="BH529"/>
  <c r="BG529"/>
  <c r="BF529"/>
  <c r="T529"/>
  <c r="R529"/>
  <c r="P529"/>
  <c r="BI515"/>
  <c r="BH515"/>
  <c r="BG515"/>
  <c r="BF515"/>
  <c r="T515"/>
  <c r="R515"/>
  <c r="P515"/>
  <c r="BI513"/>
  <c r="BH513"/>
  <c r="BG513"/>
  <c r="BF513"/>
  <c r="T513"/>
  <c r="R513"/>
  <c r="P513"/>
  <c r="BI510"/>
  <c r="BH510"/>
  <c r="BG510"/>
  <c r="BF510"/>
  <c r="T510"/>
  <c r="R510"/>
  <c r="P510"/>
  <c r="BI506"/>
  <c r="BH506"/>
  <c r="BG506"/>
  <c r="BF506"/>
  <c r="T506"/>
  <c r="R506"/>
  <c r="P506"/>
  <c r="BI502"/>
  <c r="BH502"/>
  <c r="BG502"/>
  <c r="BF502"/>
  <c r="T502"/>
  <c r="R502"/>
  <c r="P502"/>
  <c r="BI498"/>
  <c r="BH498"/>
  <c r="BG498"/>
  <c r="BF498"/>
  <c r="T498"/>
  <c r="R498"/>
  <c r="P498"/>
  <c r="BI494"/>
  <c r="BH494"/>
  <c r="BG494"/>
  <c r="BF494"/>
  <c r="T494"/>
  <c r="R494"/>
  <c r="P494"/>
  <c r="BI490"/>
  <c r="BH490"/>
  <c r="BG490"/>
  <c r="BF490"/>
  <c r="T490"/>
  <c r="R490"/>
  <c r="P490"/>
  <c r="BI486"/>
  <c r="BH486"/>
  <c r="BG486"/>
  <c r="BF486"/>
  <c r="T486"/>
  <c r="R486"/>
  <c r="P486"/>
  <c r="BI482"/>
  <c r="BH482"/>
  <c r="BG482"/>
  <c r="BF482"/>
  <c r="T482"/>
  <c r="R482"/>
  <c r="P482"/>
  <c r="BI478"/>
  <c r="BH478"/>
  <c r="BG478"/>
  <c r="BF478"/>
  <c r="T478"/>
  <c r="R478"/>
  <c r="P478"/>
  <c r="BI476"/>
  <c r="BH476"/>
  <c r="BG476"/>
  <c r="BF476"/>
  <c r="T476"/>
  <c r="R476"/>
  <c r="P476"/>
  <c r="BI471"/>
  <c r="BH471"/>
  <c r="BG471"/>
  <c r="BF471"/>
  <c r="T471"/>
  <c r="R471"/>
  <c r="P471"/>
  <c r="BI466"/>
  <c r="BH466"/>
  <c r="BG466"/>
  <c r="BF466"/>
  <c r="T466"/>
  <c r="R466"/>
  <c r="P466"/>
  <c r="BI459"/>
  <c r="BH459"/>
  <c r="BG459"/>
  <c r="BF459"/>
  <c r="T459"/>
  <c r="R459"/>
  <c r="P459"/>
  <c r="BI454"/>
  <c r="BH454"/>
  <c r="BG454"/>
  <c r="BF454"/>
  <c r="T454"/>
  <c r="R454"/>
  <c r="P454"/>
  <c r="BI437"/>
  <c r="BH437"/>
  <c r="BG437"/>
  <c r="BF437"/>
  <c r="T437"/>
  <c r="R437"/>
  <c r="P437"/>
  <c r="BI429"/>
  <c r="BH429"/>
  <c r="BG429"/>
  <c r="BF429"/>
  <c r="T429"/>
  <c r="R429"/>
  <c r="P429"/>
  <c r="BI426"/>
  <c r="BH426"/>
  <c r="BG426"/>
  <c r="BF426"/>
  <c r="T426"/>
  <c r="R426"/>
  <c r="P426"/>
  <c r="BI422"/>
  <c r="BH422"/>
  <c r="BG422"/>
  <c r="BF422"/>
  <c r="T422"/>
  <c r="R422"/>
  <c r="P422"/>
  <c r="BI419"/>
  <c r="BH419"/>
  <c r="BG419"/>
  <c r="BF419"/>
  <c r="T419"/>
  <c r="R419"/>
  <c r="P419"/>
  <c r="BI416"/>
  <c r="BH416"/>
  <c r="BG416"/>
  <c r="BF416"/>
  <c r="T416"/>
  <c r="R416"/>
  <c r="P416"/>
  <c r="BI413"/>
  <c r="BH413"/>
  <c r="BG413"/>
  <c r="BF413"/>
  <c r="T413"/>
  <c r="R413"/>
  <c r="P413"/>
  <c r="BI410"/>
  <c r="BH410"/>
  <c r="BG410"/>
  <c r="BF410"/>
  <c r="T410"/>
  <c r="R410"/>
  <c r="P410"/>
  <c r="BI407"/>
  <c r="BH407"/>
  <c r="BG407"/>
  <c r="BF407"/>
  <c r="T407"/>
  <c r="R407"/>
  <c r="P407"/>
  <c r="BI388"/>
  <c r="BH388"/>
  <c r="BG388"/>
  <c r="BF388"/>
  <c r="T388"/>
  <c r="R388"/>
  <c r="P388"/>
  <c r="BI375"/>
  <c r="BH375"/>
  <c r="BG375"/>
  <c r="BF375"/>
  <c r="T375"/>
  <c r="R375"/>
  <c r="P375"/>
  <c r="BI372"/>
  <c r="BH372"/>
  <c r="BG372"/>
  <c r="BF372"/>
  <c r="T372"/>
  <c r="R372"/>
  <c r="P372"/>
  <c r="BI368"/>
  <c r="BH368"/>
  <c r="BG368"/>
  <c r="BF368"/>
  <c r="T368"/>
  <c r="R368"/>
  <c r="P368"/>
  <c r="BI365"/>
  <c r="BH365"/>
  <c r="BG365"/>
  <c r="BF365"/>
  <c r="T365"/>
  <c r="R365"/>
  <c r="P365"/>
  <c r="BI363"/>
  <c r="BH363"/>
  <c r="BG363"/>
  <c r="BF363"/>
  <c r="T363"/>
  <c r="R363"/>
  <c r="P363"/>
  <c r="BI352"/>
  <c r="BH352"/>
  <c r="BG352"/>
  <c r="BF352"/>
  <c r="T352"/>
  <c r="R352"/>
  <c r="P352"/>
  <c r="BI342"/>
  <c r="BH342"/>
  <c r="BG342"/>
  <c r="BF342"/>
  <c r="T342"/>
  <c r="R342"/>
  <c r="P342"/>
  <c r="BI339"/>
  <c r="BH339"/>
  <c r="BG339"/>
  <c r="BF339"/>
  <c r="T339"/>
  <c r="R339"/>
  <c r="P339"/>
  <c r="BI334"/>
  <c r="BH334"/>
  <c r="BG334"/>
  <c r="BF334"/>
  <c r="T334"/>
  <c r="R334"/>
  <c r="P334"/>
  <c r="BI331"/>
  <c r="BH331"/>
  <c r="BG331"/>
  <c r="BF331"/>
  <c r="T331"/>
  <c r="R331"/>
  <c r="P331"/>
  <c r="BI323"/>
  <c r="BH323"/>
  <c r="BG323"/>
  <c r="BF323"/>
  <c r="T323"/>
  <c r="R323"/>
  <c r="P323"/>
  <c r="BI319"/>
  <c r="BH319"/>
  <c r="BG319"/>
  <c r="BF319"/>
  <c r="T319"/>
  <c r="R319"/>
  <c r="P319"/>
  <c r="BI310"/>
  <c r="BH310"/>
  <c r="BG310"/>
  <c r="BF310"/>
  <c r="T310"/>
  <c r="R310"/>
  <c r="P310"/>
  <c r="BI307"/>
  <c r="BH307"/>
  <c r="BG307"/>
  <c r="BF307"/>
  <c r="T307"/>
  <c r="R307"/>
  <c r="P307"/>
  <c r="BI298"/>
  <c r="BH298"/>
  <c r="BG298"/>
  <c r="BF298"/>
  <c r="T298"/>
  <c r="R298"/>
  <c r="P298"/>
  <c r="BI296"/>
  <c r="BH296"/>
  <c r="BG296"/>
  <c r="BF296"/>
  <c r="T296"/>
  <c r="R296"/>
  <c r="P296"/>
  <c r="BI293"/>
  <c r="BH293"/>
  <c r="BG293"/>
  <c r="BF293"/>
  <c r="T293"/>
  <c r="R293"/>
  <c r="P293"/>
  <c r="BI289"/>
  <c r="BH289"/>
  <c r="BG289"/>
  <c r="BF289"/>
  <c r="T289"/>
  <c r="R289"/>
  <c r="P289"/>
  <c r="BI286"/>
  <c r="BH286"/>
  <c r="BG286"/>
  <c r="BF286"/>
  <c r="T286"/>
  <c r="R286"/>
  <c r="P286"/>
  <c r="BI284"/>
  <c r="BH284"/>
  <c r="BG284"/>
  <c r="BF284"/>
  <c r="T284"/>
  <c r="R284"/>
  <c r="P284"/>
  <c r="BI276"/>
  <c r="BH276"/>
  <c r="BG276"/>
  <c r="BF276"/>
  <c r="T276"/>
  <c r="R276"/>
  <c r="P276"/>
  <c r="BI274"/>
  <c r="BH274"/>
  <c r="BG274"/>
  <c r="BF274"/>
  <c r="T274"/>
  <c r="R274"/>
  <c r="P274"/>
  <c r="BI259"/>
  <c r="BH259"/>
  <c r="BG259"/>
  <c r="BF259"/>
  <c r="T259"/>
  <c r="R259"/>
  <c r="P259"/>
  <c r="BI257"/>
  <c r="BH257"/>
  <c r="BG257"/>
  <c r="BF257"/>
  <c r="T257"/>
  <c r="R257"/>
  <c r="P257"/>
  <c r="BI255"/>
  <c r="BH255"/>
  <c r="BG255"/>
  <c r="BF255"/>
  <c r="T255"/>
  <c r="R255"/>
  <c r="P255"/>
  <c r="BI253"/>
  <c r="BH253"/>
  <c r="BG253"/>
  <c r="BF253"/>
  <c r="T253"/>
  <c r="R253"/>
  <c r="P253"/>
  <c r="BI251"/>
  <c r="BH251"/>
  <c r="BG251"/>
  <c r="BF251"/>
  <c r="T251"/>
  <c r="R251"/>
  <c r="P251"/>
  <c r="BI237"/>
  <c r="BH237"/>
  <c r="BG237"/>
  <c r="BF237"/>
  <c r="T237"/>
  <c r="R237"/>
  <c r="P237"/>
  <c r="BI231"/>
  <c r="BH231"/>
  <c r="BG231"/>
  <c r="BF231"/>
  <c r="T231"/>
  <c r="R231"/>
  <c r="P231"/>
  <c r="BI226"/>
  <c r="BH226"/>
  <c r="BG226"/>
  <c r="BF226"/>
  <c r="T226"/>
  <c r="R226"/>
  <c r="P226"/>
  <c r="BI224"/>
  <c r="BH224"/>
  <c r="BG224"/>
  <c r="BF224"/>
  <c r="T224"/>
  <c r="R224"/>
  <c r="P224"/>
  <c r="BI219"/>
  <c r="BH219"/>
  <c r="BG219"/>
  <c r="BF219"/>
  <c r="T219"/>
  <c r="R219"/>
  <c r="P219"/>
  <c r="BI215"/>
  <c r="BH215"/>
  <c r="BG215"/>
  <c r="BF215"/>
  <c r="T215"/>
  <c r="R215"/>
  <c r="P215"/>
  <c r="BI208"/>
  <c r="BH208"/>
  <c r="BG208"/>
  <c r="BF208"/>
  <c r="T208"/>
  <c r="R208"/>
  <c r="P208"/>
  <c r="BI200"/>
  <c r="BH200"/>
  <c r="BG200"/>
  <c r="BF200"/>
  <c r="T200"/>
  <c r="R200"/>
  <c r="P200"/>
  <c r="BI196"/>
  <c r="BH196"/>
  <c r="BG196"/>
  <c r="BF196"/>
  <c r="T196"/>
  <c r="R196"/>
  <c r="P196"/>
  <c r="BI180"/>
  <c r="BH180"/>
  <c r="BG180"/>
  <c r="BF180"/>
  <c r="T180"/>
  <c r="R180"/>
  <c r="P180"/>
  <c r="BI174"/>
  <c r="BH174"/>
  <c r="BG174"/>
  <c r="BF174"/>
  <c r="T174"/>
  <c r="T173"/>
  <c r="R174"/>
  <c r="R173"/>
  <c r="P174"/>
  <c r="P173"/>
  <c r="BI169"/>
  <c r="BH169"/>
  <c r="BG169"/>
  <c r="BF169"/>
  <c r="T169"/>
  <c r="R169"/>
  <c r="P169"/>
  <c r="BI165"/>
  <c r="BH165"/>
  <c r="BG165"/>
  <c r="BF165"/>
  <c r="T165"/>
  <c r="R165"/>
  <c r="P165"/>
  <c r="BI163"/>
  <c r="BH163"/>
  <c r="BG163"/>
  <c r="BF163"/>
  <c r="T163"/>
  <c r="R163"/>
  <c r="P163"/>
  <c r="BI161"/>
  <c r="BH161"/>
  <c r="BG161"/>
  <c r="BF161"/>
  <c r="T161"/>
  <c r="R161"/>
  <c r="P161"/>
  <c r="BI156"/>
  <c r="BH156"/>
  <c r="BG156"/>
  <c r="BF156"/>
  <c r="T156"/>
  <c r="R156"/>
  <c r="P156"/>
  <c r="BI151"/>
  <c r="BH151"/>
  <c r="BG151"/>
  <c r="BF151"/>
  <c r="T151"/>
  <c r="R151"/>
  <c r="P151"/>
  <c r="J144"/>
  <c r="F144"/>
  <c r="F142"/>
  <c r="E140"/>
  <c r="J93"/>
  <c r="F93"/>
  <c r="F91"/>
  <c r="E89"/>
  <c r="J26"/>
  <c r="E26"/>
  <c r="J145"/>
  <c r="J25"/>
  <c r="J20"/>
  <c r="E20"/>
  <c r="F94"/>
  <c r="J19"/>
  <c r="J14"/>
  <c r="J91"/>
  <c r="E7"/>
  <c r="E136"/>
  <c i="1" r="L90"/>
  <c r="AM90"/>
  <c r="AM89"/>
  <c r="L89"/>
  <c r="AM87"/>
  <c r="L87"/>
  <c r="L85"/>
  <c r="L84"/>
  <c i="7" r="J127"/>
  <c i="6" r="BK203"/>
  <c r="J201"/>
  <c r="BK197"/>
  <c r="J195"/>
  <c r="J189"/>
  <c r="J187"/>
  <c r="BK183"/>
  <c r="BK181"/>
  <c r="BK169"/>
  <c r="BK165"/>
  <c r="J155"/>
  <c r="J151"/>
  <c r="BK147"/>
  <c r="J145"/>
  <c r="BK135"/>
  <c r="J133"/>
  <c r="BK131"/>
  <c r="J131"/>
  <c r="BK127"/>
  <c i="5" r="BK209"/>
  <c r="J207"/>
  <c r="J205"/>
  <c r="BK203"/>
  <c r="BK201"/>
  <c r="J199"/>
  <c r="J197"/>
  <c r="J195"/>
  <c r="BK193"/>
  <c r="J191"/>
  <c r="J189"/>
  <c r="J185"/>
  <c r="BK183"/>
  <c r="J181"/>
  <c r="BK171"/>
  <c r="BK169"/>
  <c r="J167"/>
  <c r="BK165"/>
  <c r="J157"/>
  <c r="BK155"/>
  <c r="J151"/>
  <c r="J149"/>
  <c r="J145"/>
  <c r="BK137"/>
  <c r="BK135"/>
  <c r="J133"/>
  <c i="4" r="BK222"/>
  <c r="J222"/>
  <c r="J218"/>
  <c r="BK213"/>
  <c r="BK211"/>
  <c r="BK201"/>
  <c r="BK166"/>
  <c r="BK158"/>
  <c r="BK156"/>
  <c r="J146"/>
  <c i="3" r="BK513"/>
  <c r="J499"/>
  <c r="J495"/>
  <c r="J487"/>
  <c r="BK483"/>
  <c r="BK479"/>
  <c r="BK475"/>
  <c r="BK464"/>
  <c r="BK452"/>
  <c r="J448"/>
  <c r="BK445"/>
  <c r="BK443"/>
  <c r="BK436"/>
  <c r="J424"/>
  <c r="J420"/>
  <c r="BK412"/>
  <c r="J408"/>
  <c r="J405"/>
  <c r="J395"/>
  <c r="J393"/>
  <c r="J389"/>
  <c r="J387"/>
  <c r="BK381"/>
  <c r="BK377"/>
  <c r="J373"/>
  <c r="J366"/>
  <c r="BK362"/>
  <c r="BK359"/>
  <c r="BK346"/>
  <c r="BK337"/>
  <c r="J333"/>
  <c r="BK325"/>
  <c r="BK317"/>
  <c r="J313"/>
  <c r="BK309"/>
  <c r="BK299"/>
  <c r="BK287"/>
  <c r="BK275"/>
  <c r="BK272"/>
  <c r="J269"/>
  <c r="J265"/>
  <c r="BK261"/>
  <c r="BK256"/>
  <c r="BK253"/>
  <c r="BK245"/>
  <c r="J241"/>
  <c r="J237"/>
  <c r="J233"/>
  <c r="J225"/>
  <c r="J221"/>
  <c r="J217"/>
  <c r="J213"/>
  <c r="BK211"/>
  <c r="J211"/>
  <c r="BK208"/>
  <c r="J208"/>
  <c r="BK206"/>
  <c r="J206"/>
  <c r="J193"/>
  <c r="BK190"/>
  <c r="J180"/>
  <c r="BK172"/>
  <c r="J163"/>
  <c r="J160"/>
  <c r="BK153"/>
  <c r="BK151"/>
  <c r="J143"/>
  <c i="2" r="BK1061"/>
  <c r="BK1056"/>
  <c r="J1047"/>
  <c r="J1036"/>
  <c r="BK1028"/>
  <c r="J1019"/>
  <c r="BK1009"/>
  <c r="J1001"/>
  <c r="J989"/>
  <c r="BK987"/>
  <c r="BK972"/>
  <c r="BK963"/>
  <c r="BK947"/>
  <c r="J943"/>
  <c r="BK923"/>
  <c r="J919"/>
  <c r="J915"/>
  <c r="BK911"/>
  <c r="BK903"/>
  <c r="J899"/>
  <c r="BK895"/>
  <c r="J871"/>
  <c r="BK863"/>
  <c r="BK856"/>
  <c r="J852"/>
  <c r="J848"/>
  <c r="BK844"/>
  <c r="BK834"/>
  <c r="J825"/>
  <c r="BK812"/>
  <c r="J805"/>
  <c r="BK803"/>
  <c r="BK799"/>
  <c r="BK792"/>
  <c r="BK789"/>
  <c r="J786"/>
  <c r="BK770"/>
  <c r="J762"/>
  <c r="BK757"/>
  <c r="BK754"/>
  <c r="BK742"/>
  <c r="J734"/>
  <c r="BK719"/>
  <c r="BK714"/>
  <c r="BK711"/>
  <c r="J706"/>
  <c r="BK703"/>
  <c r="J701"/>
  <c r="BK697"/>
  <c r="J688"/>
  <c r="J679"/>
  <c r="J677"/>
  <c r="J672"/>
  <c r="BK668"/>
  <c r="J660"/>
  <c r="BK656"/>
  <c r="BK631"/>
  <c r="J617"/>
  <c r="BK612"/>
  <c r="J593"/>
  <c r="BK589"/>
  <c r="J585"/>
  <c r="J581"/>
  <c r="J569"/>
  <c r="J561"/>
  <c r="BK515"/>
  <c r="BK513"/>
  <c r="BK506"/>
  <c r="J490"/>
  <c r="J486"/>
  <c r="BK482"/>
  <c r="BK471"/>
  <c r="BK459"/>
  <c r="BK454"/>
  <c r="BK429"/>
  <c r="J426"/>
  <c r="J422"/>
  <c r="BK416"/>
  <c r="J410"/>
  <c r="J407"/>
  <c r="J388"/>
  <c r="J375"/>
  <c r="BK368"/>
  <c r="J352"/>
  <c r="J342"/>
  <c r="BK339"/>
  <c r="BK331"/>
  <c r="J323"/>
  <c r="BK319"/>
  <c r="J307"/>
  <c r="BK298"/>
  <c r="J293"/>
  <c r="J289"/>
  <c r="J284"/>
  <c r="J276"/>
  <c r="BK274"/>
  <c r="J257"/>
  <c r="BK255"/>
  <c r="J253"/>
  <c r="BK237"/>
  <c r="J231"/>
  <c r="J226"/>
  <c r="BK224"/>
  <c r="J219"/>
  <c r="J215"/>
  <c r="BK208"/>
  <c r="BK196"/>
  <c r="BK169"/>
  <c r="J165"/>
  <c r="J163"/>
  <c r="J161"/>
  <c r="J156"/>
  <c i="7" r="BK127"/>
  <c i="6" r="BK201"/>
  <c r="J193"/>
  <c r="J191"/>
  <c r="J181"/>
  <c r="J179"/>
  <c r="BK177"/>
  <c r="J175"/>
  <c r="J171"/>
  <c r="J169"/>
  <c r="J163"/>
  <c r="J161"/>
  <c r="J159"/>
  <c r="J157"/>
  <c r="BK155"/>
  <c r="J153"/>
  <c r="BK151"/>
  <c r="J143"/>
  <c r="J137"/>
  <c r="BK129"/>
  <c r="J125"/>
  <c i="5" r="BK217"/>
  <c r="J217"/>
  <c r="J211"/>
  <c r="J209"/>
  <c r="BK207"/>
  <c r="BK205"/>
  <c r="BK191"/>
  <c r="BK189"/>
  <c r="J187"/>
  <c r="BK179"/>
  <c r="J177"/>
  <c r="BK175"/>
  <c r="J173"/>
  <c r="J161"/>
  <c r="BK159"/>
  <c r="BK153"/>
  <c r="BK151"/>
  <c r="J143"/>
  <c r="J141"/>
  <c r="J139"/>
  <c r="BK133"/>
  <c r="BK131"/>
  <c r="J129"/>
  <c r="J125"/>
  <c i="4" r="BK218"/>
  <c r="J216"/>
  <c r="J213"/>
  <c r="BK208"/>
  <c r="J206"/>
  <c r="J197"/>
  <c r="J193"/>
  <c r="BK190"/>
  <c r="J186"/>
  <c r="BK179"/>
  <c r="J174"/>
  <c r="J172"/>
  <c r="BK170"/>
  <c r="J166"/>
  <c r="J162"/>
  <c r="BK151"/>
  <c r="J133"/>
  <c r="BK129"/>
  <c i="3" r="BK517"/>
  <c r="J517"/>
  <c r="BK515"/>
  <c r="J515"/>
  <c r="J513"/>
  <c r="BK511"/>
  <c r="J504"/>
  <c r="BK456"/>
  <c r="J439"/>
  <c r="J436"/>
  <c r="J432"/>
  <c r="BK424"/>
  <c r="BK408"/>
  <c r="BK401"/>
  <c r="BK395"/>
  <c r="BK393"/>
  <c r="BK389"/>
  <c r="BK387"/>
  <c r="BK383"/>
  <c r="J381"/>
  <c r="J377"/>
  <c r="BK373"/>
  <c r="J369"/>
  <c r="BK366"/>
  <c r="J359"/>
  <c r="J357"/>
  <c r="J354"/>
  <c r="BK341"/>
  <c r="J325"/>
  <c r="J317"/>
  <c r="BK313"/>
  <c r="J309"/>
  <c r="J304"/>
  <c r="BK295"/>
  <c r="J291"/>
  <c r="J283"/>
  <c r="BK279"/>
  <c r="J275"/>
  <c r="J272"/>
  <c r="BK265"/>
  <c r="J261"/>
  <c r="J256"/>
  <c r="J253"/>
  <c r="BK249"/>
  <c r="J245"/>
  <c r="BK237"/>
  <c r="BK229"/>
  <c r="BK221"/>
  <c r="J201"/>
  <c r="J197"/>
  <c r="BK193"/>
  <c r="BK185"/>
  <c r="BK176"/>
  <c r="BK163"/>
  <c r="BK160"/>
  <c r="BK147"/>
  <c i="2" r="BK1099"/>
  <c r="J1096"/>
  <c r="J1093"/>
  <c r="BK1090"/>
  <c r="BK1087"/>
  <c r="J1084"/>
  <c r="J1081"/>
  <c r="J1079"/>
  <c r="BK1077"/>
  <c r="BK1073"/>
  <c r="BK1066"/>
  <c r="J1061"/>
  <c r="J1058"/>
  <c r="BK1051"/>
  <c r="BK1047"/>
  <c r="BK1038"/>
  <c r="BK1019"/>
  <c r="J1012"/>
  <c r="BK1001"/>
  <c r="BK989"/>
  <c r="J987"/>
  <c r="J985"/>
  <c r="BK949"/>
  <c r="BK943"/>
  <c r="J932"/>
  <c r="BK927"/>
  <c r="BK919"/>
  <c r="BK907"/>
  <c r="J903"/>
  <c r="J895"/>
  <c r="BK887"/>
  <c r="J883"/>
  <c r="BK879"/>
  <c r="J875"/>
  <c r="BK871"/>
  <c r="J867"/>
  <c r="J863"/>
  <c r="J859"/>
  <c r="BK848"/>
  <c r="J844"/>
  <c r="J838"/>
  <c r="J834"/>
  <c r="J828"/>
  <c r="J817"/>
  <c r="BK808"/>
  <c r="J803"/>
  <c r="J801"/>
  <c r="J799"/>
  <c r="J796"/>
  <c r="J792"/>
  <c r="BK786"/>
  <c r="J783"/>
  <c r="J770"/>
  <c r="BK767"/>
  <c r="BK764"/>
  <c r="BK759"/>
  <c r="J757"/>
  <c r="J746"/>
  <c r="J742"/>
  <c r="BK734"/>
  <c r="J727"/>
  <c r="J724"/>
  <c r="J711"/>
  <c r="BK701"/>
  <c r="J697"/>
  <c r="BK693"/>
  <c r="J684"/>
  <c r="J682"/>
  <c r="BK679"/>
  <c r="BK677"/>
  <c r="BK672"/>
  <c r="BK664"/>
  <c r="BK660"/>
  <c r="BK647"/>
  <c r="BK617"/>
  <c r="BK605"/>
  <c r="BK600"/>
  <c r="BK585"/>
  <c r="BK577"/>
  <c r="BK573"/>
  <c r="BK561"/>
  <c r="J557"/>
  <c r="J551"/>
  <c r="BK534"/>
  <c r="J529"/>
  <c r="J515"/>
  <c r="J510"/>
  <c r="J506"/>
  <c r="BK502"/>
  <c r="J498"/>
  <c r="BK494"/>
  <c r="J482"/>
  <c r="BK478"/>
  <c r="J476"/>
  <c r="J466"/>
  <c r="BK437"/>
  <c r="J429"/>
  <c r="J419"/>
  <c r="BK413"/>
  <c r="BK407"/>
  <c r="BK388"/>
  <c r="BK372"/>
  <c r="J365"/>
  <c r="BK363"/>
  <c r="BK342"/>
  <c r="J339"/>
  <c r="J334"/>
  <c r="BK323"/>
  <c r="BK310"/>
  <c r="J298"/>
  <c r="J296"/>
  <c r="BK293"/>
  <c r="BK286"/>
  <c r="BK284"/>
  <c r="BK276"/>
  <c r="J274"/>
  <c r="J259"/>
  <c r="J255"/>
  <c r="BK253"/>
  <c r="BK251"/>
  <c r="BK231"/>
  <c r="J224"/>
  <c r="J208"/>
  <c r="J200"/>
  <c r="BK180"/>
  <c r="J174"/>
  <c r="BK163"/>
  <c r="BK151"/>
  <c i="6" r="J203"/>
  <c r="BK199"/>
  <c r="BK191"/>
  <c r="BK189"/>
  <c r="BK187"/>
  <c r="J185"/>
  <c r="BK179"/>
  <c r="J177"/>
  <c r="BK175"/>
  <c r="J173"/>
  <c r="BK171"/>
  <c r="J167"/>
  <c r="BK163"/>
  <c r="BK161"/>
  <c r="BK159"/>
  <c r="J149"/>
  <c r="BK141"/>
  <c r="J139"/>
  <c r="BK137"/>
  <c r="J135"/>
  <c r="BK133"/>
  <c r="J127"/>
  <c i="5" r="J215"/>
  <c r="BK213"/>
  <c r="J203"/>
  <c r="BK199"/>
  <c r="BK197"/>
  <c r="BK195"/>
  <c r="J193"/>
  <c r="BK187"/>
  <c r="BK185"/>
  <c r="J183"/>
  <c r="BK181"/>
  <c r="J179"/>
  <c r="J175"/>
  <c r="J171"/>
  <c r="J169"/>
  <c r="J163"/>
  <c r="J153"/>
  <c r="J147"/>
  <c r="BK143"/>
  <c r="BK141"/>
  <c r="J137"/>
  <c r="J135"/>
  <c r="BK129"/>
  <c r="J127"/>
  <c i="4" r="BK216"/>
  <c r="BK206"/>
  <c r="BK197"/>
  <c r="BK186"/>
  <c r="BK183"/>
  <c r="J179"/>
  <c r="BK174"/>
  <c r="BK172"/>
  <c r="J151"/>
  <c r="BK142"/>
  <c r="BK140"/>
  <c r="J136"/>
  <c i="3" r="J511"/>
  <c r="BK509"/>
  <c r="J502"/>
  <c r="BK499"/>
  <c r="BK495"/>
  <c r="J491"/>
  <c r="BK487"/>
  <c r="J475"/>
  <c r="J472"/>
  <c r="BK468"/>
  <c r="BK460"/>
  <c r="J456"/>
  <c r="J452"/>
  <c r="BK448"/>
  <c r="J445"/>
  <c r="BK441"/>
  <c r="BK439"/>
  <c r="BK428"/>
  <c r="BK420"/>
  <c r="J415"/>
  <c r="J401"/>
  <c r="BK398"/>
  <c r="J383"/>
  <c r="BK369"/>
  <c r="J362"/>
  <c r="BK357"/>
  <c r="BK354"/>
  <c r="J346"/>
  <c r="J341"/>
  <c r="J337"/>
  <c r="BK333"/>
  <c r="BK304"/>
  <c r="J299"/>
  <c r="J295"/>
  <c r="BK291"/>
  <c r="J287"/>
  <c r="BK283"/>
  <c r="J279"/>
  <c r="BK269"/>
  <c r="J249"/>
  <c r="BK241"/>
  <c r="BK233"/>
  <c r="J229"/>
  <c r="BK225"/>
  <c r="BK217"/>
  <c r="BK213"/>
  <c r="BK201"/>
  <c r="BK197"/>
  <c r="J190"/>
  <c r="J185"/>
  <c r="BK180"/>
  <c r="J176"/>
  <c r="J172"/>
  <c r="J153"/>
  <c r="J151"/>
  <c r="J147"/>
  <c r="BK143"/>
  <c i="2" r="J1099"/>
  <c r="BK1096"/>
  <c r="BK1093"/>
  <c r="J1090"/>
  <c r="J1087"/>
  <c r="BK1084"/>
  <c r="BK1081"/>
  <c r="BK1079"/>
  <c r="J1077"/>
  <c r="J1073"/>
  <c r="J1066"/>
  <c r="BK1058"/>
  <c r="J1056"/>
  <c r="J1051"/>
  <c r="J1038"/>
  <c r="BK1036"/>
  <c r="J1028"/>
  <c r="BK1012"/>
  <c r="J1009"/>
  <c r="BK985"/>
  <c r="J972"/>
  <c r="J963"/>
  <c r="J949"/>
  <c r="J947"/>
  <c r="BK932"/>
  <c r="J927"/>
  <c r="J923"/>
  <c r="BK915"/>
  <c r="J911"/>
  <c r="J907"/>
  <c r="BK899"/>
  <c r="J887"/>
  <c r="BK883"/>
  <c r="J879"/>
  <c r="BK875"/>
  <c r="BK867"/>
  <c r="BK859"/>
  <c r="J856"/>
  <c r="BK852"/>
  <c r="BK838"/>
  <c r="BK828"/>
  <c r="BK825"/>
  <c r="BK817"/>
  <c r="J812"/>
  <c r="J808"/>
  <c r="BK805"/>
  <c r="BK801"/>
  <c r="BK796"/>
  <c r="J789"/>
  <c r="BK783"/>
  <c r="J767"/>
  <c r="J764"/>
  <c r="BK762"/>
  <c r="J759"/>
  <c r="J754"/>
  <c r="BK746"/>
  <c r="BK727"/>
  <c r="BK724"/>
  <c r="J719"/>
  <c r="J714"/>
  <c r="BK706"/>
  <c r="J703"/>
  <c r="J693"/>
  <c r="BK688"/>
  <c r="BK684"/>
  <c r="BK682"/>
  <c r="J668"/>
  <c r="J664"/>
  <c r="J656"/>
  <c r="J647"/>
  <c r="J631"/>
  <c r="J612"/>
  <c r="J605"/>
  <c r="J600"/>
  <c r="BK593"/>
  <c r="J589"/>
  <c r="BK581"/>
  <c r="J577"/>
  <c r="J573"/>
  <c r="BK569"/>
  <c r="BK557"/>
  <c r="BK551"/>
  <c r="J534"/>
  <c r="BK529"/>
  <c r="J513"/>
  <c r="BK510"/>
  <c r="J502"/>
  <c r="BK498"/>
  <c r="J494"/>
  <c r="BK490"/>
  <c r="BK486"/>
  <c r="J478"/>
  <c r="BK476"/>
  <c r="J471"/>
  <c r="BK466"/>
  <c r="J459"/>
  <c r="J454"/>
  <c r="J437"/>
  <c r="BK426"/>
  <c r="BK422"/>
  <c r="BK419"/>
  <c r="J416"/>
  <c r="J413"/>
  <c r="BK410"/>
  <c r="BK375"/>
  <c r="J372"/>
  <c r="J368"/>
  <c r="BK365"/>
  <c r="J363"/>
  <c r="BK352"/>
  <c r="BK334"/>
  <c r="J331"/>
  <c r="J319"/>
  <c r="J310"/>
  <c r="BK307"/>
  <c r="BK296"/>
  <c r="BK289"/>
  <c r="J286"/>
  <c r="BK259"/>
  <c r="BK257"/>
  <c r="J251"/>
  <c r="J237"/>
  <c r="BK226"/>
  <c r="BK219"/>
  <c r="BK215"/>
  <c r="BK200"/>
  <c r="J196"/>
  <c r="J180"/>
  <c r="BK174"/>
  <c r="J169"/>
  <c r="BK165"/>
  <c r="BK161"/>
  <c r="BK156"/>
  <c r="J151"/>
  <c i="1" r="AS95"/>
  <c i="7" r="BK133"/>
  <c r="J133"/>
  <c r="BK130"/>
  <c r="J130"/>
  <c i="6" r="BK205"/>
  <c r="J205"/>
  <c r="J199"/>
  <c r="J197"/>
  <c r="BK195"/>
  <c r="BK193"/>
  <c r="BK185"/>
  <c r="J183"/>
  <c r="BK173"/>
  <c r="BK167"/>
  <c r="J165"/>
  <c r="BK157"/>
  <c r="BK153"/>
  <c r="BK149"/>
  <c r="J147"/>
  <c r="BK145"/>
  <c r="BK143"/>
  <c r="J141"/>
  <c r="BK139"/>
  <c r="J129"/>
  <c r="BK125"/>
  <c i="5" r="BK215"/>
  <c r="J213"/>
  <c r="BK211"/>
  <c r="J201"/>
  <c r="BK177"/>
  <c r="BK173"/>
  <c r="BK167"/>
  <c r="J165"/>
  <c r="BK163"/>
  <c r="BK161"/>
  <c r="J159"/>
  <c r="BK157"/>
  <c r="J155"/>
  <c r="BK149"/>
  <c r="BK147"/>
  <c r="BK145"/>
  <c r="BK139"/>
  <c r="J131"/>
  <c r="BK127"/>
  <c r="BK125"/>
  <c i="4" r="J211"/>
  <c r="J208"/>
  <c r="J201"/>
  <c r="BK193"/>
  <c r="J190"/>
  <c r="J183"/>
  <c r="J170"/>
  <c r="BK162"/>
  <c r="J158"/>
  <c r="J156"/>
  <c r="BK146"/>
  <c r="J142"/>
  <c r="J140"/>
  <c r="BK136"/>
  <c r="BK133"/>
  <c r="J129"/>
  <c i="3" r="J509"/>
  <c r="BK504"/>
  <c r="BK502"/>
  <c r="BK491"/>
  <c r="J483"/>
  <c r="J479"/>
  <c r="BK472"/>
  <c r="J468"/>
  <c r="J464"/>
  <c r="J460"/>
  <c r="J443"/>
  <c r="J441"/>
  <c r="BK432"/>
  <c r="J428"/>
  <c r="BK415"/>
  <c r="J412"/>
  <c r="BK405"/>
  <c r="J398"/>
  <c l="1" r="BK142"/>
  <c r="T192"/>
  <c r="R205"/>
  <c r="P216"/>
  <c r="T271"/>
  <c r="T361"/>
  <c r="R368"/>
  <c r="R400"/>
  <c r="P407"/>
  <c r="P447"/>
  <c r="P474"/>
  <c r="R501"/>
  <c r="R508"/>
  <c i="4" r="BK128"/>
  <c r="BK165"/>
  <c r="J165"/>
  <c r="J101"/>
  <c r="R165"/>
  <c r="BK178"/>
  <c r="J178"/>
  <c r="J102"/>
  <c r="BK205"/>
  <c r="J205"/>
  <c r="J103"/>
  <c i="5" r="P124"/>
  <c r="P123"/>
  <c r="P122"/>
  <c i="1" r="AU99"/>
  <c i="6" r="P124"/>
  <c r="P123"/>
  <c r="P122"/>
  <c i="1" r="AU100"/>
  <c i="2" r="R150"/>
  <c r="BK236"/>
  <c r="J236"/>
  <c r="J104"/>
  <c r="T236"/>
  <c r="R481"/>
  <c r="P676"/>
  <c r="T676"/>
  <c r="T687"/>
  <c r="R726"/>
  <c r="P769"/>
  <c r="BK791"/>
  <c r="J791"/>
  <c r="J111"/>
  <c r="R791"/>
  <c r="P798"/>
  <c r="BK807"/>
  <c r="J807"/>
  <c r="J113"/>
  <c r="T807"/>
  <c r="T816"/>
  <c r="P833"/>
  <c r="BK858"/>
  <c r="J858"/>
  <c r="J117"/>
  <c r="T858"/>
  <c r="BK931"/>
  <c r="J931"/>
  <c r="J119"/>
  <c r="R931"/>
  <c r="P1018"/>
  <c r="T1065"/>
  <c r="P1076"/>
  <c r="T1076"/>
  <c r="R1083"/>
  <c i="3" r="P142"/>
  <c r="R192"/>
  <c r="T205"/>
  <c r="BK216"/>
  <c r="J216"/>
  <c r="J107"/>
  <c r="BK271"/>
  <c r="J271"/>
  <c r="J108"/>
  <c r="P368"/>
  <c r="P400"/>
  <c r="R407"/>
  <c r="P419"/>
  <c r="BK447"/>
  <c r="J447"/>
  <c r="J115"/>
  <c r="BK474"/>
  <c r="J474"/>
  <c r="J116"/>
  <c r="BK501"/>
  <c r="J501"/>
  <c r="J117"/>
  <c r="BK508"/>
  <c r="J508"/>
  <c r="J118"/>
  <c i="4" r="R128"/>
  <c r="R178"/>
  <c r="P205"/>
  <c i="5" r="R124"/>
  <c r="R123"/>
  <c r="R122"/>
  <c i="6" r="BK124"/>
  <c r="J124"/>
  <c r="J100"/>
  <c i="2" r="P150"/>
  <c r="P179"/>
  <c r="T179"/>
  <c r="P236"/>
  <c r="BK481"/>
  <c r="J481"/>
  <c r="J105"/>
  <c r="T481"/>
  <c r="R676"/>
  <c r="P687"/>
  <c r="BK726"/>
  <c r="J726"/>
  <c r="J109"/>
  <c r="T726"/>
  <c r="R769"/>
  <c r="P791"/>
  <c r="BK798"/>
  <c r="J798"/>
  <c r="J112"/>
  <c r="R798"/>
  <c r="P807"/>
  <c r="BK816"/>
  <c r="J816"/>
  <c r="J114"/>
  <c r="R816"/>
  <c r="R833"/>
  <c r="P858"/>
  <c r="BK894"/>
  <c r="J894"/>
  <c r="J118"/>
  <c r="T894"/>
  <c r="P931"/>
  <c r="BK1018"/>
  <c r="J1018"/>
  <c r="J121"/>
  <c r="R1018"/>
  <c r="P1065"/>
  <c r="BK1076"/>
  <c r="J1076"/>
  <c r="J125"/>
  <c r="R1076"/>
  <c r="R1075"/>
  <c r="T1083"/>
  <c i="3" r="R142"/>
  <c r="R141"/>
  <c r="BK192"/>
  <c r="J192"/>
  <c r="J104"/>
  <c r="BK205"/>
  <c r="J205"/>
  <c r="J105"/>
  <c r="P205"/>
  <c r="R216"/>
  <c r="R271"/>
  <c r="P361"/>
  <c r="BK368"/>
  <c r="J368"/>
  <c r="J110"/>
  <c r="BK400"/>
  <c r="J400"/>
  <c r="J111"/>
  <c r="BK407"/>
  <c r="J407"/>
  <c r="J112"/>
  <c r="BK419"/>
  <c r="J419"/>
  <c r="J114"/>
  <c r="T419"/>
  <c r="R447"/>
  <c r="R474"/>
  <c r="P501"/>
  <c r="T508"/>
  <c i="4" r="P128"/>
  <c r="P165"/>
  <c r="T165"/>
  <c r="P178"/>
  <c r="R205"/>
  <c i="5" r="BK124"/>
  <c r="J124"/>
  <c r="J100"/>
  <c i="6" r="T124"/>
  <c r="T123"/>
  <c r="T122"/>
  <c i="2" r="BK150"/>
  <c r="J150"/>
  <c r="J100"/>
  <c r="T150"/>
  <c r="BK179"/>
  <c r="J179"/>
  <c r="J102"/>
  <c r="R179"/>
  <c r="BK223"/>
  <c r="J223"/>
  <c r="J103"/>
  <c r="P223"/>
  <c r="R223"/>
  <c r="T223"/>
  <c r="R236"/>
  <c r="P481"/>
  <c r="BK676"/>
  <c r="J676"/>
  <c r="J106"/>
  <c r="BK687"/>
  <c r="J687"/>
  <c r="J108"/>
  <c r="R687"/>
  <c r="P726"/>
  <c r="BK769"/>
  <c r="J769"/>
  <c r="J110"/>
  <c r="T769"/>
  <c r="T791"/>
  <c r="T798"/>
  <c r="R807"/>
  <c r="P816"/>
  <c r="BK833"/>
  <c r="J833"/>
  <c r="J116"/>
  <c r="T833"/>
  <c r="R858"/>
  <c r="P894"/>
  <c r="R894"/>
  <c r="T931"/>
  <c r="T1018"/>
  <c r="BK1065"/>
  <c r="J1065"/>
  <c r="J123"/>
  <c r="R1065"/>
  <c r="BK1083"/>
  <c r="J1083"/>
  <c r="J126"/>
  <c r="P1083"/>
  <c i="3" r="T142"/>
  <c r="T141"/>
  <c r="P192"/>
  <c r="T216"/>
  <c r="P271"/>
  <c r="BK361"/>
  <c r="J361"/>
  <c r="J109"/>
  <c r="R361"/>
  <c r="T368"/>
  <c r="T400"/>
  <c r="T407"/>
  <c r="R419"/>
  <c r="T447"/>
  <c r="T474"/>
  <c r="T501"/>
  <c r="P508"/>
  <c i="4" r="T128"/>
  <c r="T178"/>
  <c r="T205"/>
  <c i="5" r="T124"/>
  <c r="T123"/>
  <c r="T122"/>
  <c i="6" r="R124"/>
  <c r="R123"/>
  <c r="R122"/>
  <c i="3" r="BE401"/>
  <c r="BE436"/>
  <c r="BE445"/>
  <c r="BE495"/>
  <c r="BE511"/>
  <c r="BK179"/>
  <c r="J179"/>
  <c r="J101"/>
  <c r="BK414"/>
  <c r="J414"/>
  <c r="J113"/>
  <c i="4" r="J91"/>
  <c r="J94"/>
  <c r="F123"/>
  <c r="BE133"/>
  <c r="BE166"/>
  <c r="BE172"/>
  <c r="BE197"/>
  <c r="BE201"/>
  <c r="BE206"/>
  <c r="BE208"/>
  <c r="BE211"/>
  <c r="BE213"/>
  <c r="BK221"/>
  <c r="J221"/>
  <c r="J104"/>
  <c i="5" r="F94"/>
  <c r="J116"/>
  <c r="J119"/>
  <c r="BE133"/>
  <c r="BE137"/>
  <c r="BE139"/>
  <c r="BE141"/>
  <c r="BE153"/>
  <c r="BE169"/>
  <c r="BE179"/>
  <c r="BE183"/>
  <c r="BE185"/>
  <c r="BE191"/>
  <c r="BE195"/>
  <c i="6" r="F94"/>
  <c r="E110"/>
  <c r="BE131"/>
  <c r="BE135"/>
  <c r="BE159"/>
  <c r="BE169"/>
  <c r="BE175"/>
  <c r="BE179"/>
  <c r="BE187"/>
  <c r="BE189"/>
  <c r="BE199"/>
  <c r="BE205"/>
  <c i="7" r="J118"/>
  <c r="F121"/>
  <c r="J121"/>
  <c r="BE127"/>
  <c r="BE130"/>
  <c r="BE133"/>
  <c r="BK126"/>
  <c r="J126"/>
  <c r="J100"/>
  <c r="BK129"/>
  <c r="J129"/>
  <c r="J101"/>
  <c i="2" r="E85"/>
  <c r="J142"/>
  <c r="F145"/>
  <c r="BE151"/>
  <c r="BE156"/>
  <c r="BE163"/>
  <c r="BE196"/>
  <c r="BE215"/>
  <c r="BE224"/>
  <c r="BE255"/>
  <c r="BE274"/>
  <c r="BE284"/>
  <c r="BE286"/>
  <c r="BE293"/>
  <c r="BE323"/>
  <c r="BE331"/>
  <c r="BE342"/>
  <c r="BE363"/>
  <c r="BE372"/>
  <c r="BE388"/>
  <c r="BE407"/>
  <c r="BE416"/>
  <c r="BE419"/>
  <c r="BE422"/>
  <c r="BE429"/>
  <c r="BE459"/>
  <c r="BE471"/>
  <c r="BE478"/>
  <c r="BE482"/>
  <c r="BE486"/>
  <c r="BE494"/>
  <c r="BE506"/>
  <c r="BE515"/>
  <c r="BE529"/>
  <c r="BE534"/>
  <c r="BE551"/>
  <c r="BE573"/>
  <c r="BE589"/>
  <c r="BE647"/>
  <c r="BE679"/>
  <c r="BE682"/>
  <c r="BE719"/>
  <c r="BE742"/>
  <c r="BE759"/>
  <c r="BE764"/>
  <c r="BE767"/>
  <c r="BE770"/>
  <c r="BE786"/>
  <c r="BE792"/>
  <c r="BE799"/>
  <c r="BE803"/>
  <c r="BE834"/>
  <c r="BE848"/>
  <c r="BE863"/>
  <c r="BE871"/>
  <c r="BE879"/>
  <c r="BE887"/>
  <c r="BE895"/>
  <c r="BE911"/>
  <c r="BE927"/>
  <c r="BE947"/>
  <c r="BE1036"/>
  <c r="BE1051"/>
  <c r="BE1056"/>
  <c r="BE1058"/>
  <c r="BE1073"/>
  <c r="BE1079"/>
  <c r="BE1081"/>
  <c r="BE1090"/>
  <c r="BE1096"/>
  <c r="BE1099"/>
  <c r="BK1011"/>
  <c r="J1011"/>
  <c r="J120"/>
  <c r="BK1060"/>
  <c r="J1060"/>
  <c r="J122"/>
  <c i="3" r="J91"/>
  <c r="F94"/>
  <c r="BE147"/>
  <c r="BE180"/>
  <c r="BE185"/>
  <c r="BE213"/>
  <c r="BE221"/>
  <c r="BE229"/>
  <c r="BE265"/>
  <c r="BE279"/>
  <c r="BE287"/>
  <c r="BE325"/>
  <c r="BE346"/>
  <c r="BE359"/>
  <c r="BE373"/>
  <c r="BE377"/>
  <c r="BE381"/>
  <c r="BE405"/>
  <c r="BE408"/>
  <c r="BE479"/>
  <c r="BE502"/>
  <c r="BK189"/>
  <c r="J189"/>
  <c r="J103"/>
  <c i="4" r="BE146"/>
  <c r="BE151"/>
  <c r="BE158"/>
  <c r="BE162"/>
  <c r="BE186"/>
  <c r="BE190"/>
  <c i="5" r="BE131"/>
  <c r="BE149"/>
  <c r="BE151"/>
  <c r="BE159"/>
  <c r="BE165"/>
  <c r="BE167"/>
  <c r="BE173"/>
  <c r="BE175"/>
  <c r="BE181"/>
  <c r="BE189"/>
  <c r="BE201"/>
  <c r="BE203"/>
  <c r="BE205"/>
  <c r="BE211"/>
  <c i="6" r="J91"/>
  <c r="J94"/>
  <c r="F118"/>
  <c r="BE127"/>
  <c r="BE129"/>
  <c r="BE143"/>
  <c r="BE153"/>
  <c r="BE157"/>
  <c r="BE167"/>
  <c r="BE181"/>
  <c r="BE191"/>
  <c r="BE195"/>
  <c r="BE201"/>
  <c i="7" r="BK132"/>
  <c r="J132"/>
  <c r="J102"/>
  <c i="2" r="J94"/>
  <c r="BE161"/>
  <c r="BE174"/>
  <c r="BE208"/>
  <c r="BE226"/>
  <c r="BE231"/>
  <c r="BE237"/>
  <c r="BE251"/>
  <c r="BE257"/>
  <c r="BE276"/>
  <c r="BE289"/>
  <c r="BE298"/>
  <c r="BE307"/>
  <c r="BE339"/>
  <c r="BE352"/>
  <c r="BE368"/>
  <c r="BE375"/>
  <c r="BE410"/>
  <c r="BE426"/>
  <c r="BE454"/>
  <c r="BE476"/>
  <c r="BE498"/>
  <c r="BE513"/>
  <c r="BE561"/>
  <c r="BE569"/>
  <c r="BE581"/>
  <c r="BE600"/>
  <c r="BE612"/>
  <c r="BE631"/>
  <c r="BE656"/>
  <c r="BE660"/>
  <c r="BE668"/>
  <c r="BE677"/>
  <c r="BE688"/>
  <c r="BE697"/>
  <c r="BE701"/>
  <c r="BE703"/>
  <c r="BE727"/>
  <c r="BE757"/>
  <c r="BE762"/>
  <c r="BE783"/>
  <c r="BE812"/>
  <c r="BE828"/>
  <c r="BE844"/>
  <c r="BE856"/>
  <c r="BE867"/>
  <c r="BE875"/>
  <c r="BE883"/>
  <c r="BE903"/>
  <c r="BE907"/>
  <c r="BE915"/>
  <c r="BE923"/>
  <c r="BE972"/>
  <c r="BE987"/>
  <c r="BE989"/>
  <c r="BE1009"/>
  <c r="BE1028"/>
  <c r="BE1047"/>
  <c r="BE1061"/>
  <c r="BE1066"/>
  <c r="BE1077"/>
  <c r="BE1084"/>
  <c r="BE1087"/>
  <c r="BE1093"/>
  <c r="BK173"/>
  <c r="J173"/>
  <c r="J101"/>
  <c i="3" r="E85"/>
  <c r="J137"/>
  <c r="BE143"/>
  <c r="BE153"/>
  <c r="BE160"/>
  <c r="BE172"/>
  <c r="BE190"/>
  <c r="BE225"/>
  <c r="BE233"/>
  <c r="BE237"/>
  <c r="BE245"/>
  <c r="BE261"/>
  <c r="BE275"/>
  <c r="BE291"/>
  <c r="BE299"/>
  <c r="BE309"/>
  <c r="BE317"/>
  <c r="BE337"/>
  <c r="BE354"/>
  <c r="BE362"/>
  <c r="BE366"/>
  <c r="BE369"/>
  <c r="BE389"/>
  <c r="BE393"/>
  <c r="BE412"/>
  <c r="BE415"/>
  <c r="BE424"/>
  <c r="BE439"/>
  <c r="BE443"/>
  <c r="BE448"/>
  <c r="BE452"/>
  <c r="BE460"/>
  <c r="BE464"/>
  <c r="BE472"/>
  <c r="BE475"/>
  <c r="BE483"/>
  <c r="BE487"/>
  <c r="BE491"/>
  <c r="BE499"/>
  <c r="BE509"/>
  <c r="BE513"/>
  <c r="BE515"/>
  <c r="BE517"/>
  <c i="4" r="E85"/>
  <c r="BE136"/>
  <c r="BE142"/>
  <c r="BE156"/>
  <c r="BE183"/>
  <c r="BE216"/>
  <c i="5" r="E85"/>
  <c r="F93"/>
  <c r="BE125"/>
  <c r="BE135"/>
  <c r="BE143"/>
  <c r="BE145"/>
  <c r="BE147"/>
  <c r="BE155"/>
  <c r="BE161"/>
  <c r="BE193"/>
  <c r="BE197"/>
  <c r="BE199"/>
  <c r="BE207"/>
  <c r="BE209"/>
  <c r="BE217"/>
  <c i="6" r="J118"/>
  <c r="BE125"/>
  <c r="BE133"/>
  <c r="BE137"/>
  <c r="BE139"/>
  <c r="BE145"/>
  <c r="BE149"/>
  <c r="BE163"/>
  <c r="BE165"/>
  <c r="BE183"/>
  <c r="BE197"/>
  <c r="BE203"/>
  <c i="7" r="E85"/>
  <c i="2" r="BE165"/>
  <c r="BE169"/>
  <c r="BE180"/>
  <c r="BE200"/>
  <c r="BE219"/>
  <c r="BE253"/>
  <c r="BE259"/>
  <c r="BE296"/>
  <c r="BE310"/>
  <c r="BE319"/>
  <c r="BE334"/>
  <c r="BE365"/>
  <c r="BE413"/>
  <c r="BE437"/>
  <c r="BE466"/>
  <c r="BE490"/>
  <c r="BE502"/>
  <c r="BE510"/>
  <c r="BE557"/>
  <c r="BE577"/>
  <c r="BE585"/>
  <c r="BE593"/>
  <c r="BE605"/>
  <c r="BE617"/>
  <c r="BE664"/>
  <c r="BE672"/>
  <c r="BE684"/>
  <c r="BE693"/>
  <c r="BE706"/>
  <c r="BE711"/>
  <c r="BE714"/>
  <c r="BE724"/>
  <c r="BE734"/>
  <c r="BE746"/>
  <c r="BE754"/>
  <c r="BE789"/>
  <c r="BE796"/>
  <c r="BE801"/>
  <c r="BE805"/>
  <c r="BE808"/>
  <c r="BE817"/>
  <c r="BE825"/>
  <c r="BE838"/>
  <c r="BE852"/>
  <c r="BE859"/>
  <c r="BE899"/>
  <c r="BE919"/>
  <c r="BE932"/>
  <c r="BE943"/>
  <c r="BE949"/>
  <c r="BE963"/>
  <c r="BE985"/>
  <c r="BE1001"/>
  <c r="BE1012"/>
  <c r="BE1019"/>
  <c r="BE1038"/>
  <c r="BK827"/>
  <c r="J827"/>
  <c r="J115"/>
  <c i="3" r="BE151"/>
  <c r="BE163"/>
  <c r="BE176"/>
  <c r="BE193"/>
  <c r="BE197"/>
  <c r="BE201"/>
  <c r="BE206"/>
  <c r="BE208"/>
  <c r="BE211"/>
  <c r="BE217"/>
  <c r="BE241"/>
  <c r="BE249"/>
  <c r="BE253"/>
  <c r="BE256"/>
  <c r="BE269"/>
  <c r="BE272"/>
  <c r="BE283"/>
  <c r="BE295"/>
  <c r="BE304"/>
  <c r="BE313"/>
  <c r="BE333"/>
  <c r="BE341"/>
  <c r="BE357"/>
  <c r="BE383"/>
  <c r="BE387"/>
  <c r="BE395"/>
  <c r="BE398"/>
  <c r="BE420"/>
  <c r="BE428"/>
  <c r="BE432"/>
  <c r="BE441"/>
  <c r="BE456"/>
  <c r="BE468"/>
  <c r="BE504"/>
  <c r="BK184"/>
  <c r="J184"/>
  <c r="J102"/>
  <c i="4" r="BE129"/>
  <c r="BE140"/>
  <c r="BE170"/>
  <c r="BE174"/>
  <c r="BE179"/>
  <c r="BE193"/>
  <c r="BE218"/>
  <c r="BE222"/>
  <c i="5" r="J93"/>
  <c r="BE127"/>
  <c r="BE129"/>
  <c r="BE157"/>
  <c r="BE163"/>
  <c r="BE171"/>
  <c r="BE177"/>
  <c r="BE187"/>
  <c r="BE213"/>
  <c r="BE215"/>
  <c i="6" r="BE141"/>
  <c r="BE147"/>
  <c r="BE151"/>
  <c r="BE155"/>
  <c r="BE161"/>
  <c r="BE171"/>
  <c r="BE173"/>
  <c r="BE177"/>
  <c r="BE185"/>
  <c r="BE193"/>
  <c i="3" r="F36"/>
  <c i="1" r="BA97"/>
  <c i="7" r="F37"/>
  <c i="1" r="BB101"/>
  <c i="2" r="F36"/>
  <c i="1" r="BA96"/>
  <c i="4" r="J36"/>
  <c i="1" r="AW98"/>
  <c i="2" r="F37"/>
  <c i="1" r="BB96"/>
  <c i="3" r="J36"/>
  <c i="1" r="AW97"/>
  <c i="5" r="F38"/>
  <c i="1" r="BC99"/>
  <c i="7" r="F36"/>
  <c i="1" r="BA101"/>
  <c i="7" r="J36"/>
  <c i="1" r="AW101"/>
  <c i="7" r="F38"/>
  <c i="1" r="BC101"/>
  <c i="2" r="F39"/>
  <c i="1" r="BD96"/>
  <c i="5" r="F36"/>
  <c i="1" r="BA99"/>
  <c i="2" r="F38"/>
  <c i="1" r="BC96"/>
  <c i="6" r="F38"/>
  <c i="1" r="BC100"/>
  <c i="5" r="J36"/>
  <c i="1" r="AW99"/>
  <c i="6" r="J36"/>
  <c i="1" r="AW100"/>
  <c r="AS94"/>
  <c i="6" r="F37"/>
  <c i="1" r="BB100"/>
  <c i="7" r="F39"/>
  <c i="1" r="BD101"/>
  <c i="4" r="F39"/>
  <c i="1" r="BD98"/>
  <c i="5" r="F39"/>
  <c i="1" r="BD99"/>
  <c i="3" r="F38"/>
  <c i="1" r="BC97"/>
  <c i="4" r="F38"/>
  <c i="1" r="BC98"/>
  <c i="4" r="F37"/>
  <c i="1" r="BB98"/>
  <c i="3" r="F37"/>
  <c i="1" r="BB97"/>
  <c i="6" r="F36"/>
  <c i="1" r="BA100"/>
  <c i="6" r="F39"/>
  <c i="1" r="BD100"/>
  <c i="4" r="F36"/>
  <c i="1" r="BA98"/>
  <c i="5" r="F37"/>
  <c i="1" r="BB99"/>
  <c i="2" r="J36"/>
  <c i="1" r="AW96"/>
  <c i="3" r="F39"/>
  <c i="1" r="BD97"/>
  <c i="3" l="1" r="R215"/>
  <c r="R140"/>
  <c i="2" r="T1075"/>
  <c r="T686"/>
  <c r="R686"/>
  <c r="T149"/>
  <c r="T148"/>
  <c r="P1075"/>
  <c r="R149"/>
  <c r="R148"/>
  <c i="4" r="BK127"/>
  <c r="J127"/>
  <c r="J99"/>
  <c i="3" r="P215"/>
  <c r="BK141"/>
  <c i="4" r="T127"/>
  <c r="T126"/>
  <c i="3" r="T215"/>
  <c r="T140"/>
  <c i="4" r="P127"/>
  <c r="P126"/>
  <c i="1" r="AU98"/>
  <c i="3" r="P141"/>
  <c r="P140"/>
  <c i="1" r="AU97"/>
  <c i="2" r="P686"/>
  <c r="P149"/>
  <c r="P148"/>
  <c i="1" r="AU96"/>
  <c i="4" r="R127"/>
  <c r="R126"/>
  <c i="3" r="J142"/>
  <c r="J100"/>
  <c r="BK215"/>
  <c r="J215"/>
  <c r="J106"/>
  <c i="4" r="J128"/>
  <c r="J100"/>
  <c i="7" r="BK125"/>
  <c r="J125"/>
  <c r="J99"/>
  <c i="2" r="BK686"/>
  <c r="J686"/>
  <c r="J107"/>
  <c i="5" r="BK123"/>
  <c r="BK122"/>
  <c r="J122"/>
  <c r="J98"/>
  <c i="6" r="BK123"/>
  <c r="J123"/>
  <c r="J99"/>
  <c i="2" r="BK149"/>
  <c r="J149"/>
  <c r="J99"/>
  <c r="BK1075"/>
  <c r="J1075"/>
  <c r="J124"/>
  <c i="5" r="J35"/>
  <c i="1" r="AV99"/>
  <c r="AT99"/>
  <c r="BB95"/>
  <c r="AX95"/>
  <c i="2" r="F35"/>
  <c i="1" r="AZ96"/>
  <c i="7" r="F35"/>
  <c i="1" r="AZ101"/>
  <c r="BD95"/>
  <c r="BD94"/>
  <c r="W33"/>
  <c i="3" r="F35"/>
  <c i="1" r="AZ97"/>
  <c i="6" r="F35"/>
  <c i="1" r="AZ100"/>
  <c i="4" r="J35"/>
  <c i="1" r="AV98"/>
  <c r="AT98"/>
  <c r="BC95"/>
  <c r="AY95"/>
  <c i="6" r="J35"/>
  <c i="1" r="AV100"/>
  <c r="AT100"/>
  <c i="3" r="J35"/>
  <c i="1" r="AV97"/>
  <c r="AT97"/>
  <c i="5" r="F35"/>
  <c i="1" r="AZ99"/>
  <c i="7" r="J35"/>
  <c i="1" r="AV101"/>
  <c r="AT101"/>
  <c i="4" r="F35"/>
  <c i="1" r="AZ98"/>
  <c r="BA95"/>
  <c r="AW95"/>
  <c i="2" r="J35"/>
  <c i="1" r="AV96"/>
  <c r="AT96"/>
  <c i="3" l="1" r="BK140"/>
  <c r="J140"/>
  <c r="J141"/>
  <c r="J99"/>
  <c i="7" r="BK124"/>
  <c r="J124"/>
  <c r="J98"/>
  <c i="2" r="BK148"/>
  <c r="J148"/>
  <c r="J98"/>
  <c i="4" r="BK126"/>
  <c r="J126"/>
  <c i="6" r="BK122"/>
  <c r="J122"/>
  <c i="5" r="J123"/>
  <c r="J99"/>
  <c i="3" r="J32"/>
  <c i="1" r="AG97"/>
  <c r="AN97"/>
  <c i="5" r="J32"/>
  <c i="1" r="AG99"/>
  <c r="AN99"/>
  <c r="BA94"/>
  <c r="AW94"/>
  <c r="AK30"/>
  <c r="AZ95"/>
  <c r="AV95"/>
  <c r="AT95"/>
  <c r="BC94"/>
  <c r="W32"/>
  <c i="4" r="J32"/>
  <c i="1" r="AG98"/>
  <c r="AN98"/>
  <c r="AU95"/>
  <c r="AU94"/>
  <c r="BB94"/>
  <c r="AX94"/>
  <c i="6" r="J32"/>
  <c i="1" r="AG100"/>
  <c r="AN100"/>
  <c i="4" l="1" r="J41"/>
  <c i="6" r="J41"/>
  <c i="3" r="J41"/>
  <c r="J98"/>
  <c i="4" r="J98"/>
  <c i="6" r="J98"/>
  <c i="5" r="J41"/>
  <c i="7" r="J32"/>
  <c i="1" r="AG101"/>
  <c r="AN101"/>
  <c r="AY94"/>
  <c r="W30"/>
  <c r="AZ94"/>
  <c r="AV94"/>
  <c r="AK29"/>
  <c i="2" r="J32"/>
  <c i="1" r="AG96"/>
  <c r="AN96"/>
  <c r="W31"/>
  <c i="7" l="1" r="J41"/>
  <c i="2" r="J41"/>
  <c i="1" r="AG95"/>
  <c r="AN95"/>
  <c r="W29"/>
  <c r="AT94"/>
  <c l="1" r="AG94"/>
  <c r="AK26"/>
  <c r="AK35"/>
  <c l="1" r="AN94"/>
</calcChain>
</file>

<file path=xl/sharedStrings.xml><?xml version="1.0" encoding="utf-8"?>
<sst xmlns="http://schemas.openxmlformats.org/spreadsheetml/2006/main">
  <si>
    <t>Export Komplet</t>
  </si>
  <si>
    <t/>
  </si>
  <si>
    <t>2.0</t>
  </si>
  <si>
    <t>False</t>
  </si>
  <si>
    <t>{e4e74091-bf85-4f1d-affe-488ab971cd83}</t>
  </si>
  <si>
    <t xml:space="preserve">&gt;&gt;  skryté sloupce  &lt;&lt;</t>
  </si>
  <si>
    <t>0,01</t>
  </si>
  <si>
    <t>21</t>
  </si>
  <si>
    <t>15</t>
  </si>
  <si>
    <t>REKAPITULACE STAVBY</t>
  </si>
  <si>
    <t xml:space="preserve">v ---  níže se nacházejí doplnkové a pomocné údaje k sestavám  --- v</t>
  </si>
  <si>
    <t>Návod na vyplnění</t>
  </si>
  <si>
    <t>0,001</t>
  </si>
  <si>
    <t>Kód:</t>
  </si>
  <si>
    <t>MartinPolach134</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</si>
  <si>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</si>
  <si>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</si>
  <si>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PD - Sociální zázemí Výškovická</t>
  </si>
  <si>
    <t>KSO:</t>
  </si>
  <si>
    <t>CC-CZ:</t>
  </si>
  <si>
    <t>Místo:</t>
  </si>
  <si>
    <t xml:space="preserve"> </t>
  </si>
  <si>
    <t>Datum:</t>
  </si>
  <si>
    <t>11. 11. 2020</t>
  </si>
  <si>
    <t>Zadavatel:</t>
  </si>
  <si>
    <t>IČ:</t>
  </si>
  <si>
    <t>Dopravní podnik Ostrava a.s.</t>
  </si>
  <si>
    <t>DIČ:</t>
  </si>
  <si>
    <t>Uchazeč:</t>
  </si>
  <si>
    <t>Vyplň údaj</t>
  </si>
  <si>
    <t>Projektant:</t>
  </si>
  <si>
    <t>RP Projekt s.r.o.</t>
  </si>
  <si>
    <t>True</t>
  </si>
  <si>
    <t>Zpracovatel:</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</si>
  <si>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</si>
  <si>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</si>
  <si>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</si>
  <si>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</si>
  <si>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</si>
  <si>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</si>
  <si>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</si>
  <si>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</si>
  <si>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</si>
  <si>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</si>
  <si>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</si>
  <si>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</si>
  <si>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</si>
  <si>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</si>
  <si>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</si>
  <si>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</si>
  <si>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</si>
  <si>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</si>
  <si>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</si>
  <si>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</si>
  <si>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</si>
  <si>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</si>
  <si>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</si>
  <si>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</si>
  <si>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</si>
  <si>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</si>
  <si>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</si>
  <si>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</si>
  <si>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</si>
  <si>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</si>
  <si>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</si>
  <si>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</si>
  <si>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</si>
  <si>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</si>
  <si>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</si>
  <si>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</si>
  <si>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</si>
  <si>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</si>
  <si>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</si>
  <si>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</si>
  <si>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</si>
  <si>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</si>
  <si>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</si>
  <si>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</si>
  <si>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</si>
  <si>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01</t>
  </si>
  <si>
    <t>STA</t>
  </si>
  <si>
    <t>1</t>
  </si>
  <si>
    <t>{16528f4b-640c-4b34-9efe-14399e4f2e0b}</t>
  </si>
  <si>
    <t>2</t>
  </si>
  <si>
    <t>/</t>
  </si>
  <si>
    <t>001</t>
  </si>
  <si>
    <t>Stavební část</t>
  </si>
  <si>
    <t>Soupis</t>
  </si>
  <si>
    <t>{60849bd2-82c5-452d-87ce-24c35c7ed193}</t>
  </si>
  <si>
    <t>002</t>
  </si>
  <si>
    <t>Zdravotechnika</t>
  </si>
  <si>
    <t>{997d1a52-cbf7-4211-9c74-955b0e0a1628}</t>
  </si>
  <si>
    <t>003</t>
  </si>
  <si>
    <t>Zpevněné plochy</t>
  </si>
  <si>
    <t>{eb78204f-5288-4af9-a61a-4e2b29011ece}</t>
  </si>
  <si>
    <t>004</t>
  </si>
  <si>
    <t>Silnoproud</t>
  </si>
  <si>
    <t>{43c1b0ed-c4a4-408c-95d8-e13e47427c96}</t>
  </si>
  <si>
    <t>005</t>
  </si>
  <si>
    <t>Měření a regulace</t>
  </si>
  <si>
    <t>{57f5b60f-417b-4eb0-a1be-7cd94f956c47}</t>
  </si>
  <si>
    <t>006</t>
  </si>
  <si>
    <t>Ostatní a vedlejší náklady</t>
  </si>
  <si>
    <t>{7394eaa8-7a3f-4a17-8268-fd9b740631f2}</t>
  </si>
  <si>
    <t>KRYCÍ LIST SOUPISU PRACÍ</t>
  </si>
  <si>
    <t>Objekt:</t>
  </si>
  <si>
    <t>01 - PD - Sociální zázemí Výškovická</t>
  </si>
  <si>
    <t>Soupis:</t>
  </si>
  <si>
    <t>001 - Stavební část</t>
  </si>
  <si>
    <t>REKAPITULACE ČLENĚNÍ SOUPISU PRACÍ</t>
  </si>
  <si>
    <t>Kód dílu - Popis</t>
  </si>
  <si>
    <t>Cena celkem [CZK]</t>
  </si>
  <si>
    <t>Náklady ze soupisu prací</t>
  </si>
  <si>
    <t>-1</t>
  </si>
  <si>
    <t>HSV - Práce a dodávky HSV</t>
  </si>
  <si>
    <t xml:space="preserve">    1 - Zemní práce</t>
  </si>
  <si>
    <t xml:space="preserve">    2 - Zakládání</t>
  </si>
  <si>
    <t xml:space="preserve">    3 - Svislé a kompletní konstrukce</t>
  </si>
  <si>
    <t xml:space="preserve">    5 - Komunikace pozemní</t>
  </si>
  <si>
    <t xml:space="preserve">    6 - Úpravy povrchů, podlahy a osazování výplní</t>
  </si>
  <si>
    <t xml:space="preserve">    9 - Ostatní konstrukce a práce, bourání</t>
  </si>
  <si>
    <t xml:space="preserve">    997 - Přesun sutě</t>
  </si>
  <si>
    <t>PSV - Práce a dodávky PSV</t>
  </si>
  <si>
    <t xml:space="preserve">    711 - Izolace proti vodě, vlhkosti a plynům</t>
  </si>
  <si>
    <t xml:space="preserve">    712 - Povlakové krytiny</t>
  </si>
  <si>
    <t xml:space="preserve">    713 - Izolace tepelné</t>
  </si>
  <si>
    <t xml:space="preserve">    721 - Zdravotechnika - vnitřní kanalizace</t>
  </si>
  <si>
    <t xml:space="preserve">    725 - Zdravotechnika - zařizovací předměty</t>
  </si>
  <si>
    <t xml:space="preserve">    751 - Vzduchotechnika</t>
  </si>
  <si>
    <t xml:space="preserve">    762 - Konstrukce tesařské</t>
  </si>
  <si>
    <t xml:space="preserve">    763 - Konstrukce suché výstavby</t>
  </si>
  <si>
    <t xml:space="preserve">    764 - Konstrukce klempířské</t>
  </si>
  <si>
    <t xml:space="preserve">    766 - Konstrukce truhlářské</t>
  </si>
  <si>
    <t xml:space="preserve">    767 - Konstrukce zámečnické</t>
  </si>
  <si>
    <t xml:space="preserve">    771 - Podlahy z dlaždic</t>
  </si>
  <si>
    <t xml:space="preserve">    776 - Podlahy povlakové</t>
  </si>
  <si>
    <t xml:space="preserve">    781 - Dokončovací práce - obklady</t>
  </si>
  <si>
    <t xml:space="preserve">    783 - Dokončovací práce - nátěry</t>
  </si>
  <si>
    <t xml:space="preserve">    784 - Dokončovací práce - malby a tapety</t>
  </si>
  <si>
    <t>Ost - Ostatní</t>
  </si>
  <si>
    <t xml:space="preserve">    Ost,1 - Ostatní</t>
  </si>
  <si>
    <t xml:space="preserve">    Ost,2 - Vnitřní vybavení</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</si>
  <si>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</si>
  <si>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</si>
  <si>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</si>
  <si>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</si>
  <si>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</si>
  <si>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</si>
  <si>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</si>
  <si>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</si>
  <si>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</si>
  <si>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</si>
  <si>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</si>
  <si>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</si>
  <si>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</si>
  <si>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</si>
  <si>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</si>
  <si>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</si>
  <si>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</si>
  <si>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</si>
  <si>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113106121</t>
  </si>
  <si>
    <t>Rozebrání dlažeb z betonových nebo kamenných dlaždic komunikací pro pěší ručně</t>
  </si>
  <si>
    <t>m2</t>
  </si>
  <si>
    <t>CS ÚRS 2020 02</t>
  </si>
  <si>
    <t>4</t>
  </si>
  <si>
    <t>-1386419278</t>
  </si>
  <si>
    <t>PP</t>
  </si>
  <si>
    <t>Rozebrání dlažeb komunikací pro pěší s přemístěním hmot na skládku na vzdálenost do 3 m nebo s naložením na dopravní prostředek s ložem z kameniva nebo živice a s jakoukoliv výplní spár ručně z betonových nebo kameninových dlaždic, desek nebo tvarovek</t>
  </si>
  <si>
    <t>P</t>
  </si>
  <si>
    <t>Poznámka k položce:_x000d_
viz TZ př.č. D.1.1.2.1 a v.č. D.1.1.2.2 až 17</t>
  </si>
  <si>
    <t>VV</t>
  </si>
  <si>
    <t>v místech kde není zámková nebo asfaltová plocha</t>
  </si>
  <si>
    <t>(13,7+6,5+5,65+10,5)*0,5</t>
  </si>
  <si>
    <t>131213101</t>
  </si>
  <si>
    <t>Hloubení jam v soudržných horninách třídy těžitelnosti I, skupiny 3 ručně</t>
  </si>
  <si>
    <t>m3</t>
  </si>
  <si>
    <t>-2098012276</t>
  </si>
  <si>
    <t>Hloubení jam ručně zapažených i nezapažených s urovnáním dna do předepsaného profilu a spádu v hornině třídy těžitelnosti I skupiny 3 soudržných</t>
  </si>
  <si>
    <t>(13,7+6,5+5,65+10,5)*0,6*(0,6-0,09)</t>
  </si>
  <si>
    <t>3</t>
  </si>
  <si>
    <t>174101101</t>
  </si>
  <si>
    <t>Zásyp jam, šachet rýh nebo kolem objektů sypaninou se zhutněním</t>
  </si>
  <si>
    <t>973554377</t>
  </si>
  <si>
    <t xml:space="preserve">Zásyp sypaninou z jakékoliv horniny  s uložením výkopku ve vrstvách se zhutněním jam, šachet, rýh nebo kolem objektů v těchto vykopávkách</t>
  </si>
  <si>
    <t>181,1-R</t>
  </si>
  <si>
    <t>Zatravnění a ohumusování, vč. zálivky vodou a dodávky materiálu</t>
  </si>
  <si>
    <t>80055133</t>
  </si>
  <si>
    <t>5</t>
  </si>
  <si>
    <t>181351003</t>
  </si>
  <si>
    <t>Rozprostření ornice tl vrstvy do 200 mm pl do 100 m2 v rovině nebo ve svahu do 1:5 strojně</t>
  </si>
  <si>
    <t>347615450</t>
  </si>
  <si>
    <t>Rozprostření a urovnání ornice v rovině nebo ve svahu sklonu do 1:5 strojně při souvislé ploše do 100 m2, tl. vrstvy do 200 mm</t>
  </si>
  <si>
    <t>40</t>
  </si>
  <si>
    <t>6</t>
  </si>
  <si>
    <t>M</t>
  </si>
  <si>
    <t>10364101</t>
  </si>
  <si>
    <t xml:space="preserve">zemina pro terénní úpravy -  ornice</t>
  </si>
  <si>
    <t>t</t>
  </si>
  <si>
    <t>8</t>
  </si>
  <si>
    <t>-2109396662</t>
  </si>
  <si>
    <t>40,000*0,1</t>
  </si>
  <si>
    <t>4*1,7 'Přepočtené koeficientem množství</t>
  </si>
  <si>
    <t>Zakládání</t>
  </si>
  <si>
    <t>7</t>
  </si>
  <si>
    <t>273313511</t>
  </si>
  <si>
    <t>Základové desky z betonu tř. C 12/15</t>
  </si>
  <si>
    <t>504387250</t>
  </si>
  <si>
    <t>Základy z betonu prostého desky z betonu kamenem neprokládaného tř. C 12/15</t>
  </si>
  <si>
    <t>vyspravení technické místnosti</t>
  </si>
  <si>
    <t>8*0,1</t>
  </si>
  <si>
    <t>Svislé a kompletní konstrukce</t>
  </si>
  <si>
    <t>311272331</t>
  </si>
  <si>
    <t>Zdivo z pórobetonových tvárnic hladkých přes P2 do P4 přes 450 do 600 kg/m3 na tenkovrstvou maltu tl 350 mm, vč. přikotvení zdiva nerezovými pásky</t>
  </si>
  <si>
    <t>-1900394039</t>
  </si>
  <si>
    <t>Zdivo z pórobetonových tvárnic na tenké maltové lože, tl. zdiva 350 mm pevnost tvárnic přes P2 do P4, objemová hmotnost přes 450 do 600 kg/m3 hladkých</t>
  </si>
  <si>
    <t>dozdívky ostění</t>
  </si>
  <si>
    <t>0,27*2,15</t>
  </si>
  <si>
    <t>0,13*1,3</t>
  </si>
  <si>
    <t>0,3*0,9</t>
  </si>
  <si>
    <t>zazdívka otvorů</t>
  </si>
  <si>
    <t>0,7*2,05</t>
  </si>
  <si>
    <t>1,2*1,5</t>
  </si>
  <si>
    <t>1,25*1,5</t>
  </si>
  <si>
    <t>dozdívy nadpraží</t>
  </si>
  <si>
    <t>1,2*0,6</t>
  </si>
  <si>
    <t>1,2*0,2</t>
  </si>
  <si>
    <t>1,5*0,45*3</t>
  </si>
  <si>
    <t>Součet</t>
  </si>
  <si>
    <t>9</t>
  </si>
  <si>
    <t>317141421</t>
  </si>
  <si>
    <t>Překlad plochý z pórobetonu š 100 mm dl do 1200 mm</t>
  </si>
  <si>
    <t>kus</t>
  </si>
  <si>
    <t>-590013178</t>
  </si>
  <si>
    <t>Překlady ploché prefabrikované z pórobetonu osazené do tenkého maltového lože, včetně slepení dvou překladů vedle sebe po celé délce boční plochy, výšky překladu do 200 mm šířky 100 mm, délky překladu do 1200 mm</t>
  </si>
  <si>
    <t>10</t>
  </si>
  <si>
    <t>317944323</t>
  </si>
  <si>
    <t>Válcované nosníky č.14 až 22 dodatečně osazované do připravených otvorů</t>
  </si>
  <si>
    <t>1583837721</t>
  </si>
  <si>
    <t xml:space="preserve">Válcované nosníky dodatečně osazované do připravených otvorů  bez zazdění hlav č. 14 až 22</t>
  </si>
  <si>
    <t>profil I140 - 14,3kg/bm</t>
  </si>
  <si>
    <t>1,9*14,3*2*5/1000</t>
  </si>
  <si>
    <t>1,6*14,3*2*2/1000</t>
  </si>
  <si>
    <t>3*14,3*2*1/1000</t>
  </si>
  <si>
    <t>1,3*14,3*2/1000</t>
  </si>
  <si>
    <t>11</t>
  </si>
  <si>
    <t>342272225</t>
  </si>
  <si>
    <t>Příčka z pórobetonových hladkých tvárnic na tenkovrstvou maltu tl 100 mm</t>
  </si>
  <si>
    <t>-606937593</t>
  </si>
  <si>
    <t>Příčky z pórobetonových tvárnic hladkých na tenké maltové lože objemová hmotnost do 500 kg/m3, tloušťka příčky 100 mm</t>
  </si>
  <si>
    <t>(4,8+0,4+2,6+3+1,85+3,8)*2,6</t>
  </si>
  <si>
    <t>-0,7*1,97*2</t>
  </si>
  <si>
    <t>-0,8*1,97*3</t>
  </si>
  <si>
    <t>12</t>
  </si>
  <si>
    <t>342272245</t>
  </si>
  <si>
    <t>Příčka z pórobetonových hladkých tvárnic na tenkovrstvou maltu tl 150 mm</t>
  </si>
  <si>
    <t>-843317927</t>
  </si>
  <si>
    <t>Příčky z pórobetonových tvárnic hladkých na tenké maltové lože objemová hmotnost do 500 kg/m3, tloušťka příčky 150 mm</t>
  </si>
  <si>
    <t>2,5*1,2</t>
  </si>
  <si>
    <t>13</t>
  </si>
  <si>
    <t>342291121</t>
  </si>
  <si>
    <t>Ukotvení příček k cihelným konstrukcím plochými kotvami</t>
  </si>
  <si>
    <t>m</t>
  </si>
  <si>
    <t>1195571191</t>
  </si>
  <si>
    <t xml:space="preserve">Ukotvení příček  plochými kotvami, do konstrukce cihelné</t>
  </si>
  <si>
    <t>10*2,6+1,2*2</t>
  </si>
  <si>
    <t>Komunikace pozemní</t>
  </si>
  <si>
    <t>14</t>
  </si>
  <si>
    <t>564831111</t>
  </si>
  <si>
    <t>Podklad ze štěrkodrtě ŠD tl 100 mm</t>
  </si>
  <si>
    <t>-551245416</t>
  </si>
  <si>
    <t xml:space="preserve">Podklad ze štěrkodrti ŠD  s rozprostřením a zhutněním, po zhutnění tl. 100 mm</t>
  </si>
  <si>
    <t>596811120</t>
  </si>
  <si>
    <t>Kladení betonové dlažby komunikací pro pěší do lože z kameniva vel do 0,09 m2 plochy do 50 m2</t>
  </si>
  <si>
    <t>931151197</t>
  </si>
  <si>
    <t>Kladení dlažby z betonových nebo kameninových dlaždic komunikací pro pěší s vyplněním spár a se smetením přebytečného materiálu na vzdálenost do 3 m s ložem z kameniva těženého tl. do 30 mm velikosti dlaždic do 0,09 m2 (bez zámku), pro plochy do 50 m2</t>
  </si>
  <si>
    <t>16</t>
  </si>
  <si>
    <t>59246003</t>
  </si>
  <si>
    <t>dlažba plošná betonová terasová hladká 500x500x50mm</t>
  </si>
  <si>
    <t>-307235928</t>
  </si>
  <si>
    <t>uvažováno 50% dodávka nových</t>
  </si>
  <si>
    <t>18,175*0,5</t>
  </si>
  <si>
    <t>9,088*1,05 'Přepočtené koeficientem množství</t>
  </si>
  <si>
    <t>Úpravy povrchů, podlahy a osazování výplní</t>
  </si>
  <si>
    <t>17</t>
  </si>
  <si>
    <t>611131101</t>
  </si>
  <si>
    <t>Cementový postřik vnitřních stropů nanášený celoplošně ručně</t>
  </si>
  <si>
    <t>119794253</t>
  </si>
  <si>
    <t xml:space="preserve">Podkladní a spojovací vrstva vnitřních omítaných ploch  cementový postřik nanášený ručně celoplošně stropů</t>
  </si>
  <si>
    <t>"č.m.01" 7,47</t>
  </si>
  <si>
    <t>"č.m.02" 7,42</t>
  </si>
  <si>
    <t>"č.m.03" 7,7</t>
  </si>
  <si>
    <t>"č.m.04" 2,7</t>
  </si>
  <si>
    <t>"č.m.05" 4,8</t>
  </si>
  <si>
    <t>"č.m.06" 4,7</t>
  </si>
  <si>
    <t>"č.m.07" 14,44</t>
  </si>
  <si>
    <t>"č.m.08" 2,55</t>
  </si>
  <si>
    <t>"č.m.09" 4,63</t>
  </si>
  <si>
    <t>"č.m.10" 11,02</t>
  </si>
  <si>
    <t>18</t>
  </si>
  <si>
    <t>611142001</t>
  </si>
  <si>
    <t>Potažení vnitřních stropů sklovláknitým pletivem vtlačeným do tenkovrstvé hmoty</t>
  </si>
  <si>
    <t>-814596883</t>
  </si>
  <si>
    <t xml:space="preserve">Potažení vnitřních ploch pletivem  v ploše nebo pruzích, na plném podkladu sklovláknitým vtlačením do tmelu stropů</t>
  </si>
  <si>
    <t>19</t>
  </si>
  <si>
    <t>611311131</t>
  </si>
  <si>
    <t>Potažení vnitřních rovných stropů vápenným štukem tloušťky do 3 mm</t>
  </si>
  <si>
    <t>-1070541254</t>
  </si>
  <si>
    <t>Potažení vnitřních ploch štukem tloušťky do 3 mm vodorovných konstrukcí stropů rovných</t>
  </si>
  <si>
    <t>20</t>
  </si>
  <si>
    <t>611331111</t>
  </si>
  <si>
    <t>Cementová omítka hrubá jednovrstvá zatřená vnitřních stropů rovných nanášená ručně</t>
  </si>
  <si>
    <t>-2097396596</t>
  </si>
  <si>
    <t xml:space="preserve">Omítka cementová vnitřních ploch  nanášená ručně jednovrstvá, tloušťky do 10 mm hrubá zatřená vodorovných konstrukcí stropů rovných</t>
  </si>
  <si>
    <t>611331191</t>
  </si>
  <si>
    <t>Příplatek k cementové omítce vnitřních stropů za každých dalších 5 mm tloušťky ručně</t>
  </si>
  <si>
    <t>-25253375</t>
  </si>
  <si>
    <t xml:space="preserve">Omítka cementová vnitřních ploch  nanášená ručně Příplatek k cenám za každých dalších i započatých 5 mm tloušťky omítky přes 10 mm stropů</t>
  </si>
  <si>
    <t>22</t>
  </si>
  <si>
    <t>612131101</t>
  </si>
  <si>
    <t>Cementový postřik vnitřních stěn nanášený celoplošně ručně</t>
  </si>
  <si>
    <t>-929582181</t>
  </si>
  <si>
    <t xml:space="preserve">Podkladní a spojovací vrstva vnitřních omítaných ploch  cementový postřik nanášený ručně celoplošně stěn</t>
  </si>
  <si>
    <t>vč. pod obklady</t>
  </si>
  <si>
    <t>"č.m.01" 2*(3,3+2,45)*2,6-0,9*0,9+(0,9+0,9+0,9)*0,28-0,7*1,97</t>
  </si>
  <si>
    <t>"č.m.02" 2*(3,3+2,25)*2,6-0,9*0,9+(0,9+0,9+0,9)*0,28-0,7*1,97</t>
  </si>
  <si>
    <t>"č.m.03" 2*(4,8+1,9)*2,6-1,2*1,3+(1,2+1,2+1,3)*0,28-0,9*0,9-0,7*1,97*2-0,8*1,97-1,15*1,97</t>
  </si>
  <si>
    <t>"č.m.04" 2*(0,9+3)*2,6-0,8*1,97</t>
  </si>
  <si>
    <t>"č.m.05" 2*(1,6+3)*2,6-0,9*0,9+(0,9+0,9+0,9)*0,28-0,8*1,97*2</t>
  </si>
  <si>
    <t>"č.m.06" 2*(1,7+2,6)*2,6-1,2*1,3+(1,2+1,2+1,3)*0,28-0,9*2,15-0,8*1,97-1,15*1,97-0,95*1,97</t>
  </si>
  <si>
    <t>"č.m.07" 2*(3,8+3,8)*2,8-1,5*1,05+(1,05+1,05+1,5)*0,28-0,8*1,97</t>
  </si>
  <si>
    <t>"č.m.08" 2*(1,2+1,85)*2,8-0,95*1,97-0,8*1,97*2</t>
  </si>
  <si>
    <t>"č.m.09" 2*(2,5+1,85)*2,8-1,5*1,05+(1,05+1,05+1,5)*0,28-0,8*1,97</t>
  </si>
  <si>
    <t>"č.m.10" 2*(3,8+2,9)*2,8-1,5*1,05*3+(1,05+1,05+1,5)*0,28*3-0,8*1,97</t>
  </si>
  <si>
    <t>23</t>
  </si>
  <si>
    <t>612142001</t>
  </si>
  <si>
    <t>Potažení vnitřních stěn sklovláknitým pletivem vtlačeným do tenkovrstvé hmoty</t>
  </si>
  <si>
    <t>-1756420402</t>
  </si>
  <si>
    <t xml:space="preserve">Potažení vnitřních ploch pletivem  v ploše nebo pruzích, na plném podkladu sklovláknitým vtlačením do tmelu stěn</t>
  </si>
  <si>
    <t>24</t>
  </si>
  <si>
    <t>612311131</t>
  </si>
  <si>
    <t>Potažení vnitřních stěn vápenným štukem tloušťky do 3 mm</t>
  </si>
  <si>
    <t>-897942855</t>
  </si>
  <si>
    <t>Potažení vnitřních ploch štukem tloušťky do 3 mm svislých konstrukcí stěn</t>
  </si>
  <si>
    <t>cementový postřik</t>
  </si>
  <si>
    <t>245,341</t>
  </si>
  <si>
    <t>keramické obklady vnitřní</t>
  </si>
  <si>
    <t>-70,601</t>
  </si>
  <si>
    <t>25</t>
  </si>
  <si>
    <t>612331111</t>
  </si>
  <si>
    <t>Cementová omítka hrubá jednovrstvá zatřená vnitřních stěn nanášená ručně</t>
  </si>
  <si>
    <t>1588579270</t>
  </si>
  <si>
    <t xml:space="preserve">Omítka cementová vnitřních ploch  nanášená ručně jednovrstvá, tloušťky do 10 mm hrubá zatřená svislých konstrukcí stěn</t>
  </si>
  <si>
    <t>26</t>
  </si>
  <si>
    <t>612331191</t>
  </si>
  <si>
    <t>Příplatek k cementové omítce vnitřních stěn za každých dalších 5 mm tloušťky ručně</t>
  </si>
  <si>
    <t>-73678690</t>
  </si>
  <si>
    <t xml:space="preserve">Omítka cementová vnitřních ploch  nanášená ručně Příplatek k cenám za každých dalších i započatých 5 mm tloušťky omítky přes 10 mm stěn</t>
  </si>
  <si>
    <t>122,6705*2 'Přepočtené koeficientem množství</t>
  </si>
  <si>
    <t>27</t>
  </si>
  <si>
    <t>621211031</t>
  </si>
  <si>
    <t>Montáž kontaktního zateplení vnějších podhledů z polystyrénových desek tl do 160 mm</t>
  </si>
  <si>
    <t>-1695715197</t>
  </si>
  <si>
    <t xml:space="preserve">Montáž kontaktního zateplení  z polystyrenových desek nebo z kombinovaných desek na vnější podhledy, tloušťky desek přes 120 do 160 mm</t>
  </si>
  <si>
    <t>Z1 - podhled</t>
  </si>
  <si>
    <t>6,1*0,81</t>
  </si>
  <si>
    <t>28</t>
  </si>
  <si>
    <t>28375985,1</t>
  </si>
  <si>
    <t>deska EPS 100 fasádní λ=0,037 tl 160mm</t>
  </si>
  <si>
    <t>-154406002</t>
  </si>
  <si>
    <t>4,941*1,1 'Přepočtené koeficientem množství</t>
  </si>
  <si>
    <t>29</t>
  </si>
  <si>
    <t>621251101</t>
  </si>
  <si>
    <t>Příplatek k cenám kontaktního zateplení podhledů za použití tepelněizolačních zátek z polystyrenu</t>
  </si>
  <si>
    <t>974396147</t>
  </si>
  <si>
    <t xml:space="preserve">Montáž kontaktního zateplení  Příplatek k cenám za zápustnou montáž kotev s použitím tepelněizolačních zátek na vnější podhledy z polystyrenu</t>
  </si>
  <si>
    <t>30</t>
  </si>
  <si>
    <t>622211031</t>
  </si>
  <si>
    <t>Montáž kontaktního zateplení vnějších stěn z polystyrénových desek tl do 160 mm</t>
  </si>
  <si>
    <t>-486458276</t>
  </si>
  <si>
    <t xml:space="preserve">Montáž kontaktního zateplení  z polystyrenových desek nebo z kombinovaných desek na vnější stěny, tloušťky desek přes 120 do 160 mm</t>
  </si>
  <si>
    <t>Poznámka k položce:_x000d_
viz TZ př.č. D.1.1.2.1 a v.č. D.1.1.2.2 až 17_x000d_
detailní postup a vlastnosti materiálů viz TZ</t>
  </si>
  <si>
    <t>Z3</t>
  </si>
  <si>
    <t>"pohled severní" 4,82*2,6+8,2*1,4+8,69*0,75-0,9*0,9*3</t>
  </si>
  <si>
    <t>"pohled západní" 9,82*2,6-1,5*1,05</t>
  </si>
  <si>
    <t>"pohled jížní" 4,82*2,6+8,2*1,4+8,69*0,75-1,2*1,3*2-1,5*1,05-0,9*2,15-0,9*0,9</t>
  </si>
  <si>
    <t>"pohled východní" 9,82*2,6-1,5*1,05*3</t>
  </si>
  <si>
    <t>31</t>
  </si>
  <si>
    <t>28375952</t>
  </si>
  <si>
    <t>deska EPS 70 fasádní λ=0,039 tl 160mm</t>
  </si>
  <si>
    <t>1735336269</t>
  </si>
  <si>
    <t>95,954*1,1 'Přepočtené koeficientem množství</t>
  </si>
  <si>
    <t>32</t>
  </si>
  <si>
    <t>622212001</t>
  </si>
  <si>
    <t>Montáž kontaktního zateplení vnějšího ostění hl. špalety do 200 mm z polystyrenu tl do 40 mm</t>
  </si>
  <si>
    <t>1560451062</t>
  </si>
  <si>
    <t>Montáž kontaktního zateplení vnějšího ostění, nadpraží nebo parapetu z polystyrenových desek hloubky špalet do 200 mm, tloušťky desek do 40 mm</t>
  </si>
  <si>
    <t>Z1</t>
  </si>
  <si>
    <t>(0,9+0,9+0,9)*4</t>
  </si>
  <si>
    <t>(1,2+1,3+1,3)*2</t>
  </si>
  <si>
    <t>(1,5+1,05+1,05)*5</t>
  </si>
  <si>
    <t>(0,95+0,95+0,9)</t>
  </si>
  <si>
    <t>33</t>
  </si>
  <si>
    <t>28375931</t>
  </si>
  <si>
    <t>deska EPS 70 fasádní λ=0,039 tl 30mm</t>
  </si>
  <si>
    <t>195983903</t>
  </si>
  <si>
    <t>39,2*0,16</t>
  </si>
  <si>
    <t>6,272*1,1 'Přepočtené koeficientem množství</t>
  </si>
  <si>
    <t>34</t>
  </si>
  <si>
    <t>622221111</t>
  </si>
  <si>
    <t>Montáž kontaktního zateplení vnějších stěn z minerální vlny s kolmou orientací tl do 80 mm, vč. penetrace</t>
  </si>
  <si>
    <t>1445023904</t>
  </si>
  <si>
    <t xml:space="preserve">Montáž kontaktního zateplení  z desek z minerální vlny s kolmou orientací vláken na vnější stěny, tloušťky desek přes 40 do 80 mm</t>
  </si>
  <si>
    <t>Z1 pod terénem</t>
  </si>
  <si>
    <t>2*(9,66+12,86)*0,6</t>
  </si>
  <si>
    <t>Z1 nad terénem</t>
  </si>
  <si>
    <t>2*(9,66+12,86)*0,3</t>
  </si>
  <si>
    <t>35</t>
  </si>
  <si>
    <t>28376381</t>
  </si>
  <si>
    <t>deska z polystyrénu XPS, hrana polodrážková a hladký povrch s vyšší odolností tl 80mm</t>
  </si>
  <si>
    <t>-1576478917</t>
  </si>
  <si>
    <t>40,536*1,1 'Přepočtené koeficientem množství</t>
  </si>
  <si>
    <t>36</t>
  </si>
  <si>
    <t>622221131</t>
  </si>
  <si>
    <t>Montáž kontaktního zateplení vnějších stěn z minerální vlny s kolmou orientací tl do 160 mm</t>
  </si>
  <si>
    <t>1893946796</t>
  </si>
  <si>
    <t xml:space="preserve">Montáž kontaktního zateplení  z desek z minerální vlny s kolmou orientací vláken na vnější stěny, tloušťky desek přes 120 do 160 mm</t>
  </si>
  <si>
    <t>Z2</t>
  </si>
  <si>
    <t>2*(13,02+9,82)*0,9</t>
  </si>
  <si>
    <t>37</t>
  </si>
  <si>
    <t>28376425</t>
  </si>
  <si>
    <t>deska z polystyrénu XPS, hrana polodrážková a hladký povrch tl 160mm</t>
  </si>
  <si>
    <t>550554108</t>
  </si>
  <si>
    <t>41,112*1,1 'Přepočtené koeficientem množství</t>
  </si>
  <si>
    <t>38</t>
  </si>
  <si>
    <t>622222001</t>
  </si>
  <si>
    <t>Montáž kontaktního zateplení vnějšího ostění hl. špalety do 200 mm z minerální vlny tl do 40 mm</t>
  </si>
  <si>
    <t>1998162496</t>
  </si>
  <si>
    <t>Montáž kontaktního zateplení vnějšího ostění, nadpraží nebo parapetu z desek z minerální vlny s podélnou nebo kolmou orientací vláken hloubky špalet do 200 mm, tloušťky desek do 40 mm</t>
  </si>
  <si>
    <t>ostění dveří</t>
  </si>
  <si>
    <t>2*(0,9+0,3)</t>
  </si>
  <si>
    <t xml:space="preserve">parapety </t>
  </si>
  <si>
    <t>0,9*4</t>
  </si>
  <si>
    <t>1,2*2</t>
  </si>
  <si>
    <t>1,5*5</t>
  </si>
  <si>
    <t>39</t>
  </si>
  <si>
    <t>28376415</t>
  </si>
  <si>
    <t>deska z polystyrénu XPS, hrana polodrážková a hladký povrch 300kPa tl 30mm</t>
  </si>
  <si>
    <t>-1060228635</t>
  </si>
  <si>
    <t>2*0,16*0,9</t>
  </si>
  <si>
    <t>2*0,08*0,3</t>
  </si>
  <si>
    <t>parapety</t>
  </si>
  <si>
    <t>0,9*0,16*4</t>
  </si>
  <si>
    <t>1,2*0,16*2</t>
  </si>
  <si>
    <t>1,5*0,16*5</t>
  </si>
  <si>
    <t>2,496*1,1 'Přepočtené koeficientem množství</t>
  </si>
  <si>
    <t>622251101</t>
  </si>
  <si>
    <t>Příplatek k cenám kontaktního zateplení stěn za použití tepelněizolačních zátek z polystyrenu</t>
  </si>
  <si>
    <t>228632023</t>
  </si>
  <si>
    <t xml:space="preserve">Montáž kontaktního zateplení  Příplatek k cenám za zápustnou montáž kotev s použitím tepelněizolačních zátek na vnější stěny z polystyrenu</t>
  </si>
  <si>
    <t>41</t>
  </si>
  <si>
    <t>622251105</t>
  </si>
  <si>
    <t>Příplatek k cenám kontaktního zateplení stěn za použití tepelněizolačních zátek z minerální vlny</t>
  </si>
  <si>
    <t>1278492444</t>
  </si>
  <si>
    <t xml:space="preserve">Montáž kontaktního zateplení  Příplatek k cenám za zápustnou montáž kotev s použitím tepelněizolačních zátek na vnější stěny z minerální vlny</t>
  </si>
  <si>
    <t>40,536+41,112</t>
  </si>
  <si>
    <t>42</t>
  </si>
  <si>
    <t>622252001</t>
  </si>
  <si>
    <t>Montáž zakládacích soklových lišt kontaktního zateplení</t>
  </si>
  <si>
    <t>-225887150</t>
  </si>
  <si>
    <t xml:space="preserve">Montáž lišt kontaktního zateplení  zakládacích soklových připevněných hmoždinkami</t>
  </si>
  <si>
    <t>2*(13,02+9,82)</t>
  </si>
  <si>
    <t>43</t>
  </si>
  <si>
    <t>59051653</t>
  </si>
  <si>
    <t>lišta soklová Al s okapničkou zakládací U 16cm 0,95/200cm</t>
  </si>
  <si>
    <t>635836632</t>
  </si>
  <si>
    <t>45,68*1,1 'Přepočtené koeficientem množství</t>
  </si>
  <si>
    <t>44</t>
  </si>
  <si>
    <t>622131101</t>
  </si>
  <si>
    <t>Cementový postřik vnějších stěn nanášený celoplošně ručně</t>
  </si>
  <si>
    <t>2100235696</t>
  </si>
  <si>
    <t xml:space="preserve">Podkladní a spojovací vrstva vnějších omítaných ploch  cementový postřik nanášený ručně celoplošně stěn</t>
  </si>
  <si>
    <t>nadzemní část</t>
  </si>
  <si>
    <t>"pohled severní" 4,5*3,75+8,2*2,6+8,85*0,75-0,9*0,9*3</t>
  </si>
  <si>
    <t>"pohled západní" 9,5*3,75-1,5*1,05</t>
  </si>
  <si>
    <t>"pohled jížní" 4,5*3,75+8,2*2,6+8,85*0,75-1,2*1,3*2-1,5*1,05-0,9*2,15-0,9*0,9</t>
  </si>
  <si>
    <t>"pohled východní" 9,5*3,75-1,5*1,05*3</t>
  </si>
  <si>
    <t>Mezisoučet</t>
  </si>
  <si>
    <t xml:space="preserve">podzemní část </t>
  </si>
  <si>
    <t>2*(12,7+9,5)*0,6</t>
  </si>
  <si>
    <t>45</t>
  </si>
  <si>
    <t>622252002</t>
  </si>
  <si>
    <t>Montáž ostatních lišt kontaktního zateplení, vč. dvojnásobné penetrace</t>
  </si>
  <si>
    <t>698238265</t>
  </si>
  <si>
    <t xml:space="preserve">Montáž lišt kontaktního zateplení  ostatních stěnových, dilatačních apod. lepených do tmelu, vč. dvojnásobné penetrace (první čirá, druhá  odstinu)</t>
  </si>
  <si>
    <t>nadokenní + nadpraží</t>
  </si>
  <si>
    <t>0,9*4+1,2*2+1,5*5+0,9</t>
  </si>
  <si>
    <t>LPE parapetní</t>
  </si>
  <si>
    <t>0,9*4+1,2*2+1,5*5</t>
  </si>
  <si>
    <t>LK lišta ostění</t>
  </si>
  <si>
    <t>0,9*2*4+1,3*2*2+1,05*2*5+2,15*2</t>
  </si>
  <si>
    <t>dilatační</t>
  </si>
  <si>
    <t>3,5*2</t>
  </si>
  <si>
    <t>Apu lišta</t>
  </si>
  <si>
    <t>(2,15+2,15+0,9)</t>
  </si>
  <si>
    <t>46</t>
  </si>
  <si>
    <t>59051500</t>
  </si>
  <si>
    <t xml:space="preserve">profil dilatační </t>
  </si>
  <si>
    <t>1464869697</t>
  </si>
  <si>
    <t>7*1,05 'Přepočtené koeficientem množství</t>
  </si>
  <si>
    <t>47</t>
  </si>
  <si>
    <t>59051480</t>
  </si>
  <si>
    <t>profil rohový Al s tkaninou kontaktního zateplení LK lišta</t>
  </si>
  <si>
    <t>-1003759281</t>
  </si>
  <si>
    <t>profil rohový Al s tkaninou kontaktního zateplení</t>
  </si>
  <si>
    <t>27,2*1,05 'Přepočtené koeficientem množství</t>
  </si>
  <si>
    <t>48</t>
  </si>
  <si>
    <t>59051489</t>
  </si>
  <si>
    <t>LPE lišta parapetní</t>
  </si>
  <si>
    <t>-1828610712</t>
  </si>
  <si>
    <t>13,5*1,05 'Přepočtené koeficientem množství</t>
  </si>
  <si>
    <t>49</t>
  </si>
  <si>
    <t>59051476</t>
  </si>
  <si>
    <t>profil okenní začišťovací APU lišta</t>
  </si>
  <si>
    <t>-385992306</t>
  </si>
  <si>
    <t>41,6*1,05 'Přepočtené koeficientem množství</t>
  </si>
  <si>
    <t>50</t>
  </si>
  <si>
    <t>59051510</t>
  </si>
  <si>
    <t>profil okenní s nepřiznanou podomítkovou okapnicí - nadokenní profil</t>
  </si>
  <si>
    <t>-354727801</t>
  </si>
  <si>
    <t>profil okenní s nepřiznanou podomítkovou okapnicí PVC 2,0 m</t>
  </si>
  <si>
    <t>14,4*1,05 'Přepočtené koeficientem množství</t>
  </si>
  <si>
    <t>51</t>
  </si>
  <si>
    <t>622321111</t>
  </si>
  <si>
    <t>Vápenocementová omítka hrubá jednovrstvá zatřená vnějších stěn nanášená ručně</t>
  </si>
  <si>
    <t>-1338695230</t>
  </si>
  <si>
    <t xml:space="preserve">Omítka vápenocementová vnějších ploch  nanášená ručně jednovrstvá, tloušťky do 15 mm hrubá zatřená stěn</t>
  </si>
  <si>
    <t>viz cementový postřik vnějsí nadzemní část</t>
  </si>
  <si>
    <t>144,746</t>
  </si>
  <si>
    <t>52</t>
  </si>
  <si>
    <t>622321191</t>
  </si>
  <si>
    <t>Příplatek k vápenocementové omítce vnějších stěn za každých dalších 5 mm tloušťky ručně</t>
  </si>
  <si>
    <t>-1259223462</t>
  </si>
  <si>
    <t xml:space="preserve">Omítka vápenocementová vnějších ploch  nanášená ručně Příplatek k cenám za každých dalších i započatých 5 mm tloušťky omítky přes 15 mm stěn</t>
  </si>
  <si>
    <t>144,746*3 'Přepočtené koeficientem množství</t>
  </si>
  <si>
    <t>53</t>
  </si>
  <si>
    <t>622511111</t>
  </si>
  <si>
    <t>Tenkovrstvá akrylátová mozaiková střednězrnná omítka včetně penetrace vnějších stěn</t>
  </si>
  <si>
    <t>785076564</t>
  </si>
  <si>
    <t xml:space="preserve">Omítka tenkovrstvá akrylátová vnějších ploch  probarvená, včetně penetrace podkladu mozaiková střednězrnná stěn, Omítka musí obsahovat přísady proti plísním a řasám </t>
  </si>
  <si>
    <t>54</t>
  </si>
  <si>
    <t>622531021</t>
  </si>
  <si>
    <t>Tenkovrstvá silikonová zrnitá omítka tl. 2,0 mm včetně penetrace vnějších stěn</t>
  </si>
  <si>
    <t>-1350206545</t>
  </si>
  <si>
    <t xml:space="preserve">Omítka tenkovrstvá silikonová vnějších ploch  probarvená, včetně penetrace podkladu zrnitá, tloušťky 2,0 mm stěn</t>
  </si>
  <si>
    <t xml:space="preserve">Z1 stěny </t>
  </si>
  <si>
    <t>95,954</t>
  </si>
  <si>
    <t>Z1 - ostění a nadpraží</t>
  </si>
  <si>
    <t>(0,9+0,9+0,9)*0,16*4</t>
  </si>
  <si>
    <t>(1,2+1,3+1,3)*0,16*2</t>
  </si>
  <si>
    <t>(1,5+1,05+1,05)*0,16*5</t>
  </si>
  <si>
    <t>(0,95+0,95+0,9)*0,16</t>
  </si>
  <si>
    <t>0,81*6,1</t>
  </si>
  <si>
    <t>55</t>
  </si>
  <si>
    <t>622821001</t>
  </si>
  <si>
    <t>Vnější sanační zatřená omítka pro vlhké zdivo prováděná ručně</t>
  </si>
  <si>
    <t>568073055</t>
  </si>
  <si>
    <t xml:space="preserve">Sanační omítka vnějších ploch  stěn pro vlhké zdivo, prováděná včetně sanačního postřiku tl. do 5 mm, tl. jádrové omítky do 20 mm ručně zatřená</t>
  </si>
  <si>
    <t>2*(9,5+12,7)*0,6</t>
  </si>
  <si>
    <t>56</t>
  </si>
  <si>
    <t>629991011</t>
  </si>
  <si>
    <t>Zakrytí výplní otvorů a svislých ploch fólií přilepenou lepící páskou</t>
  </si>
  <si>
    <t>2068383343</t>
  </si>
  <si>
    <t xml:space="preserve">Zakrytí vnějších ploch před znečištěním  včetně pozdějšího odkrytí výplní otvorů a svislých ploch fólií přilepenou lepící páskou</t>
  </si>
  <si>
    <t>1,5*1,05*5</t>
  </si>
  <si>
    <t>1,2*1,3*2</t>
  </si>
  <si>
    <t>0,9*0,9*4</t>
  </si>
  <si>
    <t>0,9*2,15</t>
  </si>
  <si>
    <t>57</t>
  </si>
  <si>
    <t>629995101</t>
  </si>
  <si>
    <t>Očištění vnějších ploch tlakovou vodou</t>
  </si>
  <si>
    <t>-1828887906</t>
  </si>
  <si>
    <t>Očištění vnějších ploch tlakovou vodou omytím</t>
  </si>
  <si>
    <t>viz cementový postřik vnějších stěn</t>
  </si>
  <si>
    <t>171,386</t>
  </si>
  <si>
    <t>58</t>
  </si>
  <si>
    <t>631311126</t>
  </si>
  <si>
    <t>Mazanina tl do 120 mm z betonu prostého bez zvýšených nároků na prostředí tř. C 25/30</t>
  </si>
  <si>
    <t>41126367</t>
  </si>
  <si>
    <t xml:space="preserve">Mazanina z betonu  prostého bez zvýšených nároků na prostředí tl. přes 80 do 120 mm tř. C 25/30</t>
  </si>
  <si>
    <t>59</t>
  </si>
  <si>
    <t>631319173</t>
  </si>
  <si>
    <t>Příplatek k mazanině tl do 120 mm za stržení povrchu spodní vrstvy před vložením výztuže</t>
  </si>
  <si>
    <t>-1083277389</t>
  </si>
  <si>
    <t xml:space="preserve">Příplatek k cenám mazanin  za stržení povrchu spodní vrstvy mazaniny latí před vložením výztuže nebo pletiva pro tl. obou vrstev mazaniny přes 80 do 120 mm</t>
  </si>
  <si>
    <t>60</t>
  </si>
  <si>
    <t>631362021</t>
  </si>
  <si>
    <t>Výztuž mazanin svařovanými sítěmi Kari</t>
  </si>
  <si>
    <t>781597686</t>
  </si>
  <si>
    <t xml:space="preserve">Výztuž mazanin  ze svařovaných sítí z drátů typu KARI</t>
  </si>
  <si>
    <t>8,000*6,5*1,1/1000</t>
  </si>
  <si>
    <t>Ostatní konstrukce a práce, bourání</t>
  </si>
  <si>
    <t>61</t>
  </si>
  <si>
    <t>900,1-R</t>
  </si>
  <si>
    <t>Demontáž na fasádě sdělovací technologie DPO a.s, vč. zpětné montáže</t>
  </si>
  <si>
    <t>soubor</t>
  </si>
  <si>
    <t>1750475611</t>
  </si>
  <si>
    <t>62</t>
  </si>
  <si>
    <t>900,2-R</t>
  </si>
  <si>
    <t>Demontáž větracích mřížek na fasádě, vč. odvozu a likvidace</t>
  </si>
  <si>
    <t>ks</t>
  </si>
  <si>
    <t>1150506139</t>
  </si>
  <si>
    <t>63</t>
  </si>
  <si>
    <t>900,3-R</t>
  </si>
  <si>
    <t>Provedení prostupu přes střešní konstrukci, osazení systémové průchodky, vč. anténní kabeláže, zásuvky, vč. dodávky materiálu</t>
  </si>
  <si>
    <t>2143327691</t>
  </si>
  <si>
    <t>Na základě požadavku investora bude do místnosti č.07 proveden prostup přes střešní konstrukci pro přívod anténního rozvod pro příjem digitálního televizního vysílání. Součástí stavebního řešení bude osazení kabelové „systémové průchodky“ přes střešní konstrukci a sazení kabelové průchodky Ø20mm dl. 30bm vč. 30bm anténního kabelu pro digitální příjem do stěny pro rozvod kabeláže ukončení bude 300mm nad podlahou. Ukončení bude provedeno anténní zásuvko se zazdívací krabicí. Přebytečná délka chráničky s kabelem bude ponechána na střešní rovině pro budoucí napojení na anténní zařízení.
Přesná poloha a umístění koncové zásuvky bude upřesněno zástupcem investora před prováděním těchto prací.</t>
  </si>
  <si>
    <t>64</t>
  </si>
  <si>
    <t>920,2-R</t>
  </si>
  <si>
    <t>D/7 - Dodávka + montáž plastová protidešťová větrací fasádní mřížka pro VZT ∅ 250 mm.</t>
  </si>
  <si>
    <t>-918350006</t>
  </si>
  <si>
    <t xml:space="preserve">Poznámka k položce:_x000d_
viz TZ př.č. D.1.1.2.1 a v.č. D.1.1.2.2 až 17_x000d_
Barva  dle požadavků investora. Bude upřesněna v rámci stavby - uvažovat s příplatkovým odstínem</t>
  </si>
  <si>
    <t>65</t>
  </si>
  <si>
    <t>920,3-R</t>
  </si>
  <si>
    <t>D/8 - Dodávka + montáž plastová protidešťová větrací fasádní mřížka pro odvětrání střechy v atice ∅ 100 mm, vč. kotevních prvků</t>
  </si>
  <si>
    <t>1349217443</t>
  </si>
  <si>
    <t>66</t>
  </si>
  <si>
    <t>920,4-R</t>
  </si>
  <si>
    <t xml:space="preserve">D/9 - Dodávka + montáž nerezová větrací mřížka 200/100, vč. kotevnich prvků </t>
  </si>
  <si>
    <t>273760948</t>
  </si>
  <si>
    <t>67</t>
  </si>
  <si>
    <t>941211111</t>
  </si>
  <si>
    <t>Montáž lešení řadového rámového lehkého zatížení do 200 kg/m2 š do 0,9 m v do 10 m</t>
  </si>
  <si>
    <t>1400989603</t>
  </si>
  <si>
    <t xml:space="preserve">Montáž lešení řadového rámového lehkého pracovního s podlahami  s provozním zatížením tř. 3 do 200 kg/m2 šířky tř. SW06 přes 0,6 do 0,9 m, výšky do 10 m</t>
  </si>
  <si>
    <t>2*(15,35+11,5)*3,35</t>
  </si>
  <si>
    <t>68</t>
  </si>
  <si>
    <t>941211211</t>
  </si>
  <si>
    <t>Příplatek k lešení řadovému rámovému lehkému š 0,9 m v do 25 m za první a ZKD den použití</t>
  </si>
  <si>
    <t>1438176879</t>
  </si>
  <si>
    <t xml:space="preserve">Montáž lešení řadového rámového lehkého pracovního s podlahami  s provozním zatížením tř. 3 do 200 kg/m2 Příplatek za první a každý další den použití lešení k ceně -1111 nebo -1112</t>
  </si>
  <si>
    <t>179,895*60 'Přepočtené koeficientem množství</t>
  </si>
  <si>
    <t>69</t>
  </si>
  <si>
    <t>941211811</t>
  </si>
  <si>
    <t>Demontáž lešení řadového rámového lehkého zatížení do 200 kg/m2 š do 0,9 m v do 10 m</t>
  </si>
  <si>
    <t>-140355029</t>
  </si>
  <si>
    <t xml:space="preserve">Demontáž lešení řadového rámového lehkého pracovního  s provozním zatížením tř. 3 do 200 kg/m2 šířky tř. SW06 přes 0,6 do 0,9 m, výšky do 10 m</t>
  </si>
  <si>
    <t>70</t>
  </si>
  <si>
    <t>949101112</t>
  </si>
  <si>
    <t>Lešení pomocné pro objekty pozemních staveb s lešeňovou podlahou v do 3,5 m zatížení do 150 kg/m2</t>
  </si>
  <si>
    <t>-915110081</t>
  </si>
  <si>
    <t xml:space="preserve">Lešení pomocné pracovní pro objekty pozemních staveb  pro zatížení do 150 kg/m2, o výšce lešeňové podlahy přes 1,9 do 3,5 m</t>
  </si>
  <si>
    <t>71</t>
  </si>
  <si>
    <t>950,1-R</t>
  </si>
  <si>
    <t>Provedení utěsnění prostupu po osazení axiálního ventilátoru DN250</t>
  </si>
  <si>
    <t>238832274</t>
  </si>
  <si>
    <t>č.m. 02 07</t>
  </si>
  <si>
    <t>72</t>
  </si>
  <si>
    <t>952901111</t>
  </si>
  <si>
    <t>Vyčištění budov bytové a občanské výstavby při výšce podlaží do 4 m</t>
  </si>
  <si>
    <t>1006303522</t>
  </si>
  <si>
    <t xml:space="preserve">Vyčištění budov nebo objektů před předáním do užívání  budov bytové nebo občanské výstavby, světlé výšky podlaží do 4 m</t>
  </si>
  <si>
    <t>po vybourání</t>
  </si>
  <si>
    <t>po porvedení stavebních prací</t>
  </si>
  <si>
    <t>67,43</t>
  </si>
  <si>
    <t>73</t>
  </si>
  <si>
    <t>962031132</t>
  </si>
  <si>
    <t>Bourání příček z cihel pálených na MVC tl do 100 mm</t>
  </si>
  <si>
    <t>-1561512811</t>
  </si>
  <si>
    <t xml:space="preserve">Bourání příček z cihel, tvárnic nebo příčkovek  z cihel pálených, plných nebo dutých na maltu vápennou nebo vápenocementovou, tl. do 100 mm</t>
  </si>
  <si>
    <t>(2,25+0,75+2,25+1,7+2,45+1,25)*2,6-0,6*1,97*4-0,8*1,97*2</t>
  </si>
  <si>
    <t>(0,9+1,165+2,6)*2,6-0,6*1,97</t>
  </si>
  <si>
    <t>74</t>
  </si>
  <si>
    <t>962041314R</t>
  </si>
  <si>
    <t>Bourání sklobetonových výplní</t>
  </si>
  <si>
    <t>1207800341</t>
  </si>
  <si>
    <t>"D8" 5</t>
  </si>
  <si>
    <t>75</t>
  </si>
  <si>
    <t>965042141</t>
  </si>
  <si>
    <t>Bourání podkladů pod dlažby nebo mazanin betonových nebo z litého asfaltu tl do 100 mm pl přes 4 m2</t>
  </si>
  <si>
    <t>-2091886380</t>
  </si>
  <si>
    <t>Bourání mazanin betonových nebo z litého asfaltu tl. do 100 mm, plochy přes 4 m2</t>
  </si>
  <si>
    <t>mazanina</t>
  </si>
  <si>
    <t>ŽB deska</t>
  </si>
  <si>
    <t>76</t>
  </si>
  <si>
    <t>965049111</t>
  </si>
  <si>
    <t>Příplatek k bourání betonových mazanin za bourání mazanin se svařovanou sítí tl do 100 mm</t>
  </si>
  <si>
    <t>1882541100</t>
  </si>
  <si>
    <t>Bourání mazanin Příplatek k cenám za bourání mazanin betonových se svařovanou sítí, tl. do 100 mm</t>
  </si>
  <si>
    <t>77</t>
  </si>
  <si>
    <t>965082941</t>
  </si>
  <si>
    <t>Odstranění násypů pod podlahami tl přes 200 mm</t>
  </si>
  <si>
    <t>1641986693</t>
  </si>
  <si>
    <t>Odstranění násypu pod podlahami nebo ochranného násypu na střechách tl. přes 200 mm jakékoliv plochy</t>
  </si>
  <si>
    <t>8*0,4</t>
  </si>
  <si>
    <t>78</t>
  </si>
  <si>
    <t>968072246</t>
  </si>
  <si>
    <t>Vybourání kovových rámů oken jednoduchých včetně křídel pl do 4 m2</t>
  </si>
  <si>
    <t>627126569</t>
  </si>
  <si>
    <t xml:space="preserve">Vybourání kovových rámů oken s křídly, dveřních zárubní, vrat, stěn, ostění nebo obkladů  okenních rámů s křídly jednoduchých, plochy do 4 m2</t>
  </si>
  <si>
    <t>"D7" 1</t>
  </si>
  <si>
    <t>79</t>
  </si>
  <si>
    <t>968072354</t>
  </si>
  <si>
    <t>Vybourání kovových rámů oken zdvojených včetně křídel pl do 1 m2</t>
  </si>
  <si>
    <t>-1815755742</t>
  </si>
  <si>
    <t xml:space="preserve">Vybourání kovových rámů oken s křídly, dveřních zárubní, vrat, stěn, ostění nebo obkladů  okenních rámů s křídly zdvojených, plochy do 1 m2</t>
  </si>
  <si>
    <t>"D6" 3</t>
  </si>
  <si>
    <t>80</t>
  </si>
  <si>
    <t>968072355</t>
  </si>
  <si>
    <t>Vybourání kovových rámů oken zdvojených včetně křídel pl do 2 m2</t>
  </si>
  <si>
    <t>-947714064</t>
  </si>
  <si>
    <t xml:space="preserve">Vybourání kovových rámů oken s křídly, dveřních zárubní, vrat, stěn, ostění nebo obkladů  okenních rámů s křídly zdvojených, plochy do 2 m2</t>
  </si>
  <si>
    <t>"D5" 3</t>
  </si>
  <si>
    <t>81</t>
  </si>
  <si>
    <t>968072356</t>
  </si>
  <si>
    <t>Vybourání kovových rámů oken zdvojených včetně křídel pl do 4 m2</t>
  </si>
  <si>
    <t>-1922775997</t>
  </si>
  <si>
    <t xml:space="preserve">Vybourání kovových rámů oken s křídly, dveřních zárubní, vrat, stěn, ostění nebo obkladů  okenních rámů s křídly zdvojených, plochy do 4 m2</t>
  </si>
  <si>
    <t>"D4" 4</t>
  </si>
  <si>
    <t>82</t>
  </si>
  <si>
    <t>968072455</t>
  </si>
  <si>
    <t>Vybourání kovových dveřních zárubní pl do 2 m2, vč. vyvěšení křídel</t>
  </si>
  <si>
    <t>-1072161489</t>
  </si>
  <si>
    <t xml:space="preserve">Vybourání kovových rámů oken s křídly, dveřních zárubní, vrat, stěn, ostění nebo obkladů  dveřních zárubní, plochy do 2 m2</t>
  </si>
  <si>
    <t>"D1" 6</t>
  </si>
  <si>
    <t>"D2" 4</t>
  </si>
  <si>
    <t>"D3" 1</t>
  </si>
  <si>
    <t>83</t>
  </si>
  <si>
    <t>971033341</t>
  </si>
  <si>
    <t>Vybourání otvorů ve zdivu cihelném pl do 0,09 m2 na MVC nebo MV tl do 300 mm</t>
  </si>
  <si>
    <t>-689815077</t>
  </si>
  <si>
    <t xml:space="preserve">Vybourání otvorů ve zdivu základovém nebo nadzákladovém z cihel, tvárnic, příčkovek  z cihel pálených na maltu vápennou nebo vápenocementovou plochy do 0,09 m2, tl. do 300 mm</t>
  </si>
  <si>
    <t>v č.m. 02 a 07</t>
  </si>
  <si>
    <t>84</t>
  </si>
  <si>
    <t>972033661</t>
  </si>
  <si>
    <t>Vybourání otvorů v klenbách z cihel pl do 4 m2 tl do 300 mm</t>
  </si>
  <si>
    <t>-1674084907</t>
  </si>
  <si>
    <t xml:space="preserve">Vybourání otvorů v klenbách z cihel  bez odstranění podlahy a násypu, plochy do 4 m2, tl. do 300 mm</t>
  </si>
  <si>
    <t>1,25*1,05</t>
  </si>
  <si>
    <t>1,5*1,05</t>
  </si>
  <si>
    <t>"rýha pro překlady" 1,9*0,35*0,15*2</t>
  </si>
  <si>
    <t>85</t>
  </si>
  <si>
    <t>973031325</t>
  </si>
  <si>
    <t>Vysekání kapes ve zdivu cihelném na MV nebo MVC pl do 0,10 m2 hl do 300 mm</t>
  </si>
  <si>
    <t>-1979146530</t>
  </si>
  <si>
    <t xml:space="preserve">Vysekání výklenků nebo kapes ve zdivu z cihel  na maltu vápennou nebo vápenocementovou kapes, plochy do 0,10 m2, hl. do 300 mm</t>
  </si>
  <si>
    <t>pro osazení I profilů jako překlady</t>
  </si>
  <si>
    <t>86</t>
  </si>
  <si>
    <t>978011191</t>
  </si>
  <si>
    <t>Otlučení (osekání) vnitřní vápenné nebo vápenocementové omítky stropů v rozsahu do 100 %</t>
  </si>
  <si>
    <t>1065914054</t>
  </si>
  <si>
    <t>Otlučení vápenných nebo vápenocementových omítek vnitřních ploch stropů, v rozsahu přes 50 do 100 %</t>
  </si>
  <si>
    <t>87</t>
  </si>
  <si>
    <t>978013191</t>
  </si>
  <si>
    <t>Otlučení (osekání) vnitřní vápenné nebo vápenocementové omítky stěn v rozsahu do 100 %</t>
  </si>
  <si>
    <t>1470042523</t>
  </si>
  <si>
    <t>Otlučení vápenných nebo vápenocementových omítek vnitřních ploch stěn s vyškrabáním spar, s očištěním zdiva, v rozsahu přes 50 do 100 %</t>
  </si>
  <si>
    <t>"č.m.01" 2*(2,45+2,9)*2,6-1,2*1,5*2-0,8*1,97</t>
  </si>
  <si>
    <t>"č.m.02" 2*(1,075+0,75)*2,6+2*(1,075+1,7)*2,6-0,6*1,97*3</t>
  </si>
  <si>
    <t>"č.m.03" 2*(1,075+0,75)*2,6+2*(1,075+1,7)*2,6-0,6*1,97*3-0,9*0,9</t>
  </si>
  <si>
    <t>"č.m.04" 2*(2+2,25)*2,6-0,6*1,97*2-0,8*1,97*1-0,9*2,05-0,9*0,9</t>
  </si>
  <si>
    <t>"č.m.05" 2*(1,95*2,6)*2,6-0,9*2,05-0,6*1,97*1-0,9*0,9</t>
  </si>
  <si>
    <t>"č.m.06" 2*(2,45+1,9)*2,6-0,8*1,97*2-1,15*2,05-1,2*1,5</t>
  </si>
  <si>
    <t>"č.m.07" 2*(2,8+2,6)*2,6-1,15*2,05-0,8*1,9*3</t>
  </si>
  <si>
    <t>"č.m.08" 2*(3,8+4,65)*2,8-1,5*1,5-0,8*1,97*-0,6*1,97-2,5*1,2</t>
  </si>
  <si>
    <t>"č.m.09" 2*(3,8*4,85)*2,8-1,5*1,5*3-2,5*1,2-0,8*1,97</t>
  </si>
  <si>
    <t>luxfery</t>
  </si>
  <si>
    <t>-5</t>
  </si>
  <si>
    <t>88</t>
  </si>
  <si>
    <t>978015391</t>
  </si>
  <si>
    <t>Otlučení (osekání) vnější vápenné nebo vápenocementové omítky stupně členitosti 1 a 2 do 100%</t>
  </si>
  <si>
    <t>-1481722785</t>
  </si>
  <si>
    <t>Otlučení vápenných nebo vápenocementových omítek vnějších ploch s vyškrabáním spar a s očištěním zdiva stupně členitosti 1 a 2, v rozsahu přes 80 do 100 %</t>
  </si>
  <si>
    <t>"pohled západní" 9,5*3,75-1,2*1,5-1,5*1,5</t>
  </si>
  <si>
    <t>"pohled jížní" 4,5*3,75+8,2*2,6+8,85*0,75-1,5*1,5-1,2*1,5*2-0,8*1,97</t>
  </si>
  <si>
    <t>"pohled východní" 9,5*3,75-1,5*1,5*2</t>
  </si>
  <si>
    <t>89</t>
  </si>
  <si>
    <t>979054441</t>
  </si>
  <si>
    <t>Očištění vybouraných z desek nebo dlaždic s původním spárováním z kameniva těženého</t>
  </si>
  <si>
    <t>1413710075</t>
  </si>
  <si>
    <t>Očištění vybouraných prvků komunikací od spojovacího materiálu s odklizením a uložením očištěných hmot a spojovacího materiálu na skládku na vzdálenost do 10 m dlaždic, desek nebo tvarovek s původním vyplněním spár kamenivem těženým</t>
  </si>
  <si>
    <t>v místech kde není zámková nebo asfaltová plocha, uvažováno 50% původních dlaždic</t>
  </si>
  <si>
    <t>(13,7+6,5+5,65+10,5)*0,5*0,5</t>
  </si>
  <si>
    <t>90</t>
  </si>
  <si>
    <t>985141111</t>
  </si>
  <si>
    <t>Vyčištění trhlin a dutin ve zdivu š do 30 mm hl do 150 mm</t>
  </si>
  <si>
    <t>-1433888690</t>
  </si>
  <si>
    <t>Vyčištění trhlin nebo dutin ve zdivu šířky do 30 mm, hloubky do 150 mm</t>
  </si>
  <si>
    <t>91</t>
  </si>
  <si>
    <t>985321111</t>
  </si>
  <si>
    <t>Ochranný nátěr výztuže na polymercementové bázi stěn, líce kleneb a podhledů 1 vrstva tl 1 mm</t>
  </si>
  <si>
    <t>-651894193</t>
  </si>
  <si>
    <t>Ochranný nátěr betonářské výztuže 1 vrstva tloušťky 1 mm na cementové bázi stěn, líce kleneb a podhledů</t>
  </si>
  <si>
    <t>92</t>
  </si>
  <si>
    <t>985421111R</t>
  </si>
  <si>
    <t>Sanace trhlin hrubou reprofilační maltou tl.20mm</t>
  </si>
  <si>
    <t>1101225742</t>
  </si>
  <si>
    <t>93</t>
  </si>
  <si>
    <t>985441112</t>
  </si>
  <si>
    <t>Přídavná šroubovitá nerezová výztuž 1 táhlo D 6 mm v drážce v cihelném zdivu hl do 70 mm</t>
  </si>
  <si>
    <t>1584456283</t>
  </si>
  <si>
    <t>Přídavná šroubovitá nerezová výztuž pro sanaci trhlin v drážce včetně vyfrézování a zalití kotevní maltou v cihelném nebo kamenném zdivu hloubky do 70 mm 1 táhlo průměru 6 mm</t>
  </si>
  <si>
    <t>300</t>
  </si>
  <si>
    <t>997</t>
  </si>
  <si>
    <t>Přesun sutě</t>
  </si>
  <si>
    <t>94</t>
  </si>
  <si>
    <t>997013111</t>
  </si>
  <si>
    <t>Vnitrostaveništní doprava suti a vybouraných hmot pro budovy v do 6 m s použitím mechanizace</t>
  </si>
  <si>
    <t>1303853462</t>
  </si>
  <si>
    <t xml:space="preserve">Vnitrostaveništní doprava suti a vybouraných hmot  vodorovně do 50 m svisle s použitím mechanizace pro budovy a haly výšky do 6 m</t>
  </si>
  <si>
    <t>95</t>
  </si>
  <si>
    <t>997013509</t>
  </si>
  <si>
    <t>Příplatek k odvozu suti a vybouraných hmot na skládku ZKD 1 km přes 1 km</t>
  </si>
  <si>
    <t>124588583</t>
  </si>
  <si>
    <t xml:space="preserve">Odvoz suti a vybouraných hmot na skládku nebo meziskládku  se složením, na vzdálenost Příplatek k ceně za každý další i započatý 1 km přes 1 km</t>
  </si>
  <si>
    <t>53,799*9 'Přepočtené koeficientem množství</t>
  </si>
  <si>
    <t>96</t>
  </si>
  <si>
    <t>997013511</t>
  </si>
  <si>
    <t>Odvoz suti a vybouraných hmot z meziskládky na skládku do 1 km s naložením a se složením</t>
  </si>
  <si>
    <t>-2133497221</t>
  </si>
  <si>
    <t xml:space="preserve">Odvoz suti a vybouraných hmot z meziskládky na skládku  s naložením a se složením, na vzdálenost do 1 km</t>
  </si>
  <si>
    <t>97</t>
  </si>
  <si>
    <t>997013871</t>
  </si>
  <si>
    <t xml:space="preserve">Poplatek za uložení stavebního odpadu na recyklační skládce (skládkovné) směsného stavebního a demoličního kód odpadu  17 09 04</t>
  </si>
  <si>
    <t>-1835406066</t>
  </si>
  <si>
    <t>Poplatek za uložení stavebního odpadu na recyklační skládce (skládkovné) směsného stavebního a demoličního zatříděného do Katalogu odpadů pod kódem 17 09 04</t>
  </si>
  <si>
    <t>PSV</t>
  </si>
  <si>
    <t>Práce a dodávky PSV</t>
  </si>
  <si>
    <t>711</t>
  </si>
  <si>
    <t>Izolace proti vodě, vlhkosti a plynům</t>
  </si>
  <si>
    <t>98</t>
  </si>
  <si>
    <t>711111001</t>
  </si>
  <si>
    <t>Provedení izolace proti zemní vlhkosti vodorovné za studena nátěrem penetračním</t>
  </si>
  <si>
    <t>-674170513</t>
  </si>
  <si>
    <t xml:space="preserve">Provedení izolace proti zemní vlhkosti natěradly a tmely za studena  na ploše vodorovné V nátěrem penetračním</t>
  </si>
  <si>
    <t>99</t>
  </si>
  <si>
    <t>11163150</t>
  </si>
  <si>
    <t>lak penetrační asfaltový</t>
  </si>
  <si>
    <t>-1406748914</t>
  </si>
  <si>
    <t>Poznámka k položce:_x000d_
Spotřeba 0,3-0,4kg/m2</t>
  </si>
  <si>
    <t>8*0,0003 'Přepočtené koeficientem množství</t>
  </si>
  <si>
    <t>100</t>
  </si>
  <si>
    <t>711131811</t>
  </si>
  <si>
    <t>Odstranění izolace proti zemní vlhkosti vodorovné</t>
  </si>
  <si>
    <t>1987081371</t>
  </si>
  <si>
    <t xml:space="preserve">Odstranění izolace proti zemní vlhkosti  na ploše vodorovné V</t>
  </si>
  <si>
    <t>101</t>
  </si>
  <si>
    <t>711141559</t>
  </si>
  <si>
    <t>Provedení izolace proti zemní vlhkosti pásy přitavením vodorovné NAIP, s napojením na stávaiící HI</t>
  </si>
  <si>
    <t>-453625360</t>
  </si>
  <si>
    <t xml:space="preserve">Provedení izolace proti zemní vlhkosti pásy přitavením  NAIP na ploše vodorovné V</t>
  </si>
  <si>
    <t>102</t>
  </si>
  <si>
    <t>62852010</t>
  </si>
  <si>
    <t xml:space="preserve">hydroizolační podlahový modifikovaný asfaltový pás tl. min. 3 mm s napojením na stávající vodorovnou hydroizolaci podlahy </t>
  </si>
  <si>
    <t>1488995370</t>
  </si>
  <si>
    <t>8*1,15 'Přepočtené koeficientem množství</t>
  </si>
  <si>
    <t>103</t>
  </si>
  <si>
    <t>711142559</t>
  </si>
  <si>
    <t>Provedení izolace proti zemní vlhkosti pásy přitavením svislé NAIP</t>
  </si>
  <si>
    <t>-854612235</t>
  </si>
  <si>
    <t xml:space="preserve">Provedení izolace proti zemní vlhkosti pásy přitavením  NAIP na ploše svislé S</t>
  </si>
  <si>
    <t>Z1 - pod terénem</t>
  </si>
  <si>
    <t>104</t>
  </si>
  <si>
    <t>62852011</t>
  </si>
  <si>
    <t>pás asfaltový samolepicí modifikovaný SBS tl 3mm s vložkou ze skleněné rohože</t>
  </si>
  <si>
    <t>-1995459214</t>
  </si>
  <si>
    <t>26,64*1,2 'Přepočtené koeficientem množství</t>
  </si>
  <si>
    <t>105</t>
  </si>
  <si>
    <t>711161212</t>
  </si>
  <si>
    <t>Izolace proti zemní vlhkosti nopovou fólií svislá, nopek v 8,0 mm, tl do 0,6 mm</t>
  </si>
  <si>
    <t>-1633929817</t>
  </si>
  <si>
    <t>Izolace proti zemní vlhkosti a beztlakové vodě nopovými fóliemi na ploše svislé S vrstva ochranná, odvětrávací a drenážní výška nopku 8,0 mm, tl. fólie do 0,6 mm</t>
  </si>
  <si>
    <t>106</t>
  </si>
  <si>
    <t>711161383</t>
  </si>
  <si>
    <t>Izolace proti zemní vlhkosti nopovou fólií ukončení horní lištou</t>
  </si>
  <si>
    <t>2112088717</t>
  </si>
  <si>
    <t>Izolace proti zemní vlhkosti a beztlakové vodě nopovými fóliemi ostatní ukončení izolace lištou</t>
  </si>
  <si>
    <t>2*(9,66+12,86)</t>
  </si>
  <si>
    <t>107</t>
  </si>
  <si>
    <t>998711201</t>
  </si>
  <si>
    <t>Přesun hmot procentní pro izolace proti vodě, vlhkosti a plynům v objektech v do 6 m</t>
  </si>
  <si>
    <t>%</t>
  </si>
  <si>
    <t>-41941067</t>
  </si>
  <si>
    <t xml:space="preserve">Přesun hmot pro izolace proti vodě, vlhkosti a plynům  stanovený procentní sazbou (%) z ceny vodorovná dopravní vzdálenost do 50 m v objektech výšky do 6 m</t>
  </si>
  <si>
    <t>712</t>
  </si>
  <si>
    <t>Povlakové krytiny</t>
  </si>
  <si>
    <t>108</t>
  </si>
  <si>
    <t>712300920R</t>
  </si>
  <si>
    <t>Náklady na kontrolu a opravu střešního pláště, proříznutí bublin a jejich zatavení, vč. dodávky materiálu</t>
  </si>
  <si>
    <t>-1378493077</t>
  </si>
  <si>
    <t xml:space="preserve">Opravy povlakové krytiny střech plochých do 10°  Příplatek k ceně za správkový kus NAIP přitavením</t>
  </si>
  <si>
    <t>uvažováno 30% z plochy</t>
  </si>
  <si>
    <t>12,7*5,6*0,3</t>
  </si>
  <si>
    <t>3,2*3,8*0,3</t>
  </si>
  <si>
    <t>109</t>
  </si>
  <si>
    <t>712311111</t>
  </si>
  <si>
    <t>Provedení povlakové krytiny střech do 10° za studena suspenzí asfaltovou</t>
  </si>
  <si>
    <t>1890390260</t>
  </si>
  <si>
    <t xml:space="preserve">Provedení povlakové krytiny střech plochých do 10° natěradly a tmely za studena  nátěrem suspensí asfaltovou</t>
  </si>
  <si>
    <t>12,7*5,6</t>
  </si>
  <si>
    <t>3,2*3,8</t>
  </si>
  <si>
    <t>vytažení na atiku</t>
  </si>
  <si>
    <t>2*(12,7+8,8)*0,5</t>
  </si>
  <si>
    <t>110</t>
  </si>
  <si>
    <t>11163346</t>
  </si>
  <si>
    <t>suspenze hydroizolační asfaltová pro opravu střech</t>
  </si>
  <si>
    <t>430472763</t>
  </si>
  <si>
    <t>Poznámka k položce:_x000d_
Spotřeba: 0,75 kg/m2</t>
  </si>
  <si>
    <t>104,78*0,001 'Přepočtené koeficientem množství</t>
  </si>
  <si>
    <t>111</t>
  </si>
  <si>
    <t>712331111</t>
  </si>
  <si>
    <t>Provedení povlakové krytiny střech do 10° podkladní vrstvy pásy na sucho samolepící</t>
  </si>
  <si>
    <t>-1681388818</t>
  </si>
  <si>
    <t xml:space="preserve">Provedení povlakové krytiny střech plochých do 10° pásy na sucho  podkladní samolepící asfaltový pás</t>
  </si>
  <si>
    <t>13,67*6,24</t>
  </si>
  <si>
    <t>3,4*4,82</t>
  </si>
  <si>
    <t>2*(12,7+8,8)*0,55</t>
  </si>
  <si>
    <t>112</t>
  </si>
  <si>
    <t>62866281</t>
  </si>
  <si>
    <t>pás asfaltový samolepicí modifikovaný SBS tl 3mm s vložkou ze skleněné tkaniny se spalitelnou fólií nebo jemnozrnným minerálním posypem nebo textilií na horním povrchu</t>
  </si>
  <si>
    <t>-495620372</t>
  </si>
  <si>
    <t>125,339*1,15 'Přepočtené koeficientem množství</t>
  </si>
  <si>
    <t>113</t>
  </si>
  <si>
    <t>712341559</t>
  </si>
  <si>
    <t>Provedení povlakové krytiny střech do 10° pásy NAIP přitavením v plné ploše</t>
  </si>
  <si>
    <t>796266848</t>
  </si>
  <si>
    <t xml:space="preserve">Provedení povlakové krytiny střech plochých do 10° pásy přitavením  NAIP v plné ploše</t>
  </si>
  <si>
    <t>114</t>
  </si>
  <si>
    <t>62836110</t>
  </si>
  <si>
    <t>pás asfaltový natavitelný oxidovaný tl. 4mm s vložkou z hliníkové fólie / hliníkové fólie s textilií, se spalitelnou PE folií nebo jemnozrnným minerálním posypem</t>
  </si>
  <si>
    <t>1041284199</t>
  </si>
  <si>
    <t>104,78*1,15 'Přepočtené koeficientem množství</t>
  </si>
  <si>
    <t>115</t>
  </si>
  <si>
    <t>712341559,1</t>
  </si>
  <si>
    <t>1255381964</t>
  </si>
  <si>
    <t>116</t>
  </si>
  <si>
    <t>62855011</t>
  </si>
  <si>
    <t>pás asfaltový natavitelný modifikovaný SBS tl 5,3mm s vložkou z polyesterové rohože a hrubozrnným břidličným posypem na horním povrchu</t>
  </si>
  <si>
    <t>1869618412</t>
  </si>
  <si>
    <t>117</t>
  </si>
  <si>
    <t>998712201</t>
  </si>
  <si>
    <t>Přesun hmot procentní pro krytiny povlakové v objektech v do 6 m</t>
  </si>
  <si>
    <t>-250153566</t>
  </si>
  <si>
    <t>Přesun hmot pro povlakové krytiny stanovený procentní sazbou (%) z ceny vodorovná dopravní vzdálenost do 50 m v objektech výšky do 6 m</t>
  </si>
  <si>
    <t>713</t>
  </si>
  <si>
    <t>Izolace tepelné</t>
  </si>
  <si>
    <t>118</t>
  </si>
  <si>
    <t>713141111</t>
  </si>
  <si>
    <t>Montáž izolace tepelné střech plochých lepené asfaltem plně 1 vrstva rohoží, pásů, dílců, desek</t>
  </si>
  <si>
    <t>-1995375157</t>
  </si>
  <si>
    <t>Montáž tepelné izolace střech plochých rohožemi, pásy, deskami, dílci, bloky (izolační materiál ve specifikaci) přilepenými asfaltem za horka zplna, jednovrstvá</t>
  </si>
  <si>
    <t>EPS 150S tl.100mm</t>
  </si>
  <si>
    <t>navýšení atiky XPS tl.50mm</t>
  </si>
  <si>
    <t>2*(13,35+9,5)*0,5</t>
  </si>
  <si>
    <t>119</t>
  </si>
  <si>
    <t>28375914</t>
  </si>
  <si>
    <t>deska EPS 150 pro trvalé zatížení v tlaku (max. 3000 kg/m2) tl 100mm</t>
  </si>
  <si>
    <t>-1612946418</t>
  </si>
  <si>
    <t>104,78*1,05 'Přepočtené koeficientem množství</t>
  </si>
  <si>
    <t>120</t>
  </si>
  <si>
    <t>28376366</t>
  </si>
  <si>
    <t>deska XPS hladký povrch λ=0,034 tl 50mm</t>
  </si>
  <si>
    <t>486777095</t>
  </si>
  <si>
    <t>22,8*1,1 'Přepočtené koeficientem množství</t>
  </si>
  <si>
    <t>121</t>
  </si>
  <si>
    <t>998713201</t>
  </si>
  <si>
    <t>Přesun hmot procentní pro izolace tepelné v objektech v do 6 m</t>
  </si>
  <si>
    <t>883337147</t>
  </si>
  <si>
    <t>Přesun hmot pro izolace tepelné stanovený procentní sazbou (%) z ceny vodorovná dopravní vzdálenost do 50 m v objektech výšky do 6 m</t>
  </si>
  <si>
    <t>721</t>
  </si>
  <si>
    <t>Zdravotechnika - vnitřní kanalizace</t>
  </si>
  <si>
    <t>122</t>
  </si>
  <si>
    <t>721233214</t>
  </si>
  <si>
    <t>Střešní vtok polypropylen PP pro pochůzné střechy svislý odtok DN 160</t>
  </si>
  <si>
    <t>-1260339126</t>
  </si>
  <si>
    <t>Střešní vtoky (vpusti) polypropylenové (PP) pro pochůzné střechy s odtokem svislým DN 160</t>
  </si>
  <si>
    <t>Poznámka k položce:_x000d_
viz TZ př.č. D.1.1.2.1 a v.č. D.1.1.2.2 až 17_x000d_
osazen do stávající vpusti</t>
  </si>
  <si>
    <t>123</t>
  </si>
  <si>
    <t>998721201</t>
  </si>
  <si>
    <t>Přesun hmot procentní pro vnitřní kanalizace v objektech v do 6 m</t>
  </si>
  <si>
    <t>545232947</t>
  </si>
  <si>
    <t xml:space="preserve">Přesun hmot pro vnitřní kanalizace  stanovený procentní sazbou (%) z ceny vodorovná dopravní vzdálenost do 50 m v objektech výšky do 6 m</t>
  </si>
  <si>
    <t>725</t>
  </si>
  <si>
    <t>Zdravotechnika - zařizovací předměty</t>
  </si>
  <si>
    <t>124</t>
  </si>
  <si>
    <t>725110811</t>
  </si>
  <si>
    <t>Demontáž klozetů splachovací s nádrží</t>
  </si>
  <si>
    <t>1690314023</t>
  </si>
  <si>
    <t xml:space="preserve">Demontáž klozetů  splachovacích s nádrží nebo tlakovým splachovačem</t>
  </si>
  <si>
    <t>125</t>
  </si>
  <si>
    <t>725210821</t>
  </si>
  <si>
    <t>Demontáž umyvadel bez výtokových armatur</t>
  </si>
  <si>
    <t>1911044528</t>
  </si>
  <si>
    <t xml:space="preserve">Demontáž umyvadel  bez výtokových armatur umyvadel</t>
  </si>
  <si>
    <t>126</t>
  </si>
  <si>
    <t>725310821</t>
  </si>
  <si>
    <t>Demontáž dřez jednoduchý na ocelové konzole bez výtokových armatur</t>
  </si>
  <si>
    <t>-195726485</t>
  </si>
  <si>
    <t xml:space="preserve">Demontáž dřezů jednodílných  bez výtokových armatur na konzolách</t>
  </si>
  <si>
    <t>127</t>
  </si>
  <si>
    <t>725820801</t>
  </si>
  <si>
    <t>Demontáž baterie nástěnné do G 3 / 4</t>
  </si>
  <si>
    <t>790020351</t>
  </si>
  <si>
    <t xml:space="preserve">Demontáž baterií  nástěnných do G 3/4</t>
  </si>
  <si>
    <t>751</t>
  </si>
  <si>
    <t>Vzduchotechnika</t>
  </si>
  <si>
    <t>128</t>
  </si>
  <si>
    <t>751,1-R</t>
  </si>
  <si>
    <t>Dodávka + motnáž axiální ventilátor průměru 150mm, vč. zpětné klapky, plastového VZT potrubí přes stěnu (ventilátor koupelnový s časovým doběhem a spínám společně s osvětlením místnosti)</t>
  </si>
  <si>
    <t>1933308904</t>
  </si>
  <si>
    <t>Dodávka + motnáž axiální ventilátor průměru 150mm, vč. zpětné klapky, plastového VZT potrubí přes stěnu (ventilátor koupelnový s časovým doběhem a spínám společně s osvětlením místnosti</t>
  </si>
  <si>
    <t>129</t>
  </si>
  <si>
    <t>751,2-R</t>
  </si>
  <si>
    <t>Z/8 - Dodávka + motnáž klimatizační jednotka typu SPLIT vč. ovládání, instalačního potrubí, kotevních prvků a podsady pro upevnění na střechu. Kompletní dodávka vč. prostupů přes střechu a zatěsnění</t>
  </si>
  <si>
    <t>1195459266</t>
  </si>
  <si>
    <t>762</t>
  </si>
  <si>
    <t>Konstrukce tesařské</t>
  </si>
  <si>
    <t>130</t>
  </si>
  <si>
    <t>762421016R</t>
  </si>
  <si>
    <t>Podklad z desek OSB tl 22 mm na atice kotvených do zdiva atky</t>
  </si>
  <si>
    <t>637182668</t>
  </si>
  <si>
    <t>pro K1</t>
  </si>
  <si>
    <t>24*0,7</t>
  </si>
  <si>
    <t>pro K2</t>
  </si>
  <si>
    <t>24,5*0,5</t>
  </si>
  <si>
    <t>131</t>
  </si>
  <si>
    <t>998762201</t>
  </si>
  <si>
    <t>Přesun hmot procentní pro kce tesařské v objektech v do 6 m</t>
  </si>
  <si>
    <t>-523194579</t>
  </si>
  <si>
    <t xml:space="preserve">Přesun hmot pro konstrukce tesařské  stanovený procentní sazbou (%) z ceny vodorovná dopravní vzdálenost do 50 m v objektech výšky do 6 m</t>
  </si>
  <si>
    <t>763</t>
  </si>
  <si>
    <t>Konstrukce suché výstavby</t>
  </si>
  <si>
    <t>132</t>
  </si>
  <si>
    <t>763121426</t>
  </si>
  <si>
    <t>SDK stěna předsazená tl 112,5 mm profil CW+UW 100 deska 1xH2 12,5 bez izolace EI 15</t>
  </si>
  <si>
    <t>-997298261</t>
  </si>
  <si>
    <t>Stěna předsazená ze sádrokartonových desek s nosnou konstrukcí z ocelových profilů CW, UW jednoduše opláštěná deskou impregnovanou H2 tl. 12,5 mm bez izolace, EI 15, stěna tl. 112,5 mm, profil 100</t>
  </si>
  <si>
    <t>obestavění modulu pro závěsné wc</t>
  </si>
  <si>
    <t>(2,25+0,9+0,9)*1,2</t>
  </si>
  <si>
    <t>764</t>
  </si>
  <si>
    <t>Konstrukce klempířské</t>
  </si>
  <si>
    <t>133</t>
  </si>
  <si>
    <t>764001821</t>
  </si>
  <si>
    <t>Demontáž krytiny ze svitků nebo tabulí do suti</t>
  </si>
  <si>
    <t>1794647177</t>
  </si>
  <si>
    <t>Demontáž klempířských konstrukcí krytiny ze svitků nebo tabulí do suti</t>
  </si>
  <si>
    <t>"D12" 2</t>
  </si>
  <si>
    <t>134</t>
  </si>
  <si>
    <t>764002841</t>
  </si>
  <si>
    <t>Demontáž oplechování horních ploch zdí a nadezdívek do suti</t>
  </si>
  <si>
    <t>271903197</t>
  </si>
  <si>
    <t>Demontáž klempířských konstrukcí oplechování horních ploch zdí a nadezdívek do suti</t>
  </si>
  <si>
    <t>"D10" 24</t>
  </si>
  <si>
    <t>"D11" 22</t>
  </si>
  <si>
    <t>135</t>
  </si>
  <si>
    <t>764111641</t>
  </si>
  <si>
    <t>K/3 - Krytina střechy rovné drážkováním ze svitků z Pz plechu tl.0,7mm s povrchovou úpravou do rš 670 mm sklonu do 30°, barva RAL 9006</t>
  </si>
  <si>
    <t>320088923</t>
  </si>
  <si>
    <t>Krytina ze svitků nebo z taškových tabulí z pozinkovaného plechu s povrchovou úpravou s úpravou u okapů, prostupů a výčnělků střechy rovné drážkováním ze svitků do rš 670 mm, sklon střechy do 30°</t>
  </si>
  <si>
    <t>Poznámka k položce:_x000d_
viz TZ př.č. D.1.1.2.1 a v.č. D.1.1.2.2 až 17_x000d_
přesný odstín určí investor</t>
  </si>
  <si>
    <t>136</t>
  </si>
  <si>
    <t>764214608</t>
  </si>
  <si>
    <t>K/2 - Oplechování horních ploch a atik bez rohů z Pz tl.0,7mm s povrch úpravou mechanicky kotvené rš 700 mm, barva RAL 9006</t>
  </si>
  <si>
    <t>-100308059</t>
  </si>
  <si>
    <t>Oplechování horních ploch zdí a nadezdívek (atik) z pozinkovaného plechu s povrchovou úpravou mechanicky kotvené rš 750 mm</t>
  </si>
  <si>
    <t>24,5</t>
  </si>
  <si>
    <t>137</t>
  </si>
  <si>
    <t>764214611</t>
  </si>
  <si>
    <t>K/1 - Oplechování horních ploch a atik bez rohů z Pz tl.0,7mm s povrch úpravou mechanicky kotvené rš 900mm, barva RAL 9006</t>
  </si>
  <si>
    <t>681755100</t>
  </si>
  <si>
    <t>Oplechování horních ploch zdí a nadezdívek (atik) z pozinkovaného plechu s povrchovou úpravou mechanicky kotvené přes rš 800 mm</t>
  </si>
  <si>
    <t>24*0,9</t>
  </si>
  <si>
    <t>138</t>
  </si>
  <si>
    <t>998764201</t>
  </si>
  <si>
    <t>Přesun hmot procentní pro konstrukce klempířské v objektech v do 6 m</t>
  </si>
  <si>
    <t>206144714</t>
  </si>
  <si>
    <t>Přesun hmot pro konstrukce klempířské stanovený procentní sazbou (%) z ceny vodorovná dopravní vzdálenost do 50 m v objektech výšky do 6 m</t>
  </si>
  <si>
    <t>766</t>
  </si>
  <si>
    <t>Konstrukce truhlářské</t>
  </si>
  <si>
    <t>139</t>
  </si>
  <si>
    <t>766,1-R</t>
  </si>
  <si>
    <t xml:space="preserve">D1 - Dodávka + montáž dveře vnitřní 700x1970mm, plné, povrchová úprava CPL laminát, vč. zámků a kování, vč. zárubně s těsněním, vč. štítku  s učelem místnosti</t>
  </si>
  <si>
    <t>471525429</t>
  </si>
  <si>
    <t xml:space="preserve">Dodávka + montáž dveře vnitřní 700x1970mm, plné, povrchová úprava CPL laminát, vč. zámků a kování, vč. zárubně s těsněním, vč. štítku  s učelem místnosti</t>
  </si>
  <si>
    <t xml:space="preserve">Poznámka k položce:_x000d_
viz TZ př.č. D.1.1.2.1 a v.č. D.1.1.2.2 až 17_x000d_
Přesný  typ bude upřesněn investorem v rámci stavby</t>
  </si>
  <si>
    <t>140</t>
  </si>
  <si>
    <t>766,2-R</t>
  </si>
  <si>
    <t xml:space="preserve">D2 - Dodávka + montáž dveře vnitřní 800x1970mm, plné, povrchová úprava CPL laminát, vč. zámků a kování, vč. zárubně s těsněním, vč. štítku  s učelem místnosti</t>
  </si>
  <si>
    <t>1307007578</t>
  </si>
  <si>
    <t xml:space="preserve">Dodávka + montáž dveře vnitřní 800x1970mm, plné, povrchová úprava CPL laminát, vč. zámků a kování, vč. zárubně s těsněním, vč. štítku  s učelem místnosti</t>
  </si>
  <si>
    <t>3+2</t>
  </si>
  <si>
    <t>141</t>
  </si>
  <si>
    <t>766,3-R</t>
  </si>
  <si>
    <t>D4 - Dodávka + montáž okno plastové 1500x1050mm, otevíravé a sklápěcí, vč. kování, vč. parapetů</t>
  </si>
  <si>
    <t>141832463</t>
  </si>
  <si>
    <t xml:space="preserve">Dodávka + montáž Plastové okno 1500/1050mm z min.6-ti komorových profilů se středovým těsněním, minimální stavební tloušťky 80 mm a kováním zajišťujícím mikroventilaci, se součinitelem prostupu těmito okny Umax=1,2 W.m-2.K-1. Profil oken bude třídy A z prvotního plastu (ne recyklátu).  Křídla otvíravá s možností jednoho větracího křídla v sestavě.
Zasklení bude provedeno izolačním dvojsklem min.tloušťky 24mm (4mm sklo,16mm rámeček,4 mm sklo) s "teplým" distančním rámečkem omezujícím rosení skel
Okna budou osazena včetně nových plastových 
vnitřních parapetních desek do šířky 300mm 
a venkovními poplastovanými parapety R.Š. do 
250mm</t>
  </si>
  <si>
    <t>Poznámka k položce:_x000d_
viz TZ př.č. D.1.1.2.1 a v.č. D.1.1.2.2 až 17_x000d_
Barva rámu oken dle požadavků investora. Bude upřesněna v rámci stavby - uvažovat s příplatkovým odstínem.</t>
  </si>
  <si>
    <t>142</t>
  </si>
  <si>
    <t>766,4-R</t>
  </si>
  <si>
    <t>D5 - Dodávka + montáž okno plastové 1200x1300mm, otevíravé a sklápěcí, vč. kování, vč. parapetů</t>
  </si>
  <si>
    <t>-1469213545</t>
  </si>
  <si>
    <t xml:space="preserve">Dodávka + montáž Plastové okno 1200/1300mm z min.6-ti komorových profilů se středovým těsněním, minimální stavební tloušťky 80 mm a kováním zajišťujícím mikroventilaci, se součinitelem prostupu těmito okny Umax=1,2 W.m-2.K-1. Profil oken bude třídy A z prvotního plastu (ne recyklátu).  Křídla otvíravá s možností jednoho větracího křídla v sestavě.
Zasklení bude provedeno izolačním dvojsklem min.tloušťky 24mm (4mm sklo,16mm rámeček,4 mm sklo) s "teplým" distančním rámečkem omezujícím rosení skel
Okna budou osazena včetně nových plastových 
vnitřních parapetních desek do šířky 300mm 
a venkovními poplastovanými parapety R.Š. do 
250mm</t>
  </si>
  <si>
    <t>143</t>
  </si>
  <si>
    <t>766,6-R</t>
  </si>
  <si>
    <t>D6 - Dodávka + montáž okno plastové 900x900mm, otevíravé a sklápěcí, vč. kování, vč. parapetů</t>
  </si>
  <si>
    <t>2049972485</t>
  </si>
  <si>
    <t xml:space="preserve">Dodávka + montáž Plastové okno 900/900mm z min.6-ti komorových profilů se středovým těsněním, minimální stavební tloušťky 80 mm a kováním zajišťujícím mikroventilaci, se součinitelem prostupu těmito okny Umax=1,2 W.m-2.K-1. Profil oken bude třídy A z prvotního plastu (ne recyklátu).  Křídla otvíravá s možností jednoho větracího křídla v sestavě.
Zasklení bude provedeno izolačním dvojsklem min.tloušťky 24mm (4mm sklo,16mm rámeček,4 mm sklo) s "teplým" distančním rámečkem omezujícím rosení skel
Okna budou osazena včetně nových plastových 
vnitřních parapetních desek do šířky 300mm 
a venkovními poplastovanými parapety R.Š. do 
250mm</t>
  </si>
  <si>
    <t>144</t>
  </si>
  <si>
    <t>766441811</t>
  </si>
  <si>
    <t>Demontáž parapetních desek dřevěných nebo plastových šířky do 30 cm délky do 1,0 m</t>
  </si>
  <si>
    <t>-1677820989</t>
  </si>
  <si>
    <t>Demontáž parapetních desek dřevěných nebo plastových šířky do 300 mm délky do 1m</t>
  </si>
  <si>
    <t>145</t>
  </si>
  <si>
    <t>766441821</t>
  </si>
  <si>
    <t>Demontáž parapetních desek dřevěných nebo plastových šířky do 30 cm délky přes 1,0 m</t>
  </si>
  <si>
    <t>1475224739</t>
  </si>
  <si>
    <t>Demontáž parapetních desek dřevěných nebo plastových šířky do 300 mm délky přes 1m</t>
  </si>
  <si>
    <t>4+3</t>
  </si>
  <si>
    <t>146</t>
  </si>
  <si>
    <t>7666,1-R</t>
  </si>
  <si>
    <t xml:space="preserve">Dodávka + montáž těsnící pásky po obvodu vnější a vnitřní </t>
  </si>
  <si>
    <t>1889212173</t>
  </si>
  <si>
    <t>Dodávka + montáž těsnící pásky po obvodu vnější a vnitřní 
Venkovní výplně otvorů budou namontovány dle standartu ETICS, bude použito parotěsných a paropropustných těsnících pásků, 3D pěn apod</t>
  </si>
  <si>
    <t>"D3" 2,15+0,9+2,15</t>
  </si>
  <si>
    <t>"D4" 2*(1,5+1,05)*5</t>
  </si>
  <si>
    <t>"D5" 2*(1,2+1,3)*2</t>
  </si>
  <si>
    <t>"D6" 2*(0,9+0,9)*4</t>
  </si>
  <si>
    <t>767</t>
  </si>
  <si>
    <t>Konstrukce zámečnické</t>
  </si>
  <si>
    <t>147</t>
  </si>
  <si>
    <t>767,1-R</t>
  </si>
  <si>
    <t>Demontáž okenních ocelových mříží 1200x1500mm, vč. odvozu a likdvidace</t>
  </si>
  <si>
    <t>-343051284</t>
  </si>
  <si>
    <t>"D9" 2</t>
  </si>
  <si>
    <t>148</t>
  </si>
  <si>
    <t>767,2-R</t>
  </si>
  <si>
    <t>Z/1 - Dodávka + montáž ocelová okenní venkovní mříž 1500x1050, kotvené pomocí chem. kotev, materiál žárový pozink</t>
  </si>
  <si>
    <t>kg</t>
  </si>
  <si>
    <t>480224479</t>
  </si>
  <si>
    <t>5*70</t>
  </si>
  <si>
    <t>149</t>
  </si>
  <si>
    <t>767,3-R</t>
  </si>
  <si>
    <t>Z/2 - Dodávka + montáž ocelová okenní venkovní mříž 1200x1300, kotvené pomocí chem. kotev, materiál žárový pozink</t>
  </si>
  <si>
    <t>-860366685</t>
  </si>
  <si>
    <t>2*80</t>
  </si>
  <si>
    <t>150</t>
  </si>
  <si>
    <t>767,4-R</t>
  </si>
  <si>
    <t>Z/3 - Dodávka + montáž ocelová okenní venkovní mříž 900x900, kotvené pomocí chem. kotev, materiál žárový pozink</t>
  </si>
  <si>
    <t>1521158632</t>
  </si>
  <si>
    <t>4*60</t>
  </si>
  <si>
    <t>151</t>
  </si>
  <si>
    <t>767,5-R</t>
  </si>
  <si>
    <t>Z/4 - Dodávka + montáž markýza 1200x600mm</t>
  </si>
  <si>
    <t>318147982</t>
  </si>
  <si>
    <t xml:space="preserve">Z/4 - Dodávka + montáž Markýza (přístřešek) 1200/600mm. Bude se jednat atypickou ocelovou konstrukci se skleněným bezpečnostním zasklením. Kotevní bude proveden pomocí distančních kotev  určených pro kotevní přes tepelný izolant a kotevních nerezových táhel. Markýza  bude  žárově pozinkovaná (zinkováním v tl. 80Mi (90% zinku 10%hliník).  
Jedná se o atypický výrobek jehož návrh bude součástí dílenské dokumentace vybraného  zhotovitele.</t>
  </si>
  <si>
    <t>152</t>
  </si>
  <si>
    <t>767,6-R</t>
  </si>
  <si>
    <t>Z/5 - Dodávka + montáž držák stavěcí tyče na podlaze</t>
  </si>
  <si>
    <t>1555710402</t>
  </si>
  <si>
    <t xml:space="preserve">Z/5 - Dodávka + montáž Držák stavěcí tyče umístěn na podlaze . Zámečnický ocelový výrobek. Rám vyroben z profilů L50/5  +  výplň plech tl. 4 mm. 
Celá konstrukce po svaření bude žárově pozinkovaná  (zinkováním v tl. 80Mi (90% zinku 10%hliník).  
Jedná se o atypický výrobek jehož návrh bude  součástí dílenské dokumentace vybraného zhotovitele.</t>
  </si>
  <si>
    <t>153</t>
  </si>
  <si>
    <t>767,7-R</t>
  </si>
  <si>
    <t>D/3 - Dodávka + montáž dveře vstupní hliníkové 900x2150mm, jednokřídlové, otočné, plné, zateplené Umax=1,7W/m2K, vč. samozavírače</t>
  </si>
  <si>
    <t>-409932618</t>
  </si>
  <si>
    <t xml:space="preserve">D/3 - Dodávka + montáž Dveře vstupní plné  900/2150mm - hliníkové, otočné, jednokřídlé, plné, zateplené,  Umax=1,7 W.m-2.K-1. vč. samozávírače s kluzným ramenem, na spodní straně dveřního křídla plastový kartáč, interiér klika, exteriér koule, bezpečností zámek (FAB)</t>
  </si>
  <si>
    <t>Poznámka k položce:_x000d_
viz TZ př.č. D.1.1.2.1 a v.č. D.1.1.2.2 až 17_x000d_
Barva rámu a dveří dle požadavků investora. Bude upřesněna v rámci stavby - uvažovat s příplatkovým odstínem.</t>
  </si>
  <si>
    <t>154</t>
  </si>
  <si>
    <t>767,8-R</t>
  </si>
  <si>
    <t>Z/6 - Dodávka + montáž sestava dělící wc příčky, 2ks dveří</t>
  </si>
  <si>
    <t>-857525926</t>
  </si>
  <si>
    <t>Z/6 - Dodávka + montáž Sestava dělící wc příčky, materiál dřevotříska s oboustranně zalisovaným laminátem tl. 22 mm, hliníkové eloxované rámy. světlá výška 150 mm nad podlahou, kotvení do keramické dlažby podlahy a do stěn. Výška 2200 mm. Dveře šířky 700 mm, kování: klika/klika, matný nerez, zámek wc kombinace. Doplňky: pantové samozavírače, pryžové dorazy dveří. Podstavec nerez</t>
  </si>
  <si>
    <t>155</t>
  </si>
  <si>
    <t>767,9-R</t>
  </si>
  <si>
    <t>Z/7 - Dodávka + montáž sestava dělící wc příčky, 3ks dveří</t>
  </si>
  <si>
    <t>34662186</t>
  </si>
  <si>
    <t>Z/7 - Dodávka + montáž Sestava dělící wc příčky, materiál dřevotříska s oboustranně zalisovaným laminátem tl. 22 mm, hliníkové eloxované rámy. světlá výška 150 mm nad podlahou, kotvení do keramické dlažby podlahy a do stěn. Výška 2200 mm. Dveře šířky 700 mm, kování: klika/klika, matný nerez, zámek wc kombinace. Doplňky: pantové samozavírače, pryžové dorazy dveří. Podstavec nerez</t>
  </si>
  <si>
    <t>771</t>
  </si>
  <si>
    <t>Podlahy z dlaždic</t>
  </si>
  <si>
    <t>156</t>
  </si>
  <si>
    <t>771573810</t>
  </si>
  <si>
    <t>Demontáž podlah z dlaždic keramických lepených</t>
  </si>
  <si>
    <t>-116232756</t>
  </si>
  <si>
    <t>"č.m.02" 2,7</t>
  </si>
  <si>
    <t>"č.m.03" 2,7</t>
  </si>
  <si>
    <t>"č.m.04" 4,74</t>
  </si>
  <si>
    <t>"č.m.05" 5,08</t>
  </si>
  <si>
    <t>"č.m.06" 4,66</t>
  </si>
  <si>
    <t>"č.m.07" 7,28</t>
  </si>
  <si>
    <t>"č.m.08" 14,4</t>
  </si>
  <si>
    <t>157</t>
  </si>
  <si>
    <t>771,1-R</t>
  </si>
  <si>
    <t>Příplatek za použití dilatačních nerezových lišt</t>
  </si>
  <si>
    <t>754323031</t>
  </si>
  <si>
    <t>158</t>
  </si>
  <si>
    <t>771151024</t>
  </si>
  <si>
    <t>Samonivelační stěrka podlah pevnosti 30 MPa tl 10 mm, vč. penetrace</t>
  </si>
  <si>
    <t>-1220552957</t>
  </si>
  <si>
    <t>Příprava podkladu před provedením dlažby samonivelační stěrka min.pevnosti 30 MPa, tloušťky přes 8 do 10 mm</t>
  </si>
  <si>
    <t>159</t>
  </si>
  <si>
    <t>771574113</t>
  </si>
  <si>
    <t>Montáž podlah keramických hladkých lepených flexibilním lepidlem do 19 ks/m2</t>
  </si>
  <si>
    <t>513605574</t>
  </si>
  <si>
    <t>Montáž podlah z dlaždic keramických lepených flexibilním lepidlem maloformátových hladkých přes 12 do 19 ks/m2</t>
  </si>
  <si>
    <t>"č.n.10" 11,02</t>
  </si>
  <si>
    <t>160</t>
  </si>
  <si>
    <t>59761444</t>
  </si>
  <si>
    <t xml:space="preserve">keramická dlažba protiskluzová do pružného tmelu (flexi lepidlo), spárovací hmota ukazatel nebezpečí uklouznutí dlažby R10 (DIN 51130), Protiskluznost B součinitel smykového tření dlažby µ &gt; 0,6 (ČSN 74 4507)  </t>
  </si>
  <si>
    <t>1533111505</t>
  </si>
  <si>
    <t xml:space="preserve">Poznámka k položce:_x000d_
Přesný výrobek keramického obkladu bude upřesněn investorem v rámci příprav stavby </t>
  </si>
  <si>
    <t>P2</t>
  </si>
  <si>
    <t>17,59*1,1 'Přepočtené koeficientem množství</t>
  </si>
  <si>
    <t>161</t>
  </si>
  <si>
    <t>59761445</t>
  </si>
  <si>
    <t xml:space="preserve">keramická dlažba protiskluzová do pružného tmelu (flexi lepidla), spárovací hmota ukazatel nebezpečí uklouznutí dlažby R9 (DIN 51130), Protiskluznost A součinitel smykového tření dlažby µ &gt; 0,6 (ČSN 74 4507)  </t>
  </si>
  <si>
    <t>-189732209</t>
  </si>
  <si>
    <t>P1</t>
  </si>
  <si>
    <t>49,84*1,1 'Přepočtené koeficientem množství</t>
  </si>
  <si>
    <t>162</t>
  </si>
  <si>
    <t>771577114</t>
  </si>
  <si>
    <t>Příplatek k montáž podlah keramických za spárování tmelem dvousložkovým</t>
  </si>
  <si>
    <t>-176345397</t>
  </si>
  <si>
    <t>Montáž podlah z dlaždic keramických lepených flexibilním lepidlem Příplatek k cenám za dvousložkový spárovací tmel</t>
  </si>
  <si>
    <t>163</t>
  </si>
  <si>
    <t>771121011</t>
  </si>
  <si>
    <t>Nátěr penetrační na podlahu</t>
  </si>
  <si>
    <t>1801644129</t>
  </si>
  <si>
    <t>Příprava podkladu před provedením dlažby nátěr penetrační na podlahu</t>
  </si>
  <si>
    <t>164</t>
  </si>
  <si>
    <t>771591112</t>
  </si>
  <si>
    <t>Izolace pod dlažbu nátěrem nebo stěrkou ve dvou vrstvách - hydroizolační</t>
  </si>
  <si>
    <t>-270587030</t>
  </si>
  <si>
    <t>Izolace podlahy pod dlažbu nátěrem nebo stěrkou ve dvou vrstvách</t>
  </si>
  <si>
    <t>Poznámka k položce:_x000d_
viz TZ př.č. D.1.1.2.1 a v.č. D.1.1.2.2 až 17_x000d_
dvousložková, flexibilní, cementem pojená minerální hydroizolační stěrka proti podzemní, vzduté nebo tlakové vodě,min 4,5kg/m2</t>
  </si>
  <si>
    <t>vytažení na svislé stěny, obvod viz izolace těsnícími pásy</t>
  </si>
  <si>
    <t>30,4*0,3</t>
  </si>
  <si>
    <t>doplnění podlahy v technické místnosti</t>
  </si>
  <si>
    <t>165</t>
  </si>
  <si>
    <t>771591264</t>
  </si>
  <si>
    <t>Izolace těsnícími pásy mezi podlahou a stěnou</t>
  </si>
  <si>
    <t>-1434330794</t>
  </si>
  <si>
    <t>Izolace podlahy pod dlažbu těsnícími izolačními pásy mezi podlahou a stěnu</t>
  </si>
  <si>
    <t>Poznámka k položce:_x000d_
viz TZ př.č. D.1.1.2.1 a v.č. D.1.1.2.2 až 17_x000d_
Součástí bude systémové řešení tzn. provedení rohových bandáží apod.</t>
  </si>
  <si>
    <t>"č.m.01" 2*(2,45+3,3)</t>
  </si>
  <si>
    <t>"č.m.02" 2*(2,25+3,3)</t>
  </si>
  <si>
    <t>"č.m.04" 2*(0,9+3)</t>
  </si>
  <si>
    <t>166</t>
  </si>
  <si>
    <t>998771201</t>
  </si>
  <si>
    <t>Přesun hmot procentní pro podlahy z dlaždic v objektech v do 6 m</t>
  </si>
  <si>
    <t>1864486066</t>
  </si>
  <si>
    <t>Přesun hmot pro podlahy z dlaždic stanovený procentní sazbou (%) z ceny vodorovná dopravní vzdálenost do 50 m v objektech výšky do 6 m</t>
  </si>
  <si>
    <t>776</t>
  </si>
  <si>
    <t>Podlahy povlakové</t>
  </si>
  <si>
    <t>167</t>
  </si>
  <si>
    <t>776201811</t>
  </si>
  <si>
    <t>Demontáž lepených povlakových podlah bez podložky ručně</t>
  </si>
  <si>
    <t>502866423</t>
  </si>
  <si>
    <t>Demontáž povlakových podlahovin lepených ručně bez podložky</t>
  </si>
  <si>
    <t>"č.m.01" 7,11</t>
  </si>
  <si>
    <t>"č.m.09" 18,43</t>
  </si>
  <si>
    <t>781</t>
  </si>
  <si>
    <t>Dokončovací práce - obklady</t>
  </si>
  <si>
    <t>168</t>
  </si>
  <si>
    <t>781471810</t>
  </si>
  <si>
    <t>Demontáž obkladů z obkladaček keramických kladených do malty</t>
  </si>
  <si>
    <t>216311975</t>
  </si>
  <si>
    <t>Demontáž obkladů z dlaždic keramických kladených do malty</t>
  </si>
  <si>
    <t>vnější</t>
  </si>
  <si>
    <t>"pohled severní" 5,85*0,3+5,6*2,6-0,9*0,9*2</t>
  </si>
  <si>
    <t>"pohled západní" 5,5*2,6+3,7*0,3-1,2*1,5-1,5*1,5</t>
  </si>
  <si>
    <t>"pohled jížní" 5,7*2,6-2,45*0,2+4,5*0,3-1,2*1,5*2</t>
  </si>
  <si>
    <t>"pohled východní" 9,5*0,5</t>
  </si>
  <si>
    <t>169</t>
  </si>
  <si>
    <t>781473810</t>
  </si>
  <si>
    <t>Demontáž obkladů z obkladaček keramických lepených</t>
  </si>
  <si>
    <t>349070966</t>
  </si>
  <si>
    <t>Demontáž obkladů z dlaždic keramických lepených</t>
  </si>
  <si>
    <t>vnitřní</t>
  </si>
  <si>
    <t>"č.m.02" 2*(1,075+0,75)*2-0,6*1,97+(1,7+0,275+0,275)*2</t>
  </si>
  <si>
    <t>"č.m.03" 2*(1,075+0,75)*2-0,6*1,97+(1,7+0,275+0,275)*2</t>
  </si>
  <si>
    <t>"č.m.08" (1,2+3,8+1,9)*1,8</t>
  </si>
  <si>
    <t>170</t>
  </si>
  <si>
    <t>781121011</t>
  </si>
  <si>
    <t>Nátěr penetrační na stěnu</t>
  </si>
  <si>
    <t>-532376024</t>
  </si>
  <si>
    <t>Příprava podkladu před provedením obkladu nátěr penetrační na stěnu</t>
  </si>
  <si>
    <t>171</t>
  </si>
  <si>
    <t>781474113</t>
  </si>
  <si>
    <t>Montáž obkladů vnitřních keramických hladkých do 19 ks/m2 lepených flexibilním lepidlem</t>
  </si>
  <si>
    <t>797499839</t>
  </si>
  <si>
    <t>Montáž obkladů vnitřních stěn z dlaždic keramických lepených flexibilním lepidlem maloformátových hladkých přes 12 do 19 ks/m2</t>
  </si>
  <si>
    <t>"č.m.01" 2*(2,45+3,3)*2,2-0,7*1,97-0,9*0,9</t>
  </si>
  <si>
    <t>"č.m.02" 2*(2,25+3,3)*2,2-0,7*1,97-0,9*0,9</t>
  </si>
  <si>
    <t>"č.m.04" 2*(0,9+3)*2,2-0,8*1,97</t>
  </si>
  <si>
    <t>"č.m.05" (0,6+1,6+2,1)*1,5</t>
  </si>
  <si>
    <t>"č.m.06" (0,55+1,6)*1,5</t>
  </si>
  <si>
    <t>172</t>
  </si>
  <si>
    <t>59761071</t>
  </si>
  <si>
    <t xml:space="preserve">obklad keramický 400x200mm (barevný odstín) min. tl. 8mm </t>
  </si>
  <si>
    <t>2128804537</t>
  </si>
  <si>
    <t>70,601*1,1 'Přepočtené koeficientem množství</t>
  </si>
  <si>
    <t>173</t>
  </si>
  <si>
    <t>781477111</t>
  </si>
  <si>
    <t>Příplatek k montáži obkladů vnitřních keramických hladkých za plochu do 10 m2</t>
  </si>
  <si>
    <t>1454743815</t>
  </si>
  <si>
    <t>Montáž obkladů vnitřních stěn z dlaždic keramických Příplatek k cenám za plochu do 10 m2 jednotlivě</t>
  </si>
  <si>
    <t>174</t>
  </si>
  <si>
    <t>781477114</t>
  </si>
  <si>
    <t>Příplatek k montáži obkladů vnitřních keramických hladkých za spárování tmelem dvousložkovým</t>
  </si>
  <si>
    <t>-2028817408</t>
  </si>
  <si>
    <t>Montáž obkladů vnitřních stěn z dlaždic keramických Příplatek k cenám za dvousložkový spárovací tmel</t>
  </si>
  <si>
    <t>175</t>
  </si>
  <si>
    <t>998781201</t>
  </si>
  <si>
    <t>Přesun hmot procentní pro obklady keramické v objektech v do 6 m</t>
  </si>
  <si>
    <t>1823154303</t>
  </si>
  <si>
    <t xml:space="preserve">Přesun hmot pro obklady keramické  stanovený procentní sazbou (%) z ceny vodorovná dopravní vzdálenost do 50 m v objektech výšky do 6 m</t>
  </si>
  <si>
    <t>783</t>
  </si>
  <si>
    <t>Dokončovací práce - nátěry</t>
  </si>
  <si>
    <t>176</t>
  </si>
  <si>
    <t>783,1</t>
  </si>
  <si>
    <t>Opatření stávajících vnějších i vnitřních ocelových konstrukcí nátěrovým systémem, vč. přípravy povrchů (oškrábaní, odmaštění)</t>
  </si>
  <si>
    <t>kpl</t>
  </si>
  <si>
    <t>142450801</t>
  </si>
  <si>
    <t>784</t>
  </si>
  <si>
    <t>Dokončovací práce - malby a tapety</t>
  </si>
  <si>
    <t>177</t>
  </si>
  <si>
    <t>784181121</t>
  </si>
  <si>
    <t>Hloubková jednonásobná penetrace podkladu v místnostech výšky do 3,80 m</t>
  </si>
  <si>
    <t>879047548</t>
  </si>
  <si>
    <t>Penetrace podkladu jednonásobná hloubková v místnostech výšky do 3,80 m</t>
  </si>
  <si>
    <t>viz potažení štukem stropy</t>
  </si>
  <si>
    <t>viz potažení štukem stěny</t>
  </si>
  <si>
    <t>174,74</t>
  </si>
  <si>
    <t>178</t>
  </si>
  <si>
    <t>784221102R</t>
  </si>
  <si>
    <t>Trojnásobné bílé malby ze směsí za sucha dobře otěruvzdorných v místnostech do 3,80 m</t>
  </si>
  <si>
    <t>-1916573824</t>
  </si>
  <si>
    <t>Malby z malířských směsí otěruvzdorných za sucha trojnásobné, bílé za sucha otěruvzdorné dobře v místnostech výšky do 3,80 m</t>
  </si>
  <si>
    <t>Ost</t>
  </si>
  <si>
    <t>Ostatní</t>
  </si>
  <si>
    <t>Ost,1</t>
  </si>
  <si>
    <t>179</t>
  </si>
  <si>
    <t>Ost 01,1-R</t>
  </si>
  <si>
    <t>Náklady na provedení diagnostiky zdiva</t>
  </si>
  <si>
    <t>512</t>
  </si>
  <si>
    <t>1373331170</t>
  </si>
  <si>
    <t>180</t>
  </si>
  <si>
    <t>Ost 01,2-R</t>
  </si>
  <si>
    <t>Náklady na provedení revize a kontrolu dešťových svodů</t>
  </si>
  <si>
    <t>-1332181709</t>
  </si>
  <si>
    <t>Náklady na provedení revize a kontrolu dešťových svodů. Při této revizi bude ověřena dimenze dešťového potrubí a na základě této informace, bude navržena vhodná nová dešťová vpusť</t>
  </si>
  <si>
    <t>181</t>
  </si>
  <si>
    <t>Ost 01,3-R</t>
  </si>
  <si>
    <t>Náklady na provedení zkoušek před prováděním zateplení (odrhové zkoušky, referenční zkoušky únosnosti hnoždinek v podkladu a tahová zkouška)</t>
  </si>
  <si>
    <t>1879126226</t>
  </si>
  <si>
    <t>Ost,2</t>
  </si>
  <si>
    <t>Vnitřní vybavení</t>
  </si>
  <si>
    <t>182</t>
  </si>
  <si>
    <t>Ost 02,1-R</t>
  </si>
  <si>
    <t>Dodávka + montáž Kuchyňské linky dl. do 2,2m, vč. dřezu a vodovodní kuchyňské baterie, malé ledničky a mikrovlnky</t>
  </si>
  <si>
    <t>-1210785150</t>
  </si>
  <si>
    <t xml:space="preserve">Dodávka + montáž Kuchyňské linky dl. do 2,2m, vč. dřezu a vodovodní kuchyňské baterie, malé ledničky a mikrovlnky
(Linka bude zahrnovat spodní část uzavíratelnou dvířky a výsuvnými šuplíky a horní část pro uložení nádobí s dvířky a otevřenou skříňku pro umístění mikrovlné trouby. Linka bude obsahovat pracovní desku. </t>
  </si>
  <si>
    <t>Poznámka k položce:_x000d_
viz TZ př. č. D.1.1.2.1</t>
  </si>
  <si>
    <t>183</t>
  </si>
  <si>
    <t>Ost 02,2-R</t>
  </si>
  <si>
    <t>Dodávka + montáž Dřevěný stůl vč. 6-ti židlí</t>
  </si>
  <si>
    <t>-610867725</t>
  </si>
  <si>
    <t>184</t>
  </si>
  <si>
    <t>Ost 02,3-R</t>
  </si>
  <si>
    <t>Dodávka + montáž Rozkládací pohovka o max. délce 1,8 m v textilní úpravě</t>
  </si>
  <si>
    <t>1628895650</t>
  </si>
  <si>
    <t>185</t>
  </si>
  <si>
    <t>Ost 02,4-R</t>
  </si>
  <si>
    <t>Dodávka + montáž Pracovní stůl tvaru L 1500x2500mm vč. držáku na monitor, úložného boxu se zásuvkami.</t>
  </si>
  <si>
    <t>-855293584</t>
  </si>
  <si>
    <t>Poznámka k položce:_x000d_
viz TZ př. č. D.1.1.2.1_x000d_
Jedná se o atypický truhlářský výrobek. Návrh bude proveden v rámci DD a odsouhlašen zástupci investora</t>
  </si>
  <si>
    <t>186</t>
  </si>
  <si>
    <t>Ost 02,5-R</t>
  </si>
  <si>
    <t>Dodávka + montáž Pracovní židle zátěžová pro nonstop provoz</t>
  </si>
  <si>
    <t>2093318329</t>
  </si>
  <si>
    <t>187</t>
  </si>
  <si>
    <t>Ost 02,6-R</t>
  </si>
  <si>
    <t xml:space="preserve">Dodávka + montáž Dřevěná šatní skříň  1200/500 výšky min. 2000mm  – atypická výroba. Součástí bude vnitřní členění a vybavení pro odkládání oblečení a obuvy</t>
  </si>
  <si>
    <t>768690369</t>
  </si>
  <si>
    <t>Poznámka k položce:_x000d_
viz TZ př. č. D.1.1.2.1_x000d_
Návrh bude proveden v rámci DD a odsouhlašen zástupci investora</t>
  </si>
  <si>
    <t>002 - Zdravotechnika</t>
  </si>
  <si>
    <t xml:space="preserve">    4 - Vodorovné konstrukce</t>
  </si>
  <si>
    <t xml:space="preserve">    8 - Trubní vedení</t>
  </si>
  <si>
    <t xml:space="preserve">    722 - Zdravotechnika - vnitřní vodovod</t>
  </si>
  <si>
    <t xml:space="preserve">    724 - Zdravotechnika - strojní vybavení</t>
  </si>
  <si>
    <t xml:space="preserve">    726 - Zdravotechnika - předstěnové instalace</t>
  </si>
  <si>
    <t xml:space="preserve">    731 - Ústřední vytápění - kotelny</t>
  </si>
  <si>
    <t xml:space="preserve">    732 - Ústřední vytápění - strojovny</t>
  </si>
  <si>
    <t xml:space="preserve">    733 - Ústřední vytápění - rozvodné potrubí</t>
  </si>
  <si>
    <t xml:space="preserve">    734 - Ústřední vytápění - armatury</t>
  </si>
  <si>
    <t xml:space="preserve">    735 - Ústřední vytápění - otopná tělesa</t>
  </si>
  <si>
    <t xml:space="preserve">    OST - Ostatní</t>
  </si>
  <si>
    <t>132254203</t>
  </si>
  <si>
    <t>Hloubení zapažených rýh š do 2000 mm v hornině třídy těžitelnosti I, skupiny 3 objem do 100 m3</t>
  </si>
  <si>
    <t>2102944046</t>
  </si>
  <si>
    <t>Hloubení zapažených rýh šířky přes 800 do 2 000 mm strojně s urovnáním dna do předepsaného profilu a spádu v hornině třídy těžitelnosti I skupiny 3 přes 50 do 100 m3</t>
  </si>
  <si>
    <t>Poznámka k položce:_x000d_
viz TZ př.č. D.1.4.1-1 a v.č. D.1.4.1-2 až 4</t>
  </si>
  <si>
    <t>20*0,5*1,8</t>
  </si>
  <si>
    <t>151101101</t>
  </si>
  <si>
    <t>Zřízení příložného pažení a rozepření stěn rýh hl do 2 m</t>
  </si>
  <si>
    <t>1177361070</t>
  </si>
  <si>
    <t xml:space="preserve">Zřízení pažení a rozepření stěn rýh pro podzemní vedení pro všechny šířky rýhy  příložné pro jakoukoliv mezerovitost, hloubky do 2 m</t>
  </si>
  <si>
    <t>20*1,8*2</t>
  </si>
  <si>
    <t>151101111</t>
  </si>
  <si>
    <t>Odstranění příložného pažení a rozepření stěn rýh hl do 2 m</t>
  </si>
  <si>
    <t>702919955</t>
  </si>
  <si>
    <t>Odstranění pažení a rozepření stěn rýh pro podzemní vedení s uložením materiálu na vzdálenost do 3 m od kraje výkopu příložné, hloubky do 2 m</t>
  </si>
  <si>
    <t>162751117</t>
  </si>
  <si>
    <t>Vodorovné přemístění do 10000 m výkopku/sypaniny z horniny třídy těžitelnosti I, skupiny 1 až 3</t>
  </si>
  <si>
    <t>-1445521514</t>
  </si>
  <si>
    <t>Vodorovné přemístění výkopku nebo sypaniny po suchu na obvyklém dopravním prostředku, bez naložení výkopku, avšak se složením bez rozhrnutí z horniny třídy těžitelnosti I skupiny 1 až 3 na vzdálenost přes 9 000 do 10 000 m</t>
  </si>
  <si>
    <t>výkop</t>
  </si>
  <si>
    <t>zásyp</t>
  </si>
  <si>
    <t>-12</t>
  </si>
  <si>
    <t>171201231</t>
  </si>
  <si>
    <t>Poplatek za uložení zeminy a kamení na recyklační skládce (skládkovné) kód odpadu 17 05 04</t>
  </si>
  <si>
    <t>1896557850</t>
  </si>
  <si>
    <t>Poplatek za uložení stavebního odpadu na recyklační skládce (skládkovné) zeminy a kamení zatříděného do Katalogu odpadů pod kódem 17 05 04</t>
  </si>
  <si>
    <t>6*1,8 'Přepočtené koeficientem množství</t>
  </si>
  <si>
    <t>-1980597508</t>
  </si>
  <si>
    <t>obsyp</t>
  </si>
  <si>
    <t>-4,5</t>
  </si>
  <si>
    <t>lóže</t>
  </si>
  <si>
    <t>-1,5</t>
  </si>
  <si>
    <t>175111101</t>
  </si>
  <si>
    <t>Obsypání potrubí ručně sypaninou bez prohození sítem, uloženou do 3 m</t>
  </si>
  <si>
    <t>-1522729521</t>
  </si>
  <si>
    <t>Obsypání potrubí ručně sypaninou z vhodných hornin tř. 1 až 4 nebo materiálem připraveným podél výkopu ve vzdálenosti do 3 m od jeho kraje, pro jakoukoliv hloubku výkopu a míru zhutnění bez prohození sypaniny sítem</t>
  </si>
  <si>
    <t>20*0,5*0,45</t>
  </si>
  <si>
    <t>58337302</t>
  </si>
  <si>
    <t>štěrkopísek</t>
  </si>
  <si>
    <t>-888416799</t>
  </si>
  <si>
    <t>štěrkopísek frakce 0/16</t>
  </si>
  <si>
    <t>4,5*2 'Přepočtené koeficientem množství</t>
  </si>
  <si>
    <t>Vodorovné konstrukce</t>
  </si>
  <si>
    <t>451573111</t>
  </si>
  <si>
    <t>Lože pod potrubí otevřený výkop ze štěrkopísku</t>
  </si>
  <si>
    <t>418492747</t>
  </si>
  <si>
    <t>Lože pod potrubí, stoky a drobné objekty v otevřeném výkopu z písku a štěrkopísku do 63 mm</t>
  </si>
  <si>
    <t>20*0,5*0,15</t>
  </si>
  <si>
    <t>600,1-R</t>
  </si>
  <si>
    <t>Vyspravení konstrukce podlahy pro osazení nového svodného potrubí ležaté kanalizace, šířka cca 0,5m</t>
  </si>
  <si>
    <t>-492717689</t>
  </si>
  <si>
    <t>Vyspravení konstrukce podlahy pro osazení nového svodného potrubí ležaté kanalizace</t>
  </si>
  <si>
    <t>Trubní vedení</t>
  </si>
  <si>
    <t>892271111</t>
  </si>
  <si>
    <t>Tlaková zkouška vodou potrubí DN 100 nebo 125</t>
  </si>
  <si>
    <t>1540543618</t>
  </si>
  <si>
    <t>Tlakové zkoušky vodou na potrubí DN 100 nebo 125</t>
  </si>
  <si>
    <t>974031121</t>
  </si>
  <si>
    <t>Vysekání rýh ve zdivu cihelném hl do 30 mm š do 30 mm</t>
  </si>
  <si>
    <t>385698501</t>
  </si>
  <si>
    <t xml:space="preserve">Vysekání rýh ve zdivu cihelném na maltu vápennou nebo vápenocementovou  do hl. 30 mm a šířky do 30 mm</t>
  </si>
  <si>
    <t>Poznámka k položce:_x000d_
viz TZ př.č. 020419-4 a v.č. 020419-5 až 7</t>
  </si>
  <si>
    <t>50+40+10</t>
  </si>
  <si>
    <t>974031164</t>
  </si>
  <si>
    <t>Vysekání rýh ve zdivu cihelném hl do 150 mm š do 150 mm</t>
  </si>
  <si>
    <t>2131503531</t>
  </si>
  <si>
    <t xml:space="preserve">Vysekání rýh ve zdivu cihelném na maltu vápennou nebo vápenocementovou  do hl. 150 mm a šířky do 150 mm</t>
  </si>
  <si>
    <t>974042500R</t>
  </si>
  <si>
    <t>Vybrání konstrukce podlahy pro osazení nového svodného potrubí ležaté kanalizace, vč. odvozu a likvidace, šířka cca 0,5m</t>
  </si>
  <si>
    <t>573810750</t>
  </si>
  <si>
    <t xml:space="preserve">Vysekání rýh v betonové nebo jiné monolitické dlažbě s betonovým podkladem  do hl. 50 mm a šířky do 300 mm</t>
  </si>
  <si>
    <t>561381276</t>
  </si>
  <si>
    <t>-1989767656</t>
  </si>
  <si>
    <t>1,322*9 'Přepočtené koeficientem množství</t>
  </si>
  <si>
    <t>1756714302</t>
  </si>
  <si>
    <t>997013869</t>
  </si>
  <si>
    <t>Poplatek za uložení stavebního odpadu na recyklační skládce (skládkovné) ze směsí betonu, cihel a keramických výrobků kód odpadu 17 01 07</t>
  </si>
  <si>
    <t>-172799573</t>
  </si>
  <si>
    <t>Poplatek za uložení stavebního odpadu na recyklační skládce (skládkovné) ze směsí nebo oddělených frakcí betonu, cihel a keramických výrobků zatříděného do Katalogu odpadů pod kódem 17 01 07</t>
  </si>
  <si>
    <t>721,1-R</t>
  </si>
  <si>
    <t>Dodávka + montáž čistící kus PP DN 110, vč. dvířek</t>
  </si>
  <si>
    <t>-1954042923</t>
  </si>
  <si>
    <t>Dodávka + montáž čistící kus PP DN 125</t>
  </si>
  <si>
    <t>721,2-R</t>
  </si>
  <si>
    <t>Dodávka + montáž kalich pro úkapy se zápachovou uzávěrkou (od pojišťovacího ventilu kotle)</t>
  </si>
  <si>
    <t>983380017</t>
  </si>
  <si>
    <t>721,3-R</t>
  </si>
  <si>
    <t>Napojení kanalizačního potrubí PP DN110 na stávající kanalizaci pod podlahou v objektu, vč. dodávky materiálu</t>
  </si>
  <si>
    <t>-1977030310</t>
  </si>
  <si>
    <t>721,4-R</t>
  </si>
  <si>
    <t>Zaměření a průzkum stávající kanalizace pod podlahou</t>
  </si>
  <si>
    <t>hod</t>
  </si>
  <si>
    <t>1524384411</t>
  </si>
  <si>
    <t>721173401</t>
  </si>
  <si>
    <t>Potrubí kanalizační z PVC SN 4 svodné DN 110, v.č tvarovek</t>
  </si>
  <si>
    <t>-1515529374</t>
  </si>
  <si>
    <t>Potrubí z plastových trub PVC SN4 svodné (ležaté) DN 110</t>
  </si>
  <si>
    <t>721174042</t>
  </si>
  <si>
    <t>Potrubí kanalizační z PP připojovací DN 40, vč. tvarovek</t>
  </si>
  <si>
    <t>714599611</t>
  </si>
  <si>
    <t>Potrubí z plastových trub polypropylenové připojovací DN 40</t>
  </si>
  <si>
    <t>721174043</t>
  </si>
  <si>
    <t>Potrubí kanalizační z PP připojovací DN 50, vč. tvarovek</t>
  </si>
  <si>
    <t>-1514848134</t>
  </si>
  <si>
    <t>Potrubí z plastových trub polypropylenové připojovací DN 50</t>
  </si>
  <si>
    <t>721174045</t>
  </si>
  <si>
    <t>Potrubí kanalizační z PP připojovací DN 110, vč. tvarovek</t>
  </si>
  <si>
    <t>649610742</t>
  </si>
  <si>
    <t>Potrubí z plastových trub polypropylenové připojovací DN 110</t>
  </si>
  <si>
    <t>721273153</t>
  </si>
  <si>
    <t>Hlavice ventilační polypropylen PP DN 110</t>
  </si>
  <si>
    <t>-1545311891</t>
  </si>
  <si>
    <t>Ventilační hlavice z polypropylenu (PP) DN 110</t>
  </si>
  <si>
    <t>721290111</t>
  </si>
  <si>
    <t>Zkouška těsnosti potrubí kanalizace vodou do DN 125</t>
  </si>
  <si>
    <t>-1754021113</t>
  </si>
  <si>
    <t>Zkouška kanalizace skládající se z technické prohlídky kanalizace a zkoušky těsnosti kanalizace, vč. proplachu vodou</t>
  </si>
  <si>
    <t>3+10+15</t>
  </si>
  <si>
    <t>722181242</t>
  </si>
  <si>
    <t>Ochrana kanalizačního potrubí přilepenými termoizolačními trubicemi z PE tl do 20 mm DN do 45 mm</t>
  </si>
  <si>
    <t>-409685299</t>
  </si>
  <si>
    <t xml:space="preserve">Ochrana potrubí  termoizolačními trubicemi z pěnového polyetylenu PE přilepenými v příčných a podélných spojích, tloušťky izolace přes 13 do 20 mm, vnitřního průměru izolace DN přes 22 do 45 mm</t>
  </si>
  <si>
    <t>kanalizace splašková</t>
  </si>
  <si>
    <t>722181243</t>
  </si>
  <si>
    <t>Ochrana kanalizačního potrubí přilepenými termoizolačními trubicemi z PE tl do 20 mm DN do 63 mm</t>
  </si>
  <si>
    <t>-1572100122</t>
  </si>
  <si>
    <t xml:space="preserve">Ochrana potrubí  termoizolačními trubicemi z pěnového polyetylenu PE přilepenými v příčných a podélných spojích, tloušťky izolace přes 13 do 20 mm, vnitřního průměru izolace DN přes 45 do 63 mm</t>
  </si>
  <si>
    <t>722181245</t>
  </si>
  <si>
    <t>Ochrana kanalizačního potrubí přilepenými termoizolačními trubicemi z PE tl do 20 mm DN do 110 mm</t>
  </si>
  <si>
    <t>-2121481653</t>
  </si>
  <si>
    <t xml:space="preserve">Ochrana potrubí  termoizolačními trubicemi z pěnového polyetylenu PE přilepenými v příčných a podélných spojích, tloušťky izolace přes 13 do 20 mm, vnitřního průměru izolace DN přes 89 do 110 mm</t>
  </si>
  <si>
    <t>998721102</t>
  </si>
  <si>
    <t>Přesun hmot tonážní pro vnitřní kanalizace v objektech v do 12 m</t>
  </si>
  <si>
    <t>1688022175</t>
  </si>
  <si>
    <t xml:space="preserve">Přesun hmot pro vnitřní kanalizace  stanovený z hmotnosti přesunovaného materiálu vodorovná dopravní vzdálenost do 50 m v objektech výšky přes 6 do 12 m</t>
  </si>
  <si>
    <t>722</t>
  </si>
  <si>
    <t>Zdravotechnika - vnitřní vodovod</t>
  </si>
  <si>
    <t>722,1-R</t>
  </si>
  <si>
    <t>Systémové řešení závěsů, objímek, upevňovacích materiálů.Pro DN15 až DN32 po vzdálenosti 700 - 1000 mm, vč. dodávky materiálů</t>
  </si>
  <si>
    <t>1691783189</t>
  </si>
  <si>
    <t>722,2-R</t>
  </si>
  <si>
    <t>Napojení nového potrubí na potrubí stávající, vč. dodávky materiálu</t>
  </si>
  <si>
    <t>918948565</t>
  </si>
  <si>
    <t>722,5-R</t>
  </si>
  <si>
    <t>Dodávka + montáž dvířka k vodoměrné sestavě</t>
  </si>
  <si>
    <t>1761002799</t>
  </si>
  <si>
    <t>722,6-R</t>
  </si>
  <si>
    <t xml:space="preserve">Dodávka + montáž teploměr na potrubí </t>
  </si>
  <si>
    <t>-493763036</t>
  </si>
  <si>
    <t>722174001</t>
  </si>
  <si>
    <t>Potrubí vodovodní plastové PPR svar polyfuze PN 16 D 16 x 2,2 mm, vč. tvarovek</t>
  </si>
  <si>
    <t>-54753381</t>
  </si>
  <si>
    <t>Potrubí z plastových trubek z polypropylenu (PPR) svařovaných polyfuzně PN 16 (SDR 7,4) D 16 x 2,2, vč. tvarovek</t>
  </si>
  <si>
    <t>722174002</t>
  </si>
  <si>
    <t>Potrubí vodovodní plastové PPR svar polyfuze PN 16 D 20 x 2,8 mm, vč. tvarovek</t>
  </si>
  <si>
    <t>1658062934</t>
  </si>
  <si>
    <t>Potrubí z plastových trubek z polypropylenu (PPR) svařovaných polyfuzně PN 16 (SDR 7,4) D 20 x 2,8, vč. tvarovek</t>
  </si>
  <si>
    <t>722174003</t>
  </si>
  <si>
    <t>Potrubí vodovodní plastové PPR svar polyfuze PN 16 D 25 x 3,5 mm, vč. tvarovek</t>
  </si>
  <si>
    <t>-529576134</t>
  </si>
  <si>
    <t>Potrubí z plastových trubek z polypropylenu (PPR) svařovaných polyfuzně PN 16 (SDR 7,4) D 25 x 3,5, vč. tvarovek</t>
  </si>
  <si>
    <t>722181241</t>
  </si>
  <si>
    <t>Ochrana vodovodního potrubí přilepenými termoizolačními trubicemi z PE tl do 20 mm DN do 22 mm</t>
  </si>
  <si>
    <t>-617297600</t>
  </si>
  <si>
    <t xml:space="preserve">Ochrana potrubí  termoizolačními trubicemi z pěnového polyetylenu PE přilepenými v příčných a podélných spojích, tloušťky izolace přes 13 do 20 mm, vnitřního průměru izolace DN do 22 mm</t>
  </si>
  <si>
    <t>vodovod</t>
  </si>
  <si>
    <t>50+40</t>
  </si>
  <si>
    <t>722181257</t>
  </si>
  <si>
    <t>Ochrana vodovodního potrubí přilepenými termoizolačními trubicemi z PE tl 30 mm DN do 45 mm</t>
  </si>
  <si>
    <t>1498153847</t>
  </si>
  <si>
    <t xml:space="preserve">Ochrana potrubí  termoizolačními trubicemi z pěnového polyetylenu PE přilepenými v příčných a podélných spojích, tloušťky izolace přes 25 do 30 mm, vnitřního průměru izolace DN přes 22 do 45 mm</t>
  </si>
  <si>
    <t>722221131</t>
  </si>
  <si>
    <t>Ventil výtokový DN 20 pro aquamat (pračkový ventil)</t>
  </si>
  <si>
    <t>-460340834</t>
  </si>
  <si>
    <t>722221134</t>
  </si>
  <si>
    <t>Ventil výtokový DN 15 pro odběr vody do kanystrů</t>
  </si>
  <si>
    <t>1906092321</t>
  </si>
  <si>
    <t>722224111R</t>
  </si>
  <si>
    <t>Uzavírací kohout DN 20</t>
  </si>
  <si>
    <t>-6325687</t>
  </si>
  <si>
    <t>vytápění</t>
  </si>
  <si>
    <t>722224113R</t>
  </si>
  <si>
    <t>Uzavírací kohout DN 20 s vypouštěním</t>
  </si>
  <si>
    <t>-1724130538</t>
  </si>
  <si>
    <t>2+1</t>
  </si>
  <si>
    <t>722224114R</t>
  </si>
  <si>
    <t>Uzavírací kohout DN 25 s vypouštěním</t>
  </si>
  <si>
    <t>-227966399</t>
  </si>
  <si>
    <t>722224115R</t>
  </si>
  <si>
    <t>Pojišťovací ventil na studenou vodu 1/2" 6 bar</t>
  </si>
  <si>
    <t>1573470399</t>
  </si>
  <si>
    <t>722224115</t>
  </si>
  <si>
    <t>Vypouštěcí kohout DN 15</t>
  </si>
  <si>
    <t>610919085</t>
  </si>
  <si>
    <t>722231073</t>
  </si>
  <si>
    <t>Zpětný ventil DN 20</t>
  </si>
  <si>
    <t>193958046</t>
  </si>
  <si>
    <t>1+1</t>
  </si>
  <si>
    <t>722290226</t>
  </si>
  <si>
    <t>Zkouška těsnosti vodovodního potrubí závitového do DN 50</t>
  </si>
  <si>
    <t>-1445008974</t>
  </si>
  <si>
    <t xml:space="preserve">Tlakové zkoušky vodovodního potrubí dle ČSN 73 6660, vč. certifikátů  do DN 50</t>
  </si>
  <si>
    <t>40+50+10</t>
  </si>
  <si>
    <t>722290234</t>
  </si>
  <si>
    <t>Proplach a dezinfekce vodovodního potrubí do DN 80</t>
  </si>
  <si>
    <t>753494924</t>
  </si>
  <si>
    <t xml:space="preserve">Zkoušky, proplach a desinfekce vodovodního potrubí  proplach a desinfekce vodovodního potrubí do DN 80 pře uvedením do provozu</t>
  </si>
  <si>
    <t>998722102</t>
  </si>
  <si>
    <t>Přesun hmot tonážní pro vnitřní vodovod v objektech v do 12 m</t>
  </si>
  <si>
    <t>423545420</t>
  </si>
  <si>
    <t xml:space="preserve">Přesun hmot pro vnitřní vodovod  stanovený z hmotnosti přesunovaného materiálu vodorovná dopravní vzdálenost do 50 m v objektech výšky přes 6 do 12 m</t>
  </si>
  <si>
    <t>724</t>
  </si>
  <si>
    <t>Zdravotechnika - strojní vybavení</t>
  </si>
  <si>
    <t>724231127R</t>
  </si>
  <si>
    <t>Manometr 0 - 0,6 bar</t>
  </si>
  <si>
    <t>-1189943772</t>
  </si>
  <si>
    <t>998724102</t>
  </si>
  <si>
    <t>Přesun hmot tonážní pro strojní vybavení v objektech v do 12 m</t>
  </si>
  <si>
    <t>1073008597</t>
  </si>
  <si>
    <t xml:space="preserve">Přesun hmot pro strojní vybavení  stanovený z hmotnosti přesunovaného materiálu vodorovná dopravní vzdálenost do 50 m v objektech výšky přes 6 do 12 m</t>
  </si>
  <si>
    <t>725112022</t>
  </si>
  <si>
    <t>Klozet keramický závěsný na nosné stěny s hlubokým splachováním odpad vodorovný, dle výběru investora</t>
  </si>
  <si>
    <t>-1116679882</t>
  </si>
  <si>
    <t>Zařízení záchodů klozety keramické závěsné na nosné stěny s hlubokým splachováním odpad vodorovný</t>
  </si>
  <si>
    <t>725121013</t>
  </si>
  <si>
    <t>Pisoár (urinál) keramický, barva bílá, včetně zapáchové uzávěrky a splachovače.</t>
  </si>
  <si>
    <t>-1876094774</t>
  </si>
  <si>
    <t>725211602</t>
  </si>
  <si>
    <t>Umyvadlo keramické bílé šířky 550 mm bez krytu na sifon připevněné na stěnu šrouby se zápachovou uzávěrkou - dle výběru investora</t>
  </si>
  <si>
    <t>824822715</t>
  </si>
  <si>
    <t>Umyvadla keramická bílá bez výtokových armatur připevněná na stěnu šrouby bez sloupu nebo krytu na sifon 550 mm</t>
  </si>
  <si>
    <t>725822611</t>
  </si>
  <si>
    <t>Baterie umyvadlová stojánková páková dle výběru investora, vč. 2x rohového ventilu 3/8"- 1/2", 2x pancéřové připojovací hadice</t>
  </si>
  <si>
    <t>-767364723</t>
  </si>
  <si>
    <t>725311121R</t>
  </si>
  <si>
    <t>Nerezový dřez s odkapávačem, včetně rohových ventilů a zapáchové uzávěrky.</t>
  </si>
  <si>
    <t>-395590897</t>
  </si>
  <si>
    <t>725821328</t>
  </si>
  <si>
    <t>Dřezová stojánková baterie s otočným výtokovým raménkem nebo s výsuvnou sprškou, chrom.</t>
  </si>
  <si>
    <t>281570945</t>
  </si>
  <si>
    <t>725331111</t>
  </si>
  <si>
    <t>Závěsná výlevka + mřížka bílá, odtok DN50</t>
  </si>
  <si>
    <t>927093985</t>
  </si>
  <si>
    <t>725821311</t>
  </si>
  <si>
    <t>Páková nástěnná baterie s dolním ramínkem 210 mm, bez automatické zátky, chrom.</t>
  </si>
  <si>
    <t>1881114824</t>
  </si>
  <si>
    <t>725532111</t>
  </si>
  <si>
    <t>Elektrický ohřívač zásobníkový akumulační závěsný svislý 30 l / 2 kW</t>
  </si>
  <si>
    <t>628946555</t>
  </si>
  <si>
    <t>Elektrické ohřívače zásobníkové beztlakové přepadové akumulační s pojistným ventilem závěsné svislé objem nádrže (příkon) 30 l (2,0 kW) rychloohřev 220V</t>
  </si>
  <si>
    <t>998725102</t>
  </si>
  <si>
    <t>Přesun hmot tonážní pro zařizovací předměty v objektech v do 12 m</t>
  </si>
  <si>
    <t>280649318</t>
  </si>
  <si>
    <t xml:space="preserve">Přesun hmot pro zařizovací předměty  stanovený z hmotnosti přesunovaného materiálu vodorovná dopravní vzdálenost do 50 m v objektech výšky přes 6 do 12 m</t>
  </si>
  <si>
    <t>726</t>
  </si>
  <si>
    <t>Zdravotechnika - předstěnové instalace</t>
  </si>
  <si>
    <t>726131041</t>
  </si>
  <si>
    <t>Instalační předstěna - klozet závěsný v 1120 mm s ovládáním zepředu do lehkých stěn s kovovou kcí, Dvojčinné ovládací tlačítko, plast, bílá</t>
  </si>
  <si>
    <t>CS ÚRS 2019 01</t>
  </si>
  <si>
    <t>-1740967551</t>
  </si>
  <si>
    <t>Předstěnové instalační systémy do lehkých stěn s kovovou konstrukcí pro závěsné klozety ovládání zepředu, stavební výšky 1120 mm</t>
  </si>
  <si>
    <t>998726112</t>
  </si>
  <si>
    <t>Přesun hmot tonážní pro instalační prefabrikáty v objektech v do 12 m</t>
  </si>
  <si>
    <t>600213111</t>
  </si>
  <si>
    <t xml:space="preserve">Přesun hmot pro instalační prefabrikáty  stanovený z hmotnosti přesunovaného materiálu vodorovná dopravní vzdálenost do 50 m v objektech výšky přes 6 m do 12 m</t>
  </si>
  <si>
    <t>731</t>
  </si>
  <si>
    <t>Ústřední vytápění - kotelny</t>
  </si>
  <si>
    <t>731251112</t>
  </si>
  <si>
    <t>Kotel ocelový elektrický závěsný přímotopný o výkonu 6 kW dle výběru investora</t>
  </si>
  <si>
    <t>577456740</t>
  </si>
  <si>
    <t>Kotle ocelové teplovodní elektrické závěsné přímotopné 6,0 kW</t>
  </si>
  <si>
    <t>998731101</t>
  </si>
  <si>
    <t>Přesun hmot tonážní pro kotelny v objektech v do 6 m</t>
  </si>
  <si>
    <t>-559026137</t>
  </si>
  <si>
    <t xml:space="preserve">Přesun hmot pro kotelny  stanovený z hmotnosti přesunovaného materiálu vodorovná dopravní vzdálenost do 50 m v objektech výšky do 6 m</t>
  </si>
  <si>
    <t>732</t>
  </si>
  <si>
    <t>Ústřední vytápění - strojovny</t>
  </si>
  <si>
    <t>732331714</t>
  </si>
  <si>
    <t>Nádoba tlaková expanzní s membránou závitové připojení PN 1,0 o objemu 25 l</t>
  </si>
  <si>
    <t>757037245</t>
  </si>
  <si>
    <t>Nádoby expanzní tlakové s membránou bez pojistného ventilu se závitovým připojením PN 1,0 o objemu 25 l</t>
  </si>
  <si>
    <t>733</t>
  </si>
  <si>
    <t>Ústřední vytápění - rozvodné potrubí</t>
  </si>
  <si>
    <t>733111102</t>
  </si>
  <si>
    <t>Potrubí ocelové závitové bezešvé běžné nízkotlaké DN 12x1mm</t>
  </si>
  <si>
    <t>346143477</t>
  </si>
  <si>
    <t xml:space="preserve">Potrubí z trubek ocelových závitových  bezešvých běžných nízkotlakých DN 12x1mm, , vč. spojovacího, těsnícího a závěsného (úchytného) materiálu (systémové závěsné prvky, doplňkové ocelové konstrukce).</t>
  </si>
  <si>
    <t>733111103</t>
  </si>
  <si>
    <t>Potrubí ocelové závitové bezešvé běžné nízkotlaké DN 15x1mm</t>
  </si>
  <si>
    <t>1777447225</t>
  </si>
  <si>
    <t xml:space="preserve">Potrubí z trubek ocelových závitových  bezešvých běžných nízkotlakých DN 15x1mm, vč. spojovacího, těsnícího a závěsného (úchytného) materiálu (systémové závěsné prvky, doplňkové ocelové konstrukce).</t>
  </si>
  <si>
    <t>733111104</t>
  </si>
  <si>
    <t>Potrubí ocelové závitové bezešvé běžné nízkotlaké DN 18x1mm</t>
  </si>
  <si>
    <t>206615594</t>
  </si>
  <si>
    <t xml:space="preserve">Potrubí z trubek ocelových závitových  bezešvých běžných nízkotlakých DN 18x1mm, vč. spojovacího, těsnícího a závěsného (úchytného) materiálu (systémové závěsné prvky, doplňkové ocelové konstrukce).</t>
  </si>
  <si>
    <t>733811221</t>
  </si>
  <si>
    <t>Ochrana potrubí ústředního vytápění termoizolačními trubicemi z PE tl do 9 mm DN do 22 mm</t>
  </si>
  <si>
    <t>-28122870</t>
  </si>
  <si>
    <t>Ochrana potrubí termoizolačními trubicemi z pěnového polyetylenu PE přilepenými v příčných a podélných spojích, tloušťky izolace přes 6 do 9 mm, vnitřního průměru izolace DN do 22 mm, pro izolaci potrubí v příčkách a nad podhledem.</t>
  </si>
  <si>
    <t>40+50+30</t>
  </si>
  <si>
    <t>733190217</t>
  </si>
  <si>
    <t>Zkouška těsnosti potrubí ocelové hladké do D 51x2,6</t>
  </si>
  <si>
    <t>-737735658</t>
  </si>
  <si>
    <t xml:space="preserve">Zkoušky těsnosti potrubí, manžety prostupové z trubek ocelových  zkoušky těsnosti potrubí (za provozu) z trubek ocelových hladkých Ø do 51/2,6</t>
  </si>
  <si>
    <t>733,2-R</t>
  </si>
  <si>
    <t>Proplach potrubí</t>
  </si>
  <si>
    <t>-917433287</t>
  </si>
  <si>
    <t>733,3-R</t>
  </si>
  <si>
    <t>Topná zkouška</t>
  </si>
  <si>
    <t>955417986</t>
  </si>
  <si>
    <t>733,4-R</t>
  </si>
  <si>
    <t xml:space="preserve">Vyregulování soustavy </t>
  </si>
  <si>
    <t>-342025407</t>
  </si>
  <si>
    <t>998733102</t>
  </si>
  <si>
    <t>Přesun hmot tonážní pro rozvody potrubí v objektech v do 12 m</t>
  </si>
  <si>
    <t>1910161266</t>
  </si>
  <si>
    <t xml:space="preserve">Přesun hmot pro rozvody potrubí  stanovený z hmotnosti přesunovaného materiálu vodorovná dopravní vzdálenost do 50 m v objektech výšky přes 6 do 12 m</t>
  </si>
  <si>
    <t>734</t>
  </si>
  <si>
    <t>Ústřední vytápění - armatury</t>
  </si>
  <si>
    <t>734,1-R</t>
  </si>
  <si>
    <t>Dodávka + montáž odkouření po fasádě nad střechu, délka odkouření cca 3m</t>
  </si>
  <si>
    <t>1241463617</t>
  </si>
  <si>
    <t>734,2-R</t>
  </si>
  <si>
    <t>Dodávka + montáž filtr pro vytápění elektrickým kotlem</t>
  </si>
  <si>
    <t>1181211433</t>
  </si>
  <si>
    <t>734,3-R</t>
  </si>
  <si>
    <t>Termostatická hlavice</t>
  </si>
  <si>
    <t>298414792</t>
  </si>
  <si>
    <t>734211101R</t>
  </si>
  <si>
    <t>Pojišťovací ventil 10 bar</t>
  </si>
  <si>
    <t>2070687060</t>
  </si>
  <si>
    <t>734211110R</t>
  </si>
  <si>
    <t>Automatický odvzdušňovací ventil AOV15</t>
  </si>
  <si>
    <t>-800527510</t>
  </si>
  <si>
    <t xml:space="preserve">Automatický odvzdušňovací ventil AOV15
</t>
  </si>
  <si>
    <t>734261416</t>
  </si>
  <si>
    <t>Šroubení regulační radiátorové rohové DN15 s vypouštěním</t>
  </si>
  <si>
    <t>-976869505</t>
  </si>
  <si>
    <t>Připojovací regulační šroubení rohové DN 15, tzv. H-šroubení, pro otopná tělesa v provedení ventil kompakt, vč. vypouštění, přednastavení a přévlečné matice.</t>
  </si>
  <si>
    <t>998734102</t>
  </si>
  <si>
    <t>Přesun hmot tonážní pro armatury v objektech v do 12 m</t>
  </si>
  <si>
    <t>-3059064</t>
  </si>
  <si>
    <t xml:space="preserve">Přesun hmot pro armatury  stanovený z hmotnosti přesunovaného materiálu vodorovná dopravní vzdálenost do 50 m v objektech výšky přes 6 do 12 m</t>
  </si>
  <si>
    <t>735</t>
  </si>
  <si>
    <t>Ústřední vytápění - otopná tělesa</t>
  </si>
  <si>
    <t>735152176</t>
  </si>
  <si>
    <t>Otopné těleso panel VK jednodeskové bez přídavné přestupní plochy výška/délka 600/900 mm výkon 544 W</t>
  </si>
  <si>
    <t>-1511660827</t>
  </si>
  <si>
    <t>Otopná tělesa panelová VK jednodesková PN 1,0 MPa, T do 110°C bez přídavné přestupní plochy výšky tělesa 600 mm stavební délky / výkonu 900 mm / 544 W</t>
  </si>
  <si>
    <t>735152177</t>
  </si>
  <si>
    <t>Otopné těleso panel VK jednodeskové bez přídavné přestupní plochy výška/délka 600/1000 mm výkon 604 W</t>
  </si>
  <si>
    <t>432651709</t>
  </si>
  <si>
    <t>Otopná tělesa panelová VK jednodesková PN 1,0 MPa, T do 110°C bez přídavné přestupní plochy výšky tělesa 600 mm stavební délky / výkonu 1000 mm / 604 W</t>
  </si>
  <si>
    <t>735152178</t>
  </si>
  <si>
    <t>Otopné těleso panel VK jednodeskové bez přídavné přestupní plochy výška/délka 600/1100 mm výkon 664 W</t>
  </si>
  <si>
    <t>-1495567323</t>
  </si>
  <si>
    <t>Otopná tělesa panelová VK jednodesková PN 1,0 MPa, T do 110°C bez přídavné přestupní plochy výšky tělesa 600 mm stavební délky / výkonu 1100 mm / 664 W</t>
  </si>
  <si>
    <t>735152274</t>
  </si>
  <si>
    <t>Otopné těleso panelové VK jednodeskové 1 přídavná přestupní plocha výška/délka 600/700 mm výkon 701 W</t>
  </si>
  <si>
    <t>1454062465</t>
  </si>
  <si>
    <t>Otopná tělesa panelová VK jednodesková PN 1,0 MPa, T do 110°C s jednou přídavnou přestupní plochou výšky tělesa 600 mm stavební délky / výkonu 700 mm / 701 W</t>
  </si>
  <si>
    <t>735152479</t>
  </si>
  <si>
    <t>Otopné těleso panelové VK dvoudeskové 1 přídavná přestupní plocha výška/délka 600/1200 mm výkon 1546 W</t>
  </si>
  <si>
    <t>737304696</t>
  </si>
  <si>
    <t>Otopná tělesa panelová VK dvoudesková PN 1,0 MPa, T do 110°C s jednou přídavnou přestupní plochou výšky tělesa 600 mm stavební délky / výkonu 1200 mm / 1546 W</t>
  </si>
  <si>
    <t>735152480</t>
  </si>
  <si>
    <t>Otopné těleso panelové VK dvoudeskové 1 přídavná přestupní plocha výška/délka 600/1400 mm výkon 1803 W</t>
  </si>
  <si>
    <t>1109525997</t>
  </si>
  <si>
    <t>Otopná tělesa panelová VK dvoudesková PN 1,0 MPa, T do 110°C s jednou přídavnou přestupní plochou výšky tělesa 600 mm stavební délky / výkonu 1400 mm / 1803 W</t>
  </si>
  <si>
    <t>998735102</t>
  </si>
  <si>
    <t>Přesun hmot tonážní pro otopná tělesa v objektech v do 12 m</t>
  </si>
  <si>
    <t>-1721880131</t>
  </si>
  <si>
    <t xml:space="preserve">Přesun hmot pro otopná tělesa  stanovený z hmotnosti přesunovaného materiálu vodorovná dopravní vzdálenost do 50 m v objektech výšky přes 6 do 12 m</t>
  </si>
  <si>
    <t>783614551</t>
  </si>
  <si>
    <t>Základní jednonásobný syntetický nátěr potrubí DN do 50 mm</t>
  </si>
  <si>
    <t>-369779507</t>
  </si>
  <si>
    <t>Základní nátěr armatur a kovových potrubí jednonásobný potrubí do DN 50 mm syntetický</t>
  </si>
  <si>
    <t>783647610R</t>
  </si>
  <si>
    <t>Krycí dvojnásobný nátěr potrubí DN do 50 mm</t>
  </si>
  <si>
    <t>184359364</t>
  </si>
  <si>
    <t>Krycí nátěr (email) armatur a kovových potrubí potrubí do DN 50 mm dvojnásobný polyuretanový</t>
  </si>
  <si>
    <t>"vytápění" 40+50+30</t>
  </si>
  <si>
    <t>OST</t>
  </si>
  <si>
    <t>OST01,1</t>
  </si>
  <si>
    <t>Nepředvídatelné práce</t>
  </si>
  <si>
    <t>117216460</t>
  </si>
  <si>
    <t>OST01,2</t>
  </si>
  <si>
    <t>Demontáže stávajících vedení, vč. odvozu a likvidace</t>
  </si>
  <si>
    <t>-1910446271</t>
  </si>
  <si>
    <t xml:space="preserve">Demontáže stávajících vedení, vč. odvozu a likvidace
</t>
  </si>
  <si>
    <t>OST01,3</t>
  </si>
  <si>
    <t>Stavební práce a přípomoce</t>
  </si>
  <si>
    <t>-658849667</t>
  </si>
  <si>
    <t>Stavební práce a přípomoce, Zajištění prostupů přes stavební konstrukce, uložení potrubí do podlahy, apod., vč. zapravení utěsnění prostupů</t>
  </si>
  <si>
    <t>OST01,4</t>
  </si>
  <si>
    <t>Ochranné trubky pro potrubí zdravotně technických rozvodů přes stropy, stěny, dilatace, apod.</t>
  </si>
  <si>
    <t>-1750290520</t>
  </si>
  <si>
    <t>OST01,5</t>
  </si>
  <si>
    <t>Koordinace tras potrubních rozvodů</t>
  </si>
  <si>
    <t>-612396750</t>
  </si>
  <si>
    <t>003 - Zpevněné plochy</t>
  </si>
  <si>
    <t xml:space="preserve">    998 - Přesun hmot</t>
  </si>
  <si>
    <t>113106171</t>
  </si>
  <si>
    <t>Rozebrání dlažeb vozovek ze zámkové dlažby s ložem z kameniva ručně</t>
  </si>
  <si>
    <t>-2071994727</t>
  </si>
  <si>
    <t>Rozebrání dlažeb a dílců vozovek a ploch s přemístěním hmot na skládku na vzdálenost do 3 m nebo s naložením na dopravní prostředek, s jakoukoliv výplní spár ručně ze zámkové dlažby s ložem z kameniva</t>
  </si>
  <si>
    <t>Poznámka k položce:_x000d_
viz v.č. D.1.1_P1</t>
  </si>
  <si>
    <t>110*0,8</t>
  </si>
  <si>
    <t>113107163</t>
  </si>
  <si>
    <t>Odstranění podkladu z kameniva drceného tl 300 mm strojně pl přes 50 do 200 m2</t>
  </si>
  <si>
    <t>1741425072</t>
  </si>
  <si>
    <t>Odstranění podkladů nebo krytů strojně plochy jednotlivě přes 50 m2 do 200 m2 s přemístěním hmot na skládku na vzdálenost do 20 m nebo s naložením na dopravní prostředek z kameniva hrubého drceného, o tl. vrstvy přes 200 do 300 mm</t>
  </si>
  <si>
    <t>22+88</t>
  </si>
  <si>
    <t>113154223</t>
  </si>
  <si>
    <t>Frézování živičného krytu tl 50 mm pruh š 1 m pl do 1000 m2 bez překážek v trase</t>
  </si>
  <si>
    <t>-482475172</t>
  </si>
  <si>
    <t xml:space="preserve">Frézování živičného podkladu nebo krytu  s naložením na dopravní prostředek plochy přes 500 do 1 000 m2 bez překážek v trase pruhu šířky do 1 m, tloušťky vrstvy 50 mm</t>
  </si>
  <si>
    <t>110*0,2</t>
  </si>
  <si>
    <t>113107142</t>
  </si>
  <si>
    <t>Odstranění podkladu živičného tl 100 mm ručně</t>
  </si>
  <si>
    <t>-1418396753</t>
  </si>
  <si>
    <t>Odstranění podkladů nebo krytů ručně s přemístěním hmot na skládku na vzdálenost do 3 m nebo s naložením na dopravní prostředek živičných, o tl. vrstvy přes 50 do 100 mm</t>
  </si>
  <si>
    <t>113202111</t>
  </si>
  <si>
    <t>Vytrhání obrub krajníků obrubníků stojatých</t>
  </si>
  <si>
    <t>-980520933</t>
  </si>
  <si>
    <t xml:space="preserve">Vytrhání obrub  s vybouráním lože, s přemístěním hmot na skládku na vzdálenost do 3 m nebo s naložením na dopravní prostředek z krajníků nebo obrubníků stojatých</t>
  </si>
  <si>
    <t>122252203</t>
  </si>
  <si>
    <t>Odkopávky a prokopávky nezapažené pro silnice a dálnice v hornině třídy těžitelnosti I objem do 100 m3 strojně</t>
  </si>
  <si>
    <t>760089672</t>
  </si>
  <si>
    <t>Odkopávky a prokopávky nezapažené pro silnice a dálnice strojně v hornině třídy těžitelnosti I do 100 m3</t>
  </si>
  <si>
    <t xml:space="preserve">tl.cca 400mm odebrána </t>
  </si>
  <si>
    <t>110*(0,65-0,4)</t>
  </si>
  <si>
    <t>151101000R</t>
  </si>
  <si>
    <t>Provedení pažení výkopu dle návrhu v dodavatelské dokumentaci, vč. následného odstranění</t>
  </si>
  <si>
    <t>795238201</t>
  </si>
  <si>
    <t>v místě kolejiště</t>
  </si>
  <si>
    <t>25*0,65</t>
  </si>
  <si>
    <t>-193466857</t>
  </si>
  <si>
    <t>171152501</t>
  </si>
  <si>
    <t>Zhutnění podloží z hornin soudržných nebo nesoudržných pod násypy</t>
  </si>
  <si>
    <t>424842284</t>
  </si>
  <si>
    <t>Zhutnění podloží pod násypy z rostlé horniny třídy těžitelnosti I a II, skupiny 1 až 4 z hornin soudružných a nesoudržných</t>
  </si>
  <si>
    <t>815109664</t>
  </si>
  <si>
    <t>27,5*1,8 'Přepočtené koeficientem množství</t>
  </si>
  <si>
    <t>564871111</t>
  </si>
  <si>
    <t>Podklad ze štěrkodrtě ŠD tl 250 mm fr 0-63mm</t>
  </si>
  <si>
    <t>-2045693904</t>
  </si>
  <si>
    <t xml:space="preserve">Podklad ze štěrkodrti ŠD  s rozprostřením a zhutněním, po zhutnění tl. 250 mm</t>
  </si>
  <si>
    <t>564871111,1</t>
  </si>
  <si>
    <t>Podklad ze štěrkodrtě ŠD tl 250 mm fr 16-32mm</t>
  </si>
  <si>
    <t>-1588130707</t>
  </si>
  <si>
    <t>596212312</t>
  </si>
  <si>
    <t>Kladení zámkové dlažby pozemních komunikací tl 100 mm skupiny A pl do 300 m2</t>
  </si>
  <si>
    <t>1255628228</t>
  </si>
  <si>
    <t>Kladení dlažby z betonových zámkových dlaždic pozemních komunikací s ložem z kameniva těženého nebo drceného tl. do 50 mm, s vyplněním spár, s dvojitým hutněním vibrováním a se smetením přebytečného materiálu na krajnici tl. 100 mm skupiny A, pro plochy do 300 m2</t>
  </si>
  <si>
    <t>59245220</t>
  </si>
  <si>
    <t>dlažba zámková profilová základní tl.100mm přírodní</t>
  </si>
  <si>
    <t>595585605</t>
  </si>
  <si>
    <t>Poznámka k položce:_x000d_
Spotřeba: 36 kus/m2</t>
  </si>
  <si>
    <t>110*1,1 'Přepočtené koeficientem množství</t>
  </si>
  <si>
    <t>916131113</t>
  </si>
  <si>
    <t>Osazení silničního obrubníku betonového ležatého s boční opěrou do lože z betonu prostého</t>
  </si>
  <si>
    <t>2018199430</t>
  </si>
  <si>
    <t>Osazení silničního obrubníku betonového se zřízením lože, s vyplněním a zatřením spár cementovou maltou ležatého s boční opěrou z betonu prostého, do lože z betonu prostého</t>
  </si>
  <si>
    <t>59217034</t>
  </si>
  <si>
    <t>obrubník betonový silniční 1000x150x300mm</t>
  </si>
  <si>
    <t>460238579</t>
  </si>
  <si>
    <t>22*1,05 'Přepočtené koeficientem množství</t>
  </si>
  <si>
    <t>916131213</t>
  </si>
  <si>
    <t>Osazení silničního obrubníku betonového stojatého s boční opěrou do lože z betonu prostého</t>
  </si>
  <si>
    <t>1401395995</t>
  </si>
  <si>
    <t>Osazení silničního obrubníku betonového se zřízením lože, s vyplněním a zatřením spár cementovou maltou stojatého s boční opěrou z betonu prostého, do lože z betonu prostého</t>
  </si>
  <si>
    <t>59217031</t>
  </si>
  <si>
    <t>obrubník betonový silniční 1000x150x250mm</t>
  </si>
  <si>
    <t>498742395</t>
  </si>
  <si>
    <t>919726122</t>
  </si>
  <si>
    <t>Geotextilie pro ochranu, separaci a filtraci netkaná měrná hmotnost do 300 g/m2</t>
  </si>
  <si>
    <t>-1625938610</t>
  </si>
  <si>
    <t>Geotextilie netkaná pro ochranu, separaci nebo filtraci měrná hmotnost přes 200 do 300 g/m2</t>
  </si>
  <si>
    <t>919735111</t>
  </si>
  <si>
    <t>Řezání stávajícího živičného krytu hl do 50 mm</t>
  </si>
  <si>
    <t>236754193</t>
  </si>
  <si>
    <t xml:space="preserve">Řezání stávajícího živičného krytu nebo podkladu  hloubky do 50 mm</t>
  </si>
  <si>
    <t>919735122</t>
  </si>
  <si>
    <t>Řezání stávajícího betonového krytu hl do 100 mm</t>
  </si>
  <si>
    <t>700121015</t>
  </si>
  <si>
    <t xml:space="preserve">Řezání stávajícího betonového krytu nebo podkladu  hloubky přes 50 do 100 mm</t>
  </si>
  <si>
    <t>1,5+2</t>
  </si>
  <si>
    <t>997221551</t>
  </si>
  <si>
    <t>Vodorovná doprava suti ze sypkých materiálů do 1 km</t>
  </si>
  <si>
    <t>1254847832</t>
  </si>
  <si>
    <t xml:space="preserve">Vodorovná doprava suti  bez naložení, ale se složením a s hrubým urovnáním ze sypkých materiálů, na vzdálenost do 1 km</t>
  </si>
  <si>
    <t>997221559</t>
  </si>
  <si>
    <t>Příplatek ZKD 1 km u vodorovné dopravy suti ze sypkých materiálů</t>
  </si>
  <si>
    <t>-145662771</t>
  </si>
  <si>
    <t xml:space="preserve">Vodorovná doprava suti  bez naložení, ale se složením a s hrubým urovnáním Příplatek k ceně za každý další i započatý 1 km přes 1 km</t>
  </si>
  <si>
    <t>90,216*9 'Přepočtené koeficientem množství</t>
  </si>
  <si>
    <t>997221611</t>
  </si>
  <si>
    <t>Nakládání suti na dopravní prostředky pro vodorovnou dopravu</t>
  </si>
  <si>
    <t>-181979472</t>
  </si>
  <si>
    <t xml:space="preserve">Nakládání na dopravní prostředky  pro vodorovnou dopravu suti</t>
  </si>
  <si>
    <t>997221861</t>
  </si>
  <si>
    <t>Poplatek za uložení stavebního odpadu na recyklační skládce (skládkovné) z prostého betonu pod kódem 17 01 01</t>
  </si>
  <si>
    <t>-1533312383</t>
  </si>
  <si>
    <t>Poplatek za uložení stavebního odpadu na recyklační skládce (skládkovné) z prostého betonu zatříděného do Katalogu odpadů pod kódem 17 01 01</t>
  </si>
  <si>
    <t>25,96+8,2</t>
  </si>
  <si>
    <t>997221873</t>
  </si>
  <si>
    <t>1600130428</t>
  </si>
  <si>
    <t>997221875</t>
  </si>
  <si>
    <t>Poplatek za uložení stavebního odpadu na recyklační skládce (skládkovné) asfaltového bez obsahu dehtu zatříděného do Katalogu odpadů pod kódem 17 03 02</t>
  </si>
  <si>
    <t>958327638</t>
  </si>
  <si>
    <t>2,816+4,84</t>
  </si>
  <si>
    <t>998</t>
  </si>
  <si>
    <t>Přesun hmot</t>
  </si>
  <si>
    <t>998223011</t>
  </si>
  <si>
    <t>Přesun hmot pro pozemní komunikace s krytem dlážděným</t>
  </si>
  <si>
    <t>-580736816</t>
  </si>
  <si>
    <t xml:space="preserve">Přesun hmot pro pozemní komunikace s krytem dlážděným  dopravní vzdálenost do 200 m jakékoliv délky objektu</t>
  </si>
  <si>
    <t>004 - Silnoproud</t>
  </si>
  <si>
    <t>M - Práce a dodávky M</t>
  </si>
  <si>
    <t xml:space="preserve">    21-M - Elektromontáže</t>
  </si>
  <si>
    <t>Práce a dodávky M</t>
  </si>
  <si>
    <t>21-M</t>
  </si>
  <si>
    <t>Elektromontáže</t>
  </si>
  <si>
    <t>973031513R00</t>
  </si>
  <si>
    <t>Vysekání kapes pro KO68</t>
  </si>
  <si>
    <t>974031132R00</t>
  </si>
  <si>
    <t>Vysekání rýh ve zdi cihelné 5 x 7 cm</t>
  </si>
  <si>
    <t>612403384R00</t>
  </si>
  <si>
    <t>Hrubá výplň rýh ve stěnách do 5x7 cm sádrou</t>
  </si>
  <si>
    <t>21001R1000</t>
  </si>
  <si>
    <t>Demontáže stávající elektroistalace</t>
  </si>
  <si>
    <t>hod.</t>
  </si>
  <si>
    <t>210010321R00</t>
  </si>
  <si>
    <t>Krabice univerzální KU a odbočná KO se zapoj.,kruh</t>
  </si>
  <si>
    <t>210100001R00</t>
  </si>
  <si>
    <t>Ukončení vodičů v rozvaděči + zapojení do 2,5 mm2</t>
  </si>
  <si>
    <t>210110001R00</t>
  </si>
  <si>
    <t>Spínač nástěnný jednopól.- řaz. 1, obyč.prostředí</t>
  </si>
  <si>
    <t>210111011R00</t>
  </si>
  <si>
    <t>Zásuvka domovní zapuštěná - provedení 2P+PE</t>
  </si>
  <si>
    <t>210810060R</t>
  </si>
  <si>
    <t>Přezbrojení rozvaděče RH</t>
  </si>
  <si>
    <t>210201039R00</t>
  </si>
  <si>
    <t>Svítidlo zářivkové 2315843 2x40 W strop.stav.</t>
  </si>
  <si>
    <t>210201100R00</t>
  </si>
  <si>
    <t>Svítidlo nouzové LED - 1 W</t>
  </si>
  <si>
    <t>210201037R00</t>
  </si>
  <si>
    <t>Svítidlo přisazené LED kruhové</t>
  </si>
  <si>
    <t>210220321R00</t>
  </si>
  <si>
    <t>Svorka na potrubí Bernard, včetně Cu pásku</t>
  </si>
  <si>
    <t>210800004R00</t>
  </si>
  <si>
    <t>Vodič CYY 6 mm2 uložený pod omítkou</t>
  </si>
  <si>
    <t>210810045R00</t>
  </si>
  <si>
    <t>Kabel CYKY-m 750 V 3 x 1,5 mm2 pevně uložený</t>
  </si>
  <si>
    <t>210810046R00</t>
  </si>
  <si>
    <t>Kabel CYKY-m 750 V 3 x 2,5 mm2 pevně uložený</t>
  </si>
  <si>
    <t>210810055R00</t>
  </si>
  <si>
    <t>Kabel CYKY-m 750 V 5 x 1,5 mm2 pevně uložený</t>
  </si>
  <si>
    <t>210810052R00</t>
  </si>
  <si>
    <t>Kabel CYKY-m 750 V 5 x 2,5 mm2 pevně uložený</t>
  </si>
  <si>
    <t>210860261R00</t>
  </si>
  <si>
    <t>Kabel speciální JYSTY 2x2 x 0,8 mm pevně uložený</t>
  </si>
  <si>
    <t>21085R100</t>
  </si>
  <si>
    <t>Zjišťování stavu před realizací</t>
  </si>
  <si>
    <t>VRN-1</t>
  </si>
  <si>
    <t>Koordinace s ostatními profesemi</t>
  </si>
  <si>
    <t>VRN-2</t>
  </si>
  <si>
    <t>Výchozí revize po montáži</t>
  </si>
  <si>
    <t>VRN-3</t>
  </si>
  <si>
    <t>Mimostaveništní doprava</t>
  </si>
  <si>
    <t>kpl.</t>
  </si>
  <si>
    <t>34571519R</t>
  </si>
  <si>
    <t xml:space="preserve">Krabice univerzální z PH  KU 68-1902</t>
  </si>
  <si>
    <t>34111030R</t>
  </si>
  <si>
    <t>Kabel silový s Cu jádrem 750 V CYKY 3 x 1,5 mm2</t>
  </si>
  <si>
    <t>34111036R</t>
  </si>
  <si>
    <t>Kabel silový s Cu jádrem 750 V CYKY 3 x 2,5 mm2</t>
  </si>
  <si>
    <t>34111090R</t>
  </si>
  <si>
    <t>Kabel silový s Cu jádrem 750 V CYKY 5 x 1,5 mm2</t>
  </si>
  <si>
    <t>34111094R</t>
  </si>
  <si>
    <t>Kabel silový s Cu jádrem 750 V CYKY 5 x 2,5 mm2</t>
  </si>
  <si>
    <t>34121044R</t>
  </si>
  <si>
    <t>Kabel sdělovací s Cu jádrem JYSTY 2 x 2 x 0,80 mm</t>
  </si>
  <si>
    <t>34142187R</t>
  </si>
  <si>
    <t>Vodič pro pevné uložení CYA 6,00 mm2 zelený</t>
  </si>
  <si>
    <t>34800600.VR</t>
  </si>
  <si>
    <t>Svítidlo Nouzové LED - ECONOMIC 1W,110Lm, 1hod.</t>
  </si>
  <si>
    <t>34814104R</t>
  </si>
  <si>
    <t>Svítidlo stropní zářivkové, 1 x LED, 57W, 6200lm, Ra80, 4000K</t>
  </si>
  <si>
    <t>34814106R</t>
  </si>
  <si>
    <t>Svítidlo stropní zářivkové , 1 x LED, 37W, 4000lm, Ra80, 4000K</t>
  </si>
  <si>
    <t>348-14107R</t>
  </si>
  <si>
    <t>Svítidlo stropní zářivkové, 1 x LED, 37W, 4450lm, Ra80, 4000K</t>
  </si>
  <si>
    <t>348-14108R</t>
  </si>
  <si>
    <t>Přisazené LED svítidlo, opálový kryt, průměr 480 , 1 x LED, 44W, 4600lm, Ra80, 4000K</t>
  </si>
  <si>
    <t>34821330R</t>
  </si>
  <si>
    <t>Přisazené LED svítidlo, opálový kryt, průměr 480 , 1 x LED, 34W, 3600lm, Ra80, 4000K</t>
  </si>
  <si>
    <t>35712205R</t>
  </si>
  <si>
    <t>Doplnění rozvaděče RH1 dle výkresu rozvaděče</t>
  </si>
  <si>
    <t>34535400R</t>
  </si>
  <si>
    <t>Strojek spínače 1pólového Tango 3558-A01340 řaz.1</t>
  </si>
  <si>
    <t>34536492R</t>
  </si>
  <si>
    <t>Kryt spínače Tango 3558A-A652</t>
  </si>
  <si>
    <t>34536700R</t>
  </si>
  <si>
    <t>Rámeček pro spínače a zásuvky Tango 3901A-B10</t>
  </si>
  <si>
    <t>34536712R</t>
  </si>
  <si>
    <t>Rámeček pro spínače a zásuvky Tango 3901A-B40</t>
  </si>
  <si>
    <t>34551612R</t>
  </si>
  <si>
    <t>Zásuvka Tango 5518A-A2359</t>
  </si>
  <si>
    <t>34551618R</t>
  </si>
  <si>
    <t>Zásuvka dvojnásobná Tango 5512A-2349</t>
  </si>
  <si>
    <t>3457171110R</t>
  </si>
  <si>
    <t>Příchytka kabelů dvojitá 6716ED PO</t>
  </si>
  <si>
    <t>34561404R</t>
  </si>
  <si>
    <t>Svorka WAGO 273-104 3x2,5</t>
  </si>
  <si>
    <t>58541254R</t>
  </si>
  <si>
    <t>Sádra stavební bilá - 30 kg bal.</t>
  </si>
  <si>
    <t>350-R200</t>
  </si>
  <si>
    <t>Drobný spotřební materiál pro montáž</t>
  </si>
  <si>
    <t>005 - Měření a regulace</t>
  </si>
  <si>
    <t>21001501</t>
  </si>
  <si>
    <t>Demontáž stávající instalace MaR</t>
  </si>
  <si>
    <t>210140650R00</t>
  </si>
  <si>
    <t>Montáž čidla prostorového Ni1000/6800ppm, vč. venkovního a příložného</t>
  </si>
  <si>
    <t>210112591R00</t>
  </si>
  <si>
    <t>Montáž el.pohonu na radiátory</t>
  </si>
  <si>
    <t>210112592</t>
  </si>
  <si>
    <t>Montáž el.magnetu</t>
  </si>
  <si>
    <t>Montáž rozvaděče MaR na zeď, vč.zapojení na svorky</t>
  </si>
  <si>
    <t>210-810064R</t>
  </si>
  <si>
    <t>MTZ vodoměru</t>
  </si>
  <si>
    <t>210-810056R</t>
  </si>
  <si>
    <t>MTZ elektroměru na DIN, imp.výstup</t>
  </si>
  <si>
    <t>210-85500</t>
  </si>
  <si>
    <t>Testy a zkoušky MaR</t>
  </si>
  <si>
    <t>Kryt spínače Tango záslepka</t>
  </si>
  <si>
    <t>354-500-1</t>
  </si>
  <si>
    <t>Čidlo venkovní Ni1000/6800ppm na RS485</t>
  </si>
  <si>
    <t>354-500-3</t>
  </si>
  <si>
    <t>Čidlo příložné na ÚT Ni1000/6800ppm</t>
  </si>
  <si>
    <t>354-500-2</t>
  </si>
  <si>
    <t>Čidlo prostorové teploty Ni1000/6800ppm, do rámečku Tango</t>
  </si>
  <si>
    <t>354-500-4</t>
  </si>
  <si>
    <t>Magnetické čidlo do okna a dveří</t>
  </si>
  <si>
    <t>354-500-5</t>
  </si>
  <si>
    <t>Termický pohon na radiátorový ventil, M30x1,5</t>
  </si>
  <si>
    <t>354-500-6</t>
  </si>
  <si>
    <t>Ochranný prvek proti nedovolené demontáži</t>
  </si>
  <si>
    <t>354-500-7</t>
  </si>
  <si>
    <t>Vodoměr Q3= 2,5m3/h, imp. výstup</t>
  </si>
  <si>
    <t>354-500-8</t>
  </si>
  <si>
    <t xml:space="preserve">Elekroměr 3fázový,  230/400V, 80A, montáž na din,</t>
  </si>
  <si>
    <t>355-0</t>
  </si>
  <si>
    <t>Rozvaděč MaR, OCEP 600x400x210mm, krytí IP42/20, , přívody / vývody zezadu</t>
  </si>
  <si>
    <t>355-1</t>
  </si>
  <si>
    <t>Řídicí modul, 8× AI, 16× DI, 16× DO, komunikace Et, kompatibilní s AISYS</t>
  </si>
  <si>
    <t>355-11</t>
  </si>
  <si>
    <t>Rozšiřující modul 24x číslicový vstup 24V ss/stř. , galv.oddělený</t>
  </si>
  <si>
    <t>355-2</t>
  </si>
  <si>
    <t xml:space="preserve">LTE Router podpora sítí 2,5G, 3G, 4G, napájení 24V, 1× Eth., 1× SIM,  na DIN lištu, včetně antény</t>
  </si>
  <si>
    <t>355-4</t>
  </si>
  <si>
    <t>Datový kabel ethernet, RJ45/RJ45, Cat.5e délka 1m</t>
  </si>
  <si>
    <t>355-5</t>
  </si>
  <si>
    <t>Napájecí zdroj 24V/DC 100W</t>
  </si>
  <si>
    <t>355-6</t>
  </si>
  <si>
    <t>Jistič C6/1</t>
  </si>
  <si>
    <t>355-7</t>
  </si>
  <si>
    <t>Přepěťová ochrana s VF filtrem, 6A</t>
  </si>
  <si>
    <t>355-8</t>
  </si>
  <si>
    <t>Držák pojistky 5x20mm, včetně pojistky</t>
  </si>
  <si>
    <t>355-9</t>
  </si>
  <si>
    <t>Vazební člen, cívka 230V/AC, 1P kontakt</t>
  </si>
  <si>
    <t>355-10</t>
  </si>
  <si>
    <t>Vazební člen, cívka 24V/DC, 1P kontakt</t>
  </si>
  <si>
    <t>355-11.1</t>
  </si>
  <si>
    <t>Svorky dvouvodič, WAGO 1,5mm, příslušenství</t>
  </si>
  <si>
    <t>355-13</t>
  </si>
  <si>
    <t>Ostatní nespecifikovaný materiál , montážní pro výrobu rozvaděče</t>
  </si>
  <si>
    <t>355-14</t>
  </si>
  <si>
    <t>Tvorba aplikační řídicího programu</t>
  </si>
  <si>
    <t>DB</t>
  </si>
  <si>
    <t>355-15</t>
  </si>
  <si>
    <t>Inicializace vizualizace v AISYS DPO</t>
  </si>
  <si>
    <t>355-16</t>
  </si>
  <si>
    <t>Sestava rozvaděče MaR-výroba</t>
  </si>
  <si>
    <t>355-17</t>
  </si>
  <si>
    <t>Výrobní dokumentace rozvaděče MaR</t>
  </si>
  <si>
    <t>VRN-4</t>
  </si>
  <si>
    <t>006 - Ostatní a vedlejší náklady</t>
  </si>
  <si>
    <t>VRN - Vedlejší rozpočtové náklady</t>
  </si>
  <si>
    <t xml:space="preserve">    VRN1 - Průzkumné, geodetické a projektové práce</t>
  </si>
  <si>
    <t xml:space="preserve">    VRN3 - Zařízení staveniště</t>
  </si>
  <si>
    <t xml:space="preserve">    VRN7 - Provozní vlivy</t>
  </si>
  <si>
    <t>VRN</t>
  </si>
  <si>
    <t>Vedlejší rozpočtové náklady</t>
  </si>
  <si>
    <t>VRN1</t>
  </si>
  <si>
    <t>Průzkumné, geodetické a projektové práce</t>
  </si>
  <si>
    <t>013203000</t>
  </si>
  <si>
    <t>Náklady na provedení dodavatelské dokumentace</t>
  </si>
  <si>
    <t>1024</t>
  </si>
  <si>
    <t>2035215210</t>
  </si>
  <si>
    <t>Dokumentace stavby bez rozlišení</t>
  </si>
  <si>
    <t>VRN3</t>
  </si>
  <si>
    <t>Zařízení staveniště</t>
  </si>
  <si>
    <t>032103000</t>
  </si>
  <si>
    <t>1124722637</t>
  </si>
  <si>
    <t>Náklady na zařízení staveniště</t>
  </si>
  <si>
    <t>VRN7</t>
  </si>
  <si>
    <t>Provozní vlivy</t>
  </si>
  <si>
    <t>071103000</t>
  </si>
  <si>
    <t>Provoz investora</t>
  </si>
  <si>
    <t>-218818863</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</si>
</sst>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42">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color rgb="FF0000A8"/>
      <name val="Arial CE"/>
    </font>
    <font>
      <sz val="8"/>
      <color rgb="FFFFFFFF"/>
      <name val="Arial CE"/>
    </font>
    <font>
      <sz val="8"/>
      <color rgb="FF3366FF"/>
      <name val="Arial CE"/>
    </font>
    <font>
      <b/>
      <sz val="14"/>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sz val="18"/>
      <color theme="10"/>
      <name val="Wingdings 2"/>
    </font>
    <font>
      <b/>
      <sz val="10"/>
      <color rgb="FF00336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sz val="7"/>
      <name val="Arial CE"/>
    </font>
    <font>
      <i/>
      <sz val="7"/>
      <color rgb="FF969696"/>
      <name val="Arial CE"/>
    </font>
    <font>
      <i/>
      <sz val="9"/>
      <color rgb="FF0000FF"/>
      <name val="Arial CE"/>
    </font>
    <font>
      <i/>
      <sz val="8"/>
      <color rgb="FF0000FF"/>
      <name val="Arial CE"/>
    </font>
    <font>
      <u/>
      <sz val="11"/>
      <color theme="10"/>
      <name val="Calibri"/>
      <scheme val="minor"/>
    </font>
  </fonts>
  <fills count="6">
    <fill>
      <patternFill patternType="none"/>
    </fill>
    <fill>
      <patternFill patternType="gray125"/>
    </fill>
    <fill>
      <patternFill patternType="solid">
        <fgColor rgb="FFC0C0C0"/>
      </patternFill>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41" fillId="0" borderId="0" applyNumberFormat="0" applyFill="0" applyBorder="0" applyAlignment="0" applyProtection="0"/>
  </cellStyleXfs>
  <cellXfs count="245">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0" fontId="14" fillId="2" borderId="0" xfId="0" applyFont="1" applyFill="1" applyAlignment="1">
      <alignment horizontal="center" vertical="center"/>
    </xf>
    <xf numFmtId="0" fontId="0" fillId="0" borderId="0" xfId="0" applyFont="1" applyAlignment="1">
      <alignment horizontal="left" vertical="center"/>
    </xf>
    <xf numFmtId="0" fontId="0" fillId="0" borderId="1" xfId="0" applyBorder="1"/>
    <xf numFmtId="0" fontId="0" fillId="0" borderId="2" xfId="0" applyBorder="1"/>
    <xf numFmtId="0" fontId="0" fillId="0" borderId="3" xfId="0" applyBorder="1"/>
    <xf numFmtId="0" fontId="15" fillId="0" borderId="0" xfId="0" applyFont="1" applyAlignment="1">
      <alignment horizontal="left" vertical="center"/>
    </xf>
    <xf numFmtId="0" fontId="14"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17"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left" vertical="top" wrapText="1"/>
    </xf>
    <xf numFmtId="0" fontId="17" fillId="0" borderId="0" xfId="0" applyFont="1" applyAlignment="1">
      <alignment horizontal="left" vertical="center"/>
    </xf>
    <xf numFmtId="0" fontId="1" fillId="0" borderId="0" xfId="0" applyFont="1" applyAlignment="1">
      <alignment horizontal="left" vertical="center"/>
    </xf>
    <xf numFmtId="0" fontId="2" fillId="3" borderId="0" xfId="0" applyFont="1" applyFill="1" applyAlignment="1" applyProtection="1">
      <alignment horizontal="left" vertical="center"/>
      <protection locked="0"/>
    </xf>
    <xf numFmtId="49" fontId="2" fillId="3" borderId="0" xfId="0" applyNumberFormat="1" applyFont="1" applyFill="1" applyAlignment="1" applyProtection="1">
      <alignment horizontal="left" vertical="center"/>
      <protection locked="0"/>
    </xf>
    <xf numFmtId="49" fontId="2" fillId="0" borderId="0" xfId="0" applyNumberFormat="1" applyFont="1" applyAlignment="1">
      <alignment horizontal="left" vertical="center"/>
    </xf>
    <xf numFmtId="0" fontId="2" fillId="0" borderId="0" xfId="0" applyFont="1" applyAlignment="1">
      <alignment horizontal="left" vertical="center" wrapText="1"/>
    </xf>
    <xf numFmtId="0" fontId="0" fillId="0" borderId="4" xfId="0" applyBorder="1"/>
    <xf numFmtId="0" fontId="0" fillId="0" borderId="0" xfId="0" applyFont="1" applyAlignment="1">
      <alignment vertical="center"/>
    </xf>
    <xf numFmtId="0" fontId="0" fillId="0" borderId="3" xfId="0" applyFont="1" applyBorder="1" applyAlignment="1">
      <alignment vertical="center"/>
    </xf>
    <xf numFmtId="0" fontId="18" fillId="0" borderId="5" xfId="0" applyFont="1" applyBorder="1" applyAlignment="1">
      <alignment horizontal="left" vertical="center"/>
    </xf>
    <xf numFmtId="0" fontId="0" fillId="0" borderId="5" xfId="0" applyFont="1" applyBorder="1" applyAlignment="1">
      <alignment vertical="center"/>
    </xf>
    <xf numFmtId="4" fontId="18" fillId="0" borderId="5" xfId="0" applyNumberFormat="1" applyFont="1" applyBorder="1" applyAlignment="1">
      <alignment vertical="center"/>
    </xf>
    <xf numFmtId="0" fontId="1" fillId="0" borderId="0" xfId="0" applyFont="1" applyAlignment="1">
      <alignment horizontal="right" vertical="center"/>
    </xf>
    <xf numFmtId="0" fontId="1" fillId="0" borderId="3" xfId="0" applyFont="1" applyBorder="1" applyAlignment="1">
      <alignment vertical="center"/>
    </xf>
    <xf numFmtId="164" fontId="1" fillId="0" borderId="0" xfId="0" applyNumberFormat="1" applyFont="1" applyAlignment="1">
      <alignment horizontal="left" vertical="center"/>
    </xf>
    <xf numFmtId="4" fontId="19" fillId="0" borderId="0" xfId="0" applyNumberFormat="1" applyFont="1" applyAlignment="1">
      <alignment vertical="center"/>
    </xf>
    <xf numFmtId="0" fontId="19" fillId="0" borderId="0" xfId="0" applyFont="1" applyAlignment="1">
      <alignment horizontal="lef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center" vertical="center"/>
    </xf>
    <xf numFmtId="0" fontId="4" fillId="4" borderId="7" xfId="0" applyFont="1" applyFill="1" applyBorder="1" applyAlignment="1">
      <alignment horizontal="left"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0" fillId="0" borderId="3" xfId="0" applyBorder="1" applyAlignment="1">
      <alignment vertical="center"/>
    </xf>
    <xf numFmtId="0" fontId="20"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2" fillId="0" borderId="3" xfId="0" applyFont="1" applyBorder="1" applyAlignment="1">
      <alignment vertical="center"/>
    </xf>
    <xf numFmtId="0" fontId="3" fillId="0" borderId="3" xfId="0" applyFont="1" applyBorder="1" applyAlignment="1">
      <alignment vertical="center"/>
    </xf>
    <xf numFmtId="0" fontId="3" fillId="0" borderId="0" xfId="0" applyFont="1" applyAlignment="1">
      <alignment horizontal="left" vertical="center"/>
    </xf>
    <xf numFmtId="0" fontId="3" fillId="0" borderId="0" xfId="0" applyFont="1" applyAlignment="1">
      <alignment horizontal="left" vertical="center" wrapText="1"/>
    </xf>
    <xf numFmtId="0" fontId="18" fillId="0" borderId="0" xfId="0" applyFont="1" applyAlignment="1">
      <alignment vertical="center"/>
    </xf>
    <xf numFmtId="165" fontId="2" fillId="0" borderId="0" xfId="0" applyNumberFormat="1" applyFont="1" applyAlignment="1">
      <alignment horizontal="left" vertical="center"/>
    </xf>
    <xf numFmtId="0" fontId="2" fillId="0" borderId="0" xfId="0" applyFont="1" applyAlignment="1">
      <alignment vertical="center" wrapText="1"/>
    </xf>
    <xf numFmtId="0" fontId="21" fillId="0" borderId="11" xfId="0" applyFont="1" applyBorder="1" applyAlignment="1">
      <alignment horizontal="center" vertical="center"/>
    </xf>
    <xf numFmtId="0" fontId="21"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2" fillId="0" borderId="14" xfId="0" applyFont="1" applyBorder="1" applyAlignment="1">
      <alignment horizontal="left" vertical="center"/>
    </xf>
    <xf numFmtId="0" fontId="22"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23" fillId="5" borderId="6" xfId="0" applyFont="1" applyFill="1" applyBorder="1" applyAlignment="1">
      <alignment horizontal="center" vertical="center"/>
    </xf>
    <xf numFmtId="0" fontId="23" fillId="5" borderId="7" xfId="0" applyFont="1" applyFill="1" applyBorder="1" applyAlignment="1">
      <alignment horizontal="left" vertical="center"/>
    </xf>
    <xf numFmtId="0" fontId="0" fillId="5" borderId="7" xfId="0" applyFont="1" applyFill="1" applyBorder="1" applyAlignment="1">
      <alignment vertical="center"/>
    </xf>
    <xf numFmtId="0" fontId="23" fillId="5" borderId="7" xfId="0" applyFont="1" applyFill="1" applyBorder="1" applyAlignment="1">
      <alignment horizontal="center" vertical="center"/>
    </xf>
    <xf numFmtId="0" fontId="23" fillId="5" borderId="7" xfId="0" applyFont="1" applyFill="1" applyBorder="1" applyAlignment="1">
      <alignment horizontal="right" vertical="center"/>
    </xf>
    <xf numFmtId="0" fontId="23" fillId="5" borderId="8" xfId="0" applyFont="1" applyFill="1" applyBorder="1" applyAlignment="1">
      <alignment horizontal="left" vertical="center"/>
    </xf>
    <xf numFmtId="0" fontId="23" fillId="5" borderId="0" xfId="0" applyFont="1" applyFill="1" applyAlignment="1">
      <alignment horizontal="center" vertical="center"/>
    </xf>
    <xf numFmtId="0" fontId="24" fillId="0" borderId="16"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18" xfId="0" applyFont="1" applyBorder="1" applyAlignment="1">
      <alignment horizontal="center" vertical="center" wrapText="1"/>
    </xf>
    <xf numFmtId="0" fontId="0" fillId="0" borderId="11" xfId="0" applyFont="1" applyBorder="1" applyAlignment="1">
      <alignment vertical="center"/>
    </xf>
    <xf numFmtId="0" fontId="0" fillId="0" borderId="12" xfId="0" applyFont="1" applyBorder="1" applyAlignment="1">
      <alignment vertical="center"/>
    </xf>
    <xf numFmtId="0" fontId="0" fillId="0" borderId="13" xfId="0" applyFont="1" applyBorder="1" applyAlignment="1">
      <alignment vertical="center"/>
    </xf>
    <xf numFmtId="0" fontId="4" fillId="0" borderId="3" xfId="0" applyFont="1" applyBorder="1" applyAlignment="1">
      <alignment vertical="center"/>
    </xf>
    <xf numFmtId="0" fontId="25" fillId="0" borderId="0" xfId="0" applyFont="1" applyAlignment="1">
      <alignment horizontal="left" vertical="center"/>
    </xf>
    <xf numFmtId="0" fontId="25" fillId="0" borderId="0" xfId="0" applyFont="1" applyAlignment="1">
      <alignment vertical="center"/>
    </xf>
    <xf numFmtId="4" fontId="25" fillId="0" borderId="0" xfId="0" applyNumberFormat="1" applyFont="1" applyAlignment="1">
      <alignment horizontal="right" vertical="center"/>
    </xf>
    <xf numFmtId="4" fontId="25" fillId="0" borderId="0" xfId="0" applyNumberFormat="1" applyFont="1" applyAlignment="1">
      <alignment vertical="center"/>
    </xf>
    <xf numFmtId="0" fontId="4" fillId="0" borderId="0" xfId="0" applyFont="1" applyAlignment="1">
      <alignment horizontal="center" vertical="center"/>
    </xf>
    <xf numFmtId="4" fontId="21" fillId="0" borderId="14" xfId="0" applyNumberFormat="1" applyFont="1" applyBorder="1" applyAlignment="1">
      <alignment vertical="center"/>
    </xf>
    <xf numFmtId="4" fontId="21" fillId="0" borderId="0" xfId="0" applyNumberFormat="1" applyFont="1" applyBorder="1" applyAlignment="1">
      <alignment vertical="center"/>
    </xf>
    <xf numFmtId="166" fontId="21" fillId="0" borderId="0" xfId="0" applyNumberFormat="1" applyFont="1" applyBorder="1" applyAlignment="1">
      <alignment vertical="center"/>
    </xf>
    <xf numFmtId="4" fontId="21" fillId="0" borderId="15" xfId="0" applyNumberFormat="1" applyFont="1" applyBorder="1" applyAlignment="1">
      <alignment vertical="center"/>
    </xf>
    <xf numFmtId="0" fontId="4" fillId="0" borderId="0" xfId="0" applyFont="1" applyAlignment="1">
      <alignment horizontal="left" vertical="center"/>
    </xf>
    <xf numFmtId="0" fontId="26" fillId="0" borderId="0" xfId="0" applyFont="1" applyAlignment="1">
      <alignment horizontal="left" vertical="center"/>
    </xf>
    <xf numFmtId="0" fontId="5" fillId="0" borderId="3" xfId="0" applyFont="1" applyBorder="1" applyAlignment="1">
      <alignment vertical="center"/>
    </xf>
    <xf numFmtId="0" fontId="27" fillId="0" borderId="0" xfId="0" applyFont="1" applyAlignment="1">
      <alignment vertical="center"/>
    </xf>
    <xf numFmtId="0" fontId="27" fillId="0" borderId="0" xfId="0" applyFont="1" applyAlignment="1">
      <alignment horizontal="left" vertical="center" wrapText="1"/>
    </xf>
    <xf numFmtId="0" fontId="28" fillId="0" borderId="0" xfId="0" applyFont="1" applyAlignment="1">
      <alignment vertical="center"/>
    </xf>
    <xf numFmtId="4" fontId="28" fillId="0" borderId="0" xfId="0" applyNumberFormat="1" applyFont="1" applyAlignment="1">
      <alignment horizontal="right" vertical="center"/>
    </xf>
    <xf numFmtId="4" fontId="28" fillId="0" borderId="0" xfId="0" applyNumberFormat="1" applyFont="1" applyAlignment="1">
      <alignment vertical="center"/>
    </xf>
    <xf numFmtId="0" fontId="3" fillId="0" borderId="0" xfId="0" applyFont="1" applyAlignment="1">
      <alignment horizontal="center" vertical="center"/>
    </xf>
    <xf numFmtId="4" fontId="29" fillId="0" borderId="14" xfId="0" applyNumberFormat="1" applyFont="1" applyBorder="1" applyAlignment="1">
      <alignment vertical="center"/>
    </xf>
    <xf numFmtId="4" fontId="29" fillId="0" borderId="0" xfId="0" applyNumberFormat="1" applyFont="1" applyBorder="1" applyAlignment="1">
      <alignment vertical="center"/>
    </xf>
    <xf numFmtId="166" fontId="29" fillId="0" borderId="0" xfId="0" applyNumberFormat="1" applyFont="1" applyBorder="1" applyAlignment="1">
      <alignment vertical="center"/>
    </xf>
    <xf numFmtId="4" fontId="29" fillId="0" borderId="15" xfId="0" applyNumberFormat="1" applyFont="1" applyBorder="1" applyAlignment="1">
      <alignment vertical="center"/>
    </xf>
    <xf numFmtId="0" fontId="5" fillId="0" borderId="0" xfId="0" applyFont="1" applyAlignment="1">
      <alignment horizontal="left" vertical="center"/>
    </xf>
    <xf numFmtId="0" fontId="30" fillId="0" borderId="0" xfId="1" applyFont="1" applyAlignment="1">
      <alignment horizontal="center" vertical="center"/>
    </xf>
    <xf numFmtId="0" fontId="31" fillId="0" borderId="0" xfId="0" applyFont="1" applyAlignment="1">
      <alignment horizontal="left" vertical="center" wrapText="1"/>
    </xf>
    <xf numFmtId="4" fontId="7" fillId="0" borderId="0" xfId="0" applyNumberFormat="1" applyFont="1" applyAlignment="1">
      <alignment vertical="center"/>
    </xf>
    <xf numFmtId="0" fontId="2" fillId="0" borderId="0" xfId="0" applyFont="1" applyAlignment="1">
      <alignment horizontal="center" vertical="center"/>
    </xf>
    <xf numFmtId="4" fontId="1" fillId="0" borderId="14" xfId="0" applyNumberFormat="1" applyFont="1" applyBorder="1" applyAlignment="1">
      <alignment vertical="center"/>
    </xf>
    <xf numFmtId="4" fontId="1" fillId="0" borderId="0" xfId="0" applyNumberFormat="1" applyFont="1" applyBorder="1" applyAlignment="1">
      <alignment vertical="center"/>
    </xf>
    <xf numFmtId="166" fontId="1" fillId="0" borderId="0" xfId="0" applyNumberFormat="1" applyFont="1" applyBorder="1" applyAlignment="1">
      <alignment vertical="center"/>
    </xf>
    <xf numFmtId="4" fontId="1" fillId="0" borderId="15" xfId="0" applyNumberFormat="1" applyFont="1" applyBorder="1" applyAlignment="1">
      <alignment vertical="center"/>
    </xf>
    <xf numFmtId="4" fontId="1" fillId="0" borderId="19" xfId="0" applyNumberFormat="1" applyFont="1" applyBorder="1" applyAlignment="1">
      <alignment vertical="center"/>
    </xf>
    <xf numFmtId="4" fontId="1" fillId="0" borderId="20" xfId="0" applyNumberFormat="1" applyFont="1" applyBorder="1" applyAlignment="1">
      <alignment vertical="center"/>
    </xf>
    <xf numFmtId="166" fontId="1" fillId="0" borderId="20" xfId="0" applyNumberFormat="1" applyFont="1" applyBorder="1" applyAlignment="1">
      <alignment vertical="center"/>
    </xf>
    <xf numFmtId="4" fontId="1" fillId="0" borderId="21" xfId="0" applyNumberFormat="1" applyFont="1" applyBorder="1" applyAlignment="1">
      <alignment vertical="center"/>
    </xf>
    <xf numFmtId="0" fontId="32" fillId="0" borderId="0" xfId="0" applyFont="1" applyAlignment="1">
      <alignment horizontal="left" vertical="center"/>
    </xf>
    <xf numFmtId="0" fontId="1" fillId="0" borderId="0" xfId="0" applyFont="1" applyAlignment="1">
      <alignment horizontal="left" vertical="center" wrapText="1"/>
    </xf>
    <xf numFmtId="0" fontId="0" fillId="0" borderId="0" xfId="0" applyFont="1" applyAlignment="1">
      <alignment vertical="center" wrapText="1"/>
    </xf>
    <xf numFmtId="0" fontId="0" fillId="0" borderId="3" xfId="0" applyFont="1" applyBorder="1" applyAlignment="1">
      <alignment vertical="center" wrapText="1"/>
    </xf>
    <xf numFmtId="0" fontId="0" fillId="0" borderId="3" xfId="0" applyBorder="1" applyAlignment="1">
      <alignment vertical="center" wrapText="1"/>
    </xf>
    <xf numFmtId="0" fontId="18" fillId="0" borderId="0" xfId="0" applyFont="1" applyAlignment="1">
      <alignment horizontal="left" vertical="center"/>
    </xf>
    <xf numFmtId="0" fontId="22"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5" borderId="0" xfId="0" applyFont="1" applyFill="1" applyAlignment="1">
      <alignment vertical="center"/>
    </xf>
    <xf numFmtId="0" fontId="4" fillId="5" borderId="6" xfId="0" applyFont="1" applyFill="1" applyBorder="1" applyAlignment="1">
      <alignment horizontal="left" vertical="center"/>
    </xf>
    <xf numFmtId="0" fontId="4" fillId="5" borderId="7" xfId="0" applyFont="1" applyFill="1" applyBorder="1" applyAlignment="1">
      <alignment horizontal="right" vertical="center"/>
    </xf>
    <xf numFmtId="0" fontId="4" fillId="5" borderId="7" xfId="0" applyFont="1" applyFill="1" applyBorder="1" applyAlignment="1">
      <alignment horizontal="center" vertical="center"/>
    </xf>
    <xf numFmtId="4" fontId="4" fillId="5" borderId="7" xfId="0" applyNumberFormat="1" applyFont="1" applyFill="1" applyBorder="1" applyAlignment="1">
      <alignment vertical="center"/>
    </xf>
    <xf numFmtId="0" fontId="0" fillId="5" borderId="8" xfId="0" applyFont="1" applyFill="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23" fillId="5" borderId="0" xfId="0" applyFont="1" applyFill="1" applyAlignment="1">
      <alignment horizontal="left" vertical="center"/>
    </xf>
    <xf numFmtId="0" fontId="23" fillId="5" borderId="0" xfId="0" applyFont="1" applyFill="1" applyAlignment="1">
      <alignment horizontal="right" vertical="center"/>
    </xf>
    <xf numFmtId="0" fontId="33" fillId="0" borderId="0" xfId="0" applyFont="1" applyAlignment="1">
      <alignment horizontal="left" vertical="center"/>
    </xf>
    <xf numFmtId="0" fontId="6" fillId="0" borderId="3" xfId="0" applyFont="1" applyBorder="1" applyAlignment="1">
      <alignment vertical="center"/>
    </xf>
    <xf numFmtId="0" fontId="6" fillId="0" borderId="20" xfId="0" applyFont="1" applyBorder="1" applyAlignment="1">
      <alignment horizontal="left" vertical="center"/>
    </xf>
    <xf numFmtId="0" fontId="6" fillId="0" borderId="20" xfId="0" applyFont="1" applyBorder="1" applyAlignment="1">
      <alignment vertical="center"/>
    </xf>
    <xf numFmtId="4" fontId="6" fillId="0" borderId="20" xfId="0" applyNumberFormat="1" applyFont="1" applyBorder="1" applyAlignment="1">
      <alignment vertical="center"/>
    </xf>
    <xf numFmtId="0" fontId="7" fillId="0" borderId="3" xfId="0" applyFont="1" applyBorder="1" applyAlignment="1">
      <alignment vertical="center"/>
    </xf>
    <xf numFmtId="0" fontId="7" fillId="0" borderId="20" xfId="0" applyFont="1" applyBorder="1" applyAlignment="1">
      <alignment horizontal="left" vertical="center"/>
    </xf>
    <xf numFmtId="0" fontId="7" fillId="0" borderId="20" xfId="0" applyFont="1" applyBorder="1" applyAlignment="1">
      <alignment vertical="center"/>
    </xf>
    <xf numFmtId="4" fontId="7" fillId="0" borderId="20" xfId="0" applyNumberFormat="1"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lignment horizontal="center" vertical="center" wrapText="1"/>
    </xf>
    <xf numFmtId="0" fontId="23" fillId="5" borderId="16" xfId="0" applyFont="1" applyFill="1" applyBorder="1" applyAlignment="1">
      <alignment horizontal="center" vertical="center" wrapText="1"/>
    </xf>
    <xf numFmtId="0" fontId="23" fillId="5" borderId="17" xfId="0" applyFont="1" applyFill="1" applyBorder="1" applyAlignment="1">
      <alignment horizontal="center" vertical="center" wrapText="1"/>
    </xf>
    <xf numFmtId="0" fontId="23" fillId="5" borderId="18" xfId="0" applyFont="1" applyFill="1" applyBorder="1" applyAlignment="1">
      <alignment horizontal="center" vertical="center" wrapText="1"/>
    </xf>
    <xf numFmtId="0" fontId="0" fillId="0" borderId="3" xfId="0" applyBorder="1" applyAlignment="1">
      <alignment horizontal="center" vertical="center" wrapText="1"/>
    </xf>
    <xf numFmtId="4" fontId="25" fillId="0" borderId="0" xfId="0" applyNumberFormat="1" applyFont="1" applyAlignment="1"/>
    <xf numFmtId="166" fontId="34" fillId="0" borderId="12" xfId="0" applyNumberFormat="1" applyFont="1" applyBorder="1" applyAlignment="1"/>
    <xf numFmtId="166" fontId="34" fillId="0" borderId="13" xfId="0" applyNumberFormat="1" applyFont="1" applyBorder="1" applyAlignment="1"/>
    <xf numFmtId="4" fontId="35" fillId="0" borderId="0" xfId="0" applyNumberFormat="1" applyFont="1" applyAlignment="1">
      <alignment vertical="center"/>
    </xf>
    <xf numFmtId="0" fontId="8" fillId="0" borderId="3" xfId="0" applyFont="1" applyBorder="1" applyAlignment="1"/>
    <xf numFmtId="0" fontId="8" fillId="0" borderId="0" xfId="0" applyFont="1" applyAlignment="1">
      <alignment horizontal="left"/>
    </xf>
    <xf numFmtId="0" fontId="6" fillId="0" borderId="0" xfId="0" applyFont="1" applyAlignment="1">
      <alignment horizontal="left"/>
    </xf>
    <xf numFmtId="0" fontId="8" fillId="0" borderId="0" xfId="0" applyFont="1" applyAlignment="1" applyProtection="1">
      <protection locked="0"/>
    </xf>
    <xf numFmtId="4" fontId="6" fillId="0" borderId="0" xfId="0" applyNumberFormat="1" applyFont="1" applyAlignment="1"/>
    <xf numFmtId="0" fontId="8" fillId="0" borderId="14" xfId="0" applyFont="1" applyBorder="1" applyAlignment="1"/>
    <xf numFmtId="0" fontId="8" fillId="0" borderId="0" xfId="0" applyFont="1" applyBorder="1" applyAlignment="1"/>
    <xf numFmtId="166" fontId="8" fillId="0" borderId="0" xfId="0" applyNumberFormat="1" applyFont="1" applyBorder="1" applyAlignment="1"/>
    <xf numFmtId="166" fontId="8" fillId="0" borderId="15" xfId="0" applyNumberFormat="1" applyFont="1" applyBorder="1" applyAlignment="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applyAlignment="1"/>
    <xf numFmtId="0" fontId="0" fillId="0" borderId="3" xfId="0" applyFont="1" applyBorder="1" applyAlignment="1" applyProtection="1">
      <alignment vertical="center"/>
      <protection locked="0"/>
    </xf>
    <xf numFmtId="0" fontId="23" fillId="0" borderId="22" xfId="0" applyFont="1" applyBorder="1" applyAlignment="1" applyProtection="1">
      <alignment horizontal="center" vertical="center"/>
      <protection locked="0"/>
    </xf>
    <xf numFmtId="49" fontId="23" fillId="0" borderId="22" xfId="0" applyNumberFormat="1" applyFont="1" applyBorder="1" applyAlignment="1" applyProtection="1">
      <alignment horizontal="left" vertical="center" wrapText="1"/>
      <protection locked="0"/>
    </xf>
    <xf numFmtId="0" fontId="23" fillId="0" borderId="22" xfId="0" applyFont="1" applyBorder="1" applyAlignment="1" applyProtection="1">
      <alignment horizontal="left" vertical="center" wrapText="1"/>
      <protection locked="0"/>
    </xf>
    <xf numFmtId="0" fontId="23" fillId="0" borderId="22" xfId="0" applyFont="1" applyBorder="1" applyAlignment="1" applyProtection="1">
      <alignment horizontal="center" vertical="center" wrapText="1"/>
      <protection locked="0"/>
    </xf>
    <xf numFmtId="167" fontId="23" fillId="0" borderId="22" xfId="0" applyNumberFormat="1" applyFont="1" applyBorder="1" applyAlignment="1" applyProtection="1">
      <alignment vertical="center"/>
      <protection locked="0"/>
    </xf>
    <xf numFmtId="4" fontId="23" fillId="3" borderId="22" xfId="0" applyNumberFormat="1" applyFont="1" applyFill="1" applyBorder="1" applyAlignment="1" applyProtection="1">
      <alignment vertical="center"/>
      <protection locked="0"/>
    </xf>
    <xf numFmtId="4" fontId="23" fillId="0" borderId="22" xfId="0" applyNumberFormat="1" applyFont="1" applyBorder="1" applyAlignment="1" applyProtection="1">
      <alignment vertical="center"/>
      <protection locked="0"/>
    </xf>
    <xf numFmtId="0" fontId="24" fillId="3" borderId="14" xfId="0" applyFont="1" applyFill="1" applyBorder="1" applyAlignment="1" applyProtection="1">
      <alignment horizontal="left" vertical="center"/>
      <protection locked="0"/>
    </xf>
    <xf numFmtId="0" fontId="24" fillId="0" borderId="0" xfId="0" applyFont="1" applyBorder="1" applyAlignment="1">
      <alignment horizontal="center" vertical="center"/>
    </xf>
    <xf numFmtId="166" fontId="24" fillId="0" borderId="0" xfId="0" applyNumberFormat="1" applyFont="1" applyBorder="1" applyAlignment="1">
      <alignment vertical="center"/>
    </xf>
    <xf numFmtId="166" fontId="24" fillId="0" borderId="15" xfId="0" applyNumberFormat="1" applyFont="1" applyBorder="1" applyAlignment="1">
      <alignment vertical="center"/>
    </xf>
    <xf numFmtId="0" fontId="23" fillId="0" borderId="0" xfId="0" applyFont="1" applyAlignment="1">
      <alignment horizontal="left" vertical="center"/>
    </xf>
    <xf numFmtId="4" fontId="0" fillId="0" borderId="0" xfId="0" applyNumberFormat="1" applyFont="1" applyAlignment="1">
      <alignment vertical="center"/>
    </xf>
    <xf numFmtId="0" fontId="36" fillId="0" borderId="0" xfId="0" applyFont="1" applyAlignment="1">
      <alignment horizontal="left" vertical="center"/>
    </xf>
    <xf numFmtId="0" fontId="37" fillId="0" borderId="0" xfId="0" applyFont="1" applyAlignment="1">
      <alignment horizontal="left" vertical="center" wrapText="1"/>
    </xf>
    <xf numFmtId="0" fontId="0" fillId="0" borderId="0" xfId="0" applyFont="1" applyAlignment="1" applyProtection="1">
      <alignment vertical="center"/>
      <protection locked="0"/>
    </xf>
    <xf numFmtId="0" fontId="0" fillId="0" borderId="14" xfId="0" applyFont="1" applyBorder="1" applyAlignment="1">
      <alignment vertical="center"/>
    </xf>
    <xf numFmtId="0" fontId="0" fillId="0" borderId="0" xfId="0" applyBorder="1" applyAlignment="1">
      <alignment vertical="center"/>
    </xf>
    <xf numFmtId="0" fontId="38" fillId="0" borderId="0" xfId="0" applyFont="1" applyAlignment="1">
      <alignment vertical="center" wrapText="1"/>
    </xf>
    <xf numFmtId="0" fontId="9" fillId="0" borderId="3" xfId="0" applyFont="1" applyBorder="1" applyAlignment="1">
      <alignment vertical="center"/>
    </xf>
    <xf numFmtId="0" fontId="9" fillId="0" borderId="0" xfId="0" applyFont="1" applyAlignment="1">
      <alignment horizontal="left" vertical="center"/>
    </xf>
    <xf numFmtId="0" fontId="9" fillId="0" borderId="0" xfId="0" applyFont="1" applyAlignment="1">
      <alignment horizontal="left" vertical="center" wrapText="1"/>
    </xf>
    <xf numFmtId="0" fontId="9" fillId="0" borderId="0" xfId="0" applyFont="1" applyAlignment="1" applyProtection="1">
      <alignment vertical="center"/>
      <protection locked="0"/>
    </xf>
    <xf numFmtId="0" fontId="9" fillId="0" borderId="14" xfId="0" applyFont="1" applyBorder="1" applyAlignment="1">
      <alignment vertical="center"/>
    </xf>
    <xf numFmtId="0" fontId="9" fillId="0" borderId="0" xfId="0" applyFont="1" applyBorder="1" applyAlignment="1">
      <alignment vertical="center"/>
    </xf>
    <xf numFmtId="0" fontId="9" fillId="0" borderId="15" xfId="0" applyFont="1" applyBorder="1" applyAlignment="1">
      <alignment vertical="center"/>
    </xf>
    <xf numFmtId="0" fontId="10" fillId="0" borderId="3" xfId="0" applyFont="1" applyBorder="1" applyAlignme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167" fontId="10" fillId="0" borderId="0" xfId="0" applyNumberFormat="1" applyFont="1" applyAlignment="1">
      <alignment vertical="center"/>
    </xf>
    <xf numFmtId="0" fontId="10" fillId="0" borderId="0" xfId="0" applyFont="1" applyAlignment="1" applyProtection="1">
      <alignment vertical="center"/>
      <protection locked="0"/>
    </xf>
    <xf numFmtId="0" fontId="10" fillId="0" borderId="14" xfId="0" applyFont="1" applyBorder="1" applyAlignment="1">
      <alignment vertical="center"/>
    </xf>
    <xf numFmtId="0" fontId="10" fillId="0" borderId="0" xfId="0" applyFont="1" applyBorder="1" applyAlignment="1">
      <alignment vertical="center"/>
    </xf>
    <xf numFmtId="0" fontId="10" fillId="0" borderId="15" xfId="0" applyFont="1" applyBorder="1" applyAlignment="1">
      <alignment vertical="center"/>
    </xf>
    <xf numFmtId="0" fontId="39" fillId="0" borderId="22" xfId="0" applyFont="1" applyBorder="1" applyAlignment="1" applyProtection="1">
      <alignment horizontal="center" vertical="center"/>
      <protection locked="0"/>
    </xf>
    <xf numFmtId="49" fontId="39" fillId="0" borderId="22" xfId="0" applyNumberFormat="1" applyFont="1" applyBorder="1" applyAlignment="1" applyProtection="1">
      <alignment horizontal="left" vertical="center" wrapText="1"/>
      <protection locked="0"/>
    </xf>
    <xf numFmtId="0" fontId="39" fillId="0" borderId="22" xfId="0" applyFont="1" applyBorder="1" applyAlignment="1" applyProtection="1">
      <alignment horizontal="left" vertical="center" wrapText="1"/>
      <protection locked="0"/>
    </xf>
    <xf numFmtId="0" fontId="39" fillId="0" borderId="22" xfId="0" applyFont="1" applyBorder="1" applyAlignment="1" applyProtection="1">
      <alignment horizontal="center" vertical="center" wrapText="1"/>
      <protection locked="0"/>
    </xf>
    <xf numFmtId="167" fontId="39" fillId="0" borderId="22" xfId="0" applyNumberFormat="1" applyFont="1" applyBorder="1" applyAlignment="1" applyProtection="1">
      <alignment vertical="center"/>
      <protection locked="0"/>
    </xf>
    <xf numFmtId="4" fontId="39" fillId="3" borderId="22" xfId="0" applyNumberFormat="1" applyFont="1" applyFill="1" applyBorder="1" applyAlignment="1" applyProtection="1">
      <alignment vertical="center"/>
      <protection locked="0"/>
    </xf>
    <xf numFmtId="4" fontId="39" fillId="0" borderId="22" xfId="0" applyNumberFormat="1" applyFont="1" applyBorder="1" applyAlignment="1" applyProtection="1">
      <alignment vertical="center"/>
      <protection locked="0"/>
    </xf>
    <xf numFmtId="0" fontId="40" fillId="0" borderId="3" xfId="0" applyFont="1" applyBorder="1" applyAlignment="1">
      <alignment vertical="center"/>
    </xf>
    <xf numFmtId="0" fontId="39" fillId="3" borderId="14" xfId="0" applyFont="1" applyFill="1" applyBorder="1" applyAlignment="1" applyProtection="1">
      <alignment horizontal="left" vertical="center"/>
      <protection locked="0"/>
    </xf>
    <xf numFmtId="0" fontId="39" fillId="0" borderId="0" xfId="0" applyFont="1" applyBorder="1" applyAlignment="1">
      <alignment horizontal="center" vertical="center"/>
    </xf>
    <xf numFmtId="0" fontId="11" fillId="0" borderId="3" xfId="0" applyFont="1" applyBorder="1" applyAlignment="1">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167" fontId="11" fillId="0" borderId="0" xfId="0" applyNumberFormat="1" applyFont="1" applyAlignment="1">
      <alignment vertical="center"/>
    </xf>
    <xf numFmtId="0" fontId="11" fillId="0" borderId="0" xfId="0" applyFont="1" applyAlignment="1" applyProtection="1">
      <alignment vertical="center"/>
      <protection locked="0"/>
    </xf>
    <xf numFmtId="0" fontId="11" fillId="0" borderId="14" xfId="0" applyFont="1" applyBorder="1" applyAlignment="1">
      <alignment vertical="center"/>
    </xf>
    <xf numFmtId="0" fontId="11" fillId="0" borderId="0" xfId="0" applyFont="1" applyBorder="1" applyAlignment="1">
      <alignment vertical="center"/>
    </xf>
    <xf numFmtId="0" fontId="11" fillId="0" borderId="15" xfId="0" applyFont="1" applyBorder="1" applyAlignment="1">
      <alignment vertical="center"/>
    </xf>
    <xf numFmtId="0" fontId="12" fillId="0" borderId="3" xfId="0" applyFont="1" applyBorder="1" applyAlignment="1">
      <alignment vertical="center"/>
    </xf>
    <xf numFmtId="0" fontId="12" fillId="0" borderId="0" xfId="0" applyFont="1" applyAlignment="1">
      <alignment horizontal="left" vertical="center"/>
    </xf>
    <xf numFmtId="0" fontId="12" fillId="0" borderId="0" xfId="0" applyFont="1" applyAlignment="1">
      <alignment horizontal="left" vertical="center" wrapText="1"/>
    </xf>
    <xf numFmtId="167" fontId="12" fillId="0" borderId="0" xfId="0" applyNumberFormat="1" applyFont="1" applyAlignment="1">
      <alignment vertical="center"/>
    </xf>
    <xf numFmtId="0" fontId="12" fillId="0" borderId="0" xfId="0" applyFont="1" applyAlignment="1" applyProtection="1">
      <alignment vertical="center"/>
      <protection locked="0"/>
    </xf>
    <xf numFmtId="0" fontId="12" fillId="0" borderId="14" xfId="0" applyFont="1" applyBorder="1" applyAlignment="1">
      <alignment vertical="center"/>
    </xf>
    <xf numFmtId="0" fontId="12" fillId="0" borderId="0" xfId="0" applyFont="1" applyBorder="1" applyAlignment="1">
      <alignment vertical="center"/>
    </xf>
    <xf numFmtId="0" fontId="12" fillId="0" borderId="15" xfId="0" applyFont="1" applyBorder="1" applyAlignment="1">
      <alignment vertical="center"/>
    </xf>
    <xf numFmtId="167" fontId="23" fillId="3" borderId="22" xfId="0" applyNumberFormat="1" applyFont="1" applyFill="1" applyBorder="1" applyAlignment="1" applyProtection="1">
      <alignment vertical="center"/>
      <protection locked="0"/>
    </xf>
    <xf numFmtId="0" fontId="0" fillId="0" borderId="19" xfId="0" applyFont="1" applyBorder="1" applyAlignment="1">
      <alignment vertical="center"/>
    </xf>
    <xf numFmtId="0" fontId="0" fillId="0" borderId="20" xfId="0" applyBorder="1" applyAlignment="1">
      <alignment vertical="center"/>
    </xf>
    <xf numFmtId="0" fontId="0" fillId="0" borderId="20" xfId="0" applyFont="1" applyBorder="1" applyAlignment="1">
      <alignment vertical="center"/>
    </xf>
    <xf numFmtId="0" fontId="0" fillId="0" borderId="21" xfId="0" applyFont="1" applyBorder="1" applyAlignment="1">
      <alignment vertical="center"/>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styles" Target="styles.xml" /><Relationship Id="rId9" Type="http://schemas.openxmlformats.org/officeDocument/2006/relationships/theme" Target="theme/theme1.xml" /><Relationship Id="rId10" Type="http://schemas.openxmlformats.org/officeDocument/2006/relationships/calcChain" Target="calcChain.xml" /><Relationship Id="rId11"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hidden="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7" t="s">
        <v>0</v>
      </c>
      <c r="AZ1" s="17" t="s">
        <v>1</v>
      </c>
      <c r="BA1" s="17" t="s">
        <v>2</v>
      </c>
      <c r="BB1" s="17" t="s">
        <v>1</v>
      </c>
      <c r="BT1" s="17" t="s">
        <v>3</v>
      </c>
      <c r="BU1" s="17" t="s">
        <v>3</v>
      </c>
      <c r="BV1" s="17" t="s">
        <v>4</v>
      </c>
    </row>
    <row r="2" s="1" customFormat="1" ht="36.96" customHeight="1">
      <c r="AR2" s="18" t="s">
        <v>5</v>
      </c>
      <c r="AS2" s="1"/>
      <c r="AT2" s="1"/>
      <c r="AU2" s="1"/>
      <c r="AV2" s="1"/>
      <c r="AW2" s="1"/>
      <c r="AX2" s="1"/>
      <c r="AY2" s="1"/>
      <c r="AZ2" s="1"/>
      <c r="BA2" s="1"/>
      <c r="BB2" s="1"/>
      <c r="BC2" s="1"/>
      <c r="BD2" s="1"/>
      <c r="BE2" s="1"/>
      <c r="BS2" s="19" t="s">
        <v>6</v>
      </c>
      <c r="BT2" s="19" t="s">
        <v>7</v>
      </c>
    </row>
    <row r="3" s="1" customFormat="1" ht="6.96" customHeight="1">
      <c r="B3" s="20"/>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2"/>
      <c r="BS3" s="19" t="s">
        <v>6</v>
      </c>
      <c r="BT3" s="19" t="s">
        <v>8</v>
      </c>
    </row>
    <row r="4" s="1" customFormat="1" ht="24.96" customHeight="1">
      <c r="B4" s="22"/>
      <c r="D4" s="23" t="s">
        <v>9</v>
      </c>
      <c r="AR4" s="22"/>
      <c r="AS4" s="24" t="s">
        <v>10</v>
      </c>
      <c r="BE4" s="25" t="s">
        <v>11</v>
      </c>
      <c r="BS4" s="19" t="s">
        <v>12</v>
      </c>
    </row>
    <row r="5" s="1" customFormat="1" ht="12" customHeight="1">
      <c r="B5" s="22"/>
      <c r="D5" s="26" t="s">
        <v>13</v>
      </c>
      <c r="K5" s="27" t="s">
        <v>14</v>
      </c>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R5" s="22"/>
      <c r="BE5" s="28" t="s">
        <v>15</v>
      </c>
      <c r="BS5" s="19" t="s">
        <v>6</v>
      </c>
    </row>
    <row r="6" s="1" customFormat="1" ht="36.96" customHeight="1">
      <c r="B6" s="22"/>
      <c r="D6" s="29" t="s">
        <v>16</v>
      </c>
      <c r="K6" s="30" t="s">
        <v>17</v>
      </c>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R6" s="22"/>
      <c r="BE6" s="31"/>
      <c r="BS6" s="19" t="s">
        <v>6</v>
      </c>
    </row>
    <row r="7" s="1" customFormat="1" ht="12" customHeight="1">
      <c r="B7" s="22"/>
      <c r="D7" s="32" t="s">
        <v>18</v>
      </c>
      <c r="K7" s="27" t="s">
        <v>1</v>
      </c>
      <c r="AK7" s="32" t="s">
        <v>19</v>
      </c>
      <c r="AN7" s="27" t="s">
        <v>1</v>
      </c>
      <c r="AR7" s="22"/>
      <c r="BE7" s="31"/>
      <c r="BS7" s="19" t="s">
        <v>6</v>
      </c>
    </row>
    <row r="8" s="1" customFormat="1" ht="12" customHeight="1">
      <c r="B8" s="22"/>
      <c r="D8" s="32" t="s">
        <v>20</v>
      </c>
      <c r="K8" s="27" t="s">
        <v>21</v>
      </c>
      <c r="AK8" s="32" t="s">
        <v>22</v>
      </c>
      <c r="AN8" s="33" t="s">
        <v>23</v>
      </c>
      <c r="AR8" s="22"/>
      <c r="BE8" s="31"/>
      <c r="BS8" s="19" t="s">
        <v>6</v>
      </c>
    </row>
    <row r="9" s="1" customFormat="1" ht="14.4" customHeight="1">
      <c r="B9" s="22"/>
      <c r="AR9" s="22"/>
      <c r="BE9" s="31"/>
      <c r="BS9" s="19" t="s">
        <v>6</v>
      </c>
    </row>
    <row r="10" s="1" customFormat="1" ht="12" customHeight="1">
      <c r="B10" s="22"/>
      <c r="D10" s="32" t="s">
        <v>24</v>
      </c>
      <c r="AK10" s="32" t="s">
        <v>25</v>
      </c>
      <c r="AN10" s="27" t="s">
        <v>1</v>
      </c>
      <c r="AR10" s="22"/>
      <c r="BE10" s="31"/>
      <c r="BS10" s="19" t="s">
        <v>6</v>
      </c>
    </row>
    <row r="11" s="1" customFormat="1" ht="18.48" customHeight="1">
      <c r="B11" s="22"/>
      <c r="E11" s="27" t="s">
        <v>26</v>
      </c>
      <c r="AK11" s="32" t="s">
        <v>27</v>
      </c>
      <c r="AN11" s="27" t="s">
        <v>1</v>
      </c>
      <c r="AR11" s="22"/>
      <c r="BE11" s="31"/>
      <c r="BS11" s="19" t="s">
        <v>6</v>
      </c>
    </row>
    <row r="12" s="1" customFormat="1" ht="6.96" customHeight="1">
      <c r="B12" s="22"/>
      <c r="AR12" s="22"/>
      <c r="BE12" s="31"/>
      <c r="BS12" s="19" t="s">
        <v>6</v>
      </c>
    </row>
    <row r="13" s="1" customFormat="1" ht="12" customHeight="1">
      <c r="B13" s="22"/>
      <c r="D13" s="32" t="s">
        <v>28</v>
      </c>
      <c r="AK13" s="32" t="s">
        <v>25</v>
      </c>
      <c r="AN13" s="34" t="s">
        <v>29</v>
      </c>
      <c r="AR13" s="22"/>
      <c r="BE13" s="31"/>
      <c r="BS13" s="19" t="s">
        <v>6</v>
      </c>
    </row>
    <row r="14">
      <c r="B14" s="22"/>
      <c r="E14" s="34" t="s">
        <v>29</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2" t="s">
        <v>27</v>
      </c>
      <c r="AN14" s="34" t="s">
        <v>29</v>
      </c>
      <c r="AR14" s="22"/>
      <c r="BE14" s="31"/>
      <c r="BS14" s="19" t="s">
        <v>6</v>
      </c>
    </row>
    <row r="15" s="1" customFormat="1" ht="6.96" customHeight="1">
      <c r="B15" s="22"/>
      <c r="AR15" s="22"/>
      <c r="BE15" s="31"/>
      <c r="BS15" s="19" t="s">
        <v>3</v>
      </c>
    </row>
    <row r="16" s="1" customFormat="1" ht="12" customHeight="1">
      <c r="B16" s="22"/>
      <c r="D16" s="32" t="s">
        <v>30</v>
      </c>
      <c r="AK16" s="32" t="s">
        <v>25</v>
      </c>
      <c r="AN16" s="27" t="s">
        <v>1</v>
      </c>
      <c r="AR16" s="22"/>
      <c r="BE16" s="31"/>
      <c r="BS16" s="19" t="s">
        <v>3</v>
      </c>
    </row>
    <row r="17" s="1" customFormat="1" ht="18.48" customHeight="1">
      <c r="B17" s="22"/>
      <c r="E17" s="27" t="s">
        <v>31</v>
      </c>
      <c r="AK17" s="32" t="s">
        <v>27</v>
      </c>
      <c r="AN17" s="27" t="s">
        <v>1</v>
      </c>
      <c r="AR17" s="22"/>
      <c r="BE17" s="31"/>
      <c r="BS17" s="19" t="s">
        <v>32</v>
      </c>
    </row>
    <row r="18" s="1" customFormat="1" ht="6.96" customHeight="1">
      <c r="B18" s="22"/>
      <c r="AR18" s="22"/>
      <c r="BE18" s="31"/>
      <c r="BS18" s="19" t="s">
        <v>6</v>
      </c>
    </row>
    <row r="19" s="1" customFormat="1" ht="12" customHeight="1">
      <c r="B19" s="22"/>
      <c r="D19" s="32" t="s">
        <v>33</v>
      </c>
      <c r="AK19" s="32" t="s">
        <v>25</v>
      </c>
      <c r="AN19" s="27" t="s">
        <v>1</v>
      </c>
      <c r="AR19" s="22"/>
      <c r="BE19" s="31"/>
      <c r="BS19" s="19" t="s">
        <v>6</v>
      </c>
    </row>
    <row r="20" s="1" customFormat="1" ht="18.48" customHeight="1">
      <c r="B20" s="22"/>
      <c r="E20" s="27" t="s">
        <v>21</v>
      </c>
      <c r="AK20" s="32" t="s">
        <v>27</v>
      </c>
      <c r="AN20" s="27" t="s">
        <v>1</v>
      </c>
      <c r="AR20" s="22"/>
      <c r="BE20" s="31"/>
      <c r="BS20" s="19" t="s">
        <v>32</v>
      </c>
    </row>
    <row r="21" s="1" customFormat="1" ht="6.96" customHeight="1">
      <c r="B21" s="22"/>
      <c r="AR21" s="22"/>
      <c r="BE21" s="31"/>
    </row>
    <row r="22" s="1" customFormat="1" ht="12" customHeight="1">
      <c r="B22" s="22"/>
      <c r="D22" s="32" t="s">
        <v>34</v>
      </c>
      <c r="AR22" s="22"/>
      <c r="BE22" s="31"/>
    </row>
    <row r="23" s="1" customFormat="1" ht="16.5" customHeight="1">
      <c r="B23" s="22"/>
      <c r="E23" s="36" t="s">
        <v>1</v>
      </c>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R23" s="22"/>
      <c r="BE23" s="31"/>
    </row>
    <row r="24" s="1" customFormat="1" ht="6.96" customHeight="1">
      <c r="B24" s="22"/>
      <c r="AR24" s="22"/>
      <c r="BE24" s="31"/>
    </row>
    <row r="25" s="1" customFormat="1" ht="6.96" customHeight="1">
      <c r="B25" s="22"/>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R25" s="22"/>
      <c r="BE25" s="31"/>
    </row>
    <row r="26" s="2" customFormat="1" ht="25.92" customHeight="1">
      <c r="A26" s="38"/>
      <c r="B26" s="39"/>
      <c r="C26" s="38"/>
      <c r="D26" s="40" t="s">
        <v>35</v>
      </c>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2">
        <f>ROUND(AG94,2)</f>
        <v>0</v>
      </c>
      <c r="AL26" s="41"/>
      <c r="AM26" s="41"/>
      <c r="AN26" s="41"/>
      <c r="AO26" s="41"/>
      <c r="AP26" s="38"/>
      <c r="AQ26" s="38"/>
      <c r="AR26" s="39"/>
      <c r="BE26" s="31"/>
    </row>
    <row r="27" s="2" customFormat="1" ht="6.96" customHeight="1">
      <c r="A27" s="38"/>
      <c r="B27" s="39"/>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9"/>
      <c r="BE27" s="31"/>
    </row>
    <row r="28" s="2" customFormat="1">
      <c r="A28" s="38"/>
      <c r="B28" s="39"/>
      <c r="C28" s="38"/>
      <c r="D28" s="38"/>
      <c r="E28" s="38"/>
      <c r="F28" s="38"/>
      <c r="G28" s="38"/>
      <c r="H28" s="38"/>
      <c r="I28" s="38"/>
      <c r="J28" s="38"/>
      <c r="K28" s="38"/>
      <c r="L28" s="43" t="s">
        <v>36</v>
      </c>
      <c r="M28" s="43"/>
      <c r="N28" s="43"/>
      <c r="O28" s="43"/>
      <c r="P28" s="43"/>
      <c r="Q28" s="38"/>
      <c r="R28" s="38"/>
      <c r="S28" s="38"/>
      <c r="T28" s="38"/>
      <c r="U28" s="38"/>
      <c r="V28" s="38"/>
      <c r="W28" s="43" t="s">
        <v>37</v>
      </c>
      <c r="X28" s="43"/>
      <c r="Y28" s="43"/>
      <c r="Z28" s="43"/>
      <c r="AA28" s="43"/>
      <c r="AB28" s="43"/>
      <c r="AC28" s="43"/>
      <c r="AD28" s="43"/>
      <c r="AE28" s="43"/>
      <c r="AF28" s="38"/>
      <c r="AG28" s="38"/>
      <c r="AH28" s="38"/>
      <c r="AI28" s="38"/>
      <c r="AJ28" s="38"/>
      <c r="AK28" s="43" t="s">
        <v>38</v>
      </c>
      <c r="AL28" s="43"/>
      <c r="AM28" s="43"/>
      <c r="AN28" s="43"/>
      <c r="AO28" s="43"/>
      <c r="AP28" s="38"/>
      <c r="AQ28" s="38"/>
      <c r="AR28" s="39"/>
      <c r="BE28" s="31"/>
    </row>
    <row r="29" s="3" customFormat="1" ht="14.4" customHeight="1">
      <c r="A29" s="3"/>
      <c r="B29" s="44"/>
      <c r="C29" s="3"/>
      <c r="D29" s="32" t="s">
        <v>39</v>
      </c>
      <c r="E29" s="3"/>
      <c r="F29" s="32" t="s">
        <v>40</v>
      </c>
      <c r="G29" s="3"/>
      <c r="H29" s="3"/>
      <c r="I29" s="3"/>
      <c r="J29" s="3"/>
      <c r="K29" s="3"/>
      <c r="L29" s="45">
        <v>0.20999999999999999</v>
      </c>
      <c r="M29" s="3"/>
      <c r="N29" s="3"/>
      <c r="O29" s="3"/>
      <c r="P29" s="3"/>
      <c r="Q29" s="3"/>
      <c r="R29" s="3"/>
      <c r="S29" s="3"/>
      <c r="T29" s="3"/>
      <c r="U29" s="3"/>
      <c r="V29" s="3"/>
      <c r="W29" s="46">
        <f>ROUND(AZ94, 2)</f>
        <v>0</v>
      </c>
      <c r="X29" s="3"/>
      <c r="Y29" s="3"/>
      <c r="Z29" s="3"/>
      <c r="AA29" s="3"/>
      <c r="AB29" s="3"/>
      <c r="AC29" s="3"/>
      <c r="AD29" s="3"/>
      <c r="AE29" s="3"/>
      <c r="AF29" s="3"/>
      <c r="AG29" s="3"/>
      <c r="AH29" s="3"/>
      <c r="AI29" s="3"/>
      <c r="AJ29" s="3"/>
      <c r="AK29" s="46">
        <f>ROUND(AV94, 2)</f>
        <v>0</v>
      </c>
      <c r="AL29" s="3"/>
      <c r="AM29" s="3"/>
      <c r="AN29" s="3"/>
      <c r="AO29" s="3"/>
      <c r="AP29" s="3"/>
      <c r="AQ29" s="3"/>
      <c r="AR29" s="44"/>
      <c r="BE29" s="47"/>
    </row>
    <row r="30" s="3" customFormat="1" ht="14.4" customHeight="1">
      <c r="A30" s="3"/>
      <c r="B30" s="44"/>
      <c r="C30" s="3"/>
      <c r="D30" s="3"/>
      <c r="E30" s="3"/>
      <c r="F30" s="32" t="s">
        <v>41</v>
      </c>
      <c r="G30" s="3"/>
      <c r="H30" s="3"/>
      <c r="I30" s="3"/>
      <c r="J30" s="3"/>
      <c r="K30" s="3"/>
      <c r="L30" s="45">
        <v>0.14999999999999999</v>
      </c>
      <c r="M30" s="3"/>
      <c r="N30" s="3"/>
      <c r="O30" s="3"/>
      <c r="P30" s="3"/>
      <c r="Q30" s="3"/>
      <c r="R30" s="3"/>
      <c r="S30" s="3"/>
      <c r="T30" s="3"/>
      <c r="U30" s="3"/>
      <c r="V30" s="3"/>
      <c r="W30" s="46">
        <f>ROUND(BA94, 2)</f>
        <v>0</v>
      </c>
      <c r="X30" s="3"/>
      <c r="Y30" s="3"/>
      <c r="Z30" s="3"/>
      <c r="AA30" s="3"/>
      <c r="AB30" s="3"/>
      <c r="AC30" s="3"/>
      <c r="AD30" s="3"/>
      <c r="AE30" s="3"/>
      <c r="AF30" s="3"/>
      <c r="AG30" s="3"/>
      <c r="AH30" s="3"/>
      <c r="AI30" s="3"/>
      <c r="AJ30" s="3"/>
      <c r="AK30" s="46">
        <f>ROUND(AW94, 2)</f>
        <v>0</v>
      </c>
      <c r="AL30" s="3"/>
      <c r="AM30" s="3"/>
      <c r="AN30" s="3"/>
      <c r="AO30" s="3"/>
      <c r="AP30" s="3"/>
      <c r="AQ30" s="3"/>
      <c r="AR30" s="44"/>
      <c r="BE30" s="47"/>
    </row>
    <row r="31" hidden="1" s="3" customFormat="1" ht="14.4" customHeight="1">
      <c r="A31" s="3"/>
      <c r="B31" s="44"/>
      <c r="C31" s="3"/>
      <c r="D31" s="3"/>
      <c r="E31" s="3"/>
      <c r="F31" s="32" t="s">
        <v>42</v>
      </c>
      <c r="G31" s="3"/>
      <c r="H31" s="3"/>
      <c r="I31" s="3"/>
      <c r="J31" s="3"/>
      <c r="K31" s="3"/>
      <c r="L31" s="45">
        <v>0.20999999999999999</v>
      </c>
      <c r="M31" s="3"/>
      <c r="N31" s="3"/>
      <c r="O31" s="3"/>
      <c r="P31" s="3"/>
      <c r="Q31" s="3"/>
      <c r="R31" s="3"/>
      <c r="S31" s="3"/>
      <c r="T31" s="3"/>
      <c r="U31" s="3"/>
      <c r="V31" s="3"/>
      <c r="W31" s="46">
        <f>ROUND(BB94, 2)</f>
        <v>0</v>
      </c>
      <c r="X31" s="3"/>
      <c r="Y31" s="3"/>
      <c r="Z31" s="3"/>
      <c r="AA31" s="3"/>
      <c r="AB31" s="3"/>
      <c r="AC31" s="3"/>
      <c r="AD31" s="3"/>
      <c r="AE31" s="3"/>
      <c r="AF31" s="3"/>
      <c r="AG31" s="3"/>
      <c r="AH31" s="3"/>
      <c r="AI31" s="3"/>
      <c r="AJ31" s="3"/>
      <c r="AK31" s="46">
        <v>0</v>
      </c>
      <c r="AL31" s="3"/>
      <c r="AM31" s="3"/>
      <c r="AN31" s="3"/>
      <c r="AO31" s="3"/>
      <c r="AP31" s="3"/>
      <c r="AQ31" s="3"/>
      <c r="AR31" s="44"/>
      <c r="BE31" s="47"/>
    </row>
    <row r="32" hidden="1" s="3" customFormat="1" ht="14.4" customHeight="1">
      <c r="A32" s="3"/>
      <c r="B32" s="44"/>
      <c r="C32" s="3"/>
      <c r="D32" s="3"/>
      <c r="E32" s="3"/>
      <c r="F32" s="32" t="s">
        <v>43</v>
      </c>
      <c r="G32" s="3"/>
      <c r="H32" s="3"/>
      <c r="I32" s="3"/>
      <c r="J32" s="3"/>
      <c r="K32" s="3"/>
      <c r="L32" s="45">
        <v>0.14999999999999999</v>
      </c>
      <c r="M32" s="3"/>
      <c r="N32" s="3"/>
      <c r="O32" s="3"/>
      <c r="P32" s="3"/>
      <c r="Q32" s="3"/>
      <c r="R32" s="3"/>
      <c r="S32" s="3"/>
      <c r="T32" s="3"/>
      <c r="U32" s="3"/>
      <c r="V32" s="3"/>
      <c r="W32" s="46">
        <f>ROUND(BC94, 2)</f>
        <v>0</v>
      </c>
      <c r="X32" s="3"/>
      <c r="Y32" s="3"/>
      <c r="Z32" s="3"/>
      <c r="AA32" s="3"/>
      <c r="AB32" s="3"/>
      <c r="AC32" s="3"/>
      <c r="AD32" s="3"/>
      <c r="AE32" s="3"/>
      <c r="AF32" s="3"/>
      <c r="AG32" s="3"/>
      <c r="AH32" s="3"/>
      <c r="AI32" s="3"/>
      <c r="AJ32" s="3"/>
      <c r="AK32" s="46">
        <v>0</v>
      </c>
      <c r="AL32" s="3"/>
      <c r="AM32" s="3"/>
      <c r="AN32" s="3"/>
      <c r="AO32" s="3"/>
      <c r="AP32" s="3"/>
      <c r="AQ32" s="3"/>
      <c r="AR32" s="44"/>
      <c r="BE32" s="47"/>
    </row>
    <row r="33" hidden="1" s="3" customFormat="1" ht="14.4" customHeight="1">
      <c r="A33" s="3"/>
      <c r="B33" s="44"/>
      <c r="C33" s="3"/>
      <c r="D33" s="3"/>
      <c r="E33" s="3"/>
      <c r="F33" s="32" t="s">
        <v>44</v>
      </c>
      <c r="G33" s="3"/>
      <c r="H33" s="3"/>
      <c r="I33" s="3"/>
      <c r="J33" s="3"/>
      <c r="K33" s="3"/>
      <c r="L33" s="45">
        <v>0</v>
      </c>
      <c r="M33" s="3"/>
      <c r="N33" s="3"/>
      <c r="O33" s="3"/>
      <c r="P33" s="3"/>
      <c r="Q33" s="3"/>
      <c r="R33" s="3"/>
      <c r="S33" s="3"/>
      <c r="T33" s="3"/>
      <c r="U33" s="3"/>
      <c r="V33" s="3"/>
      <c r="W33" s="46">
        <f>ROUND(BD94, 2)</f>
        <v>0</v>
      </c>
      <c r="X33" s="3"/>
      <c r="Y33" s="3"/>
      <c r="Z33" s="3"/>
      <c r="AA33" s="3"/>
      <c r="AB33" s="3"/>
      <c r="AC33" s="3"/>
      <c r="AD33" s="3"/>
      <c r="AE33" s="3"/>
      <c r="AF33" s="3"/>
      <c r="AG33" s="3"/>
      <c r="AH33" s="3"/>
      <c r="AI33" s="3"/>
      <c r="AJ33" s="3"/>
      <c r="AK33" s="46">
        <v>0</v>
      </c>
      <c r="AL33" s="3"/>
      <c r="AM33" s="3"/>
      <c r="AN33" s="3"/>
      <c r="AO33" s="3"/>
      <c r="AP33" s="3"/>
      <c r="AQ33" s="3"/>
      <c r="AR33" s="44"/>
      <c r="BE33" s="47"/>
    </row>
    <row r="34" s="2" customFormat="1" ht="6.96" customHeight="1">
      <c r="A34" s="38"/>
      <c r="B34" s="39"/>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9"/>
      <c r="BE34" s="31"/>
    </row>
    <row r="35" s="2" customFormat="1" ht="25.92" customHeight="1">
      <c r="A35" s="38"/>
      <c r="B35" s="39"/>
      <c r="C35" s="48"/>
      <c r="D35" s="49" t="s">
        <v>45</v>
      </c>
      <c r="E35" s="50"/>
      <c r="F35" s="50"/>
      <c r="G35" s="50"/>
      <c r="H35" s="50"/>
      <c r="I35" s="50"/>
      <c r="J35" s="50"/>
      <c r="K35" s="50"/>
      <c r="L35" s="50"/>
      <c r="M35" s="50"/>
      <c r="N35" s="50"/>
      <c r="O35" s="50"/>
      <c r="P35" s="50"/>
      <c r="Q35" s="50"/>
      <c r="R35" s="50"/>
      <c r="S35" s="50"/>
      <c r="T35" s="51" t="s">
        <v>46</v>
      </c>
      <c r="U35" s="50"/>
      <c r="V35" s="50"/>
      <c r="W35" s="50"/>
      <c r="X35" s="52" t="s">
        <v>47</v>
      </c>
      <c r="Y35" s="50"/>
      <c r="Z35" s="50"/>
      <c r="AA35" s="50"/>
      <c r="AB35" s="50"/>
      <c r="AC35" s="50"/>
      <c r="AD35" s="50"/>
      <c r="AE35" s="50"/>
      <c r="AF35" s="50"/>
      <c r="AG35" s="50"/>
      <c r="AH35" s="50"/>
      <c r="AI35" s="50"/>
      <c r="AJ35" s="50"/>
      <c r="AK35" s="53">
        <f>SUM(AK26:AK33)</f>
        <v>0</v>
      </c>
      <c r="AL35" s="50"/>
      <c r="AM35" s="50"/>
      <c r="AN35" s="50"/>
      <c r="AO35" s="54"/>
      <c r="AP35" s="48"/>
      <c r="AQ35" s="48"/>
      <c r="AR35" s="39"/>
      <c r="BE35" s="38"/>
    </row>
    <row r="36" s="2" customFormat="1" ht="6.96" customHeight="1">
      <c r="A36" s="38"/>
      <c r="B36" s="39"/>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9"/>
      <c r="BE36" s="38"/>
    </row>
    <row r="37" s="2" customFormat="1" ht="14.4" customHeight="1">
      <c r="A37" s="38"/>
      <c r="B37" s="39"/>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8"/>
      <c r="AR37" s="39"/>
      <c r="BE37" s="38"/>
    </row>
    <row r="38" s="1" customFormat="1" ht="14.4" customHeight="1">
      <c r="B38" s="22"/>
      <c r="AR38" s="22"/>
    </row>
    <row r="39" s="1" customFormat="1" ht="14.4" customHeight="1">
      <c r="B39" s="22"/>
      <c r="AR39" s="22"/>
    </row>
    <row r="40" s="1" customFormat="1" ht="14.4" customHeight="1">
      <c r="B40" s="22"/>
      <c r="AR40" s="22"/>
    </row>
    <row r="41" s="1" customFormat="1" ht="14.4" customHeight="1">
      <c r="B41" s="22"/>
      <c r="AR41" s="22"/>
    </row>
    <row r="42" s="1" customFormat="1" ht="14.4" customHeight="1">
      <c r="B42" s="22"/>
      <c r="AR42" s="22"/>
    </row>
    <row r="43" s="1" customFormat="1" ht="14.4" customHeight="1">
      <c r="B43" s="22"/>
      <c r="AR43" s="22"/>
    </row>
    <row r="44" s="1" customFormat="1" ht="14.4" customHeight="1">
      <c r="B44" s="22"/>
      <c r="AR44" s="22"/>
    </row>
    <row r="45" s="1" customFormat="1" ht="14.4" customHeight="1">
      <c r="B45" s="22"/>
      <c r="AR45" s="22"/>
    </row>
    <row r="46" s="1" customFormat="1" ht="14.4" customHeight="1">
      <c r="B46" s="22"/>
      <c r="AR46" s="22"/>
    </row>
    <row r="47" s="1" customFormat="1" ht="14.4" customHeight="1">
      <c r="B47" s="22"/>
      <c r="AR47" s="22"/>
    </row>
    <row r="48" s="1" customFormat="1" ht="14.4" customHeight="1">
      <c r="B48" s="22"/>
      <c r="AR48" s="22"/>
    </row>
    <row r="49" s="2" customFormat="1" ht="14.4" customHeight="1">
      <c r="B49" s="55"/>
      <c r="D49" s="56" t="s">
        <v>48</v>
      </c>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6" t="s">
        <v>49</v>
      </c>
      <c r="AI49" s="57"/>
      <c r="AJ49" s="57"/>
      <c r="AK49" s="57"/>
      <c r="AL49" s="57"/>
      <c r="AM49" s="57"/>
      <c r="AN49" s="57"/>
      <c r="AO49" s="57"/>
      <c r="AR49" s="55"/>
    </row>
    <row r="50">
      <c r="B50" s="22"/>
      <c r="AR50" s="22"/>
    </row>
    <row r="51">
      <c r="B51" s="22"/>
      <c r="AR51" s="22"/>
    </row>
    <row r="52">
      <c r="B52" s="22"/>
      <c r="AR52" s="22"/>
    </row>
    <row r="53">
      <c r="B53" s="22"/>
      <c r="AR53" s="22"/>
    </row>
    <row r="54">
      <c r="B54" s="22"/>
      <c r="AR54" s="22"/>
    </row>
    <row r="55">
      <c r="B55" s="22"/>
      <c r="AR55" s="22"/>
    </row>
    <row r="56">
      <c r="B56" s="22"/>
      <c r="AR56" s="22"/>
    </row>
    <row r="57">
      <c r="B57" s="22"/>
      <c r="AR57" s="22"/>
    </row>
    <row r="58">
      <c r="B58" s="22"/>
      <c r="AR58" s="22"/>
    </row>
    <row r="59">
      <c r="B59" s="22"/>
      <c r="AR59" s="22"/>
    </row>
    <row r="60" s="2" customFormat="1">
      <c r="A60" s="38"/>
      <c r="B60" s="39"/>
      <c r="C60" s="38"/>
      <c r="D60" s="58" t="s">
        <v>50</v>
      </c>
      <c r="E60" s="41"/>
      <c r="F60" s="41"/>
      <c r="G60" s="41"/>
      <c r="H60" s="41"/>
      <c r="I60" s="41"/>
      <c r="J60" s="41"/>
      <c r="K60" s="41"/>
      <c r="L60" s="41"/>
      <c r="M60" s="41"/>
      <c r="N60" s="41"/>
      <c r="O60" s="41"/>
      <c r="P60" s="41"/>
      <c r="Q60" s="41"/>
      <c r="R60" s="41"/>
      <c r="S60" s="41"/>
      <c r="T60" s="41"/>
      <c r="U60" s="41"/>
      <c r="V60" s="58" t="s">
        <v>51</v>
      </c>
      <c r="W60" s="41"/>
      <c r="X60" s="41"/>
      <c r="Y60" s="41"/>
      <c r="Z60" s="41"/>
      <c r="AA60" s="41"/>
      <c r="AB60" s="41"/>
      <c r="AC60" s="41"/>
      <c r="AD60" s="41"/>
      <c r="AE60" s="41"/>
      <c r="AF60" s="41"/>
      <c r="AG60" s="41"/>
      <c r="AH60" s="58" t="s">
        <v>50</v>
      </c>
      <c r="AI60" s="41"/>
      <c r="AJ60" s="41"/>
      <c r="AK60" s="41"/>
      <c r="AL60" s="41"/>
      <c r="AM60" s="58" t="s">
        <v>51</v>
      </c>
      <c r="AN60" s="41"/>
      <c r="AO60" s="41"/>
      <c r="AP60" s="38"/>
      <c r="AQ60" s="38"/>
      <c r="AR60" s="39"/>
      <c r="BE60" s="38"/>
    </row>
    <row r="61">
      <c r="B61" s="22"/>
      <c r="AR61" s="22"/>
    </row>
    <row r="62">
      <c r="B62" s="22"/>
      <c r="AR62" s="22"/>
    </row>
    <row r="63">
      <c r="B63" s="22"/>
      <c r="AR63" s="22"/>
    </row>
    <row r="64" s="2" customFormat="1">
      <c r="A64" s="38"/>
      <c r="B64" s="39"/>
      <c r="C64" s="38"/>
      <c r="D64" s="56" t="s">
        <v>52</v>
      </c>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6" t="s">
        <v>53</v>
      </c>
      <c r="AI64" s="59"/>
      <c r="AJ64" s="59"/>
      <c r="AK64" s="59"/>
      <c r="AL64" s="59"/>
      <c r="AM64" s="59"/>
      <c r="AN64" s="59"/>
      <c r="AO64" s="59"/>
      <c r="AP64" s="38"/>
      <c r="AQ64" s="38"/>
      <c r="AR64" s="39"/>
      <c r="BE64" s="38"/>
    </row>
    <row r="65">
      <c r="B65" s="22"/>
      <c r="AR65" s="22"/>
    </row>
    <row r="66">
      <c r="B66" s="22"/>
      <c r="AR66" s="22"/>
    </row>
    <row r="67">
      <c r="B67" s="22"/>
      <c r="AR67" s="22"/>
    </row>
    <row r="68">
      <c r="B68" s="22"/>
      <c r="AR68" s="22"/>
    </row>
    <row r="69">
      <c r="B69" s="22"/>
      <c r="AR69" s="22"/>
    </row>
    <row r="70">
      <c r="B70" s="22"/>
      <c r="AR70" s="22"/>
    </row>
    <row r="71">
      <c r="B71" s="22"/>
      <c r="AR71" s="22"/>
    </row>
    <row r="72">
      <c r="B72" s="22"/>
      <c r="AR72" s="22"/>
    </row>
    <row r="73">
      <c r="B73" s="22"/>
      <c r="AR73" s="22"/>
    </row>
    <row r="74">
      <c r="B74" s="22"/>
      <c r="AR74" s="22"/>
    </row>
    <row r="75" s="2" customFormat="1">
      <c r="A75" s="38"/>
      <c r="B75" s="39"/>
      <c r="C75" s="38"/>
      <c r="D75" s="58" t="s">
        <v>50</v>
      </c>
      <c r="E75" s="41"/>
      <c r="F75" s="41"/>
      <c r="G75" s="41"/>
      <c r="H75" s="41"/>
      <c r="I75" s="41"/>
      <c r="J75" s="41"/>
      <c r="K75" s="41"/>
      <c r="L75" s="41"/>
      <c r="M75" s="41"/>
      <c r="N75" s="41"/>
      <c r="O75" s="41"/>
      <c r="P75" s="41"/>
      <c r="Q75" s="41"/>
      <c r="R75" s="41"/>
      <c r="S75" s="41"/>
      <c r="T75" s="41"/>
      <c r="U75" s="41"/>
      <c r="V75" s="58" t="s">
        <v>51</v>
      </c>
      <c r="W75" s="41"/>
      <c r="X75" s="41"/>
      <c r="Y75" s="41"/>
      <c r="Z75" s="41"/>
      <c r="AA75" s="41"/>
      <c r="AB75" s="41"/>
      <c r="AC75" s="41"/>
      <c r="AD75" s="41"/>
      <c r="AE75" s="41"/>
      <c r="AF75" s="41"/>
      <c r="AG75" s="41"/>
      <c r="AH75" s="58" t="s">
        <v>50</v>
      </c>
      <c r="AI75" s="41"/>
      <c r="AJ75" s="41"/>
      <c r="AK75" s="41"/>
      <c r="AL75" s="41"/>
      <c r="AM75" s="58" t="s">
        <v>51</v>
      </c>
      <c r="AN75" s="41"/>
      <c r="AO75" s="41"/>
      <c r="AP75" s="38"/>
      <c r="AQ75" s="38"/>
      <c r="AR75" s="39"/>
      <c r="BE75" s="38"/>
    </row>
    <row r="76" s="2" customFormat="1">
      <c r="A76" s="38"/>
      <c r="B76" s="39"/>
      <c r="C76" s="38"/>
      <c r="D76" s="38"/>
      <c r="E76" s="38"/>
      <c r="F76" s="38"/>
      <c r="G76" s="38"/>
      <c r="H76" s="38"/>
      <c r="I76" s="38"/>
      <c r="J76" s="38"/>
      <c r="K76" s="38"/>
      <c r="L76" s="38"/>
      <c r="M76" s="38"/>
      <c r="N76" s="38"/>
      <c r="O76" s="38"/>
      <c r="P76" s="38"/>
      <c r="Q76" s="38"/>
      <c r="R76" s="38"/>
      <c r="S76" s="38"/>
      <c r="T76" s="38"/>
      <c r="U76" s="38"/>
      <c r="V76" s="38"/>
      <c r="W76" s="38"/>
      <c r="X76" s="38"/>
      <c r="Y76" s="38"/>
      <c r="Z76" s="38"/>
      <c r="AA76" s="38"/>
      <c r="AB76" s="38"/>
      <c r="AC76" s="38"/>
      <c r="AD76" s="38"/>
      <c r="AE76" s="38"/>
      <c r="AF76" s="38"/>
      <c r="AG76" s="38"/>
      <c r="AH76" s="38"/>
      <c r="AI76" s="38"/>
      <c r="AJ76" s="38"/>
      <c r="AK76" s="38"/>
      <c r="AL76" s="38"/>
      <c r="AM76" s="38"/>
      <c r="AN76" s="38"/>
      <c r="AO76" s="38"/>
      <c r="AP76" s="38"/>
      <c r="AQ76" s="38"/>
      <c r="AR76" s="39"/>
      <c r="BE76" s="38"/>
    </row>
    <row r="77" s="2" customFormat="1" ht="6.96" customHeight="1">
      <c r="A77" s="38"/>
      <c r="B77" s="60"/>
      <c r="C77" s="61"/>
      <c r="D77" s="61"/>
      <c r="E77" s="61"/>
      <c r="F77" s="61"/>
      <c r="G77" s="61"/>
      <c r="H77" s="61"/>
      <c r="I77" s="61"/>
      <c r="J77" s="61"/>
      <c r="K77" s="61"/>
      <c r="L77" s="61"/>
      <c r="M77" s="61"/>
      <c r="N77" s="61"/>
      <c r="O77" s="61"/>
      <c r="P77" s="61"/>
      <c r="Q77" s="61"/>
      <c r="R77" s="61"/>
      <c r="S77" s="61"/>
      <c r="T77" s="61"/>
      <c r="U77" s="61"/>
      <c r="V77" s="61"/>
      <c r="W77" s="61"/>
      <c r="X77" s="61"/>
      <c r="Y77" s="61"/>
      <c r="Z77" s="61"/>
      <c r="AA77" s="61"/>
      <c r="AB77" s="61"/>
      <c r="AC77" s="61"/>
      <c r="AD77" s="61"/>
      <c r="AE77" s="61"/>
      <c r="AF77" s="61"/>
      <c r="AG77" s="61"/>
      <c r="AH77" s="61"/>
      <c r="AI77" s="61"/>
      <c r="AJ77" s="61"/>
      <c r="AK77" s="61"/>
      <c r="AL77" s="61"/>
      <c r="AM77" s="61"/>
      <c r="AN77" s="61"/>
      <c r="AO77" s="61"/>
      <c r="AP77" s="61"/>
      <c r="AQ77" s="61"/>
      <c r="AR77" s="39"/>
      <c r="BE77" s="38"/>
    </row>
    <row r="81" s="2" customFormat="1" ht="6.96" customHeight="1">
      <c r="A81" s="38"/>
      <c r="B81" s="62"/>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39"/>
      <c r="BE81" s="38"/>
    </row>
    <row r="82" s="2" customFormat="1" ht="24.96" customHeight="1">
      <c r="A82" s="38"/>
      <c r="B82" s="39"/>
      <c r="C82" s="23" t="s">
        <v>54</v>
      </c>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c r="AE82" s="38"/>
      <c r="AF82" s="38"/>
      <c r="AG82" s="38"/>
      <c r="AH82" s="38"/>
      <c r="AI82" s="38"/>
      <c r="AJ82" s="38"/>
      <c r="AK82" s="38"/>
      <c r="AL82" s="38"/>
      <c r="AM82" s="38"/>
      <c r="AN82" s="38"/>
      <c r="AO82" s="38"/>
      <c r="AP82" s="38"/>
      <c r="AQ82" s="38"/>
      <c r="AR82" s="39"/>
      <c r="BE82" s="38"/>
    </row>
    <row r="83" s="2" customFormat="1" ht="6.96" customHeight="1">
      <c r="A83" s="38"/>
      <c r="B83" s="39"/>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c r="AE83" s="38"/>
      <c r="AF83" s="38"/>
      <c r="AG83" s="38"/>
      <c r="AH83" s="38"/>
      <c r="AI83" s="38"/>
      <c r="AJ83" s="38"/>
      <c r="AK83" s="38"/>
      <c r="AL83" s="38"/>
      <c r="AM83" s="38"/>
      <c r="AN83" s="38"/>
      <c r="AO83" s="38"/>
      <c r="AP83" s="38"/>
      <c r="AQ83" s="38"/>
      <c r="AR83" s="39"/>
      <c r="BE83" s="38"/>
    </row>
    <row r="84" s="4" customFormat="1" ht="12" customHeight="1">
      <c r="A84" s="4"/>
      <c r="B84" s="64"/>
      <c r="C84" s="32" t="s">
        <v>13</v>
      </c>
      <c r="D84" s="4"/>
      <c r="E84" s="4"/>
      <c r="F84" s="4"/>
      <c r="G84" s="4"/>
      <c r="H84" s="4"/>
      <c r="I84" s="4"/>
      <c r="J84" s="4"/>
      <c r="K84" s="4"/>
      <c r="L84" s="4" t="str">
        <f>K5</f>
        <v>MartinPolach134</v>
      </c>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64"/>
      <c r="BE84" s="4"/>
    </row>
    <row r="85" s="5" customFormat="1" ht="36.96" customHeight="1">
      <c r="A85" s="5"/>
      <c r="B85" s="65"/>
      <c r="C85" s="66" t="s">
        <v>16</v>
      </c>
      <c r="D85" s="5"/>
      <c r="E85" s="5"/>
      <c r="F85" s="5"/>
      <c r="G85" s="5"/>
      <c r="H85" s="5"/>
      <c r="I85" s="5"/>
      <c r="J85" s="5"/>
      <c r="K85" s="5"/>
      <c r="L85" s="67" t="str">
        <f>K6</f>
        <v>PD - Sociální zázemí Výškovická</v>
      </c>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65"/>
      <c r="BE85" s="5"/>
    </row>
    <row r="86" s="2" customFormat="1" ht="6.96" customHeight="1">
      <c r="A86" s="38"/>
      <c r="B86" s="39"/>
      <c r="C86" s="38"/>
      <c r="D86" s="38"/>
      <c r="E86" s="38"/>
      <c r="F86" s="38"/>
      <c r="G86" s="38"/>
      <c r="H86" s="38"/>
      <c r="I86" s="38"/>
      <c r="J86" s="38"/>
      <c r="K86" s="38"/>
      <c r="L86" s="38"/>
      <c r="M86" s="38"/>
      <c r="N86" s="38"/>
      <c r="O86" s="38"/>
      <c r="P86" s="38"/>
      <c r="Q86" s="38"/>
      <c r="R86" s="38"/>
      <c r="S86" s="38"/>
      <c r="T86" s="38"/>
      <c r="U86" s="38"/>
      <c r="V86" s="38"/>
      <c r="W86" s="38"/>
      <c r="X86" s="38"/>
      <c r="Y86" s="38"/>
      <c r="Z86" s="38"/>
      <c r="AA86" s="38"/>
      <c r="AB86" s="38"/>
      <c r="AC86" s="38"/>
      <c r="AD86" s="38"/>
      <c r="AE86" s="38"/>
      <c r="AF86" s="38"/>
      <c r="AG86" s="38"/>
      <c r="AH86" s="38"/>
      <c r="AI86" s="38"/>
      <c r="AJ86" s="38"/>
      <c r="AK86" s="38"/>
      <c r="AL86" s="38"/>
      <c r="AM86" s="38"/>
      <c r="AN86" s="38"/>
      <c r="AO86" s="38"/>
      <c r="AP86" s="38"/>
      <c r="AQ86" s="38"/>
      <c r="AR86" s="39"/>
      <c r="BE86" s="38"/>
    </row>
    <row r="87" s="2" customFormat="1" ht="12" customHeight="1">
      <c r="A87" s="38"/>
      <c r="B87" s="39"/>
      <c r="C87" s="32" t="s">
        <v>20</v>
      </c>
      <c r="D87" s="38"/>
      <c r="E87" s="38"/>
      <c r="F87" s="38"/>
      <c r="G87" s="38"/>
      <c r="H87" s="38"/>
      <c r="I87" s="38"/>
      <c r="J87" s="38"/>
      <c r="K87" s="38"/>
      <c r="L87" s="68" t="str">
        <f>IF(K8="","",K8)</f>
        <v xml:space="preserve"> </v>
      </c>
      <c r="M87" s="38"/>
      <c r="N87" s="38"/>
      <c r="O87" s="38"/>
      <c r="P87" s="38"/>
      <c r="Q87" s="38"/>
      <c r="R87" s="38"/>
      <c r="S87" s="38"/>
      <c r="T87" s="38"/>
      <c r="U87" s="38"/>
      <c r="V87" s="38"/>
      <c r="W87" s="38"/>
      <c r="X87" s="38"/>
      <c r="Y87" s="38"/>
      <c r="Z87" s="38"/>
      <c r="AA87" s="38"/>
      <c r="AB87" s="38"/>
      <c r="AC87" s="38"/>
      <c r="AD87" s="38"/>
      <c r="AE87" s="38"/>
      <c r="AF87" s="38"/>
      <c r="AG87" s="38"/>
      <c r="AH87" s="38"/>
      <c r="AI87" s="32" t="s">
        <v>22</v>
      </c>
      <c r="AJ87" s="38"/>
      <c r="AK87" s="38"/>
      <c r="AL87" s="38"/>
      <c r="AM87" s="69" t="str">
        <f>IF(AN8= "","",AN8)</f>
        <v>11. 11. 2020</v>
      </c>
      <c r="AN87" s="69"/>
      <c r="AO87" s="38"/>
      <c r="AP87" s="38"/>
      <c r="AQ87" s="38"/>
      <c r="AR87" s="39"/>
      <c r="BE87" s="38"/>
    </row>
    <row r="88" s="2" customFormat="1" ht="6.96" customHeight="1">
      <c r="A88" s="38"/>
      <c r="B88" s="39"/>
      <c r="C88" s="38"/>
      <c r="D88" s="38"/>
      <c r="E88" s="38"/>
      <c r="F88" s="38"/>
      <c r="G88" s="38"/>
      <c r="H88" s="38"/>
      <c r="I88" s="38"/>
      <c r="J88" s="38"/>
      <c r="K88" s="38"/>
      <c r="L88" s="38"/>
      <c r="M88" s="38"/>
      <c r="N88" s="38"/>
      <c r="O88" s="38"/>
      <c r="P88" s="38"/>
      <c r="Q88" s="38"/>
      <c r="R88" s="38"/>
      <c r="S88" s="38"/>
      <c r="T88" s="38"/>
      <c r="U88" s="38"/>
      <c r="V88" s="38"/>
      <c r="W88" s="38"/>
      <c r="X88" s="38"/>
      <c r="Y88" s="38"/>
      <c r="Z88" s="38"/>
      <c r="AA88" s="38"/>
      <c r="AB88" s="38"/>
      <c r="AC88" s="38"/>
      <c r="AD88" s="38"/>
      <c r="AE88" s="38"/>
      <c r="AF88" s="38"/>
      <c r="AG88" s="38"/>
      <c r="AH88" s="38"/>
      <c r="AI88" s="38"/>
      <c r="AJ88" s="38"/>
      <c r="AK88" s="38"/>
      <c r="AL88" s="38"/>
      <c r="AM88" s="38"/>
      <c r="AN88" s="38"/>
      <c r="AO88" s="38"/>
      <c r="AP88" s="38"/>
      <c r="AQ88" s="38"/>
      <c r="AR88" s="39"/>
      <c r="BE88" s="38"/>
    </row>
    <row r="89" s="2" customFormat="1" ht="15.15" customHeight="1">
      <c r="A89" s="38"/>
      <c r="B89" s="39"/>
      <c r="C89" s="32" t="s">
        <v>24</v>
      </c>
      <c r="D89" s="38"/>
      <c r="E89" s="38"/>
      <c r="F89" s="38"/>
      <c r="G89" s="38"/>
      <c r="H89" s="38"/>
      <c r="I89" s="38"/>
      <c r="J89" s="38"/>
      <c r="K89" s="38"/>
      <c r="L89" s="4" t="str">
        <f>IF(E11= "","",E11)</f>
        <v>Dopravní podnik Ostrava a.s.</v>
      </c>
      <c r="M89" s="38"/>
      <c r="N89" s="38"/>
      <c r="O89" s="38"/>
      <c r="P89" s="38"/>
      <c r="Q89" s="38"/>
      <c r="R89" s="38"/>
      <c r="S89" s="38"/>
      <c r="T89" s="38"/>
      <c r="U89" s="38"/>
      <c r="V89" s="38"/>
      <c r="W89" s="38"/>
      <c r="X89" s="38"/>
      <c r="Y89" s="38"/>
      <c r="Z89" s="38"/>
      <c r="AA89" s="38"/>
      <c r="AB89" s="38"/>
      <c r="AC89" s="38"/>
      <c r="AD89" s="38"/>
      <c r="AE89" s="38"/>
      <c r="AF89" s="38"/>
      <c r="AG89" s="38"/>
      <c r="AH89" s="38"/>
      <c r="AI89" s="32" t="s">
        <v>30</v>
      </c>
      <c r="AJ89" s="38"/>
      <c r="AK89" s="38"/>
      <c r="AL89" s="38"/>
      <c r="AM89" s="70" t="str">
        <f>IF(E17="","",E17)</f>
        <v>RP Projekt s.r.o.</v>
      </c>
      <c r="AN89" s="4"/>
      <c r="AO89" s="4"/>
      <c r="AP89" s="4"/>
      <c r="AQ89" s="38"/>
      <c r="AR89" s="39"/>
      <c r="AS89" s="71" t="s">
        <v>55</v>
      </c>
      <c r="AT89" s="72"/>
      <c r="AU89" s="73"/>
      <c r="AV89" s="73"/>
      <c r="AW89" s="73"/>
      <c r="AX89" s="73"/>
      <c r="AY89" s="73"/>
      <c r="AZ89" s="73"/>
      <c r="BA89" s="73"/>
      <c r="BB89" s="73"/>
      <c r="BC89" s="73"/>
      <c r="BD89" s="74"/>
      <c r="BE89" s="38"/>
    </row>
    <row r="90" s="2" customFormat="1" ht="15.15" customHeight="1">
      <c r="A90" s="38"/>
      <c r="B90" s="39"/>
      <c r="C90" s="32" t="s">
        <v>28</v>
      </c>
      <c r="D90" s="38"/>
      <c r="E90" s="38"/>
      <c r="F90" s="38"/>
      <c r="G90" s="38"/>
      <c r="H90" s="38"/>
      <c r="I90" s="38"/>
      <c r="J90" s="38"/>
      <c r="K90" s="38"/>
      <c r="L90" s="4" t="str">
        <f>IF(E14= "Vyplň údaj","",E14)</f>
        <v/>
      </c>
      <c r="M90" s="38"/>
      <c r="N90" s="38"/>
      <c r="O90" s="38"/>
      <c r="P90" s="38"/>
      <c r="Q90" s="38"/>
      <c r="R90" s="38"/>
      <c r="S90" s="38"/>
      <c r="T90" s="38"/>
      <c r="U90" s="38"/>
      <c r="V90" s="38"/>
      <c r="W90" s="38"/>
      <c r="X90" s="38"/>
      <c r="Y90" s="38"/>
      <c r="Z90" s="38"/>
      <c r="AA90" s="38"/>
      <c r="AB90" s="38"/>
      <c r="AC90" s="38"/>
      <c r="AD90" s="38"/>
      <c r="AE90" s="38"/>
      <c r="AF90" s="38"/>
      <c r="AG90" s="38"/>
      <c r="AH90" s="38"/>
      <c r="AI90" s="32" t="s">
        <v>33</v>
      </c>
      <c r="AJ90" s="38"/>
      <c r="AK90" s="38"/>
      <c r="AL90" s="38"/>
      <c r="AM90" s="70" t="str">
        <f>IF(E20="","",E20)</f>
        <v xml:space="preserve"> </v>
      </c>
      <c r="AN90" s="4"/>
      <c r="AO90" s="4"/>
      <c r="AP90" s="4"/>
      <c r="AQ90" s="38"/>
      <c r="AR90" s="39"/>
      <c r="AS90" s="75"/>
      <c r="AT90" s="76"/>
      <c r="AU90" s="77"/>
      <c r="AV90" s="77"/>
      <c r="AW90" s="77"/>
      <c r="AX90" s="77"/>
      <c r="AY90" s="77"/>
      <c r="AZ90" s="77"/>
      <c r="BA90" s="77"/>
      <c r="BB90" s="77"/>
      <c r="BC90" s="77"/>
      <c r="BD90" s="78"/>
      <c r="BE90" s="38"/>
    </row>
    <row r="91" s="2" customFormat="1" ht="10.8" customHeight="1">
      <c r="A91" s="38"/>
      <c r="B91" s="39"/>
      <c r="C91" s="38"/>
      <c r="D91" s="38"/>
      <c r="E91" s="38"/>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c r="AE91" s="38"/>
      <c r="AF91" s="38"/>
      <c r="AG91" s="38"/>
      <c r="AH91" s="38"/>
      <c r="AI91" s="38"/>
      <c r="AJ91" s="38"/>
      <c r="AK91" s="38"/>
      <c r="AL91" s="38"/>
      <c r="AM91" s="38"/>
      <c r="AN91" s="38"/>
      <c r="AO91" s="38"/>
      <c r="AP91" s="38"/>
      <c r="AQ91" s="38"/>
      <c r="AR91" s="39"/>
      <c r="AS91" s="75"/>
      <c r="AT91" s="76"/>
      <c r="AU91" s="77"/>
      <c r="AV91" s="77"/>
      <c r="AW91" s="77"/>
      <c r="AX91" s="77"/>
      <c r="AY91" s="77"/>
      <c r="AZ91" s="77"/>
      <c r="BA91" s="77"/>
      <c r="BB91" s="77"/>
      <c r="BC91" s="77"/>
      <c r="BD91" s="78"/>
      <c r="BE91" s="38"/>
    </row>
    <row r="92" s="2" customFormat="1" ht="29.28" customHeight="1">
      <c r="A92" s="38"/>
      <c r="B92" s="39"/>
      <c r="C92" s="79" t="s">
        <v>56</v>
      </c>
      <c r="D92" s="80"/>
      <c r="E92" s="80"/>
      <c r="F92" s="80"/>
      <c r="G92" s="80"/>
      <c r="H92" s="81"/>
      <c r="I92" s="82" t="s">
        <v>57</v>
      </c>
      <c r="J92" s="80"/>
      <c r="K92" s="80"/>
      <c r="L92" s="80"/>
      <c r="M92" s="80"/>
      <c r="N92" s="80"/>
      <c r="O92" s="80"/>
      <c r="P92" s="80"/>
      <c r="Q92" s="80"/>
      <c r="R92" s="80"/>
      <c r="S92" s="80"/>
      <c r="T92" s="80"/>
      <c r="U92" s="80"/>
      <c r="V92" s="80"/>
      <c r="W92" s="80"/>
      <c r="X92" s="80"/>
      <c r="Y92" s="80"/>
      <c r="Z92" s="80"/>
      <c r="AA92" s="80"/>
      <c r="AB92" s="80"/>
      <c r="AC92" s="80"/>
      <c r="AD92" s="80"/>
      <c r="AE92" s="80"/>
      <c r="AF92" s="80"/>
      <c r="AG92" s="83" t="s">
        <v>58</v>
      </c>
      <c r="AH92" s="80"/>
      <c r="AI92" s="80"/>
      <c r="AJ92" s="80"/>
      <c r="AK92" s="80"/>
      <c r="AL92" s="80"/>
      <c r="AM92" s="80"/>
      <c r="AN92" s="82" t="s">
        <v>59</v>
      </c>
      <c r="AO92" s="80"/>
      <c r="AP92" s="84"/>
      <c r="AQ92" s="85" t="s">
        <v>60</v>
      </c>
      <c r="AR92" s="39"/>
      <c r="AS92" s="86" t="s">
        <v>61</v>
      </c>
      <c r="AT92" s="87" t="s">
        <v>62</v>
      </c>
      <c r="AU92" s="87" t="s">
        <v>63</v>
      </c>
      <c r="AV92" s="87" t="s">
        <v>64</v>
      </c>
      <c r="AW92" s="87" t="s">
        <v>65</v>
      </c>
      <c r="AX92" s="87" t="s">
        <v>66</v>
      </c>
      <c r="AY92" s="87" t="s">
        <v>67</v>
      </c>
      <c r="AZ92" s="87" t="s">
        <v>68</v>
      </c>
      <c r="BA92" s="87" t="s">
        <v>69</v>
      </c>
      <c r="BB92" s="87" t="s">
        <v>70</v>
      </c>
      <c r="BC92" s="87" t="s">
        <v>71</v>
      </c>
      <c r="BD92" s="88" t="s">
        <v>72</v>
      </c>
      <c r="BE92" s="38"/>
    </row>
    <row r="93" s="2" customFormat="1" ht="10.8" customHeight="1">
      <c r="A93" s="38"/>
      <c r="B93" s="39"/>
      <c r="C93" s="38"/>
      <c r="D93" s="38"/>
      <c r="E93" s="38"/>
      <c r="F93" s="38"/>
      <c r="G93" s="38"/>
      <c r="H93" s="38"/>
      <c r="I93" s="38"/>
      <c r="J93" s="38"/>
      <c r="K93" s="38"/>
      <c r="L93" s="38"/>
      <c r="M93" s="38"/>
      <c r="N93" s="38"/>
      <c r="O93" s="38"/>
      <c r="P93" s="38"/>
      <c r="Q93" s="38"/>
      <c r="R93" s="38"/>
      <c r="S93" s="38"/>
      <c r="T93" s="38"/>
      <c r="U93" s="38"/>
      <c r="V93" s="38"/>
      <c r="W93" s="38"/>
      <c r="X93" s="38"/>
      <c r="Y93" s="38"/>
      <c r="Z93" s="38"/>
      <c r="AA93" s="38"/>
      <c r="AB93" s="38"/>
      <c r="AC93" s="38"/>
      <c r="AD93" s="38"/>
      <c r="AE93" s="38"/>
      <c r="AF93" s="38"/>
      <c r="AG93" s="38"/>
      <c r="AH93" s="38"/>
      <c r="AI93" s="38"/>
      <c r="AJ93" s="38"/>
      <c r="AK93" s="38"/>
      <c r="AL93" s="38"/>
      <c r="AM93" s="38"/>
      <c r="AN93" s="38"/>
      <c r="AO93" s="38"/>
      <c r="AP93" s="38"/>
      <c r="AQ93" s="38"/>
      <c r="AR93" s="39"/>
      <c r="AS93" s="89"/>
      <c r="AT93" s="90"/>
      <c r="AU93" s="90"/>
      <c r="AV93" s="90"/>
      <c r="AW93" s="90"/>
      <c r="AX93" s="90"/>
      <c r="AY93" s="90"/>
      <c r="AZ93" s="90"/>
      <c r="BA93" s="90"/>
      <c r="BB93" s="90"/>
      <c r="BC93" s="90"/>
      <c r="BD93" s="91"/>
      <c r="BE93" s="38"/>
    </row>
    <row r="94" s="6" customFormat="1" ht="32.4" customHeight="1">
      <c r="A94" s="6"/>
      <c r="B94" s="92"/>
      <c r="C94" s="93" t="s">
        <v>73</v>
      </c>
      <c r="D94" s="94"/>
      <c r="E94" s="94"/>
      <c r="F94" s="94"/>
      <c r="G94" s="94"/>
      <c r="H94" s="94"/>
      <c r="I94" s="94"/>
      <c r="J94" s="94"/>
      <c r="K94" s="94"/>
      <c r="L94" s="94"/>
      <c r="M94" s="94"/>
      <c r="N94" s="94"/>
      <c r="O94" s="94"/>
      <c r="P94" s="94"/>
      <c r="Q94" s="94"/>
      <c r="R94" s="94"/>
      <c r="S94" s="94"/>
      <c r="T94" s="94"/>
      <c r="U94" s="94"/>
      <c r="V94" s="94"/>
      <c r="W94" s="94"/>
      <c r="X94" s="94"/>
      <c r="Y94" s="94"/>
      <c r="Z94" s="94"/>
      <c r="AA94" s="94"/>
      <c r="AB94" s="94"/>
      <c r="AC94" s="94"/>
      <c r="AD94" s="94"/>
      <c r="AE94" s="94"/>
      <c r="AF94" s="94"/>
      <c r="AG94" s="95">
        <f>ROUND(AG95,2)</f>
        <v>0</v>
      </c>
      <c r="AH94" s="95"/>
      <c r="AI94" s="95"/>
      <c r="AJ94" s="95"/>
      <c r="AK94" s="95"/>
      <c r="AL94" s="95"/>
      <c r="AM94" s="95"/>
      <c r="AN94" s="96">
        <f>SUM(AG94,AT94)</f>
        <v>0</v>
      </c>
      <c r="AO94" s="96"/>
      <c r="AP94" s="96"/>
      <c r="AQ94" s="97" t="s">
        <v>1</v>
      </c>
      <c r="AR94" s="92"/>
      <c r="AS94" s="98">
        <f>ROUND(AS95,2)</f>
        <v>0</v>
      </c>
      <c r="AT94" s="99">
        <f>ROUND(SUM(AV94:AW94),2)</f>
        <v>0</v>
      </c>
      <c r="AU94" s="100">
        <f>ROUND(AU95,5)</f>
        <v>0</v>
      </c>
      <c r="AV94" s="99">
        <f>ROUND(AZ94*L29,2)</f>
        <v>0</v>
      </c>
      <c r="AW94" s="99">
        <f>ROUND(BA94*L30,2)</f>
        <v>0</v>
      </c>
      <c r="AX94" s="99">
        <f>ROUND(BB94*L29,2)</f>
        <v>0</v>
      </c>
      <c r="AY94" s="99">
        <f>ROUND(BC94*L30,2)</f>
        <v>0</v>
      </c>
      <c r="AZ94" s="99">
        <f>ROUND(AZ95,2)</f>
        <v>0</v>
      </c>
      <c r="BA94" s="99">
        <f>ROUND(BA95,2)</f>
        <v>0</v>
      </c>
      <c r="BB94" s="99">
        <f>ROUND(BB95,2)</f>
        <v>0</v>
      </c>
      <c r="BC94" s="99">
        <f>ROUND(BC95,2)</f>
        <v>0</v>
      </c>
      <c r="BD94" s="101">
        <f>ROUND(BD95,2)</f>
        <v>0</v>
      </c>
      <c r="BE94" s="6"/>
      <c r="BS94" s="102" t="s">
        <v>74</v>
      </c>
      <c r="BT94" s="102" t="s">
        <v>75</v>
      </c>
      <c r="BU94" s="103" t="s">
        <v>76</v>
      </c>
      <c r="BV94" s="102" t="s">
        <v>77</v>
      </c>
      <c r="BW94" s="102" t="s">
        <v>4</v>
      </c>
      <c r="BX94" s="102" t="s">
        <v>78</v>
      </c>
      <c r="CL94" s="102" t="s">
        <v>1</v>
      </c>
    </row>
    <row r="95" s="7" customFormat="1" ht="16.5" customHeight="1">
      <c r="A95" s="7"/>
      <c r="B95" s="104"/>
      <c r="C95" s="105"/>
      <c r="D95" s="106" t="s">
        <v>79</v>
      </c>
      <c r="E95" s="106"/>
      <c r="F95" s="106"/>
      <c r="G95" s="106"/>
      <c r="H95" s="106"/>
      <c r="I95" s="107"/>
      <c r="J95" s="106" t="s">
        <v>17</v>
      </c>
      <c r="K95" s="106"/>
      <c r="L95" s="106"/>
      <c r="M95" s="106"/>
      <c r="N95" s="106"/>
      <c r="O95" s="106"/>
      <c r="P95" s="106"/>
      <c r="Q95" s="106"/>
      <c r="R95" s="106"/>
      <c r="S95" s="106"/>
      <c r="T95" s="106"/>
      <c r="U95" s="106"/>
      <c r="V95" s="106"/>
      <c r="W95" s="106"/>
      <c r="X95" s="106"/>
      <c r="Y95" s="106"/>
      <c r="Z95" s="106"/>
      <c r="AA95" s="106"/>
      <c r="AB95" s="106"/>
      <c r="AC95" s="106"/>
      <c r="AD95" s="106"/>
      <c r="AE95" s="106"/>
      <c r="AF95" s="106"/>
      <c r="AG95" s="108">
        <f>ROUND(SUM(AG96:AG101),2)</f>
        <v>0</v>
      </c>
      <c r="AH95" s="107"/>
      <c r="AI95" s="107"/>
      <c r="AJ95" s="107"/>
      <c r="AK95" s="107"/>
      <c r="AL95" s="107"/>
      <c r="AM95" s="107"/>
      <c r="AN95" s="109">
        <f>SUM(AG95,AT95)</f>
        <v>0</v>
      </c>
      <c r="AO95" s="107"/>
      <c r="AP95" s="107"/>
      <c r="AQ95" s="110" t="s">
        <v>80</v>
      </c>
      <c r="AR95" s="104"/>
      <c r="AS95" s="111">
        <f>ROUND(SUM(AS96:AS101),2)</f>
        <v>0</v>
      </c>
      <c r="AT95" s="112">
        <f>ROUND(SUM(AV95:AW95),2)</f>
        <v>0</v>
      </c>
      <c r="AU95" s="113">
        <f>ROUND(SUM(AU96:AU101),5)</f>
        <v>0</v>
      </c>
      <c r="AV95" s="112">
        <f>ROUND(AZ95*L29,2)</f>
        <v>0</v>
      </c>
      <c r="AW95" s="112">
        <f>ROUND(BA95*L30,2)</f>
        <v>0</v>
      </c>
      <c r="AX95" s="112">
        <f>ROUND(BB95*L29,2)</f>
        <v>0</v>
      </c>
      <c r="AY95" s="112">
        <f>ROUND(BC95*L30,2)</f>
        <v>0</v>
      </c>
      <c r="AZ95" s="112">
        <f>ROUND(SUM(AZ96:AZ101),2)</f>
        <v>0</v>
      </c>
      <c r="BA95" s="112">
        <f>ROUND(SUM(BA96:BA101),2)</f>
        <v>0</v>
      </c>
      <c r="BB95" s="112">
        <f>ROUND(SUM(BB96:BB101),2)</f>
        <v>0</v>
      </c>
      <c r="BC95" s="112">
        <f>ROUND(SUM(BC96:BC101),2)</f>
        <v>0</v>
      </c>
      <c r="BD95" s="114">
        <f>ROUND(SUM(BD96:BD101),2)</f>
        <v>0</v>
      </c>
      <c r="BE95" s="7"/>
      <c r="BS95" s="115" t="s">
        <v>74</v>
      </c>
      <c r="BT95" s="115" t="s">
        <v>81</v>
      </c>
      <c r="BU95" s="115" t="s">
        <v>76</v>
      </c>
      <c r="BV95" s="115" t="s">
        <v>77</v>
      </c>
      <c r="BW95" s="115" t="s">
        <v>82</v>
      </c>
      <c r="BX95" s="115" t="s">
        <v>4</v>
      </c>
      <c r="CL95" s="115" t="s">
        <v>1</v>
      </c>
      <c r="CM95" s="115" t="s">
        <v>83</v>
      </c>
    </row>
    <row r="96" s="4" customFormat="1" ht="16.5" customHeight="1">
      <c r="A96" s="116" t="s">
        <v>84</v>
      </c>
      <c r="B96" s="64"/>
      <c r="C96" s="10"/>
      <c r="D96" s="10"/>
      <c r="E96" s="117" t="s">
        <v>85</v>
      </c>
      <c r="F96" s="117"/>
      <c r="G96" s="117"/>
      <c r="H96" s="117"/>
      <c r="I96" s="117"/>
      <c r="J96" s="10"/>
      <c r="K96" s="117" t="s">
        <v>86</v>
      </c>
      <c r="L96" s="117"/>
      <c r="M96" s="117"/>
      <c r="N96" s="117"/>
      <c r="O96" s="117"/>
      <c r="P96" s="117"/>
      <c r="Q96" s="117"/>
      <c r="R96" s="117"/>
      <c r="S96" s="117"/>
      <c r="T96" s="117"/>
      <c r="U96" s="117"/>
      <c r="V96" s="117"/>
      <c r="W96" s="117"/>
      <c r="X96" s="117"/>
      <c r="Y96" s="117"/>
      <c r="Z96" s="117"/>
      <c r="AA96" s="117"/>
      <c r="AB96" s="117"/>
      <c r="AC96" s="117"/>
      <c r="AD96" s="117"/>
      <c r="AE96" s="117"/>
      <c r="AF96" s="117"/>
      <c r="AG96" s="118">
        <f>'001 - Stavební část'!J32</f>
        <v>0</v>
      </c>
      <c r="AH96" s="10"/>
      <c r="AI96" s="10"/>
      <c r="AJ96" s="10"/>
      <c r="AK96" s="10"/>
      <c r="AL96" s="10"/>
      <c r="AM96" s="10"/>
      <c r="AN96" s="118">
        <f>SUM(AG96,AT96)</f>
        <v>0</v>
      </c>
      <c r="AO96" s="10"/>
      <c r="AP96" s="10"/>
      <c r="AQ96" s="119" t="s">
        <v>87</v>
      </c>
      <c r="AR96" s="64"/>
      <c r="AS96" s="120">
        <v>0</v>
      </c>
      <c r="AT96" s="121">
        <f>ROUND(SUM(AV96:AW96),2)</f>
        <v>0</v>
      </c>
      <c r="AU96" s="122">
        <f>'001 - Stavební část'!P148</f>
        <v>0</v>
      </c>
      <c r="AV96" s="121">
        <f>'001 - Stavební část'!J35</f>
        <v>0</v>
      </c>
      <c r="AW96" s="121">
        <f>'001 - Stavební část'!J36</f>
        <v>0</v>
      </c>
      <c r="AX96" s="121">
        <f>'001 - Stavební část'!J37</f>
        <v>0</v>
      </c>
      <c r="AY96" s="121">
        <f>'001 - Stavební část'!J38</f>
        <v>0</v>
      </c>
      <c r="AZ96" s="121">
        <f>'001 - Stavební část'!F35</f>
        <v>0</v>
      </c>
      <c r="BA96" s="121">
        <f>'001 - Stavební část'!F36</f>
        <v>0</v>
      </c>
      <c r="BB96" s="121">
        <f>'001 - Stavební část'!F37</f>
        <v>0</v>
      </c>
      <c r="BC96" s="121">
        <f>'001 - Stavební část'!F38</f>
        <v>0</v>
      </c>
      <c r="BD96" s="123">
        <f>'001 - Stavební část'!F39</f>
        <v>0</v>
      </c>
      <c r="BE96" s="4"/>
      <c r="BT96" s="27" t="s">
        <v>83</v>
      </c>
      <c r="BV96" s="27" t="s">
        <v>77</v>
      </c>
      <c r="BW96" s="27" t="s">
        <v>88</v>
      </c>
      <c r="BX96" s="27" t="s">
        <v>82</v>
      </c>
      <c r="CL96" s="27" t="s">
        <v>1</v>
      </c>
    </row>
    <row r="97" s="4" customFormat="1" ht="16.5" customHeight="1">
      <c r="A97" s="116" t="s">
        <v>84</v>
      </c>
      <c r="B97" s="64"/>
      <c r="C97" s="10"/>
      <c r="D97" s="10"/>
      <c r="E97" s="117" t="s">
        <v>89</v>
      </c>
      <c r="F97" s="117"/>
      <c r="G97" s="117"/>
      <c r="H97" s="117"/>
      <c r="I97" s="117"/>
      <c r="J97" s="10"/>
      <c r="K97" s="117" t="s">
        <v>90</v>
      </c>
      <c r="L97" s="117"/>
      <c r="M97" s="117"/>
      <c r="N97" s="117"/>
      <c r="O97" s="117"/>
      <c r="P97" s="117"/>
      <c r="Q97" s="117"/>
      <c r="R97" s="117"/>
      <c r="S97" s="117"/>
      <c r="T97" s="117"/>
      <c r="U97" s="117"/>
      <c r="V97" s="117"/>
      <c r="W97" s="117"/>
      <c r="X97" s="117"/>
      <c r="Y97" s="117"/>
      <c r="Z97" s="117"/>
      <c r="AA97" s="117"/>
      <c r="AB97" s="117"/>
      <c r="AC97" s="117"/>
      <c r="AD97" s="117"/>
      <c r="AE97" s="117"/>
      <c r="AF97" s="117"/>
      <c r="AG97" s="118">
        <f>'002 - Zdravotechnika'!J32</f>
        <v>0</v>
      </c>
      <c r="AH97" s="10"/>
      <c r="AI97" s="10"/>
      <c r="AJ97" s="10"/>
      <c r="AK97" s="10"/>
      <c r="AL97" s="10"/>
      <c r="AM97" s="10"/>
      <c r="AN97" s="118">
        <f>SUM(AG97,AT97)</f>
        <v>0</v>
      </c>
      <c r="AO97" s="10"/>
      <c r="AP97" s="10"/>
      <c r="AQ97" s="119" t="s">
        <v>87</v>
      </c>
      <c r="AR97" s="64"/>
      <c r="AS97" s="120">
        <v>0</v>
      </c>
      <c r="AT97" s="121">
        <f>ROUND(SUM(AV97:AW97),2)</f>
        <v>0</v>
      </c>
      <c r="AU97" s="122">
        <f>'002 - Zdravotechnika'!P140</f>
        <v>0</v>
      </c>
      <c r="AV97" s="121">
        <f>'002 - Zdravotechnika'!J35</f>
        <v>0</v>
      </c>
      <c r="AW97" s="121">
        <f>'002 - Zdravotechnika'!J36</f>
        <v>0</v>
      </c>
      <c r="AX97" s="121">
        <f>'002 - Zdravotechnika'!J37</f>
        <v>0</v>
      </c>
      <c r="AY97" s="121">
        <f>'002 - Zdravotechnika'!J38</f>
        <v>0</v>
      </c>
      <c r="AZ97" s="121">
        <f>'002 - Zdravotechnika'!F35</f>
        <v>0</v>
      </c>
      <c r="BA97" s="121">
        <f>'002 - Zdravotechnika'!F36</f>
        <v>0</v>
      </c>
      <c r="BB97" s="121">
        <f>'002 - Zdravotechnika'!F37</f>
        <v>0</v>
      </c>
      <c r="BC97" s="121">
        <f>'002 - Zdravotechnika'!F38</f>
        <v>0</v>
      </c>
      <c r="BD97" s="123">
        <f>'002 - Zdravotechnika'!F39</f>
        <v>0</v>
      </c>
      <c r="BE97" s="4"/>
      <c r="BT97" s="27" t="s">
        <v>83</v>
      </c>
      <c r="BV97" s="27" t="s">
        <v>77</v>
      </c>
      <c r="BW97" s="27" t="s">
        <v>91</v>
      </c>
      <c r="BX97" s="27" t="s">
        <v>82</v>
      </c>
      <c r="CL97" s="27" t="s">
        <v>1</v>
      </c>
    </row>
    <row r="98" s="4" customFormat="1" ht="16.5" customHeight="1">
      <c r="A98" s="116" t="s">
        <v>84</v>
      </c>
      <c r="B98" s="64"/>
      <c r="C98" s="10"/>
      <c r="D98" s="10"/>
      <c r="E98" s="117" t="s">
        <v>92</v>
      </c>
      <c r="F98" s="117"/>
      <c r="G98" s="117"/>
      <c r="H98" s="117"/>
      <c r="I98" s="117"/>
      <c r="J98" s="10"/>
      <c r="K98" s="117" t="s">
        <v>93</v>
      </c>
      <c r="L98" s="117"/>
      <c r="M98" s="117"/>
      <c r="N98" s="117"/>
      <c r="O98" s="117"/>
      <c r="P98" s="117"/>
      <c r="Q98" s="117"/>
      <c r="R98" s="117"/>
      <c r="S98" s="117"/>
      <c r="T98" s="117"/>
      <c r="U98" s="117"/>
      <c r="V98" s="117"/>
      <c r="W98" s="117"/>
      <c r="X98" s="117"/>
      <c r="Y98" s="117"/>
      <c r="Z98" s="117"/>
      <c r="AA98" s="117"/>
      <c r="AB98" s="117"/>
      <c r="AC98" s="117"/>
      <c r="AD98" s="117"/>
      <c r="AE98" s="117"/>
      <c r="AF98" s="117"/>
      <c r="AG98" s="118">
        <f>'003 - Zpevněné plochy'!J32</f>
        <v>0</v>
      </c>
      <c r="AH98" s="10"/>
      <c r="AI98" s="10"/>
      <c r="AJ98" s="10"/>
      <c r="AK98" s="10"/>
      <c r="AL98" s="10"/>
      <c r="AM98" s="10"/>
      <c r="AN98" s="118">
        <f>SUM(AG98,AT98)</f>
        <v>0</v>
      </c>
      <c r="AO98" s="10"/>
      <c r="AP98" s="10"/>
      <c r="AQ98" s="119" t="s">
        <v>87</v>
      </c>
      <c r="AR98" s="64"/>
      <c r="AS98" s="120">
        <v>0</v>
      </c>
      <c r="AT98" s="121">
        <f>ROUND(SUM(AV98:AW98),2)</f>
        <v>0</v>
      </c>
      <c r="AU98" s="122">
        <f>'003 - Zpevněné plochy'!P126</f>
        <v>0</v>
      </c>
      <c r="AV98" s="121">
        <f>'003 - Zpevněné plochy'!J35</f>
        <v>0</v>
      </c>
      <c r="AW98" s="121">
        <f>'003 - Zpevněné plochy'!J36</f>
        <v>0</v>
      </c>
      <c r="AX98" s="121">
        <f>'003 - Zpevněné plochy'!J37</f>
        <v>0</v>
      </c>
      <c r="AY98" s="121">
        <f>'003 - Zpevněné plochy'!J38</f>
        <v>0</v>
      </c>
      <c r="AZ98" s="121">
        <f>'003 - Zpevněné plochy'!F35</f>
        <v>0</v>
      </c>
      <c r="BA98" s="121">
        <f>'003 - Zpevněné plochy'!F36</f>
        <v>0</v>
      </c>
      <c r="BB98" s="121">
        <f>'003 - Zpevněné plochy'!F37</f>
        <v>0</v>
      </c>
      <c r="BC98" s="121">
        <f>'003 - Zpevněné plochy'!F38</f>
        <v>0</v>
      </c>
      <c r="BD98" s="123">
        <f>'003 - Zpevněné plochy'!F39</f>
        <v>0</v>
      </c>
      <c r="BE98" s="4"/>
      <c r="BT98" s="27" t="s">
        <v>83</v>
      </c>
      <c r="BV98" s="27" t="s">
        <v>77</v>
      </c>
      <c r="BW98" s="27" t="s">
        <v>94</v>
      </c>
      <c r="BX98" s="27" t="s">
        <v>82</v>
      </c>
      <c r="CL98" s="27" t="s">
        <v>1</v>
      </c>
    </row>
    <row r="99" s="4" customFormat="1" ht="16.5" customHeight="1">
      <c r="A99" s="116" t="s">
        <v>84</v>
      </c>
      <c r="B99" s="64"/>
      <c r="C99" s="10"/>
      <c r="D99" s="10"/>
      <c r="E99" s="117" t="s">
        <v>95</v>
      </c>
      <c r="F99" s="117"/>
      <c r="G99" s="117"/>
      <c r="H99" s="117"/>
      <c r="I99" s="117"/>
      <c r="J99" s="10"/>
      <c r="K99" s="117" t="s">
        <v>96</v>
      </c>
      <c r="L99" s="117"/>
      <c r="M99" s="117"/>
      <c r="N99" s="117"/>
      <c r="O99" s="117"/>
      <c r="P99" s="117"/>
      <c r="Q99" s="117"/>
      <c r="R99" s="117"/>
      <c r="S99" s="117"/>
      <c r="T99" s="117"/>
      <c r="U99" s="117"/>
      <c r="V99" s="117"/>
      <c r="W99" s="117"/>
      <c r="X99" s="117"/>
      <c r="Y99" s="117"/>
      <c r="Z99" s="117"/>
      <c r="AA99" s="117"/>
      <c r="AB99" s="117"/>
      <c r="AC99" s="117"/>
      <c r="AD99" s="117"/>
      <c r="AE99" s="117"/>
      <c r="AF99" s="117"/>
      <c r="AG99" s="118">
        <f>'004 - Silnoproud'!J32</f>
        <v>0</v>
      </c>
      <c r="AH99" s="10"/>
      <c r="AI99" s="10"/>
      <c r="AJ99" s="10"/>
      <c r="AK99" s="10"/>
      <c r="AL99" s="10"/>
      <c r="AM99" s="10"/>
      <c r="AN99" s="118">
        <f>SUM(AG99,AT99)</f>
        <v>0</v>
      </c>
      <c r="AO99" s="10"/>
      <c r="AP99" s="10"/>
      <c r="AQ99" s="119" t="s">
        <v>87</v>
      </c>
      <c r="AR99" s="64"/>
      <c r="AS99" s="120">
        <v>0</v>
      </c>
      <c r="AT99" s="121">
        <f>ROUND(SUM(AV99:AW99),2)</f>
        <v>0</v>
      </c>
      <c r="AU99" s="122">
        <f>'004 - Silnoproud'!P122</f>
        <v>0</v>
      </c>
      <c r="AV99" s="121">
        <f>'004 - Silnoproud'!J35</f>
        <v>0</v>
      </c>
      <c r="AW99" s="121">
        <f>'004 - Silnoproud'!J36</f>
        <v>0</v>
      </c>
      <c r="AX99" s="121">
        <f>'004 - Silnoproud'!J37</f>
        <v>0</v>
      </c>
      <c r="AY99" s="121">
        <f>'004 - Silnoproud'!J38</f>
        <v>0</v>
      </c>
      <c r="AZ99" s="121">
        <f>'004 - Silnoproud'!F35</f>
        <v>0</v>
      </c>
      <c r="BA99" s="121">
        <f>'004 - Silnoproud'!F36</f>
        <v>0</v>
      </c>
      <c r="BB99" s="121">
        <f>'004 - Silnoproud'!F37</f>
        <v>0</v>
      </c>
      <c r="BC99" s="121">
        <f>'004 - Silnoproud'!F38</f>
        <v>0</v>
      </c>
      <c r="BD99" s="123">
        <f>'004 - Silnoproud'!F39</f>
        <v>0</v>
      </c>
      <c r="BE99" s="4"/>
      <c r="BT99" s="27" t="s">
        <v>83</v>
      </c>
      <c r="BV99" s="27" t="s">
        <v>77</v>
      </c>
      <c r="BW99" s="27" t="s">
        <v>97</v>
      </c>
      <c r="BX99" s="27" t="s">
        <v>82</v>
      </c>
      <c r="CL99" s="27" t="s">
        <v>1</v>
      </c>
    </row>
    <row r="100" s="4" customFormat="1" ht="16.5" customHeight="1">
      <c r="A100" s="116" t="s">
        <v>84</v>
      </c>
      <c r="B100" s="64"/>
      <c r="C100" s="10"/>
      <c r="D100" s="10"/>
      <c r="E100" s="117" t="s">
        <v>98</v>
      </c>
      <c r="F100" s="117"/>
      <c r="G100" s="117"/>
      <c r="H100" s="117"/>
      <c r="I100" s="117"/>
      <c r="J100" s="10"/>
      <c r="K100" s="117" t="s">
        <v>99</v>
      </c>
      <c r="L100" s="117"/>
      <c r="M100" s="117"/>
      <c r="N100" s="117"/>
      <c r="O100" s="117"/>
      <c r="P100" s="117"/>
      <c r="Q100" s="117"/>
      <c r="R100" s="117"/>
      <c r="S100" s="117"/>
      <c r="T100" s="117"/>
      <c r="U100" s="117"/>
      <c r="V100" s="117"/>
      <c r="W100" s="117"/>
      <c r="X100" s="117"/>
      <c r="Y100" s="117"/>
      <c r="Z100" s="117"/>
      <c r="AA100" s="117"/>
      <c r="AB100" s="117"/>
      <c r="AC100" s="117"/>
      <c r="AD100" s="117"/>
      <c r="AE100" s="117"/>
      <c r="AF100" s="117"/>
      <c r="AG100" s="118">
        <f>'005 - Měření a regulace'!J32</f>
        <v>0</v>
      </c>
      <c r="AH100" s="10"/>
      <c r="AI100" s="10"/>
      <c r="AJ100" s="10"/>
      <c r="AK100" s="10"/>
      <c r="AL100" s="10"/>
      <c r="AM100" s="10"/>
      <c r="AN100" s="118">
        <f>SUM(AG100,AT100)</f>
        <v>0</v>
      </c>
      <c r="AO100" s="10"/>
      <c r="AP100" s="10"/>
      <c r="AQ100" s="119" t="s">
        <v>87</v>
      </c>
      <c r="AR100" s="64"/>
      <c r="AS100" s="120">
        <v>0</v>
      </c>
      <c r="AT100" s="121">
        <f>ROUND(SUM(AV100:AW100),2)</f>
        <v>0</v>
      </c>
      <c r="AU100" s="122">
        <f>'005 - Měření a regulace'!P122</f>
        <v>0</v>
      </c>
      <c r="AV100" s="121">
        <f>'005 - Měření a regulace'!J35</f>
        <v>0</v>
      </c>
      <c r="AW100" s="121">
        <f>'005 - Měření a regulace'!J36</f>
        <v>0</v>
      </c>
      <c r="AX100" s="121">
        <f>'005 - Měření a regulace'!J37</f>
        <v>0</v>
      </c>
      <c r="AY100" s="121">
        <f>'005 - Měření a regulace'!J38</f>
        <v>0</v>
      </c>
      <c r="AZ100" s="121">
        <f>'005 - Měření a regulace'!F35</f>
        <v>0</v>
      </c>
      <c r="BA100" s="121">
        <f>'005 - Měření a regulace'!F36</f>
        <v>0</v>
      </c>
      <c r="BB100" s="121">
        <f>'005 - Měření a regulace'!F37</f>
        <v>0</v>
      </c>
      <c r="BC100" s="121">
        <f>'005 - Měření a regulace'!F38</f>
        <v>0</v>
      </c>
      <c r="BD100" s="123">
        <f>'005 - Měření a regulace'!F39</f>
        <v>0</v>
      </c>
      <c r="BE100" s="4"/>
      <c r="BT100" s="27" t="s">
        <v>83</v>
      </c>
      <c r="BV100" s="27" t="s">
        <v>77</v>
      </c>
      <c r="BW100" s="27" t="s">
        <v>100</v>
      </c>
      <c r="BX100" s="27" t="s">
        <v>82</v>
      </c>
      <c r="CL100" s="27" t="s">
        <v>1</v>
      </c>
    </row>
    <row r="101" s="4" customFormat="1" ht="16.5" customHeight="1">
      <c r="A101" s="116" t="s">
        <v>84</v>
      </c>
      <c r="B101" s="64"/>
      <c r="C101" s="10"/>
      <c r="D101" s="10"/>
      <c r="E101" s="117" t="s">
        <v>101</v>
      </c>
      <c r="F101" s="117"/>
      <c r="G101" s="117"/>
      <c r="H101" s="117"/>
      <c r="I101" s="117"/>
      <c r="J101" s="10"/>
      <c r="K101" s="117" t="s">
        <v>102</v>
      </c>
      <c r="L101" s="117"/>
      <c r="M101" s="117"/>
      <c r="N101" s="117"/>
      <c r="O101" s="117"/>
      <c r="P101" s="117"/>
      <c r="Q101" s="117"/>
      <c r="R101" s="117"/>
      <c r="S101" s="117"/>
      <c r="T101" s="117"/>
      <c r="U101" s="117"/>
      <c r="V101" s="117"/>
      <c r="W101" s="117"/>
      <c r="X101" s="117"/>
      <c r="Y101" s="117"/>
      <c r="Z101" s="117"/>
      <c r="AA101" s="117"/>
      <c r="AB101" s="117"/>
      <c r="AC101" s="117"/>
      <c r="AD101" s="117"/>
      <c r="AE101" s="117"/>
      <c r="AF101" s="117"/>
      <c r="AG101" s="118">
        <f>'006 - Ostatní a vedlejší ...'!J32</f>
        <v>0</v>
      </c>
      <c r="AH101" s="10"/>
      <c r="AI101" s="10"/>
      <c r="AJ101" s="10"/>
      <c r="AK101" s="10"/>
      <c r="AL101" s="10"/>
      <c r="AM101" s="10"/>
      <c r="AN101" s="118">
        <f>SUM(AG101,AT101)</f>
        <v>0</v>
      </c>
      <c r="AO101" s="10"/>
      <c r="AP101" s="10"/>
      <c r="AQ101" s="119" t="s">
        <v>87</v>
      </c>
      <c r="AR101" s="64"/>
      <c r="AS101" s="124">
        <v>0</v>
      </c>
      <c r="AT101" s="125">
        <f>ROUND(SUM(AV101:AW101),2)</f>
        <v>0</v>
      </c>
      <c r="AU101" s="126">
        <f>'006 - Ostatní a vedlejší ...'!P124</f>
        <v>0</v>
      </c>
      <c r="AV101" s="125">
        <f>'006 - Ostatní a vedlejší ...'!J35</f>
        <v>0</v>
      </c>
      <c r="AW101" s="125">
        <f>'006 - Ostatní a vedlejší ...'!J36</f>
        <v>0</v>
      </c>
      <c r="AX101" s="125">
        <f>'006 - Ostatní a vedlejší ...'!J37</f>
        <v>0</v>
      </c>
      <c r="AY101" s="125">
        <f>'006 - Ostatní a vedlejší ...'!J38</f>
        <v>0</v>
      </c>
      <c r="AZ101" s="125">
        <f>'006 - Ostatní a vedlejší ...'!F35</f>
        <v>0</v>
      </c>
      <c r="BA101" s="125">
        <f>'006 - Ostatní a vedlejší ...'!F36</f>
        <v>0</v>
      </c>
      <c r="BB101" s="125">
        <f>'006 - Ostatní a vedlejší ...'!F37</f>
        <v>0</v>
      </c>
      <c r="BC101" s="125">
        <f>'006 - Ostatní a vedlejší ...'!F38</f>
        <v>0</v>
      </c>
      <c r="BD101" s="127">
        <f>'006 - Ostatní a vedlejší ...'!F39</f>
        <v>0</v>
      </c>
      <c r="BE101" s="4"/>
      <c r="BT101" s="27" t="s">
        <v>83</v>
      </c>
      <c r="BV101" s="27" t="s">
        <v>77</v>
      </c>
      <c r="BW101" s="27" t="s">
        <v>103</v>
      </c>
      <c r="BX101" s="27" t="s">
        <v>82</v>
      </c>
      <c r="CL101" s="27" t="s">
        <v>1</v>
      </c>
    </row>
    <row r="102" s="2" customFormat="1" ht="30" customHeight="1">
      <c r="A102" s="38"/>
      <c r="B102" s="39"/>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c r="AA102" s="38"/>
      <c r="AB102" s="38"/>
      <c r="AC102" s="38"/>
      <c r="AD102" s="38"/>
      <c r="AE102" s="38"/>
      <c r="AF102" s="38"/>
      <c r="AG102" s="38"/>
      <c r="AH102" s="38"/>
      <c r="AI102" s="38"/>
      <c r="AJ102" s="38"/>
      <c r="AK102" s="38"/>
      <c r="AL102" s="38"/>
      <c r="AM102" s="38"/>
      <c r="AN102" s="38"/>
      <c r="AO102" s="38"/>
      <c r="AP102" s="38"/>
      <c r="AQ102" s="38"/>
      <c r="AR102" s="39"/>
      <c r="AS102" s="38"/>
      <c r="AT102" s="38"/>
      <c r="AU102" s="38"/>
      <c r="AV102" s="38"/>
      <c r="AW102" s="38"/>
      <c r="AX102" s="38"/>
      <c r="AY102" s="38"/>
      <c r="AZ102" s="38"/>
      <c r="BA102" s="38"/>
      <c r="BB102" s="38"/>
      <c r="BC102" s="38"/>
      <c r="BD102" s="38"/>
      <c r="BE102" s="38"/>
    </row>
    <row r="103" s="2" customFormat="1" ht="6.96" customHeight="1">
      <c r="A103" s="38"/>
      <c r="B103" s="60"/>
      <c r="C103" s="61"/>
      <c r="D103" s="61"/>
      <c r="E103" s="61"/>
      <c r="F103" s="61"/>
      <c r="G103" s="61"/>
      <c r="H103" s="61"/>
      <c r="I103" s="61"/>
      <c r="J103" s="61"/>
      <c r="K103" s="61"/>
      <c r="L103" s="61"/>
      <c r="M103" s="61"/>
      <c r="N103" s="61"/>
      <c r="O103" s="61"/>
      <c r="P103" s="61"/>
      <c r="Q103" s="61"/>
      <c r="R103" s="61"/>
      <c r="S103" s="61"/>
      <c r="T103" s="61"/>
      <c r="U103" s="61"/>
      <c r="V103" s="61"/>
      <c r="W103" s="61"/>
      <c r="X103" s="61"/>
      <c r="Y103" s="61"/>
      <c r="Z103" s="61"/>
      <c r="AA103" s="61"/>
      <c r="AB103" s="61"/>
      <c r="AC103" s="61"/>
      <c r="AD103" s="61"/>
      <c r="AE103" s="61"/>
      <c r="AF103" s="61"/>
      <c r="AG103" s="61"/>
      <c r="AH103" s="61"/>
      <c r="AI103" s="61"/>
      <c r="AJ103" s="61"/>
      <c r="AK103" s="61"/>
      <c r="AL103" s="61"/>
      <c r="AM103" s="61"/>
      <c r="AN103" s="61"/>
      <c r="AO103" s="61"/>
      <c r="AP103" s="61"/>
      <c r="AQ103" s="61"/>
      <c r="AR103" s="39"/>
      <c r="AS103" s="38"/>
      <c r="AT103" s="38"/>
      <c r="AU103" s="38"/>
      <c r="AV103" s="38"/>
      <c r="AW103" s="38"/>
      <c r="AX103" s="38"/>
      <c r="AY103" s="38"/>
      <c r="AZ103" s="38"/>
      <c r="BA103" s="38"/>
      <c r="BB103" s="38"/>
      <c r="BC103" s="38"/>
      <c r="BD103" s="38"/>
      <c r="BE103" s="38"/>
    </row>
  </sheetData>
  <mergeCells count="66">
    <mergeCell ref="L85:AO85"/>
    <mergeCell ref="AM87:AN87"/>
    <mergeCell ref="AS89:AT91"/>
    <mergeCell ref="AM89:AP89"/>
    <mergeCell ref="AM90:AP90"/>
    <mergeCell ref="C92:G92"/>
    <mergeCell ref="AG92:AM92"/>
    <mergeCell ref="AN92:AP92"/>
    <mergeCell ref="I92:AF92"/>
    <mergeCell ref="AG95:AM95"/>
    <mergeCell ref="AN95:AP95"/>
    <mergeCell ref="J95:AF95"/>
    <mergeCell ref="D95:H95"/>
    <mergeCell ref="AN96:AP96"/>
    <mergeCell ref="E96:I96"/>
    <mergeCell ref="K96:AF96"/>
    <mergeCell ref="AG96:AM96"/>
    <mergeCell ref="K97:AF97"/>
    <mergeCell ref="AN97:AP97"/>
    <mergeCell ref="E97:I97"/>
    <mergeCell ref="AG97:AM97"/>
    <mergeCell ref="AG98:AM98"/>
    <mergeCell ref="AN98:AP98"/>
    <mergeCell ref="E98:I98"/>
    <mergeCell ref="K98:AF98"/>
    <mergeCell ref="AN99:AP99"/>
    <mergeCell ref="AG99:AM99"/>
    <mergeCell ref="E99:I99"/>
    <mergeCell ref="K99:AF99"/>
    <mergeCell ref="AN100:AP100"/>
    <mergeCell ref="AG100:AM100"/>
    <mergeCell ref="E100:I100"/>
    <mergeCell ref="K100:AF100"/>
    <mergeCell ref="AN101:AP101"/>
    <mergeCell ref="AG101:AM101"/>
    <mergeCell ref="E101:I101"/>
    <mergeCell ref="K101:AF101"/>
    <mergeCell ref="AG94:AM94"/>
    <mergeCell ref="AN94:AP94"/>
    <mergeCell ref="BE5:BE34"/>
    <mergeCell ref="K5:AO5"/>
    <mergeCell ref="K6:AO6"/>
    <mergeCell ref="E14:AJ14"/>
    <mergeCell ref="E23:AN23"/>
    <mergeCell ref="AK26:AO26"/>
    <mergeCell ref="L28:P28"/>
    <mergeCell ref="W28:AE28"/>
    <mergeCell ref="AK28:AO28"/>
    <mergeCell ref="AK29:AO29"/>
    <mergeCell ref="L29:P29"/>
    <mergeCell ref="W29:AE29"/>
    <mergeCell ref="W30:AE30"/>
    <mergeCell ref="AK30:AO30"/>
    <mergeCell ref="L30:P30"/>
    <mergeCell ref="AK31:AO31"/>
    <mergeCell ref="W31:AE31"/>
    <mergeCell ref="L31:P31"/>
    <mergeCell ref="L32:P32"/>
    <mergeCell ref="W32:AE32"/>
    <mergeCell ref="AK32:AO32"/>
    <mergeCell ref="L33:P33"/>
    <mergeCell ref="AK33:AO33"/>
    <mergeCell ref="W33:AE33"/>
    <mergeCell ref="AK35:AO35"/>
    <mergeCell ref="X35:AB35"/>
    <mergeCell ref="AR2:BE2"/>
  </mergeCells>
  <hyperlinks>
    <hyperlink ref="A96" location="'001 - Stavební část'!C2" display="/"/>
    <hyperlink ref="A97" location="'002 - Zdravotechnika'!C2" display="/"/>
    <hyperlink ref="A98" location="'003 - Zpevněné plochy'!C2" display="/"/>
    <hyperlink ref="A99" location="'004 - Silnoproud'!C2" display="/"/>
    <hyperlink ref="A100" location="'005 - Měření a regulace'!C2" display="/"/>
    <hyperlink ref="A101" location="'006 - Ostatní a vedlejší ...'!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1.5" style="1" customWidth="1"/>
    <col min="9" max="9" width="20.16016" style="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8" t="s">
        <v>5</v>
      </c>
      <c r="M2" s="1"/>
      <c r="N2" s="1"/>
      <c r="O2" s="1"/>
      <c r="P2" s="1"/>
      <c r="Q2" s="1"/>
      <c r="R2" s="1"/>
      <c r="S2" s="1"/>
      <c r="T2" s="1"/>
      <c r="U2" s="1"/>
      <c r="V2" s="1"/>
      <c r="AT2" s="19" t="s">
        <v>88</v>
      </c>
    </row>
    <row r="3" s="1" customFormat="1" ht="6.96" customHeight="1">
      <c r="B3" s="20"/>
      <c r="C3" s="21"/>
      <c r="D3" s="21"/>
      <c r="E3" s="21"/>
      <c r="F3" s="21"/>
      <c r="G3" s="21"/>
      <c r="H3" s="21"/>
      <c r="I3" s="21"/>
      <c r="J3" s="21"/>
      <c r="K3" s="21"/>
      <c r="L3" s="22"/>
      <c r="AT3" s="19" t="s">
        <v>83</v>
      </c>
    </row>
    <row r="4" s="1" customFormat="1" ht="24.96" customHeight="1">
      <c r="B4" s="22"/>
      <c r="D4" s="23" t="s">
        <v>104</v>
      </c>
      <c r="L4" s="22"/>
      <c r="M4" s="128" t="s">
        <v>10</v>
      </c>
      <c r="AT4" s="19" t="s">
        <v>3</v>
      </c>
    </row>
    <row r="5" s="1" customFormat="1" ht="6.96" customHeight="1">
      <c r="B5" s="22"/>
      <c r="L5" s="22"/>
    </row>
    <row r="6" s="1" customFormat="1" ht="12" customHeight="1">
      <c r="B6" s="22"/>
      <c r="D6" s="32" t="s">
        <v>16</v>
      </c>
      <c r="L6" s="22"/>
    </row>
    <row r="7" s="1" customFormat="1" ht="16.5" customHeight="1">
      <c r="B7" s="22"/>
      <c r="E7" s="129" t="str">
        <f>'Rekapitulace stavby'!K6</f>
        <v>PD - Sociální zázemí Výškovická</v>
      </c>
      <c r="F7" s="32"/>
      <c r="G7" s="32"/>
      <c r="H7" s="32"/>
      <c r="L7" s="22"/>
    </row>
    <row r="8" s="1" customFormat="1" ht="12" customHeight="1">
      <c r="B8" s="22"/>
      <c r="D8" s="32" t="s">
        <v>105</v>
      </c>
      <c r="L8" s="22"/>
    </row>
    <row r="9" s="2" customFormat="1" ht="16.5" customHeight="1">
      <c r="A9" s="38"/>
      <c r="B9" s="39"/>
      <c r="C9" s="38"/>
      <c r="D9" s="38"/>
      <c r="E9" s="129" t="s">
        <v>106</v>
      </c>
      <c r="F9" s="38"/>
      <c r="G9" s="38"/>
      <c r="H9" s="38"/>
      <c r="I9" s="38"/>
      <c r="J9" s="38"/>
      <c r="K9" s="38"/>
      <c r="L9" s="55"/>
      <c r="S9" s="38"/>
      <c r="T9" s="38"/>
      <c r="U9" s="38"/>
      <c r="V9" s="38"/>
      <c r="W9" s="38"/>
      <c r="X9" s="38"/>
      <c r="Y9" s="38"/>
      <c r="Z9" s="38"/>
      <c r="AA9" s="38"/>
      <c r="AB9" s="38"/>
      <c r="AC9" s="38"/>
      <c r="AD9" s="38"/>
      <c r="AE9" s="38"/>
    </row>
    <row r="10" s="2" customFormat="1" ht="12" customHeight="1">
      <c r="A10" s="38"/>
      <c r="B10" s="39"/>
      <c r="C10" s="38"/>
      <c r="D10" s="32" t="s">
        <v>107</v>
      </c>
      <c r="E10" s="38"/>
      <c r="F10" s="38"/>
      <c r="G10" s="38"/>
      <c r="H10" s="38"/>
      <c r="I10" s="38"/>
      <c r="J10" s="38"/>
      <c r="K10" s="38"/>
      <c r="L10" s="55"/>
      <c r="S10" s="38"/>
      <c r="T10" s="38"/>
      <c r="U10" s="38"/>
      <c r="V10" s="38"/>
      <c r="W10" s="38"/>
      <c r="X10" s="38"/>
      <c r="Y10" s="38"/>
      <c r="Z10" s="38"/>
      <c r="AA10" s="38"/>
      <c r="AB10" s="38"/>
      <c r="AC10" s="38"/>
      <c r="AD10" s="38"/>
      <c r="AE10" s="38"/>
    </row>
    <row r="11" s="2" customFormat="1" ht="16.5" customHeight="1">
      <c r="A11" s="38"/>
      <c r="B11" s="39"/>
      <c r="C11" s="38"/>
      <c r="D11" s="38"/>
      <c r="E11" s="67" t="s">
        <v>108</v>
      </c>
      <c r="F11" s="38"/>
      <c r="G11" s="38"/>
      <c r="H11" s="38"/>
      <c r="I11" s="38"/>
      <c r="J11" s="38"/>
      <c r="K11" s="38"/>
      <c r="L11" s="55"/>
      <c r="S11" s="38"/>
      <c r="T11" s="38"/>
      <c r="U11" s="38"/>
      <c r="V11" s="38"/>
      <c r="W11" s="38"/>
      <c r="X11" s="38"/>
      <c r="Y11" s="38"/>
      <c r="Z11" s="38"/>
      <c r="AA11" s="38"/>
      <c r="AB11" s="38"/>
      <c r="AC11" s="38"/>
      <c r="AD11" s="38"/>
      <c r="AE11" s="38"/>
    </row>
    <row r="12" s="2" customFormat="1">
      <c r="A12" s="38"/>
      <c r="B12" s="39"/>
      <c r="C12" s="38"/>
      <c r="D12" s="38"/>
      <c r="E12" s="38"/>
      <c r="F12" s="38"/>
      <c r="G12" s="38"/>
      <c r="H12" s="38"/>
      <c r="I12" s="38"/>
      <c r="J12" s="38"/>
      <c r="K12" s="38"/>
      <c r="L12" s="55"/>
      <c r="S12" s="38"/>
      <c r="T12" s="38"/>
      <c r="U12" s="38"/>
      <c r="V12" s="38"/>
      <c r="W12" s="38"/>
      <c r="X12" s="38"/>
      <c r="Y12" s="38"/>
      <c r="Z12" s="38"/>
      <c r="AA12" s="38"/>
      <c r="AB12" s="38"/>
      <c r="AC12" s="38"/>
      <c r="AD12" s="38"/>
      <c r="AE12" s="38"/>
    </row>
    <row r="13" s="2" customFormat="1" ht="12" customHeight="1">
      <c r="A13" s="38"/>
      <c r="B13" s="39"/>
      <c r="C13" s="38"/>
      <c r="D13" s="32" t="s">
        <v>18</v>
      </c>
      <c r="E13" s="38"/>
      <c r="F13" s="27" t="s">
        <v>1</v>
      </c>
      <c r="G13" s="38"/>
      <c r="H13" s="38"/>
      <c r="I13" s="32" t="s">
        <v>19</v>
      </c>
      <c r="J13" s="27" t="s">
        <v>1</v>
      </c>
      <c r="K13" s="38"/>
      <c r="L13" s="55"/>
      <c r="S13" s="38"/>
      <c r="T13" s="38"/>
      <c r="U13" s="38"/>
      <c r="V13" s="38"/>
      <c r="W13" s="38"/>
      <c r="X13" s="38"/>
      <c r="Y13" s="38"/>
      <c r="Z13" s="38"/>
      <c r="AA13" s="38"/>
      <c r="AB13" s="38"/>
      <c r="AC13" s="38"/>
      <c r="AD13" s="38"/>
      <c r="AE13" s="38"/>
    </row>
    <row r="14" s="2" customFormat="1" ht="12" customHeight="1">
      <c r="A14" s="38"/>
      <c r="B14" s="39"/>
      <c r="C14" s="38"/>
      <c r="D14" s="32" t="s">
        <v>20</v>
      </c>
      <c r="E14" s="38"/>
      <c r="F14" s="27" t="s">
        <v>21</v>
      </c>
      <c r="G14" s="38"/>
      <c r="H14" s="38"/>
      <c r="I14" s="32" t="s">
        <v>22</v>
      </c>
      <c r="J14" s="69" t="str">
        <f>'Rekapitulace stavby'!AN8</f>
        <v>11. 11. 2020</v>
      </c>
      <c r="K14" s="38"/>
      <c r="L14" s="55"/>
      <c r="S14" s="38"/>
      <c r="T14" s="38"/>
      <c r="U14" s="38"/>
      <c r="V14" s="38"/>
      <c r="W14" s="38"/>
      <c r="X14" s="38"/>
      <c r="Y14" s="38"/>
      <c r="Z14" s="38"/>
      <c r="AA14" s="38"/>
      <c r="AB14" s="38"/>
      <c r="AC14" s="38"/>
      <c r="AD14" s="38"/>
      <c r="AE14" s="38"/>
    </row>
    <row r="15" s="2" customFormat="1" ht="10.8" customHeight="1">
      <c r="A15" s="38"/>
      <c r="B15" s="39"/>
      <c r="C15" s="38"/>
      <c r="D15" s="38"/>
      <c r="E15" s="38"/>
      <c r="F15" s="38"/>
      <c r="G15" s="38"/>
      <c r="H15" s="38"/>
      <c r="I15" s="38"/>
      <c r="J15" s="38"/>
      <c r="K15" s="38"/>
      <c r="L15" s="55"/>
      <c r="S15" s="38"/>
      <c r="T15" s="38"/>
      <c r="U15" s="38"/>
      <c r="V15" s="38"/>
      <c r="W15" s="38"/>
      <c r="X15" s="38"/>
      <c r="Y15" s="38"/>
      <c r="Z15" s="38"/>
      <c r="AA15" s="38"/>
      <c r="AB15" s="38"/>
      <c r="AC15" s="38"/>
      <c r="AD15" s="38"/>
      <c r="AE15" s="38"/>
    </row>
    <row r="16" s="2" customFormat="1" ht="12" customHeight="1">
      <c r="A16" s="38"/>
      <c r="B16" s="39"/>
      <c r="C16" s="38"/>
      <c r="D16" s="32" t="s">
        <v>24</v>
      </c>
      <c r="E16" s="38"/>
      <c r="F16" s="38"/>
      <c r="G16" s="38"/>
      <c r="H16" s="38"/>
      <c r="I16" s="32" t="s">
        <v>25</v>
      </c>
      <c r="J16" s="27" t="s">
        <v>1</v>
      </c>
      <c r="K16" s="38"/>
      <c r="L16" s="55"/>
      <c r="S16" s="38"/>
      <c r="T16" s="38"/>
      <c r="U16" s="38"/>
      <c r="V16" s="38"/>
      <c r="W16" s="38"/>
      <c r="X16" s="38"/>
      <c r="Y16" s="38"/>
      <c r="Z16" s="38"/>
      <c r="AA16" s="38"/>
      <c r="AB16" s="38"/>
      <c r="AC16" s="38"/>
      <c r="AD16" s="38"/>
      <c r="AE16" s="38"/>
    </row>
    <row r="17" s="2" customFormat="1" ht="18" customHeight="1">
      <c r="A17" s="38"/>
      <c r="B17" s="39"/>
      <c r="C17" s="38"/>
      <c r="D17" s="38"/>
      <c r="E17" s="27" t="s">
        <v>26</v>
      </c>
      <c r="F17" s="38"/>
      <c r="G17" s="38"/>
      <c r="H17" s="38"/>
      <c r="I17" s="32" t="s">
        <v>27</v>
      </c>
      <c r="J17" s="27" t="s">
        <v>1</v>
      </c>
      <c r="K17" s="38"/>
      <c r="L17" s="55"/>
      <c r="S17" s="38"/>
      <c r="T17" s="38"/>
      <c r="U17" s="38"/>
      <c r="V17" s="38"/>
      <c r="W17" s="38"/>
      <c r="X17" s="38"/>
      <c r="Y17" s="38"/>
      <c r="Z17" s="38"/>
      <c r="AA17" s="38"/>
      <c r="AB17" s="38"/>
      <c r="AC17" s="38"/>
      <c r="AD17" s="38"/>
      <c r="AE17" s="38"/>
    </row>
    <row r="18" s="2" customFormat="1" ht="6.96" customHeight="1">
      <c r="A18" s="38"/>
      <c r="B18" s="39"/>
      <c r="C18" s="38"/>
      <c r="D18" s="38"/>
      <c r="E18" s="38"/>
      <c r="F18" s="38"/>
      <c r="G18" s="38"/>
      <c r="H18" s="38"/>
      <c r="I18" s="38"/>
      <c r="J18" s="38"/>
      <c r="K18" s="38"/>
      <c r="L18" s="55"/>
      <c r="S18" s="38"/>
      <c r="T18" s="38"/>
      <c r="U18" s="38"/>
      <c r="V18" s="38"/>
      <c r="W18" s="38"/>
      <c r="X18" s="38"/>
      <c r="Y18" s="38"/>
      <c r="Z18" s="38"/>
      <c r="AA18" s="38"/>
      <c r="AB18" s="38"/>
      <c r="AC18" s="38"/>
      <c r="AD18" s="38"/>
      <c r="AE18" s="38"/>
    </row>
    <row r="19" s="2" customFormat="1" ht="12" customHeight="1">
      <c r="A19" s="38"/>
      <c r="B19" s="39"/>
      <c r="C19" s="38"/>
      <c r="D19" s="32" t="s">
        <v>28</v>
      </c>
      <c r="E19" s="38"/>
      <c r="F19" s="38"/>
      <c r="G19" s="38"/>
      <c r="H19" s="38"/>
      <c r="I19" s="32" t="s">
        <v>25</v>
      </c>
      <c r="J19" s="33" t="str">
        <f>'Rekapitulace stavby'!AN13</f>
        <v>Vyplň údaj</v>
      </c>
      <c r="K19" s="38"/>
      <c r="L19" s="55"/>
      <c r="S19" s="38"/>
      <c r="T19" s="38"/>
      <c r="U19" s="38"/>
      <c r="V19" s="38"/>
      <c r="W19" s="38"/>
      <c r="X19" s="38"/>
      <c r="Y19" s="38"/>
      <c r="Z19" s="38"/>
      <c r="AA19" s="38"/>
      <c r="AB19" s="38"/>
      <c r="AC19" s="38"/>
      <c r="AD19" s="38"/>
      <c r="AE19" s="38"/>
    </row>
    <row r="20" s="2" customFormat="1" ht="18" customHeight="1">
      <c r="A20" s="38"/>
      <c r="B20" s="39"/>
      <c r="C20" s="38"/>
      <c r="D20" s="38"/>
      <c r="E20" s="33" t="str">
        <f>'Rekapitulace stavby'!E14</f>
        <v>Vyplň údaj</v>
      </c>
      <c r="F20" s="27"/>
      <c r="G20" s="27"/>
      <c r="H20" s="27"/>
      <c r="I20" s="32" t="s">
        <v>27</v>
      </c>
      <c r="J20" s="33" t="str">
        <f>'Rekapitulace stavby'!AN14</f>
        <v>Vyplň údaj</v>
      </c>
      <c r="K20" s="38"/>
      <c r="L20" s="55"/>
      <c r="S20" s="38"/>
      <c r="T20" s="38"/>
      <c r="U20" s="38"/>
      <c r="V20" s="38"/>
      <c r="W20" s="38"/>
      <c r="X20" s="38"/>
      <c r="Y20" s="38"/>
      <c r="Z20" s="38"/>
      <c r="AA20" s="38"/>
      <c r="AB20" s="38"/>
      <c r="AC20" s="38"/>
      <c r="AD20" s="38"/>
      <c r="AE20" s="38"/>
    </row>
    <row r="21" s="2" customFormat="1" ht="6.96" customHeight="1">
      <c r="A21" s="38"/>
      <c r="B21" s="39"/>
      <c r="C21" s="38"/>
      <c r="D21" s="38"/>
      <c r="E21" s="38"/>
      <c r="F21" s="38"/>
      <c r="G21" s="38"/>
      <c r="H21" s="38"/>
      <c r="I21" s="38"/>
      <c r="J21" s="38"/>
      <c r="K21" s="38"/>
      <c r="L21" s="55"/>
      <c r="S21" s="38"/>
      <c r="T21" s="38"/>
      <c r="U21" s="38"/>
      <c r="V21" s="38"/>
      <c r="W21" s="38"/>
      <c r="X21" s="38"/>
      <c r="Y21" s="38"/>
      <c r="Z21" s="38"/>
      <c r="AA21" s="38"/>
      <c r="AB21" s="38"/>
      <c r="AC21" s="38"/>
      <c r="AD21" s="38"/>
      <c r="AE21" s="38"/>
    </row>
    <row r="22" s="2" customFormat="1" ht="12" customHeight="1">
      <c r="A22" s="38"/>
      <c r="B22" s="39"/>
      <c r="C22" s="38"/>
      <c r="D22" s="32" t="s">
        <v>30</v>
      </c>
      <c r="E22" s="38"/>
      <c r="F22" s="38"/>
      <c r="G22" s="38"/>
      <c r="H22" s="38"/>
      <c r="I22" s="32" t="s">
        <v>25</v>
      </c>
      <c r="J22" s="27" t="s">
        <v>1</v>
      </c>
      <c r="K22" s="38"/>
      <c r="L22" s="55"/>
      <c r="S22" s="38"/>
      <c r="T22" s="38"/>
      <c r="U22" s="38"/>
      <c r="V22" s="38"/>
      <c r="W22" s="38"/>
      <c r="X22" s="38"/>
      <c r="Y22" s="38"/>
      <c r="Z22" s="38"/>
      <c r="AA22" s="38"/>
      <c r="AB22" s="38"/>
      <c r="AC22" s="38"/>
      <c r="AD22" s="38"/>
      <c r="AE22" s="38"/>
    </row>
    <row r="23" s="2" customFormat="1" ht="18" customHeight="1">
      <c r="A23" s="38"/>
      <c r="B23" s="39"/>
      <c r="C23" s="38"/>
      <c r="D23" s="38"/>
      <c r="E23" s="27" t="s">
        <v>31</v>
      </c>
      <c r="F23" s="38"/>
      <c r="G23" s="38"/>
      <c r="H23" s="38"/>
      <c r="I23" s="32" t="s">
        <v>27</v>
      </c>
      <c r="J23" s="27" t="s">
        <v>1</v>
      </c>
      <c r="K23" s="38"/>
      <c r="L23" s="55"/>
      <c r="S23" s="38"/>
      <c r="T23" s="38"/>
      <c r="U23" s="38"/>
      <c r="V23" s="38"/>
      <c r="W23" s="38"/>
      <c r="X23" s="38"/>
      <c r="Y23" s="38"/>
      <c r="Z23" s="38"/>
      <c r="AA23" s="38"/>
      <c r="AB23" s="38"/>
      <c r="AC23" s="38"/>
      <c r="AD23" s="38"/>
      <c r="AE23" s="38"/>
    </row>
    <row r="24" s="2" customFormat="1" ht="6.96" customHeight="1">
      <c r="A24" s="38"/>
      <c r="B24" s="39"/>
      <c r="C24" s="38"/>
      <c r="D24" s="38"/>
      <c r="E24" s="38"/>
      <c r="F24" s="38"/>
      <c r="G24" s="38"/>
      <c r="H24" s="38"/>
      <c r="I24" s="38"/>
      <c r="J24" s="38"/>
      <c r="K24" s="38"/>
      <c r="L24" s="55"/>
      <c r="S24" s="38"/>
      <c r="T24" s="38"/>
      <c r="U24" s="38"/>
      <c r="V24" s="38"/>
      <c r="W24" s="38"/>
      <c r="X24" s="38"/>
      <c r="Y24" s="38"/>
      <c r="Z24" s="38"/>
      <c r="AA24" s="38"/>
      <c r="AB24" s="38"/>
      <c r="AC24" s="38"/>
      <c r="AD24" s="38"/>
      <c r="AE24" s="38"/>
    </row>
    <row r="25" s="2" customFormat="1" ht="12" customHeight="1">
      <c r="A25" s="38"/>
      <c r="B25" s="39"/>
      <c r="C25" s="38"/>
      <c r="D25" s="32" t="s">
        <v>33</v>
      </c>
      <c r="E25" s="38"/>
      <c r="F25" s="38"/>
      <c r="G25" s="38"/>
      <c r="H25" s="38"/>
      <c r="I25" s="32" t="s">
        <v>25</v>
      </c>
      <c r="J25" s="27" t="str">
        <f>IF('Rekapitulace stavby'!AN19="","",'Rekapitulace stavby'!AN19)</f>
        <v/>
      </c>
      <c r="K25" s="38"/>
      <c r="L25" s="55"/>
      <c r="S25" s="38"/>
      <c r="T25" s="38"/>
      <c r="U25" s="38"/>
      <c r="V25" s="38"/>
      <c r="W25" s="38"/>
      <c r="X25" s="38"/>
      <c r="Y25" s="38"/>
      <c r="Z25" s="38"/>
      <c r="AA25" s="38"/>
      <c r="AB25" s="38"/>
      <c r="AC25" s="38"/>
      <c r="AD25" s="38"/>
      <c r="AE25" s="38"/>
    </row>
    <row r="26" s="2" customFormat="1" ht="18" customHeight="1">
      <c r="A26" s="38"/>
      <c r="B26" s="39"/>
      <c r="C26" s="38"/>
      <c r="D26" s="38"/>
      <c r="E26" s="27" t="str">
        <f>IF('Rekapitulace stavby'!E20="","",'Rekapitulace stavby'!E20)</f>
        <v xml:space="preserve"> </v>
      </c>
      <c r="F26" s="38"/>
      <c r="G26" s="38"/>
      <c r="H26" s="38"/>
      <c r="I26" s="32" t="s">
        <v>27</v>
      </c>
      <c r="J26" s="27" t="str">
        <f>IF('Rekapitulace stavby'!AN20="","",'Rekapitulace stavby'!AN20)</f>
        <v/>
      </c>
      <c r="K26" s="38"/>
      <c r="L26" s="55"/>
      <c r="S26" s="38"/>
      <c r="T26" s="38"/>
      <c r="U26" s="38"/>
      <c r="V26" s="38"/>
      <c r="W26" s="38"/>
      <c r="X26" s="38"/>
      <c r="Y26" s="38"/>
      <c r="Z26" s="38"/>
      <c r="AA26" s="38"/>
      <c r="AB26" s="38"/>
      <c r="AC26" s="38"/>
      <c r="AD26" s="38"/>
      <c r="AE26" s="38"/>
    </row>
    <row r="27" s="2" customFormat="1" ht="6.96" customHeight="1">
      <c r="A27" s="38"/>
      <c r="B27" s="39"/>
      <c r="C27" s="38"/>
      <c r="D27" s="38"/>
      <c r="E27" s="38"/>
      <c r="F27" s="38"/>
      <c r="G27" s="38"/>
      <c r="H27" s="38"/>
      <c r="I27" s="38"/>
      <c r="J27" s="38"/>
      <c r="K27" s="38"/>
      <c r="L27" s="55"/>
      <c r="S27" s="38"/>
      <c r="T27" s="38"/>
      <c r="U27" s="38"/>
      <c r="V27" s="38"/>
      <c r="W27" s="38"/>
      <c r="X27" s="38"/>
      <c r="Y27" s="38"/>
      <c r="Z27" s="38"/>
      <c r="AA27" s="38"/>
      <c r="AB27" s="38"/>
      <c r="AC27" s="38"/>
      <c r="AD27" s="38"/>
      <c r="AE27" s="38"/>
    </row>
    <row r="28" s="2" customFormat="1" ht="12" customHeight="1">
      <c r="A28" s="38"/>
      <c r="B28" s="39"/>
      <c r="C28" s="38"/>
      <c r="D28" s="32" t="s">
        <v>34</v>
      </c>
      <c r="E28" s="38"/>
      <c r="F28" s="38"/>
      <c r="G28" s="38"/>
      <c r="H28" s="38"/>
      <c r="I28" s="38"/>
      <c r="J28" s="38"/>
      <c r="K28" s="38"/>
      <c r="L28" s="55"/>
      <c r="S28" s="38"/>
      <c r="T28" s="38"/>
      <c r="U28" s="38"/>
      <c r="V28" s="38"/>
      <c r="W28" s="38"/>
      <c r="X28" s="38"/>
      <c r="Y28" s="38"/>
      <c r="Z28" s="38"/>
      <c r="AA28" s="38"/>
      <c r="AB28" s="38"/>
      <c r="AC28" s="38"/>
      <c r="AD28" s="38"/>
      <c r="AE28" s="38"/>
    </row>
    <row r="29" s="8" customFormat="1" ht="16.5" customHeight="1">
      <c r="A29" s="130"/>
      <c r="B29" s="131"/>
      <c r="C29" s="130"/>
      <c r="D29" s="130"/>
      <c r="E29" s="36" t="s">
        <v>1</v>
      </c>
      <c r="F29" s="36"/>
      <c r="G29" s="36"/>
      <c r="H29" s="36"/>
      <c r="I29" s="130"/>
      <c r="J29" s="130"/>
      <c r="K29" s="130"/>
      <c r="L29" s="132"/>
      <c r="S29" s="130"/>
      <c r="T29" s="130"/>
      <c r="U29" s="130"/>
      <c r="V29" s="130"/>
      <c r="W29" s="130"/>
      <c r="X29" s="130"/>
      <c r="Y29" s="130"/>
      <c r="Z29" s="130"/>
      <c r="AA29" s="130"/>
      <c r="AB29" s="130"/>
      <c r="AC29" s="130"/>
      <c r="AD29" s="130"/>
      <c r="AE29" s="130"/>
    </row>
    <row r="30" s="2" customFormat="1" ht="6.96" customHeight="1">
      <c r="A30" s="38"/>
      <c r="B30" s="39"/>
      <c r="C30" s="38"/>
      <c r="D30" s="38"/>
      <c r="E30" s="38"/>
      <c r="F30" s="38"/>
      <c r="G30" s="38"/>
      <c r="H30" s="38"/>
      <c r="I30" s="38"/>
      <c r="J30" s="38"/>
      <c r="K30" s="38"/>
      <c r="L30" s="55"/>
      <c r="S30" s="38"/>
      <c r="T30" s="38"/>
      <c r="U30" s="38"/>
      <c r="V30" s="38"/>
      <c r="W30" s="38"/>
      <c r="X30" s="38"/>
      <c r="Y30" s="38"/>
      <c r="Z30" s="38"/>
      <c r="AA30" s="38"/>
      <c r="AB30" s="38"/>
      <c r="AC30" s="38"/>
      <c r="AD30" s="38"/>
      <c r="AE30" s="38"/>
    </row>
    <row r="31" s="2" customFormat="1" ht="6.96" customHeight="1">
      <c r="A31" s="38"/>
      <c r="B31" s="39"/>
      <c r="C31" s="38"/>
      <c r="D31" s="90"/>
      <c r="E31" s="90"/>
      <c r="F31" s="90"/>
      <c r="G31" s="90"/>
      <c r="H31" s="90"/>
      <c r="I31" s="90"/>
      <c r="J31" s="90"/>
      <c r="K31" s="90"/>
      <c r="L31" s="55"/>
      <c r="S31" s="38"/>
      <c r="T31" s="38"/>
      <c r="U31" s="38"/>
      <c r="V31" s="38"/>
      <c r="W31" s="38"/>
      <c r="X31" s="38"/>
      <c r="Y31" s="38"/>
      <c r="Z31" s="38"/>
      <c r="AA31" s="38"/>
      <c r="AB31" s="38"/>
      <c r="AC31" s="38"/>
      <c r="AD31" s="38"/>
      <c r="AE31" s="38"/>
    </row>
    <row r="32" s="2" customFormat="1" ht="25.44" customHeight="1">
      <c r="A32" s="38"/>
      <c r="B32" s="39"/>
      <c r="C32" s="38"/>
      <c r="D32" s="133" t="s">
        <v>35</v>
      </c>
      <c r="E32" s="38"/>
      <c r="F32" s="38"/>
      <c r="G32" s="38"/>
      <c r="H32" s="38"/>
      <c r="I32" s="38"/>
      <c r="J32" s="96">
        <f>ROUND(J148, 2)</f>
        <v>0</v>
      </c>
      <c r="K32" s="38"/>
      <c r="L32" s="55"/>
      <c r="S32" s="38"/>
      <c r="T32" s="38"/>
      <c r="U32" s="38"/>
      <c r="V32" s="38"/>
      <c r="W32" s="38"/>
      <c r="X32" s="38"/>
      <c r="Y32" s="38"/>
      <c r="Z32" s="38"/>
      <c r="AA32" s="38"/>
      <c r="AB32" s="38"/>
      <c r="AC32" s="38"/>
      <c r="AD32" s="38"/>
      <c r="AE32" s="38"/>
    </row>
    <row r="33" s="2" customFormat="1" ht="6.96" customHeight="1">
      <c r="A33" s="38"/>
      <c r="B33" s="39"/>
      <c r="C33" s="38"/>
      <c r="D33" s="90"/>
      <c r="E33" s="90"/>
      <c r="F33" s="90"/>
      <c r="G33" s="90"/>
      <c r="H33" s="90"/>
      <c r="I33" s="90"/>
      <c r="J33" s="90"/>
      <c r="K33" s="90"/>
      <c r="L33" s="55"/>
      <c r="S33" s="38"/>
      <c r="T33" s="38"/>
      <c r="U33" s="38"/>
      <c r="V33" s="38"/>
      <c r="W33" s="38"/>
      <c r="X33" s="38"/>
      <c r="Y33" s="38"/>
      <c r="Z33" s="38"/>
      <c r="AA33" s="38"/>
      <c r="AB33" s="38"/>
      <c r="AC33" s="38"/>
      <c r="AD33" s="38"/>
      <c r="AE33" s="38"/>
    </row>
    <row r="34" s="2" customFormat="1" ht="14.4" customHeight="1">
      <c r="A34" s="38"/>
      <c r="B34" s="39"/>
      <c r="C34" s="38"/>
      <c r="D34" s="38"/>
      <c r="E34" s="38"/>
      <c r="F34" s="43" t="s">
        <v>37</v>
      </c>
      <c r="G34" s="38"/>
      <c r="H34" s="38"/>
      <c r="I34" s="43" t="s">
        <v>36</v>
      </c>
      <c r="J34" s="43" t="s">
        <v>38</v>
      </c>
      <c r="K34" s="38"/>
      <c r="L34" s="55"/>
      <c r="S34" s="38"/>
      <c r="T34" s="38"/>
      <c r="U34" s="38"/>
      <c r="V34" s="38"/>
      <c r="W34" s="38"/>
      <c r="X34" s="38"/>
      <c r="Y34" s="38"/>
      <c r="Z34" s="38"/>
      <c r="AA34" s="38"/>
      <c r="AB34" s="38"/>
      <c r="AC34" s="38"/>
      <c r="AD34" s="38"/>
      <c r="AE34" s="38"/>
    </row>
    <row r="35" s="2" customFormat="1" ht="14.4" customHeight="1">
      <c r="A35" s="38"/>
      <c r="B35" s="39"/>
      <c r="C35" s="38"/>
      <c r="D35" s="134" t="s">
        <v>39</v>
      </c>
      <c r="E35" s="32" t="s">
        <v>40</v>
      </c>
      <c r="F35" s="135">
        <f>ROUND((SUM(BE148:BE1101)),  2)</f>
        <v>0</v>
      </c>
      <c r="G35" s="38"/>
      <c r="H35" s="38"/>
      <c r="I35" s="136">
        <v>0.20999999999999999</v>
      </c>
      <c r="J35" s="135">
        <f>ROUND(((SUM(BE148:BE1101))*I35),  2)</f>
        <v>0</v>
      </c>
      <c r="K35" s="38"/>
      <c r="L35" s="55"/>
      <c r="S35" s="38"/>
      <c r="T35" s="38"/>
      <c r="U35" s="38"/>
      <c r="V35" s="38"/>
      <c r="W35" s="38"/>
      <c r="X35" s="38"/>
      <c r="Y35" s="38"/>
      <c r="Z35" s="38"/>
      <c r="AA35" s="38"/>
      <c r="AB35" s="38"/>
      <c r="AC35" s="38"/>
      <c r="AD35" s="38"/>
      <c r="AE35" s="38"/>
    </row>
    <row r="36" s="2" customFormat="1" ht="14.4" customHeight="1">
      <c r="A36" s="38"/>
      <c r="B36" s="39"/>
      <c r="C36" s="38"/>
      <c r="D36" s="38"/>
      <c r="E36" s="32" t="s">
        <v>41</v>
      </c>
      <c r="F36" s="135">
        <f>ROUND((SUM(BF148:BF1101)),  2)</f>
        <v>0</v>
      </c>
      <c r="G36" s="38"/>
      <c r="H36" s="38"/>
      <c r="I36" s="136">
        <v>0.14999999999999999</v>
      </c>
      <c r="J36" s="135">
        <f>ROUND(((SUM(BF148:BF1101))*I36),  2)</f>
        <v>0</v>
      </c>
      <c r="K36" s="38"/>
      <c r="L36" s="55"/>
      <c r="S36" s="38"/>
      <c r="T36" s="38"/>
      <c r="U36" s="38"/>
      <c r="V36" s="38"/>
      <c r="W36" s="38"/>
      <c r="X36" s="38"/>
      <c r="Y36" s="38"/>
      <c r="Z36" s="38"/>
      <c r="AA36" s="38"/>
      <c r="AB36" s="38"/>
      <c r="AC36" s="38"/>
      <c r="AD36" s="38"/>
      <c r="AE36" s="38"/>
    </row>
    <row r="37" hidden="1" s="2" customFormat="1" ht="14.4" customHeight="1">
      <c r="A37" s="38"/>
      <c r="B37" s="39"/>
      <c r="C37" s="38"/>
      <c r="D37" s="38"/>
      <c r="E37" s="32" t="s">
        <v>42</v>
      </c>
      <c r="F37" s="135">
        <f>ROUND((SUM(BG148:BG1101)),  2)</f>
        <v>0</v>
      </c>
      <c r="G37" s="38"/>
      <c r="H37" s="38"/>
      <c r="I37" s="136">
        <v>0.20999999999999999</v>
      </c>
      <c r="J37" s="135">
        <f>0</f>
        <v>0</v>
      </c>
      <c r="K37" s="38"/>
      <c r="L37" s="55"/>
      <c r="S37" s="38"/>
      <c r="T37" s="38"/>
      <c r="U37" s="38"/>
      <c r="V37" s="38"/>
      <c r="W37" s="38"/>
      <c r="X37" s="38"/>
      <c r="Y37" s="38"/>
      <c r="Z37" s="38"/>
      <c r="AA37" s="38"/>
      <c r="AB37" s="38"/>
      <c r="AC37" s="38"/>
      <c r="AD37" s="38"/>
      <c r="AE37" s="38"/>
    </row>
    <row r="38" hidden="1" s="2" customFormat="1" ht="14.4" customHeight="1">
      <c r="A38" s="38"/>
      <c r="B38" s="39"/>
      <c r="C38" s="38"/>
      <c r="D38" s="38"/>
      <c r="E38" s="32" t="s">
        <v>43</v>
      </c>
      <c r="F38" s="135">
        <f>ROUND((SUM(BH148:BH1101)),  2)</f>
        <v>0</v>
      </c>
      <c r="G38" s="38"/>
      <c r="H38" s="38"/>
      <c r="I38" s="136">
        <v>0.14999999999999999</v>
      </c>
      <c r="J38" s="135">
        <f>0</f>
        <v>0</v>
      </c>
      <c r="K38" s="38"/>
      <c r="L38" s="55"/>
      <c r="S38" s="38"/>
      <c r="T38" s="38"/>
      <c r="U38" s="38"/>
      <c r="V38" s="38"/>
      <c r="W38" s="38"/>
      <c r="X38" s="38"/>
      <c r="Y38" s="38"/>
      <c r="Z38" s="38"/>
      <c r="AA38" s="38"/>
      <c r="AB38" s="38"/>
      <c r="AC38" s="38"/>
      <c r="AD38" s="38"/>
      <c r="AE38" s="38"/>
    </row>
    <row r="39" hidden="1" s="2" customFormat="1" ht="14.4" customHeight="1">
      <c r="A39" s="38"/>
      <c r="B39" s="39"/>
      <c r="C39" s="38"/>
      <c r="D39" s="38"/>
      <c r="E39" s="32" t="s">
        <v>44</v>
      </c>
      <c r="F39" s="135">
        <f>ROUND((SUM(BI148:BI1101)),  2)</f>
        <v>0</v>
      </c>
      <c r="G39" s="38"/>
      <c r="H39" s="38"/>
      <c r="I39" s="136">
        <v>0</v>
      </c>
      <c r="J39" s="135">
        <f>0</f>
        <v>0</v>
      </c>
      <c r="K39" s="38"/>
      <c r="L39" s="55"/>
      <c r="S39" s="38"/>
      <c r="T39" s="38"/>
      <c r="U39" s="38"/>
      <c r="V39" s="38"/>
      <c r="W39" s="38"/>
      <c r="X39" s="38"/>
      <c r="Y39" s="38"/>
      <c r="Z39" s="38"/>
      <c r="AA39" s="38"/>
      <c r="AB39" s="38"/>
      <c r="AC39" s="38"/>
      <c r="AD39" s="38"/>
      <c r="AE39" s="38"/>
    </row>
    <row r="40" s="2" customFormat="1" ht="6.96" customHeight="1">
      <c r="A40" s="38"/>
      <c r="B40" s="39"/>
      <c r="C40" s="38"/>
      <c r="D40" s="38"/>
      <c r="E40" s="38"/>
      <c r="F40" s="38"/>
      <c r="G40" s="38"/>
      <c r="H40" s="38"/>
      <c r="I40" s="38"/>
      <c r="J40" s="38"/>
      <c r="K40" s="38"/>
      <c r="L40" s="55"/>
      <c r="S40" s="38"/>
      <c r="T40" s="38"/>
      <c r="U40" s="38"/>
      <c r="V40" s="38"/>
      <c r="W40" s="38"/>
      <c r="X40" s="38"/>
      <c r="Y40" s="38"/>
      <c r="Z40" s="38"/>
      <c r="AA40" s="38"/>
      <c r="AB40" s="38"/>
      <c r="AC40" s="38"/>
      <c r="AD40" s="38"/>
      <c r="AE40" s="38"/>
    </row>
    <row r="41" s="2" customFormat="1" ht="25.44" customHeight="1">
      <c r="A41" s="38"/>
      <c r="B41" s="39"/>
      <c r="C41" s="137"/>
      <c r="D41" s="138" t="s">
        <v>45</v>
      </c>
      <c r="E41" s="81"/>
      <c r="F41" s="81"/>
      <c r="G41" s="139" t="s">
        <v>46</v>
      </c>
      <c r="H41" s="140" t="s">
        <v>47</v>
      </c>
      <c r="I41" s="81"/>
      <c r="J41" s="141">
        <f>SUM(J32:J39)</f>
        <v>0</v>
      </c>
      <c r="K41" s="142"/>
      <c r="L41" s="55"/>
      <c r="S41" s="38"/>
      <c r="T41" s="38"/>
      <c r="U41" s="38"/>
      <c r="V41" s="38"/>
      <c r="W41" s="38"/>
      <c r="X41" s="38"/>
      <c r="Y41" s="38"/>
      <c r="Z41" s="38"/>
      <c r="AA41" s="38"/>
      <c r="AB41" s="38"/>
      <c r="AC41" s="38"/>
      <c r="AD41" s="38"/>
      <c r="AE41" s="38"/>
    </row>
    <row r="42" s="2" customFormat="1" ht="14.4" customHeight="1">
      <c r="A42" s="38"/>
      <c r="B42" s="39"/>
      <c r="C42" s="38"/>
      <c r="D42" s="38"/>
      <c r="E42" s="38"/>
      <c r="F42" s="38"/>
      <c r="G42" s="38"/>
      <c r="H42" s="38"/>
      <c r="I42" s="38"/>
      <c r="J42" s="38"/>
      <c r="K42" s="38"/>
      <c r="L42" s="55"/>
      <c r="S42" s="38"/>
      <c r="T42" s="38"/>
      <c r="U42" s="38"/>
      <c r="V42" s="38"/>
      <c r="W42" s="38"/>
      <c r="X42" s="38"/>
      <c r="Y42" s="38"/>
      <c r="Z42" s="38"/>
      <c r="AA42" s="38"/>
      <c r="AB42" s="38"/>
      <c r="AC42" s="38"/>
      <c r="AD42" s="38"/>
      <c r="AE42" s="38"/>
    </row>
    <row r="43" s="1" customFormat="1" ht="14.4" customHeight="1">
      <c r="B43" s="22"/>
      <c r="L43" s="22"/>
    </row>
    <row r="44" s="1" customFormat="1" ht="14.4" customHeight="1">
      <c r="B44" s="22"/>
      <c r="L44" s="22"/>
    </row>
    <row r="45" s="1" customFormat="1" ht="14.4" customHeight="1">
      <c r="B45" s="22"/>
      <c r="L45" s="22"/>
    </row>
    <row r="46" s="1" customFormat="1" ht="14.4" customHeight="1">
      <c r="B46" s="22"/>
      <c r="L46" s="22"/>
    </row>
    <row r="47" s="1" customFormat="1" ht="14.4" customHeight="1">
      <c r="B47" s="22"/>
      <c r="L47" s="22"/>
    </row>
    <row r="48" s="1" customFormat="1" ht="14.4" customHeight="1">
      <c r="B48" s="22"/>
      <c r="L48" s="22"/>
    </row>
    <row r="49" s="1" customFormat="1" ht="14.4" customHeight="1">
      <c r="B49" s="22"/>
      <c r="L49" s="22"/>
    </row>
    <row r="50" s="2" customFormat="1" ht="14.4" customHeight="1">
      <c r="B50" s="55"/>
      <c r="D50" s="56" t="s">
        <v>48</v>
      </c>
      <c r="E50" s="57"/>
      <c r="F50" s="57"/>
      <c r="G50" s="56" t="s">
        <v>49</v>
      </c>
      <c r="H50" s="57"/>
      <c r="I50" s="57"/>
      <c r="J50" s="57"/>
      <c r="K50" s="57"/>
      <c r="L50" s="55"/>
    </row>
    <row r="51">
      <c r="B51" s="22"/>
      <c r="L51" s="22"/>
    </row>
    <row r="52">
      <c r="B52" s="22"/>
      <c r="L52" s="22"/>
    </row>
    <row r="53">
      <c r="B53" s="22"/>
      <c r="L53" s="22"/>
    </row>
    <row r="54">
      <c r="B54" s="22"/>
      <c r="L54" s="22"/>
    </row>
    <row r="55">
      <c r="B55" s="22"/>
      <c r="L55" s="22"/>
    </row>
    <row r="56">
      <c r="B56" s="22"/>
      <c r="L56" s="22"/>
    </row>
    <row r="57">
      <c r="B57" s="22"/>
      <c r="L57" s="22"/>
    </row>
    <row r="58">
      <c r="B58" s="22"/>
      <c r="L58" s="22"/>
    </row>
    <row r="59">
      <c r="B59" s="22"/>
      <c r="L59" s="22"/>
    </row>
    <row r="60">
      <c r="B60" s="22"/>
      <c r="L60" s="22"/>
    </row>
    <row r="61" s="2" customFormat="1">
      <c r="A61" s="38"/>
      <c r="B61" s="39"/>
      <c r="C61" s="38"/>
      <c r="D61" s="58" t="s">
        <v>50</v>
      </c>
      <c r="E61" s="41"/>
      <c r="F61" s="143" t="s">
        <v>51</v>
      </c>
      <c r="G61" s="58" t="s">
        <v>50</v>
      </c>
      <c r="H61" s="41"/>
      <c r="I61" s="41"/>
      <c r="J61" s="144" t="s">
        <v>51</v>
      </c>
      <c r="K61" s="41"/>
      <c r="L61" s="55"/>
      <c r="S61" s="38"/>
      <c r="T61" s="38"/>
      <c r="U61" s="38"/>
      <c r="V61" s="38"/>
      <c r="W61" s="38"/>
      <c r="X61" s="38"/>
      <c r="Y61" s="38"/>
      <c r="Z61" s="38"/>
      <c r="AA61" s="38"/>
      <c r="AB61" s="38"/>
      <c r="AC61" s="38"/>
      <c r="AD61" s="38"/>
      <c r="AE61" s="38"/>
    </row>
    <row r="62">
      <c r="B62" s="22"/>
      <c r="L62" s="22"/>
    </row>
    <row r="63">
      <c r="B63" s="22"/>
      <c r="L63" s="22"/>
    </row>
    <row r="64">
      <c r="B64" s="22"/>
      <c r="L64" s="22"/>
    </row>
    <row r="65" s="2" customFormat="1">
      <c r="A65" s="38"/>
      <c r="B65" s="39"/>
      <c r="C65" s="38"/>
      <c r="D65" s="56" t="s">
        <v>52</v>
      </c>
      <c r="E65" s="59"/>
      <c r="F65" s="59"/>
      <c r="G65" s="56" t="s">
        <v>53</v>
      </c>
      <c r="H65" s="59"/>
      <c r="I65" s="59"/>
      <c r="J65" s="59"/>
      <c r="K65" s="59"/>
      <c r="L65" s="55"/>
      <c r="S65" s="38"/>
      <c r="T65" s="38"/>
      <c r="U65" s="38"/>
      <c r="V65" s="38"/>
      <c r="W65" s="38"/>
      <c r="X65" s="38"/>
      <c r="Y65" s="38"/>
      <c r="Z65" s="38"/>
      <c r="AA65" s="38"/>
      <c r="AB65" s="38"/>
      <c r="AC65" s="38"/>
      <c r="AD65" s="38"/>
      <c r="AE65" s="38"/>
    </row>
    <row r="66">
      <c r="B66" s="22"/>
      <c r="L66" s="22"/>
    </row>
    <row r="67">
      <c r="B67" s="22"/>
      <c r="L67" s="22"/>
    </row>
    <row r="68">
      <c r="B68" s="22"/>
      <c r="L68" s="22"/>
    </row>
    <row r="69">
      <c r="B69" s="22"/>
      <c r="L69" s="22"/>
    </row>
    <row r="70">
      <c r="B70" s="22"/>
      <c r="L70" s="22"/>
    </row>
    <row r="71">
      <c r="B71" s="22"/>
      <c r="L71" s="22"/>
    </row>
    <row r="72">
      <c r="B72" s="22"/>
      <c r="L72" s="22"/>
    </row>
    <row r="73">
      <c r="B73" s="22"/>
      <c r="L73" s="22"/>
    </row>
    <row r="74">
      <c r="B74" s="22"/>
      <c r="L74" s="22"/>
    </row>
    <row r="75">
      <c r="B75" s="22"/>
      <c r="L75" s="22"/>
    </row>
    <row r="76" s="2" customFormat="1">
      <c r="A76" s="38"/>
      <c r="B76" s="39"/>
      <c r="C76" s="38"/>
      <c r="D76" s="58" t="s">
        <v>50</v>
      </c>
      <c r="E76" s="41"/>
      <c r="F76" s="143" t="s">
        <v>51</v>
      </c>
      <c r="G76" s="58" t="s">
        <v>50</v>
      </c>
      <c r="H76" s="41"/>
      <c r="I76" s="41"/>
      <c r="J76" s="144" t="s">
        <v>51</v>
      </c>
      <c r="K76" s="41"/>
      <c r="L76" s="55"/>
      <c r="S76" s="38"/>
      <c r="T76" s="38"/>
      <c r="U76" s="38"/>
      <c r="V76" s="38"/>
      <c r="W76" s="38"/>
      <c r="X76" s="38"/>
      <c r="Y76" s="38"/>
      <c r="Z76" s="38"/>
      <c r="AA76" s="38"/>
      <c r="AB76" s="38"/>
      <c r="AC76" s="38"/>
      <c r="AD76" s="38"/>
      <c r="AE76" s="38"/>
    </row>
    <row r="77" s="2" customFormat="1" ht="14.4" customHeight="1">
      <c r="A77" s="38"/>
      <c r="B77" s="60"/>
      <c r="C77" s="61"/>
      <c r="D77" s="61"/>
      <c r="E77" s="61"/>
      <c r="F77" s="61"/>
      <c r="G77" s="61"/>
      <c r="H77" s="61"/>
      <c r="I77" s="61"/>
      <c r="J77" s="61"/>
      <c r="K77" s="61"/>
      <c r="L77" s="55"/>
      <c r="S77" s="38"/>
      <c r="T77" s="38"/>
      <c r="U77" s="38"/>
      <c r="V77" s="38"/>
      <c r="W77" s="38"/>
      <c r="X77" s="38"/>
      <c r="Y77" s="38"/>
      <c r="Z77" s="38"/>
      <c r="AA77" s="38"/>
      <c r="AB77" s="38"/>
      <c r="AC77" s="38"/>
      <c r="AD77" s="38"/>
      <c r="AE77" s="38"/>
    </row>
    <row r="81" s="2" customFormat="1" ht="6.96" customHeight="1">
      <c r="A81" s="38"/>
      <c r="B81" s="62"/>
      <c r="C81" s="63"/>
      <c r="D81" s="63"/>
      <c r="E81" s="63"/>
      <c r="F81" s="63"/>
      <c r="G81" s="63"/>
      <c r="H81" s="63"/>
      <c r="I81" s="63"/>
      <c r="J81" s="63"/>
      <c r="K81" s="63"/>
      <c r="L81" s="55"/>
      <c r="S81" s="38"/>
      <c r="T81" s="38"/>
      <c r="U81" s="38"/>
      <c r="V81" s="38"/>
      <c r="W81" s="38"/>
      <c r="X81" s="38"/>
      <c r="Y81" s="38"/>
      <c r="Z81" s="38"/>
      <c r="AA81" s="38"/>
      <c r="AB81" s="38"/>
      <c r="AC81" s="38"/>
      <c r="AD81" s="38"/>
      <c r="AE81" s="38"/>
    </row>
    <row r="82" s="2" customFormat="1" ht="24.96" customHeight="1">
      <c r="A82" s="38"/>
      <c r="B82" s="39"/>
      <c r="C82" s="23" t="s">
        <v>109</v>
      </c>
      <c r="D82" s="38"/>
      <c r="E82" s="38"/>
      <c r="F82" s="38"/>
      <c r="G82" s="38"/>
      <c r="H82" s="38"/>
      <c r="I82" s="38"/>
      <c r="J82" s="38"/>
      <c r="K82" s="38"/>
      <c r="L82" s="55"/>
      <c r="S82" s="38"/>
      <c r="T82" s="38"/>
      <c r="U82" s="38"/>
      <c r="V82" s="38"/>
      <c r="W82" s="38"/>
      <c r="X82" s="38"/>
      <c r="Y82" s="38"/>
      <c r="Z82" s="38"/>
      <c r="AA82" s="38"/>
      <c r="AB82" s="38"/>
      <c r="AC82" s="38"/>
      <c r="AD82" s="38"/>
      <c r="AE82" s="38"/>
    </row>
    <row r="83" s="2" customFormat="1" ht="6.96" customHeight="1">
      <c r="A83" s="38"/>
      <c r="B83" s="39"/>
      <c r="C83" s="38"/>
      <c r="D83" s="38"/>
      <c r="E83" s="38"/>
      <c r="F83" s="38"/>
      <c r="G83" s="38"/>
      <c r="H83" s="38"/>
      <c r="I83" s="38"/>
      <c r="J83" s="38"/>
      <c r="K83" s="38"/>
      <c r="L83" s="55"/>
      <c r="S83" s="38"/>
      <c r="T83" s="38"/>
      <c r="U83" s="38"/>
      <c r="V83" s="38"/>
      <c r="W83" s="38"/>
      <c r="X83" s="38"/>
      <c r="Y83" s="38"/>
      <c r="Z83" s="38"/>
      <c r="AA83" s="38"/>
      <c r="AB83" s="38"/>
      <c r="AC83" s="38"/>
      <c r="AD83" s="38"/>
      <c r="AE83" s="38"/>
    </row>
    <row r="84" s="2" customFormat="1" ht="12" customHeight="1">
      <c r="A84" s="38"/>
      <c r="B84" s="39"/>
      <c r="C84" s="32" t="s">
        <v>16</v>
      </c>
      <c r="D84" s="38"/>
      <c r="E84" s="38"/>
      <c r="F84" s="38"/>
      <c r="G84" s="38"/>
      <c r="H84" s="38"/>
      <c r="I84" s="38"/>
      <c r="J84" s="38"/>
      <c r="K84" s="38"/>
      <c r="L84" s="55"/>
      <c r="S84" s="38"/>
      <c r="T84" s="38"/>
      <c r="U84" s="38"/>
      <c r="V84" s="38"/>
      <c r="W84" s="38"/>
      <c r="X84" s="38"/>
      <c r="Y84" s="38"/>
      <c r="Z84" s="38"/>
      <c r="AA84" s="38"/>
      <c r="AB84" s="38"/>
      <c r="AC84" s="38"/>
      <c r="AD84" s="38"/>
      <c r="AE84" s="38"/>
    </row>
    <row r="85" s="2" customFormat="1" ht="16.5" customHeight="1">
      <c r="A85" s="38"/>
      <c r="B85" s="39"/>
      <c r="C85" s="38"/>
      <c r="D85" s="38"/>
      <c r="E85" s="129" t="str">
        <f>E7</f>
        <v>PD - Sociální zázemí Výškovická</v>
      </c>
      <c r="F85" s="32"/>
      <c r="G85" s="32"/>
      <c r="H85" s="32"/>
      <c r="I85" s="38"/>
      <c r="J85" s="38"/>
      <c r="K85" s="38"/>
      <c r="L85" s="55"/>
      <c r="S85" s="38"/>
      <c r="T85" s="38"/>
      <c r="U85" s="38"/>
      <c r="V85" s="38"/>
      <c r="W85" s="38"/>
      <c r="X85" s="38"/>
      <c r="Y85" s="38"/>
      <c r="Z85" s="38"/>
      <c r="AA85" s="38"/>
      <c r="AB85" s="38"/>
      <c r="AC85" s="38"/>
      <c r="AD85" s="38"/>
      <c r="AE85" s="38"/>
    </row>
    <row r="86" s="1" customFormat="1" ht="12" customHeight="1">
      <c r="B86" s="22"/>
      <c r="C86" s="32" t="s">
        <v>105</v>
      </c>
      <c r="L86" s="22"/>
    </row>
    <row r="87" s="2" customFormat="1" ht="16.5" customHeight="1">
      <c r="A87" s="38"/>
      <c r="B87" s="39"/>
      <c r="C87" s="38"/>
      <c r="D87" s="38"/>
      <c r="E87" s="129" t="s">
        <v>106</v>
      </c>
      <c r="F87" s="38"/>
      <c r="G87" s="38"/>
      <c r="H87" s="38"/>
      <c r="I87" s="38"/>
      <c r="J87" s="38"/>
      <c r="K87" s="38"/>
      <c r="L87" s="55"/>
      <c r="S87" s="38"/>
      <c r="T87" s="38"/>
      <c r="U87" s="38"/>
      <c r="V87" s="38"/>
      <c r="W87" s="38"/>
      <c r="X87" s="38"/>
      <c r="Y87" s="38"/>
      <c r="Z87" s="38"/>
      <c r="AA87" s="38"/>
      <c r="AB87" s="38"/>
      <c r="AC87" s="38"/>
      <c r="AD87" s="38"/>
      <c r="AE87" s="38"/>
    </row>
    <row r="88" s="2" customFormat="1" ht="12" customHeight="1">
      <c r="A88" s="38"/>
      <c r="B88" s="39"/>
      <c r="C88" s="32" t="s">
        <v>107</v>
      </c>
      <c r="D88" s="38"/>
      <c r="E88" s="38"/>
      <c r="F88" s="38"/>
      <c r="G88" s="38"/>
      <c r="H88" s="38"/>
      <c r="I88" s="38"/>
      <c r="J88" s="38"/>
      <c r="K88" s="38"/>
      <c r="L88" s="55"/>
      <c r="S88" s="38"/>
      <c r="T88" s="38"/>
      <c r="U88" s="38"/>
      <c r="V88" s="38"/>
      <c r="W88" s="38"/>
      <c r="X88" s="38"/>
      <c r="Y88" s="38"/>
      <c r="Z88" s="38"/>
      <c r="AA88" s="38"/>
      <c r="AB88" s="38"/>
      <c r="AC88" s="38"/>
      <c r="AD88" s="38"/>
      <c r="AE88" s="38"/>
    </row>
    <row r="89" s="2" customFormat="1" ht="16.5" customHeight="1">
      <c r="A89" s="38"/>
      <c r="B89" s="39"/>
      <c r="C89" s="38"/>
      <c r="D89" s="38"/>
      <c r="E89" s="67" t="str">
        <f>E11</f>
        <v>001 - Stavební část</v>
      </c>
      <c r="F89" s="38"/>
      <c r="G89" s="38"/>
      <c r="H89" s="38"/>
      <c r="I89" s="38"/>
      <c r="J89" s="38"/>
      <c r="K89" s="38"/>
      <c r="L89" s="55"/>
      <c r="S89" s="38"/>
      <c r="T89" s="38"/>
      <c r="U89" s="38"/>
      <c r="V89" s="38"/>
      <c r="W89" s="38"/>
      <c r="X89" s="38"/>
      <c r="Y89" s="38"/>
      <c r="Z89" s="38"/>
      <c r="AA89" s="38"/>
      <c r="AB89" s="38"/>
      <c r="AC89" s="38"/>
      <c r="AD89" s="38"/>
      <c r="AE89" s="38"/>
    </row>
    <row r="90" s="2" customFormat="1" ht="6.96" customHeight="1">
      <c r="A90" s="38"/>
      <c r="B90" s="39"/>
      <c r="C90" s="38"/>
      <c r="D90" s="38"/>
      <c r="E90" s="38"/>
      <c r="F90" s="38"/>
      <c r="G90" s="38"/>
      <c r="H90" s="38"/>
      <c r="I90" s="38"/>
      <c r="J90" s="38"/>
      <c r="K90" s="38"/>
      <c r="L90" s="55"/>
      <c r="S90" s="38"/>
      <c r="T90" s="38"/>
      <c r="U90" s="38"/>
      <c r="V90" s="38"/>
      <c r="W90" s="38"/>
      <c r="X90" s="38"/>
      <c r="Y90" s="38"/>
      <c r="Z90" s="38"/>
      <c r="AA90" s="38"/>
      <c r="AB90" s="38"/>
      <c r="AC90" s="38"/>
      <c r="AD90" s="38"/>
      <c r="AE90" s="38"/>
    </row>
    <row r="91" s="2" customFormat="1" ht="12" customHeight="1">
      <c r="A91" s="38"/>
      <c r="B91" s="39"/>
      <c r="C91" s="32" t="s">
        <v>20</v>
      </c>
      <c r="D91" s="38"/>
      <c r="E91" s="38"/>
      <c r="F91" s="27" t="str">
        <f>F14</f>
        <v xml:space="preserve"> </v>
      </c>
      <c r="G91" s="38"/>
      <c r="H91" s="38"/>
      <c r="I91" s="32" t="s">
        <v>22</v>
      </c>
      <c r="J91" s="69" t="str">
        <f>IF(J14="","",J14)</f>
        <v>11. 11. 2020</v>
      </c>
      <c r="K91" s="38"/>
      <c r="L91" s="55"/>
      <c r="S91" s="38"/>
      <c r="T91" s="38"/>
      <c r="U91" s="38"/>
      <c r="V91" s="38"/>
      <c r="W91" s="38"/>
      <c r="X91" s="38"/>
      <c r="Y91" s="38"/>
      <c r="Z91" s="38"/>
      <c r="AA91" s="38"/>
      <c r="AB91" s="38"/>
      <c r="AC91" s="38"/>
      <c r="AD91" s="38"/>
      <c r="AE91" s="38"/>
    </row>
    <row r="92" s="2" customFormat="1" ht="6.96" customHeight="1">
      <c r="A92" s="38"/>
      <c r="B92" s="39"/>
      <c r="C92" s="38"/>
      <c r="D92" s="38"/>
      <c r="E92" s="38"/>
      <c r="F92" s="38"/>
      <c r="G92" s="38"/>
      <c r="H92" s="38"/>
      <c r="I92" s="38"/>
      <c r="J92" s="38"/>
      <c r="K92" s="38"/>
      <c r="L92" s="55"/>
      <c r="S92" s="38"/>
      <c r="T92" s="38"/>
      <c r="U92" s="38"/>
      <c r="V92" s="38"/>
      <c r="W92" s="38"/>
      <c r="X92" s="38"/>
      <c r="Y92" s="38"/>
      <c r="Z92" s="38"/>
      <c r="AA92" s="38"/>
      <c r="AB92" s="38"/>
      <c r="AC92" s="38"/>
      <c r="AD92" s="38"/>
      <c r="AE92" s="38"/>
    </row>
    <row r="93" s="2" customFormat="1" ht="15.15" customHeight="1">
      <c r="A93" s="38"/>
      <c r="B93" s="39"/>
      <c r="C93" s="32" t="s">
        <v>24</v>
      </c>
      <c r="D93" s="38"/>
      <c r="E93" s="38"/>
      <c r="F93" s="27" t="str">
        <f>E17</f>
        <v>Dopravní podnik Ostrava a.s.</v>
      </c>
      <c r="G93" s="38"/>
      <c r="H93" s="38"/>
      <c r="I93" s="32" t="s">
        <v>30</v>
      </c>
      <c r="J93" s="36" t="str">
        <f>E23</f>
        <v>RP Projekt s.r.o.</v>
      </c>
      <c r="K93" s="38"/>
      <c r="L93" s="55"/>
      <c r="S93" s="38"/>
      <c r="T93" s="38"/>
      <c r="U93" s="38"/>
      <c r="V93" s="38"/>
      <c r="W93" s="38"/>
      <c r="X93" s="38"/>
      <c r="Y93" s="38"/>
      <c r="Z93" s="38"/>
      <c r="AA93" s="38"/>
      <c r="AB93" s="38"/>
      <c r="AC93" s="38"/>
      <c r="AD93" s="38"/>
      <c r="AE93" s="38"/>
    </row>
    <row r="94" s="2" customFormat="1" ht="15.15" customHeight="1">
      <c r="A94" s="38"/>
      <c r="B94" s="39"/>
      <c r="C94" s="32" t="s">
        <v>28</v>
      </c>
      <c r="D94" s="38"/>
      <c r="E94" s="38"/>
      <c r="F94" s="27" t="str">
        <f>IF(E20="","",E20)</f>
        <v>Vyplň údaj</v>
      </c>
      <c r="G94" s="38"/>
      <c r="H94" s="38"/>
      <c r="I94" s="32" t="s">
        <v>33</v>
      </c>
      <c r="J94" s="36" t="str">
        <f>E26</f>
        <v xml:space="preserve"> </v>
      </c>
      <c r="K94" s="38"/>
      <c r="L94" s="55"/>
      <c r="S94" s="38"/>
      <c r="T94" s="38"/>
      <c r="U94" s="38"/>
      <c r="V94" s="38"/>
      <c r="W94" s="38"/>
      <c r="X94" s="38"/>
      <c r="Y94" s="38"/>
      <c r="Z94" s="38"/>
      <c r="AA94" s="38"/>
      <c r="AB94" s="38"/>
      <c r="AC94" s="38"/>
      <c r="AD94" s="38"/>
      <c r="AE94" s="38"/>
    </row>
    <row r="95" s="2" customFormat="1" ht="10.32" customHeight="1">
      <c r="A95" s="38"/>
      <c r="B95" s="39"/>
      <c r="C95" s="38"/>
      <c r="D95" s="38"/>
      <c r="E95" s="38"/>
      <c r="F95" s="38"/>
      <c r="G95" s="38"/>
      <c r="H95" s="38"/>
      <c r="I95" s="38"/>
      <c r="J95" s="38"/>
      <c r="K95" s="38"/>
      <c r="L95" s="55"/>
      <c r="S95" s="38"/>
      <c r="T95" s="38"/>
      <c r="U95" s="38"/>
      <c r="V95" s="38"/>
      <c r="W95" s="38"/>
      <c r="X95" s="38"/>
      <c r="Y95" s="38"/>
      <c r="Z95" s="38"/>
      <c r="AA95" s="38"/>
      <c r="AB95" s="38"/>
      <c r="AC95" s="38"/>
      <c r="AD95" s="38"/>
      <c r="AE95" s="38"/>
    </row>
    <row r="96" s="2" customFormat="1" ht="29.28" customHeight="1">
      <c r="A96" s="38"/>
      <c r="B96" s="39"/>
      <c r="C96" s="145" t="s">
        <v>110</v>
      </c>
      <c r="D96" s="137"/>
      <c r="E96" s="137"/>
      <c r="F96" s="137"/>
      <c r="G96" s="137"/>
      <c r="H96" s="137"/>
      <c r="I96" s="137"/>
      <c r="J96" s="146" t="s">
        <v>111</v>
      </c>
      <c r="K96" s="137"/>
      <c r="L96" s="55"/>
      <c r="S96" s="38"/>
      <c r="T96" s="38"/>
      <c r="U96" s="38"/>
      <c r="V96" s="38"/>
      <c r="W96" s="38"/>
      <c r="X96" s="38"/>
      <c r="Y96" s="38"/>
      <c r="Z96" s="38"/>
      <c r="AA96" s="38"/>
      <c r="AB96" s="38"/>
      <c r="AC96" s="38"/>
      <c r="AD96" s="38"/>
      <c r="AE96" s="38"/>
    </row>
    <row r="97" s="2" customFormat="1" ht="10.32" customHeight="1">
      <c r="A97" s="38"/>
      <c r="B97" s="39"/>
      <c r="C97" s="38"/>
      <c r="D97" s="38"/>
      <c r="E97" s="38"/>
      <c r="F97" s="38"/>
      <c r="G97" s="38"/>
      <c r="H97" s="38"/>
      <c r="I97" s="38"/>
      <c r="J97" s="38"/>
      <c r="K97" s="38"/>
      <c r="L97" s="55"/>
      <c r="S97" s="38"/>
      <c r="T97" s="38"/>
      <c r="U97" s="38"/>
      <c r="V97" s="38"/>
      <c r="W97" s="38"/>
      <c r="X97" s="38"/>
      <c r="Y97" s="38"/>
      <c r="Z97" s="38"/>
      <c r="AA97" s="38"/>
      <c r="AB97" s="38"/>
      <c r="AC97" s="38"/>
      <c r="AD97" s="38"/>
      <c r="AE97" s="38"/>
    </row>
    <row r="98" s="2" customFormat="1" ht="22.8" customHeight="1">
      <c r="A98" s="38"/>
      <c r="B98" s="39"/>
      <c r="C98" s="147" t="s">
        <v>112</v>
      </c>
      <c r="D98" s="38"/>
      <c r="E98" s="38"/>
      <c r="F98" s="38"/>
      <c r="G98" s="38"/>
      <c r="H98" s="38"/>
      <c r="I98" s="38"/>
      <c r="J98" s="96">
        <f>J148</f>
        <v>0</v>
      </c>
      <c r="K98" s="38"/>
      <c r="L98" s="55"/>
      <c r="S98" s="38"/>
      <c r="T98" s="38"/>
      <c r="U98" s="38"/>
      <c r="V98" s="38"/>
      <c r="W98" s="38"/>
      <c r="X98" s="38"/>
      <c r="Y98" s="38"/>
      <c r="Z98" s="38"/>
      <c r="AA98" s="38"/>
      <c r="AB98" s="38"/>
      <c r="AC98" s="38"/>
      <c r="AD98" s="38"/>
      <c r="AE98" s="38"/>
      <c r="AU98" s="19" t="s">
        <v>113</v>
      </c>
    </row>
    <row r="99" s="9" customFormat="1" ht="24.96" customHeight="1">
      <c r="A99" s="9"/>
      <c r="B99" s="148"/>
      <c r="C99" s="9"/>
      <c r="D99" s="149" t="s">
        <v>114</v>
      </c>
      <c r="E99" s="150"/>
      <c r="F99" s="150"/>
      <c r="G99" s="150"/>
      <c r="H99" s="150"/>
      <c r="I99" s="150"/>
      <c r="J99" s="151">
        <f>J149</f>
        <v>0</v>
      </c>
      <c r="K99" s="9"/>
      <c r="L99" s="148"/>
      <c r="S99" s="9"/>
      <c r="T99" s="9"/>
      <c r="U99" s="9"/>
      <c r="V99" s="9"/>
      <c r="W99" s="9"/>
      <c r="X99" s="9"/>
      <c r="Y99" s="9"/>
      <c r="Z99" s="9"/>
      <c r="AA99" s="9"/>
      <c r="AB99" s="9"/>
      <c r="AC99" s="9"/>
      <c r="AD99" s="9"/>
      <c r="AE99" s="9"/>
    </row>
    <row r="100" s="10" customFormat="1" ht="19.92" customHeight="1">
      <c r="A100" s="10"/>
      <c r="B100" s="152"/>
      <c r="C100" s="10"/>
      <c r="D100" s="153" t="s">
        <v>115</v>
      </c>
      <c r="E100" s="154"/>
      <c r="F100" s="154"/>
      <c r="G100" s="154"/>
      <c r="H100" s="154"/>
      <c r="I100" s="154"/>
      <c r="J100" s="155">
        <f>J150</f>
        <v>0</v>
      </c>
      <c r="K100" s="10"/>
      <c r="L100" s="152"/>
      <c r="S100" s="10"/>
      <c r="T100" s="10"/>
      <c r="U100" s="10"/>
      <c r="V100" s="10"/>
      <c r="W100" s="10"/>
      <c r="X100" s="10"/>
      <c r="Y100" s="10"/>
      <c r="Z100" s="10"/>
      <c r="AA100" s="10"/>
      <c r="AB100" s="10"/>
      <c r="AC100" s="10"/>
      <c r="AD100" s="10"/>
      <c r="AE100" s="10"/>
    </row>
    <row r="101" s="10" customFormat="1" ht="19.92" customHeight="1">
      <c r="A101" s="10"/>
      <c r="B101" s="152"/>
      <c r="C101" s="10"/>
      <c r="D101" s="153" t="s">
        <v>116</v>
      </c>
      <c r="E101" s="154"/>
      <c r="F101" s="154"/>
      <c r="G101" s="154"/>
      <c r="H101" s="154"/>
      <c r="I101" s="154"/>
      <c r="J101" s="155">
        <f>J173</f>
        <v>0</v>
      </c>
      <c r="K101" s="10"/>
      <c r="L101" s="152"/>
      <c r="S101" s="10"/>
      <c r="T101" s="10"/>
      <c r="U101" s="10"/>
      <c r="V101" s="10"/>
      <c r="W101" s="10"/>
      <c r="X101" s="10"/>
      <c r="Y101" s="10"/>
      <c r="Z101" s="10"/>
      <c r="AA101" s="10"/>
      <c r="AB101" s="10"/>
      <c r="AC101" s="10"/>
      <c r="AD101" s="10"/>
      <c r="AE101" s="10"/>
    </row>
    <row r="102" s="10" customFormat="1" ht="19.92" customHeight="1">
      <c r="A102" s="10"/>
      <c r="B102" s="152"/>
      <c r="C102" s="10"/>
      <c r="D102" s="153" t="s">
        <v>117</v>
      </c>
      <c r="E102" s="154"/>
      <c r="F102" s="154"/>
      <c r="G102" s="154"/>
      <c r="H102" s="154"/>
      <c r="I102" s="154"/>
      <c r="J102" s="155">
        <f>J179</f>
        <v>0</v>
      </c>
      <c r="K102" s="10"/>
      <c r="L102" s="152"/>
      <c r="S102" s="10"/>
      <c r="T102" s="10"/>
      <c r="U102" s="10"/>
      <c r="V102" s="10"/>
      <c r="W102" s="10"/>
      <c r="X102" s="10"/>
      <c r="Y102" s="10"/>
      <c r="Z102" s="10"/>
      <c r="AA102" s="10"/>
      <c r="AB102" s="10"/>
      <c r="AC102" s="10"/>
      <c r="AD102" s="10"/>
      <c r="AE102" s="10"/>
    </row>
    <row r="103" s="10" customFormat="1" ht="19.92" customHeight="1">
      <c r="A103" s="10"/>
      <c r="B103" s="152"/>
      <c r="C103" s="10"/>
      <c r="D103" s="153" t="s">
        <v>118</v>
      </c>
      <c r="E103" s="154"/>
      <c r="F103" s="154"/>
      <c r="G103" s="154"/>
      <c r="H103" s="154"/>
      <c r="I103" s="154"/>
      <c r="J103" s="155">
        <f>J223</f>
        <v>0</v>
      </c>
      <c r="K103" s="10"/>
      <c r="L103" s="152"/>
      <c r="S103" s="10"/>
      <c r="T103" s="10"/>
      <c r="U103" s="10"/>
      <c r="V103" s="10"/>
      <c r="W103" s="10"/>
      <c r="X103" s="10"/>
      <c r="Y103" s="10"/>
      <c r="Z103" s="10"/>
      <c r="AA103" s="10"/>
      <c r="AB103" s="10"/>
      <c r="AC103" s="10"/>
      <c r="AD103" s="10"/>
      <c r="AE103" s="10"/>
    </row>
    <row r="104" s="10" customFormat="1" ht="19.92" customHeight="1">
      <c r="A104" s="10"/>
      <c r="B104" s="152"/>
      <c r="C104" s="10"/>
      <c r="D104" s="153" t="s">
        <v>119</v>
      </c>
      <c r="E104" s="154"/>
      <c r="F104" s="154"/>
      <c r="G104" s="154"/>
      <c r="H104" s="154"/>
      <c r="I104" s="154"/>
      <c r="J104" s="155">
        <f>J236</f>
        <v>0</v>
      </c>
      <c r="K104" s="10"/>
      <c r="L104" s="152"/>
      <c r="S104" s="10"/>
      <c r="T104" s="10"/>
      <c r="U104" s="10"/>
      <c r="V104" s="10"/>
      <c r="W104" s="10"/>
      <c r="X104" s="10"/>
      <c r="Y104" s="10"/>
      <c r="Z104" s="10"/>
      <c r="AA104" s="10"/>
      <c r="AB104" s="10"/>
      <c r="AC104" s="10"/>
      <c r="AD104" s="10"/>
      <c r="AE104" s="10"/>
    </row>
    <row r="105" s="10" customFormat="1" ht="19.92" customHeight="1">
      <c r="A105" s="10"/>
      <c r="B105" s="152"/>
      <c r="C105" s="10"/>
      <c r="D105" s="153" t="s">
        <v>120</v>
      </c>
      <c r="E105" s="154"/>
      <c r="F105" s="154"/>
      <c r="G105" s="154"/>
      <c r="H105" s="154"/>
      <c r="I105" s="154"/>
      <c r="J105" s="155">
        <f>J481</f>
        <v>0</v>
      </c>
      <c r="K105" s="10"/>
      <c r="L105" s="152"/>
      <c r="S105" s="10"/>
      <c r="T105" s="10"/>
      <c r="U105" s="10"/>
      <c r="V105" s="10"/>
      <c r="W105" s="10"/>
      <c r="X105" s="10"/>
      <c r="Y105" s="10"/>
      <c r="Z105" s="10"/>
      <c r="AA105" s="10"/>
      <c r="AB105" s="10"/>
      <c r="AC105" s="10"/>
      <c r="AD105" s="10"/>
      <c r="AE105" s="10"/>
    </row>
    <row r="106" s="10" customFormat="1" ht="19.92" customHeight="1">
      <c r="A106" s="10"/>
      <c r="B106" s="152"/>
      <c r="C106" s="10"/>
      <c r="D106" s="153" t="s">
        <v>121</v>
      </c>
      <c r="E106" s="154"/>
      <c r="F106" s="154"/>
      <c r="G106" s="154"/>
      <c r="H106" s="154"/>
      <c r="I106" s="154"/>
      <c r="J106" s="155">
        <f>J676</f>
        <v>0</v>
      </c>
      <c r="K106" s="10"/>
      <c r="L106" s="152"/>
      <c r="S106" s="10"/>
      <c r="T106" s="10"/>
      <c r="U106" s="10"/>
      <c r="V106" s="10"/>
      <c r="W106" s="10"/>
      <c r="X106" s="10"/>
      <c r="Y106" s="10"/>
      <c r="Z106" s="10"/>
      <c r="AA106" s="10"/>
      <c r="AB106" s="10"/>
      <c r="AC106" s="10"/>
      <c r="AD106" s="10"/>
      <c r="AE106" s="10"/>
    </row>
    <row r="107" s="9" customFormat="1" ht="24.96" customHeight="1">
      <c r="A107" s="9"/>
      <c r="B107" s="148"/>
      <c r="C107" s="9"/>
      <c r="D107" s="149" t="s">
        <v>122</v>
      </c>
      <c r="E107" s="150"/>
      <c r="F107" s="150"/>
      <c r="G107" s="150"/>
      <c r="H107" s="150"/>
      <c r="I107" s="150"/>
      <c r="J107" s="151">
        <f>J686</f>
        <v>0</v>
      </c>
      <c r="K107" s="9"/>
      <c r="L107" s="148"/>
      <c r="S107" s="9"/>
      <c r="T107" s="9"/>
      <c r="U107" s="9"/>
      <c r="V107" s="9"/>
      <c r="W107" s="9"/>
      <c r="X107" s="9"/>
      <c r="Y107" s="9"/>
      <c r="Z107" s="9"/>
      <c r="AA107" s="9"/>
      <c r="AB107" s="9"/>
      <c r="AC107" s="9"/>
      <c r="AD107" s="9"/>
      <c r="AE107" s="9"/>
    </row>
    <row r="108" s="10" customFormat="1" ht="19.92" customHeight="1">
      <c r="A108" s="10"/>
      <c r="B108" s="152"/>
      <c r="C108" s="10"/>
      <c r="D108" s="153" t="s">
        <v>123</v>
      </c>
      <c r="E108" s="154"/>
      <c r="F108" s="154"/>
      <c r="G108" s="154"/>
      <c r="H108" s="154"/>
      <c r="I108" s="154"/>
      <c r="J108" s="155">
        <f>J687</f>
        <v>0</v>
      </c>
      <c r="K108" s="10"/>
      <c r="L108" s="152"/>
      <c r="S108" s="10"/>
      <c r="T108" s="10"/>
      <c r="U108" s="10"/>
      <c r="V108" s="10"/>
      <c r="W108" s="10"/>
      <c r="X108" s="10"/>
      <c r="Y108" s="10"/>
      <c r="Z108" s="10"/>
      <c r="AA108" s="10"/>
      <c r="AB108" s="10"/>
      <c r="AC108" s="10"/>
      <c r="AD108" s="10"/>
      <c r="AE108" s="10"/>
    </row>
    <row r="109" s="10" customFormat="1" ht="19.92" customHeight="1">
      <c r="A109" s="10"/>
      <c r="B109" s="152"/>
      <c r="C109" s="10"/>
      <c r="D109" s="153" t="s">
        <v>124</v>
      </c>
      <c r="E109" s="154"/>
      <c r="F109" s="154"/>
      <c r="G109" s="154"/>
      <c r="H109" s="154"/>
      <c r="I109" s="154"/>
      <c r="J109" s="155">
        <f>J726</f>
        <v>0</v>
      </c>
      <c r="K109" s="10"/>
      <c r="L109" s="152"/>
      <c r="S109" s="10"/>
      <c r="T109" s="10"/>
      <c r="U109" s="10"/>
      <c r="V109" s="10"/>
      <c r="W109" s="10"/>
      <c r="X109" s="10"/>
      <c r="Y109" s="10"/>
      <c r="Z109" s="10"/>
      <c r="AA109" s="10"/>
      <c r="AB109" s="10"/>
      <c r="AC109" s="10"/>
      <c r="AD109" s="10"/>
      <c r="AE109" s="10"/>
    </row>
    <row r="110" s="10" customFormat="1" ht="19.92" customHeight="1">
      <c r="A110" s="10"/>
      <c r="B110" s="152"/>
      <c r="C110" s="10"/>
      <c r="D110" s="153" t="s">
        <v>125</v>
      </c>
      <c r="E110" s="154"/>
      <c r="F110" s="154"/>
      <c r="G110" s="154"/>
      <c r="H110" s="154"/>
      <c r="I110" s="154"/>
      <c r="J110" s="155">
        <f>J769</f>
        <v>0</v>
      </c>
      <c r="K110" s="10"/>
      <c r="L110" s="152"/>
      <c r="S110" s="10"/>
      <c r="T110" s="10"/>
      <c r="U110" s="10"/>
      <c r="V110" s="10"/>
      <c r="W110" s="10"/>
      <c r="X110" s="10"/>
      <c r="Y110" s="10"/>
      <c r="Z110" s="10"/>
      <c r="AA110" s="10"/>
      <c r="AB110" s="10"/>
      <c r="AC110" s="10"/>
      <c r="AD110" s="10"/>
      <c r="AE110" s="10"/>
    </row>
    <row r="111" s="10" customFormat="1" ht="19.92" customHeight="1">
      <c r="A111" s="10"/>
      <c r="B111" s="152"/>
      <c r="C111" s="10"/>
      <c r="D111" s="153" t="s">
        <v>126</v>
      </c>
      <c r="E111" s="154"/>
      <c r="F111" s="154"/>
      <c r="G111" s="154"/>
      <c r="H111" s="154"/>
      <c r="I111" s="154"/>
      <c r="J111" s="155">
        <f>J791</f>
        <v>0</v>
      </c>
      <c r="K111" s="10"/>
      <c r="L111" s="152"/>
      <c r="S111" s="10"/>
      <c r="T111" s="10"/>
      <c r="U111" s="10"/>
      <c r="V111" s="10"/>
      <c r="W111" s="10"/>
      <c r="X111" s="10"/>
      <c r="Y111" s="10"/>
      <c r="Z111" s="10"/>
      <c r="AA111" s="10"/>
      <c r="AB111" s="10"/>
      <c r="AC111" s="10"/>
      <c r="AD111" s="10"/>
      <c r="AE111" s="10"/>
    </row>
    <row r="112" s="10" customFormat="1" ht="19.92" customHeight="1">
      <c r="A112" s="10"/>
      <c r="B112" s="152"/>
      <c r="C112" s="10"/>
      <c r="D112" s="153" t="s">
        <v>127</v>
      </c>
      <c r="E112" s="154"/>
      <c r="F112" s="154"/>
      <c r="G112" s="154"/>
      <c r="H112" s="154"/>
      <c r="I112" s="154"/>
      <c r="J112" s="155">
        <f>J798</f>
        <v>0</v>
      </c>
      <c r="K112" s="10"/>
      <c r="L112" s="152"/>
      <c r="S112" s="10"/>
      <c r="T112" s="10"/>
      <c r="U112" s="10"/>
      <c r="V112" s="10"/>
      <c r="W112" s="10"/>
      <c r="X112" s="10"/>
      <c r="Y112" s="10"/>
      <c r="Z112" s="10"/>
      <c r="AA112" s="10"/>
      <c r="AB112" s="10"/>
      <c r="AC112" s="10"/>
      <c r="AD112" s="10"/>
      <c r="AE112" s="10"/>
    </row>
    <row r="113" s="10" customFormat="1" ht="19.92" customHeight="1">
      <c r="A113" s="10"/>
      <c r="B113" s="152"/>
      <c r="C113" s="10"/>
      <c r="D113" s="153" t="s">
        <v>128</v>
      </c>
      <c r="E113" s="154"/>
      <c r="F113" s="154"/>
      <c r="G113" s="154"/>
      <c r="H113" s="154"/>
      <c r="I113" s="154"/>
      <c r="J113" s="155">
        <f>J807</f>
        <v>0</v>
      </c>
      <c r="K113" s="10"/>
      <c r="L113" s="152"/>
      <c r="S113" s="10"/>
      <c r="T113" s="10"/>
      <c r="U113" s="10"/>
      <c r="V113" s="10"/>
      <c r="W113" s="10"/>
      <c r="X113" s="10"/>
      <c r="Y113" s="10"/>
      <c r="Z113" s="10"/>
      <c r="AA113" s="10"/>
      <c r="AB113" s="10"/>
      <c r="AC113" s="10"/>
      <c r="AD113" s="10"/>
      <c r="AE113" s="10"/>
    </row>
    <row r="114" s="10" customFormat="1" ht="19.92" customHeight="1">
      <c r="A114" s="10"/>
      <c r="B114" s="152"/>
      <c r="C114" s="10"/>
      <c r="D114" s="153" t="s">
        <v>129</v>
      </c>
      <c r="E114" s="154"/>
      <c r="F114" s="154"/>
      <c r="G114" s="154"/>
      <c r="H114" s="154"/>
      <c r="I114" s="154"/>
      <c r="J114" s="155">
        <f>J816</f>
        <v>0</v>
      </c>
      <c r="K114" s="10"/>
      <c r="L114" s="152"/>
      <c r="S114" s="10"/>
      <c r="T114" s="10"/>
      <c r="U114" s="10"/>
      <c r="V114" s="10"/>
      <c r="W114" s="10"/>
      <c r="X114" s="10"/>
      <c r="Y114" s="10"/>
      <c r="Z114" s="10"/>
      <c r="AA114" s="10"/>
      <c r="AB114" s="10"/>
      <c r="AC114" s="10"/>
      <c r="AD114" s="10"/>
      <c r="AE114" s="10"/>
    </row>
    <row r="115" s="10" customFormat="1" ht="19.92" customHeight="1">
      <c r="A115" s="10"/>
      <c r="B115" s="152"/>
      <c r="C115" s="10"/>
      <c r="D115" s="153" t="s">
        <v>130</v>
      </c>
      <c r="E115" s="154"/>
      <c r="F115" s="154"/>
      <c r="G115" s="154"/>
      <c r="H115" s="154"/>
      <c r="I115" s="154"/>
      <c r="J115" s="155">
        <f>J827</f>
        <v>0</v>
      </c>
      <c r="K115" s="10"/>
      <c r="L115" s="152"/>
      <c r="S115" s="10"/>
      <c r="T115" s="10"/>
      <c r="U115" s="10"/>
      <c r="V115" s="10"/>
      <c r="W115" s="10"/>
      <c r="X115" s="10"/>
      <c r="Y115" s="10"/>
      <c r="Z115" s="10"/>
      <c r="AA115" s="10"/>
      <c r="AB115" s="10"/>
      <c r="AC115" s="10"/>
      <c r="AD115" s="10"/>
      <c r="AE115" s="10"/>
    </row>
    <row r="116" s="10" customFormat="1" ht="19.92" customHeight="1">
      <c r="A116" s="10"/>
      <c r="B116" s="152"/>
      <c r="C116" s="10"/>
      <c r="D116" s="153" t="s">
        <v>131</v>
      </c>
      <c r="E116" s="154"/>
      <c r="F116" s="154"/>
      <c r="G116" s="154"/>
      <c r="H116" s="154"/>
      <c r="I116" s="154"/>
      <c r="J116" s="155">
        <f>J833</f>
        <v>0</v>
      </c>
      <c r="K116" s="10"/>
      <c r="L116" s="152"/>
      <c r="S116" s="10"/>
      <c r="T116" s="10"/>
      <c r="U116" s="10"/>
      <c r="V116" s="10"/>
      <c r="W116" s="10"/>
      <c r="X116" s="10"/>
      <c r="Y116" s="10"/>
      <c r="Z116" s="10"/>
      <c r="AA116" s="10"/>
      <c r="AB116" s="10"/>
      <c r="AC116" s="10"/>
      <c r="AD116" s="10"/>
      <c r="AE116" s="10"/>
    </row>
    <row r="117" s="10" customFormat="1" ht="19.92" customHeight="1">
      <c r="A117" s="10"/>
      <c r="B117" s="152"/>
      <c r="C117" s="10"/>
      <c r="D117" s="153" t="s">
        <v>132</v>
      </c>
      <c r="E117" s="154"/>
      <c r="F117" s="154"/>
      <c r="G117" s="154"/>
      <c r="H117" s="154"/>
      <c r="I117" s="154"/>
      <c r="J117" s="155">
        <f>J858</f>
        <v>0</v>
      </c>
      <c r="K117" s="10"/>
      <c r="L117" s="152"/>
      <c r="S117" s="10"/>
      <c r="T117" s="10"/>
      <c r="U117" s="10"/>
      <c r="V117" s="10"/>
      <c r="W117" s="10"/>
      <c r="X117" s="10"/>
      <c r="Y117" s="10"/>
      <c r="Z117" s="10"/>
      <c r="AA117" s="10"/>
      <c r="AB117" s="10"/>
      <c r="AC117" s="10"/>
      <c r="AD117" s="10"/>
      <c r="AE117" s="10"/>
    </row>
    <row r="118" s="10" customFormat="1" ht="19.92" customHeight="1">
      <c r="A118" s="10"/>
      <c r="B118" s="152"/>
      <c r="C118" s="10"/>
      <c r="D118" s="153" t="s">
        <v>133</v>
      </c>
      <c r="E118" s="154"/>
      <c r="F118" s="154"/>
      <c r="G118" s="154"/>
      <c r="H118" s="154"/>
      <c r="I118" s="154"/>
      <c r="J118" s="155">
        <f>J894</f>
        <v>0</v>
      </c>
      <c r="K118" s="10"/>
      <c r="L118" s="152"/>
      <c r="S118" s="10"/>
      <c r="T118" s="10"/>
      <c r="U118" s="10"/>
      <c r="V118" s="10"/>
      <c r="W118" s="10"/>
      <c r="X118" s="10"/>
      <c r="Y118" s="10"/>
      <c r="Z118" s="10"/>
      <c r="AA118" s="10"/>
      <c r="AB118" s="10"/>
      <c r="AC118" s="10"/>
      <c r="AD118" s="10"/>
      <c r="AE118" s="10"/>
    </row>
    <row r="119" s="10" customFormat="1" ht="19.92" customHeight="1">
      <c r="A119" s="10"/>
      <c r="B119" s="152"/>
      <c r="C119" s="10"/>
      <c r="D119" s="153" t="s">
        <v>134</v>
      </c>
      <c r="E119" s="154"/>
      <c r="F119" s="154"/>
      <c r="G119" s="154"/>
      <c r="H119" s="154"/>
      <c r="I119" s="154"/>
      <c r="J119" s="155">
        <f>J931</f>
        <v>0</v>
      </c>
      <c r="K119" s="10"/>
      <c r="L119" s="152"/>
      <c r="S119" s="10"/>
      <c r="T119" s="10"/>
      <c r="U119" s="10"/>
      <c r="V119" s="10"/>
      <c r="W119" s="10"/>
      <c r="X119" s="10"/>
      <c r="Y119" s="10"/>
      <c r="Z119" s="10"/>
      <c r="AA119" s="10"/>
      <c r="AB119" s="10"/>
      <c r="AC119" s="10"/>
      <c r="AD119" s="10"/>
      <c r="AE119" s="10"/>
    </row>
    <row r="120" s="10" customFormat="1" ht="19.92" customHeight="1">
      <c r="A120" s="10"/>
      <c r="B120" s="152"/>
      <c r="C120" s="10"/>
      <c r="D120" s="153" t="s">
        <v>135</v>
      </c>
      <c r="E120" s="154"/>
      <c r="F120" s="154"/>
      <c r="G120" s="154"/>
      <c r="H120" s="154"/>
      <c r="I120" s="154"/>
      <c r="J120" s="155">
        <f>J1011</f>
        <v>0</v>
      </c>
      <c r="K120" s="10"/>
      <c r="L120" s="152"/>
      <c r="S120" s="10"/>
      <c r="T120" s="10"/>
      <c r="U120" s="10"/>
      <c r="V120" s="10"/>
      <c r="W120" s="10"/>
      <c r="X120" s="10"/>
      <c r="Y120" s="10"/>
      <c r="Z120" s="10"/>
      <c r="AA120" s="10"/>
      <c r="AB120" s="10"/>
      <c r="AC120" s="10"/>
      <c r="AD120" s="10"/>
      <c r="AE120" s="10"/>
    </row>
    <row r="121" s="10" customFormat="1" ht="19.92" customHeight="1">
      <c r="A121" s="10"/>
      <c r="B121" s="152"/>
      <c r="C121" s="10"/>
      <c r="D121" s="153" t="s">
        <v>136</v>
      </c>
      <c r="E121" s="154"/>
      <c r="F121" s="154"/>
      <c r="G121" s="154"/>
      <c r="H121" s="154"/>
      <c r="I121" s="154"/>
      <c r="J121" s="155">
        <f>J1018</f>
        <v>0</v>
      </c>
      <c r="K121" s="10"/>
      <c r="L121" s="152"/>
      <c r="S121" s="10"/>
      <c r="T121" s="10"/>
      <c r="U121" s="10"/>
      <c r="V121" s="10"/>
      <c r="W121" s="10"/>
      <c r="X121" s="10"/>
      <c r="Y121" s="10"/>
      <c r="Z121" s="10"/>
      <c r="AA121" s="10"/>
      <c r="AB121" s="10"/>
      <c r="AC121" s="10"/>
      <c r="AD121" s="10"/>
      <c r="AE121" s="10"/>
    </row>
    <row r="122" s="10" customFormat="1" ht="19.92" customHeight="1">
      <c r="A122" s="10"/>
      <c r="B122" s="152"/>
      <c r="C122" s="10"/>
      <c r="D122" s="153" t="s">
        <v>137</v>
      </c>
      <c r="E122" s="154"/>
      <c r="F122" s="154"/>
      <c r="G122" s="154"/>
      <c r="H122" s="154"/>
      <c r="I122" s="154"/>
      <c r="J122" s="155">
        <f>J1060</f>
        <v>0</v>
      </c>
      <c r="K122" s="10"/>
      <c r="L122" s="152"/>
      <c r="S122" s="10"/>
      <c r="T122" s="10"/>
      <c r="U122" s="10"/>
      <c r="V122" s="10"/>
      <c r="W122" s="10"/>
      <c r="X122" s="10"/>
      <c r="Y122" s="10"/>
      <c r="Z122" s="10"/>
      <c r="AA122" s="10"/>
      <c r="AB122" s="10"/>
      <c r="AC122" s="10"/>
      <c r="AD122" s="10"/>
      <c r="AE122" s="10"/>
    </row>
    <row r="123" s="10" customFormat="1" ht="19.92" customHeight="1">
      <c r="A123" s="10"/>
      <c r="B123" s="152"/>
      <c r="C123" s="10"/>
      <c r="D123" s="153" t="s">
        <v>138</v>
      </c>
      <c r="E123" s="154"/>
      <c r="F123" s="154"/>
      <c r="G123" s="154"/>
      <c r="H123" s="154"/>
      <c r="I123" s="154"/>
      <c r="J123" s="155">
        <f>J1065</f>
        <v>0</v>
      </c>
      <c r="K123" s="10"/>
      <c r="L123" s="152"/>
      <c r="S123" s="10"/>
      <c r="T123" s="10"/>
      <c r="U123" s="10"/>
      <c r="V123" s="10"/>
      <c r="W123" s="10"/>
      <c r="X123" s="10"/>
      <c r="Y123" s="10"/>
      <c r="Z123" s="10"/>
      <c r="AA123" s="10"/>
      <c r="AB123" s="10"/>
      <c r="AC123" s="10"/>
      <c r="AD123" s="10"/>
      <c r="AE123" s="10"/>
    </row>
    <row r="124" s="9" customFormat="1" ht="24.96" customHeight="1">
      <c r="A124" s="9"/>
      <c r="B124" s="148"/>
      <c r="C124" s="9"/>
      <c r="D124" s="149" t="s">
        <v>139</v>
      </c>
      <c r="E124" s="150"/>
      <c r="F124" s="150"/>
      <c r="G124" s="150"/>
      <c r="H124" s="150"/>
      <c r="I124" s="150"/>
      <c r="J124" s="151">
        <f>J1075</f>
        <v>0</v>
      </c>
      <c r="K124" s="9"/>
      <c r="L124" s="148"/>
      <c r="S124" s="9"/>
      <c r="T124" s="9"/>
      <c r="U124" s="9"/>
      <c r="V124" s="9"/>
      <c r="W124" s="9"/>
      <c r="X124" s="9"/>
      <c r="Y124" s="9"/>
      <c r="Z124" s="9"/>
      <c r="AA124" s="9"/>
      <c r="AB124" s="9"/>
      <c r="AC124" s="9"/>
      <c r="AD124" s="9"/>
      <c r="AE124" s="9"/>
    </row>
    <row r="125" s="10" customFormat="1" ht="19.92" customHeight="1">
      <c r="A125" s="10"/>
      <c r="B125" s="152"/>
      <c r="C125" s="10"/>
      <c r="D125" s="153" t="s">
        <v>140</v>
      </c>
      <c r="E125" s="154"/>
      <c r="F125" s="154"/>
      <c r="G125" s="154"/>
      <c r="H125" s="154"/>
      <c r="I125" s="154"/>
      <c r="J125" s="155">
        <f>J1076</f>
        <v>0</v>
      </c>
      <c r="K125" s="10"/>
      <c r="L125" s="152"/>
      <c r="S125" s="10"/>
      <c r="T125" s="10"/>
      <c r="U125" s="10"/>
      <c r="V125" s="10"/>
      <c r="W125" s="10"/>
      <c r="X125" s="10"/>
      <c r="Y125" s="10"/>
      <c r="Z125" s="10"/>
      <c r="AA125" s="10"/>
      <c r="AB125" s="10"/>
      <c r="AC125" s="10"/>
      <c r="AD125" s="10"/>
      <c r="AE125" s="10"/>
    </row>
    <row r="126" s="10" customFormat="1" ht="19.92" customHeight="1">
      <c r="A126" s="10"/>
      <c r="B126" s="152"/>
      <c r="C126" s="10"/>
      <c r="D126" s="153" t="s">
        <v>141</v>
      </c>
      <c r="E126" s="154"/>
      <c r="F126" s="154"/>
      <c r="G126" s="154"/>
      <c r="H126" s="154"/>
      <c r="I126" s="154"/>
      <c r="J126" s="155">
        <f>J1083</f>
        <v>0</v>
      </c>
      <c r="K126" s="10"/>
      <c r="L126" s="152"/>
      <c r="S126" s="10"/>
      <c r="T126" s="10"/>
      <c r="U126" s="10"/>
      <c r="V126" s="10"/>
      <c r="W126" s="10"/>
      <c r="X126" s="10"/>
      <c r="Y126" s="10"/>
      <c r="Z126" s="10"/>
      <c r="AA126" s="10"/>
      <c r="AB126" s="10"/>
      <c r="AC126" s="10"/>
      <c r="AD126" s="10"/>
      <c r="AE126" s="10"/>
    </row>
    <row r="127" s="2" customFormat="1" ht="21.84" customHeight="1">
      <c r="A127" s="38"/>
      <c r="B127" s="39"/>
      <c r="C127" s="38"/>
      <c r="D127" s="38"/>
      <c r="E127" s="38"/>
      <c r="F127" s="38"/>
      <c r="G127" s="38"/>
      <c r="H127" s="38"/>
      <c r="I127" s="38"/>
      <c r="J127" s="38"/>
      <c r="K127" s="38"/>
      <c r="L127" s="55"/>
      <c r="S127" s="38"/>
      <c r="T127" s="38"/>
      <c r="U127" s="38"/>
      <c r="V127" s="38"/>
      <c r="W127" s="38"/>
      <c r="X127" s="38"/>
      <c r="Y127" s="38"/>
      <c r="Z127" s="38"/>
      <c r="AA127" s="38"/>
      <c r="AB127" s="38"/>
      <c r="AC127" s="38"/>
      <c r="AD127" s="38"/>
      <c r="AE127" s="38"/>
    </row>
    <row r="128" s="2" customFormat="1" ht="6.96" customHeight="1">
      <c r="A128" s="38"/>
      <c r="B128" s="60"/>
      <c r="C128" s="61"/>
      <c r="D128" s="61"/>
      <c r="E128" s="61"/>
      <c r="F128" s="61"/>
      <c r="G128" s="61"/>
      <c r="H128" s="61"/>
      <c r="I128" s="61"/>
      <c r="J128" s="61"/>
      <c r="K128" s="61"/>
      <c r="L128" s="55"/>
      <c r="S128" s="38"/>
      <c r="T128" s="38"/>
      <c r="U128" s="38"/>
      <c r="V128" s="38"/>
      <c r="W128" s="38"/>
      <c r="X128" s="38"/>
      <c r="Y128" s="38"/>
      <c r="Z128" s="38"/>
      <c r="AA128" s="38"/>
      <c r="AB128" s="38"/>
      <c r="AC128" s="38"/>
      <c r="AD128" s="38"/>
      <c r="AE128" s="38"/>
    </row>
    <row r="132" s="2" customFormat="1" ht="6.96" customHeight="1">
      <c r="A132" s="38"/>
      <c r="B132" s="62"/>
      <c r="C132" s="63"/>
      <c r="D132" s="63"/>
      <c r="E132" s="63"/>
      <c r="F132" s="63"/>
      <c r="G132" s="63"/>
      <c r="H132" s="63"/>
      <c r="I132" s="63"/>
      <c r="J132" s="63"/>
      <c r="K132" s="63"/>
      <c r="L132" s="55"/>
      <c r="S132" s="38"/>
      <c r="T132" s="38"/>
      <c r="U132" s="38"/>
      <c r="V132" s="38"/>
      <c r="W132" s="38"/>
      <c r="X132" s="38"/>
      <c r="Y132" s="38"/>
      <c r="Z132" s="38"/>
      <c r="AA132" s="38"/>
      <c r="AB132" s="38"/>
      <c r="AC132" s="38"/>
      <c r="AD132" s="38"/>
      <c r="AE132" s="38"/>
    </row>
    <row r="133" s="2" customFormat="1" ht="24.96" customHeight="1">
      <c r="A133" s="38"/>
      <c r="B133" s="39"/>
      <c r="C133" s="23" t="s">
        <v>142</v>
      </c>
      <c r="D133" s="38"/>
      <c r="E133" s="38"/>
      <c r="F133" s="38"/>
      <c r="G133" s="38"/>
      <c r="H133" s="38"/>
      <c r="I133" s="38"/>
      <c r="J133" s="38"/>
      <c r="K133" s="38"/>
      <c r="L133" s="55"/>
      <c r="S133" s="38"/>
      <c r="T133" s="38"/>
      <c r="U133" s="38"/>
      <c r="V133" s="38"/>
      <c r="W133" s="38"/>
      <c r="X133" s="38"/>
      <c r="Y133" s="38"/>
      <c r="Z133" s="38"/>
      <c r="AA133" s="38"/>
      <c r="AB133" s="38"/>
      <c r="AC133" s="38"/>
      <c r="AD133" s="38"/>
      <c r="AE133" s="38"/>
    </row>
    <row r="134" s="2" customFormat="1" ht="6.96" customHeight="1">
      <c r="A134" s="38"/>
      <c r="B134" s="39"/>
      <c r="C134" s="38"/>
      <c r="D134" s="38"/>
      <c r="E134" s="38"/>
      <c r="F134" s="38"/>
      <c r="G134" s="38"/>
      <c r="H134" s="38"/>
      <c r="I134" s="38"/>
      <c r="J134" s="38"/>
      <c r="K134" s="38"/>
      <c r="L134" s="55"/>
      <c r="S134" s="38"/>
      <c r="T134" s="38"/>
      <c r="U134" s="38"/>
      <c r="V134" s="38"/>
      <c r="W134" s="38"/>
      <c r="X134" s="38"/>
      <c r="Y134" s="38"/>
      <c r="Z134" s="38"/>
      <c r="AA134" s="38"/>
      <c r="AB134" s="38"/>
      <c r="AC134" s="38"/>
      <c r="AD134" s="38"/>
      <c r="AE134" s="38"/>
    </row>
    <row r="135" s="2" customFormat="1" ht="12" customHeight="1">
      <c r="A135" s="38"/>
      <c r="B135" s="39"/>
      <c r="C135" s="32" t="s">
        <v>16</v>
      </c>
      <c r="D135" s="38"/>
      <c r="E135" s="38"/>
      <c r="F135" s="38"/>
      <c r="G135" s="38"/>
      <c r="H135" s="38"/>
      <c r="I135" s="38"/>
      <c r="J135" s="38"/>
      <c r="K135" s="38"/>
      <c r="L135" s="55"/>
      <c r="S135" s="38"/>
      <c r="T135" s="38"/>
      <c r="U135" s="38"/>
      <c r="V135" s="38"/>
      <c r="W135" s="38"/>
      <c r="X135" s="38"/>
      <c r="Y135" s="38"/>
      <c r="Z135" s="38"/>
      <c r="AA135" s="38"/>
      <c r="AB135" s="38"/>
      <c r="AC135" s="38"/>
      <c r="AD135" s="38"/>
      <c r="AE135" s="38"/>
    </row>
    <row r="136" s="2" customFormat="1" ht="16.5" customHeight="1">
      <c r="A136" s="38"/>
      <c r="B136" s="39"/>
      <c r="C136" s="38"/>
      <c r="D136" s="38"/>
      <c r="E136" s="129" t="str">
        <f>E7</f>
        <v>PD - Sociální zázemí Výškovická</v>
      </c>
      <c r="F136" s="32"/>
      <c r="G136" s="32"/>
      <c r="H136" s="32"/>
      <c r="I136" s="38"/>
      <c r="J136" s="38"/>
      <c r="K136" s="38"/>
      <c r="L136" s="55"/>
      <c r="S136" s="38"/>
      <c r="T136" s="38"/>
      <c r="U136" s="38"/>
      <c r="V136" s="38"/>
      <c r="W136" s="38"/>
      <c r="X136" s="38"/>
      <c r="Y136" s="38"/>
      <c r="Z136" s="38"/>
      <c r="AA136" s="38"/>
      <c r="AB136" s="38"/>
      <c r="AC136" s="38"/>
      <c r="AD136" s="38"/>
      <c r="AE136" s="38"/>
    </row>
    <row r="137" s="1" customFormat="1" ht="12" customHeight="1">
      <c r="B137" s="22"/>
      <c r="C137" s="32" t="s">
        <v>105</v>
      </c>
      <c r="L137" s="22"/>
    </row>
    <row r="138" s="2" customFormat="1" ht="16.5" customHeight="1">
      <c r="A138" s="38"/>
      <c r="B138" s="39"/>
      <c r="C138" s="38"/>
      <c r="D138" s="38"/>
      <c r="E138" s="129" t="s">
        <v>106</v>
      </c>
      <c r="F138" s="38"/>
      <c r="G138" s="38"/>
      <c r="H138" s="38"/>
      <c r="I138" s="38"/>
      <c r="J138" s="38"/>
      <c r="K138" s="38"/>
      <c r="L138" s="55"/>
      <c r="S138" s="38"/>
      <c r="T138" s="38"/>
      <c r="U138" s="38"/>
      <c r="V138" s="38"/>
      <c r="W138" s="38"/>
      <c r="X138" s="38"/>
      <c r="Y138" s="38"/>
      <c r="Z138" s="38"/>
      <c r="AA138" s="38"/>
      <c r="AB138" s="38"/>
      <c r="AC138" s="38"/>
      <c r="AD138" s="38"/>
      <c r="AE138" s="38"/>
    </row>
    <row r="139" s="2" customFormat="1" ht="12" customHeight="1">
      <c r="A139" s="38"/>
      <c r="B139" s="39"/>
      <c r="C139" s="32" t="s">
        <v>107</v>
      </c>
      <c r="D139" s="38"/>
      <c r="E139" s="38"/>
      <c r="F139" s="38"/>
      <c r="G139" s="38"/>
      <c r="H139" s="38"/>
      <c r="I139" s="38"/>
      <c r="J139" s="38"/>
      <c r="K139" s="38"/>
      <c r="L139" s="55"/>
      <c r="S139" s="38"/>
      <c r="T139" s="38"/>
      <c r="U139" s="38"/>
      <c r="V139" s="38"/>
      <c r="W139" s="38"/>
      <c r="X139" s="38"/>
      <c r="Y139" s="38"/>
      <c r="Z139" s="38"/>
      <c r="AA139" s="38"/>
      <c r="AB139" s="38"/>
      <c r="AC139" s="38"/>
      <c r="AD139" s="38"/>
      <c r="AE139" s="38"/>
    </row>
    <row r="140" s="2" customFormat="1" ht="16.5" customHeight="1">
      <c r="A140" s="38"/>
      <c r="B140" s="39"/>
      <c r="C140" s="38"/>
      <c r="D140" s="38"/>
      <c r="E140" s="67" t="str">
        <f>E11</f>
        <v>001 - Stavební část</v>
      </c>
      <c r="F140" s="38"/>
      <c r="G140" s="38"/>
      <c r="H140" s="38"/>
      <c r="I140" s="38"/>
      <c r="J140" s="38"/>
      <c r="K140" s="38"/>
      <c r="L140" s="55"/>
      <c r="S140" s="38"/>
      <c r="T140" s="38"/>
      <c r="U140" s="38"/>
      <c r="V140" s="38"/>
      <c r="W140" s="38"/>
      <c r="X140" s="38"/>
      <c r="Y140" s="38"/>
      <c r="Z140" s="38"/>
      <c r="AA140" s="38"/>
      <c r="AB140" s="38"/>
      <c r="AC140" s="38"/>
      <c r="AD140" s="38"/>
      <c r="AE140" s="38"/>
    </row>
    <row r="141" s="2" customFormat="1" ht="6.96" customHeight="1">
      <c r="A141" s="38"/>
      <c r="B141" s="39"/>
      <c r="C141" s="38"/>
      <c r="D141" s="38"/>
      <c r="E141" s="38"/>
      <c r="F141" s="38"/>
      <c r="G141" s="38"/>
      <c r="H141" s="38"/>
      <c r="I141" s="38"/>
      <c r="J141" s="38"/>
      <c r="K141" s="38"/>
      <c r="L141" s="55"/>
      <c r="S141" s="38"/>
      <c r="T141" s="38"/>
      <c r="U141" s="38"/>
      <c r="V141" s="38"/>
      <c r="W141" s="38"/>
      <c r="X141" s="38"/>
      <c r="Y141" s="38"/>
      <c r="Z141" s="38"/>
      <c r="AA141" s="38"/>
      <c r="AB141" s="38"/>
      <c r="AC141" s="38"/>
      <c r="AD141" s="38"/>
      <c r="AE141" s="38"/>
    </row>
    <row r="142" s="2" customFormat="1" ht="12" customHeight="1">
      <c r="A142" s="38"/>
      <c r="B142" s="39"/>
      <c r="C142" s="32" t="s">
        <v>20</v>
      </c>
      <c r="D142" s="38"/>
      <c r="E142" s="38"/>
      <c r="F142" s="27" t="str">
        <f>F14</f>
        <v xml:space="preserve"> </v>
      </c>
      <c r="G142" s="38"/>
      <c r="H142" s="38"/>
      <c r="I142" s="32" t="s">
        <v>22</v>
      </c>
      <c r="J142" s="69" t="str">
        <f>IF(J14="","",J14)</f>
        <v>11. 11. 2020</v>
      </c>
      <c r="K142" s="38"/>
      <c r="L142" s="55"/>
      <c r="S142" s="38"/>
      <c r="T142" s="38"/>
      <c r="U142" s="38"/>
      <c r="V142" s="38"/>
      <c r="W142" s="38"/>
      <c r="X142" s="38"/>
      <c r="Y142" s="38"/>
      <c r="Z142" s="38"/>
      <c r="AA142" s="38"/>
      <c r="AB142" s="38"/>
      <c r="AC142" s="38"/>
      <c r="AD142" s="38"/>
      <c r="AE142" s="38"/>
    </row>
    <row r="143" s="2" customFormat="1" ht="6.96" customHeight="1">
      <c r="A143" s="38"/>
      <c r="B143" s="39"/>
      <c r="C143" s="38"/>
      <c r="D143" s="38"/>
      <c r="E143" s="38"/>
      <c r="F143" s="38"/>
      <c r="G143" s="38"/>
      <c r="H143" s="38"/>
      <c r="I143" s="38"/>
      <c r="J143" s="38"/>
      <c r="K143" s="38"/>
      <c r="L143" s="55"/>
      <c r="S143" s="38"/>
      <c r="T143" s="38"/>
      <c r="U143" s="38"/>
      <c r="V143" s="38"/>
      <c r="W143" s="38"/>
      <c r="X143" s="38"/>
      <c r="Y143" s="38"/>
      <c r="Z143" s="38"/>
      <c r="AA143" s="38"/>
      <c r="AB143" s="38"/>
      <c r="AC143" s="38"/>
      <c r="AD143" s="38"/>
      <c r="AE143" s="38"/>
    </row>
    <row r="144" s="2" customFormat="1" ht="15.15" customHeight="1">
      <c r="A144" s="38"/>
      <c r="B144" s="39"/>
      <c r="C144" s="32" t="s">
        <v>24</v>
      </c>
      <c r="D144" s="38"/>
      <c r="E144" s="38"/>
      <c r="F144" s="27" t="str">
        <f>E17</f>
        <v>Dopravní podnik Ostrava a.s.</v>
      </c>
      <c r="G144" s="38"/>
      <c r="H144" s="38"/>
      <c r="I144" s="32" t="s">
        <v>30</v>
      </c>
      <c r="J144" s="36" t="str">
        <f>E23</f>
        <v>RP Projekt s.r.o.</v>
      </c>
      <c r="K144" s="38"/>
      <c r="L144" s="55"/>
      <c r="S144" s="38"/>
      <c r="T144" s="38"/>
      <c r="U144" s="38"/>
      <c r="V144" s="38"/>
      <c r="W144" s="38"/>
      <c r="X144" s="38"/>
      <c r="Y144" s="38"/>
      <c r="Z144" s="38"/>
      <c r="AA144" s="38"/>
      <c r="AB144" s="38"/>
      <c r="AC144" s="38"/>
      <c r="AD144" s="38"/>
      <c r="AE144" s="38"/>
    </row>
    <row r="145" s="2" customFormat="1" ht="15.15" customHeight="1">
      <c r="A145" s="38"/>
      <c r="B145" s="39"/>
      <c r="C145" s="32" t="s">
        <v>28</v>
      </c>
      <c r="D145" s="38"/>
      <c r="E145" s="38"/>
      <c r="F145" s="27" t="str">
        <f>IF(E20="","",E20)</f>
        <v>Vyplň údaj</v>
      </c>
      <c r="G145" s="38"/>
      <c r="H145" s="38"/>
      <c r="I145" s="32" t="s">
        <v>33</v>
      </c>
      <c r="J145" s="36" t="str">
        <f>E26</f>
        <v xml:space="preserve"> </v>
      </c>
      <c r="K145" s="38"/>
      <c r="L145" s="55"/>
      <c r="S145" s="38"/>
      <c r="T145" s="38"/>
      <c r="U145" s="38"/>
      <c r="V145" s="38"/>
      <c r="W145" s="38"/>
      <c r="X145" s="38"/>
      <c r="Y145" s="38"/>
      <c r="Z145" s="38"/>
      <c r="AA145" s="38"/>
      <c r="AB145" s="38"/>
      <c r="AC145" s="38"/>
      <c r="AD145" s="38"/>
      <c r="AE145" s="38"/>
    </row>
    <row r="146" s="2" customFormat="1" ht="10.32" customHeight="1">
      <c r="A146" s="38"/>
      <c r="B146" s="39"/>
      <c r="C146" s="38"/>
      <c r="D146" s="38"/>
      <c r="E146" s="38"/>
      <c r="F146" s="38"/>
      <c r="G146" s="38"/>
      <c r="H146" s="38"/>
      <c r="I146" s="38"/>
      <c r="J146" s="38"/>
      <c r="K146" s="38"/>
      <c r="L146" s="55"/>
      <c r="S146" s="38"/>
      <c r="T146" s="38"/>
      <c r="U146" s="38"/>
      <c r="V146" s="38"/>
      <c r="W146" s="38"/>
      <c r="X146" s="38"/>
      <c r="Y146" s="38"/>
      <c r="Z146" s="38"/>
      <c r="AA146" s="38"/>
      <c r="AB146" s="38"/>
      <c r="AC146" s="38"/>
      <c r="AD146" s="38"/>
      <c r="AE146" s="38"/>
    </row>
    <row r="147" s="11" customFormat="1" ht="29.28" customHeight="1">
      <c r="A147" s="156"/>
      <c r="B147" s="157"/>
      <c r="C147" s="158" t="s">
        <v>143</v>
      </c>
      <c r="D147" s="159" t="s">
        <v>60</v>
      </c>
      <c r="E147" s="159" t="s">
        <v>56</v>
      </c>
      <c r="F147" s="159" t="s">
        <v>57</v>
      </c>
      <c r="G147" s="159" t="s">
        <v>144</v>
      </c>
      <c r="H147" s="159" t="s">
        <v>145</v>
      </c>
      <c r="I147" s="159" t="s">
        <v>146</v>
      </c>
      <c r="J147" s="159" t="s">
        <v>111</v>
      </c>
      <c r="K147" s="160" t="s">
        <v>147</v>
      </c>
      <c r="L147" s="161"/>
      <c r="M147" s="86" t="s">
        <v>1</v>
      </c>
      <c r="N147" s="87" t="s">
        <v>39</v>
      </c>
      <c r="O147" s="87" t="s">
        <v>148</v>
      </c>
      <c r="P147" s="87" t="s">
        <v>149</v>
      </c>
      <c r="Q147" s="87" t="s">
        <v>150</v>
      </c>
      <c r="R147" s="87" t="s">
        <v>151</v>
      </c>
      <c r="S147" s="87" t="s">
        <v>152</v>
      </c>
      <c r="T147" s="88" t="s">
        <v>153</v>
      </c>
      <c r="U147" s="156"/>
      <c r="V147" s="156"/>
      <c r="W147" s="156"/>
      <c r="X147" s="156"/>
      <c r="Y147" s="156"/>
      <c r="Z147" s="156"/>
      <c r="AA147" s="156"/>
      <c r="AB147" s="156"/>
      <c r="AC147" s="156"/>
      <c r="AD147" s="156"/>
      <c r="AE147" s="156"/>
    </row>
    <row r="148" s="2" customFormat="1" ht="22.8" customHeight="1">
      <c r="A148" s="38"/>
      <c r="B148" s="39"/>
      <c r="C148" s="93" t="s">
        <v>154</v>
      </c>
      <c r="D148" s="38"/>
      <c r="E148" s="38"/>
      <c r="F148" s="38"/>
      <c r="G148" s="38"/>
      <c r="H148" s="38"/>
      <c r="I148" s="38"/>
      <c r="J148" s="162">
        <f>BK148</f>
        <v>0</v>
      </c>
      <c r="K148" s="38"/>
      <c r="L148" s="39"/>
      <c r="M148" s="89"/>
      <c r="N148" s="73"/>
      <c r="O148" s="90"/>
      <c r="P148" s="163">
        <f>P149+P686+P1075</f>
        <v>0</v>
      </c>
      <c r="Q148" s="90"/>
      <c r="R148" s="163">
        <f>R149+R686+R1075</f>
        <v>53.446277480000013</v>
      </c>
      <c r="S148" s="90"/>
      <c r="T148" s="164">
        <f>T149+T686+T1075</f>
        <v>53.799176200000005</v>
      </c>
      <c r="U148" s="38"/>
      <c r="V148" s="38"/>
      <c r="W148" s="38"/>
      <c r="X148" s="38"/>
      <c r="Y148" s="38"/>
      <c r="Z148" s="38"/>
      <c r="AA148" s="38"/>
      <c r="AB148" s="38"/>
      <c r="AC148" s="38"/>
      <c r="AD148" s="38"/>
      <c r="AE148" s="38"/>
      <c r="AT148" s="19" t="s">
        <v>74</v>
      </c>
      <c r="AU148" s="19" t="s">
        <v>113</v>
      </c>
      <c r="BK148" s="165">
        <f>BK149+BK686+BK1075</f>
        <v>0</v>
      </c>
    </row>
    <row r="149" s="12" customFormat="1" ht="25.92" customHeight="1">
      <c r="A149" s="12"/>
      <c r="B149" s="166"/>
      <c r="C149" s="12"/>
      <c r="D149" s="167" t="s">
        <v>74</v>
      </c>
      <c r="E149" s="168" t="s">
        <v>155</v>
      </c>
      <c r="F149" s="168" t="s">
        <v>156</v>
      </c>
      <c r="G149" s="12"/>
      <c r="H149" s="12"/>
      <c r="I149" s="169"/>
      <c r="J149" s="170">
        <f>BK149</f>
        <v>0</v>
      </c>
      <c r="K149" s="12"/>
      <c r="L149" s="166"/>
      <c r="M149" s="171"/>
      <c r="N149" s="172"/>
      <c r="O149" s="172"/>
      <c r="P149" s="173">
        <f>P150+P173+P179+P223+P236+P481+P676</f>
        <v>0</v>
      </c>
      <c r="Q149" s="172"/>
      <c r="R149" s="173">
        <f>R150+R173+R179+R223+R236+R481+R676</f>
        <v>46.248148690000015</v>
      </c>
      <c r="S149" s="172"/>
      <c r="T149" s="174">
        <f>T150+T173+T179+T223+T236+T481+T676</f>
        <v>47.479207500000001</v>
      </c>
      <c r="U149" s="12"/>
      <c r="V149" s="12"/>
      <c r="W149" s="12"/>
      <c r="X149" s="12"/>
      <c r="Y149" s="12"/>
      <c r="Z149" s="12"/>
      <c r="AA149" s="12"/>
      <c r="AB149" s="12"/>
      <c r="AC149" s="12"/>
      <c r="AD149" s="12"/>
      <c r="AE149" s="12"/>
      <c r="AR149" s="167" t="s">
        <v>81</v>
      </c>
      <c r="AT149" s="175" t="s">
        <v>74</v>
      </c>
      <c r="AU149" s="175" t="s">
        <v>75</v>
      </c>
      <c r="AY149" s="167" t="s">
        <v>157</v>
      </c>
      <c r="BK149" s="176">
        <f>BK150+BK173+BK179+BK223+BK236+BK481+BK676</f>
        <v>0</v>
      </c>
    </row>
    <row r="150" s="12" customFormat="1" ht="22.8" customHeight="1">
      <c r="A150" s="12"/>
      <c r="B150" s="166"/>
      <c r="C150" s="12"/>
      <c r="D150" s="167" t="s">
        <v>74</v>
      </c>
      <c r="E150" s="177" t="s">
        <v>81</v>
      </c>
      <c r="F150" s="177" t="s">
        <v>158</v>
      </c>
      <c r="G150" s="12"/>
      <c r="H150" s="12"/>
      <c r="I150" s="169"/>
      <c r="J150" s="178">
        <f>BK150</f>
        <v>0</v>
      </c>
      <c r="K150" s="12"/>
      <c r="L150" s="166"/>
      <c r="M150" s="171"/>
      <c r="N150" s="172"/>
      <c r="O150" s="172"/>
      <c r="P150" s="173">
        <f>SUM(P151:P172)</f>
        <v>0</v>
      </c>
      <c r="Q150" s="172"/>
      <c r="R150" s="173">
        <f>SUM(R151:R172)</f>
        <v>6.7999999999999998</v>
      </c>
      <c r="S150" s="172"/>
      <c r="T150" s="174">
        <f>SUM(T151:T172)</f>
        <v>2.3173125000000003</v>
      </c>
      <c r="U150" s="12"/>
      <c r="V150" s="12"/>
      <c r="W150" s="12"/>
      <c r="X150" s="12"/>
      <c r="Y150" s="12"/>
      <c r="Z150" s="12"/>
      <c r="AA150" s="12"/>
      <c r="AB150" s="12"/>
      <c r="AC150" s="12"/>
      <c r="AD150" s="12"/>
      <c r="AE150" s="12"/>
      <c r="AR150" s="167" t="s">
        <v>81</v>
      </c>
      <c r="AT150" s="175" t="s">
        <v>74</v>
      </c>
      <c r="AU150" s="175" t="s">
        <v>81</v>
      </c>
      <c r="AY150" s="167" t="s">
        <v>157</v>
      </c>
      <c r="BK150" s="176">
        <f>SUM(BK151:BK172)</f>
        <v>0</v>
      </c>
    </row>
    <row r="151" s="2" customFormat="1" ht="24.15" customHeight="1">
      <c r="A151" s="38"/>
      <c r="B151" s="179"/>
      <c r="C151" s="180" t="s">
        <v>81</v>
      </c>
      <c r="D151" s="180" t="s">
        <v>159</v>
      </c>
      <c r="E151" s="181" t="s">
        <v>160</v>
      </c>
      <c r="F151" s="182" t="s">
        <v>161</v>
      </c>
      <c r="G151" s="183" t="s">
        <v>162</v>
      </c>
      <c r="H151" s="184">
        <v>18.175000000000001</v>
      </c>
      <c r="I151" s="185"/>
      <c r="J151" s="186">
        <f>ROUND(I151*H151,2)</f>
        <v>0</v>
      </c>
      <c r="K151" s="182" t="s">
        <v>163</v>
      </c>
      <c r="L151" s="39"/>
      <c r="M151" s="187" t="s">
        <v>1</v>
      </c>
      <c r="N151" s="188" t="s">
        <v>40</v>
      </c>
      <c r="O151" s="77"/>
      <c r="P151" s="189">
        <f>O151*H151</f>
        <v>0</v>
      </c>
      <c r="Q151" s="189">
        <v>0</v>
      </c>
      <c r="R151" s="189">
        <f>Q151*H151</f>
        <v>0</v>
      </c>
      <c r="S151" s="189">
        <v>0.1275</v>
      </c>
      <c r="T151" s="190">
        <f>S151*H151</f>
        <v>2.3173125000000003</v>
      </c>
      <c r="U151" s="38"/>
      <c r="V151" s="38"/>
      <c r="W151" s="38"/>
      <c r="X151" s="38"/>
      <c r="Y151" s="38"/>
      <c r="Z151" s="38"/>
      <c r="AA151" s="38"/>
      <c r="AB151" s="38"/>
      <c r="AC151" s="38"/>
      <c r="AD151" s="38"/>
      <c r="AE151" s="38"/>
      <c r="AR151" s="191" t="s">
        <v>164</v>
      </c>
      <c r="AT151" s="191" t="s">
        <v>159</v>
      </c>
      <c r="AU151" s="191" t="s">
        <v>83</v>
      </c>
      <c r="AY151" s="19" t="s">
        <v>157</v>
      </c>
      <c r="BE151" s="192">
        <f>IF(N151="základní",J151,0)</f>
        <v>0</v>
      </c>
      <c r="BF151" s="192">
        <f>IF(N151="snížená",J151,0)</f>
        <v>0</v>
      </c>
      <c r="BG151" s="192">
        <f>IF(N151="zákl. přenesená",J151,0)</f>
        <v>0</v>
      </c>
      <c r="BH151" s="192">
        <f>IF(N151="sníž. přenesená",J151,0)</f>
        <v>0</v>
      </c>
      <c r="BI151" s="192">
        <f>IF(N151="nulová",J151,0)</f>
        <v>0</v>
      </c>
      <c r="BJ151" s="19" t="s">
        <v>81</v>
      </c>
      <c r="BK151" s="192">
        <f>ROUND(I151*H151,2)</f>
        <v>0</v>
      </c>
      <c r="BL151" s="19" t="s">
        <v>164</v>
      </c>
      <c r="BM151" s="191" t="s">
        <v>165</v>
      </c>
    </row>
    <row r="152" s="2" customFormat="1">
      <c r="A152" s="38"/>
      <c r="B152" s="39"/>
      <c r="C152" s="38"/>
      <c r="D152" s="193" t="s">
        <v>166</v>
      </c>
      <c r="E152" s="38"/>
      <c r="F152" s="194" t="s">
        <v>167</v>
      </c>
      <c r="G152" s="38"/>
      <c r="H152" s="38"/>
      <c r="I152" s="195"/>
      <c r="J152" s="38"/>
      <c r="K152" s="38"/>
      <c r="L152" s="39"/>
      <c r="M152" s="196"/>
      <c r="N152" s="197"/>
      <c r="O152" s="77"/>
      <c r="P152" s="77"/>
      <c r="Q152" s="77"/>
      <c r="R152" s="77"/>
      <c r="S152" s="77"/>
      <c r="T152" s="78"/>
      <c r="U152" s="38"/>
      <c r="V152" s="38"/>
      <c r="W152" s="38"/>
      <c r="X152" s="38"/>
      <c r="Y152" s="38"/>
      <c r="Z152" s="38"/>
      <c r="AA152" s="38"/>
      <c r="AB152" s="38"/>
      <c r="AC152" s="38"/>
      <c r="AD152" s="38"/>
      <c r="AE152" s="38"/>
      <c r="AT152" s="19" t="s">
        <v>166</v>
      </c>
      <c r="AU152" s="19" t="s">
        <v>83</v>
      </c>
    </row>
    <row r="153" s="2" customFormat="1">
      <c r="A153" s="38"/>
      <c r="B153" s="39"/>
      <c r="C153" s="38"/>
      <c r="D153" s="193" t="s">
        <v>168</v>
      </c>
      <c r="E153" s="38"/>
      <c r="F153" s="198" t="s">
        <v>169</v>
      </c>
      <c r="G153" s="38"/>
      <c r="H153" s="38"/>
      <c r="I153" s="195"/>
      <c r="J153" s="38"/>
      <c r="K153" s="38"/>
      <c r="L153" s="39"/>
      <c r="M153" s="196"/>
      <c r="N153" s="197"/>
      <c r="O153" s="77"/>
      <c r="P153" s="77"/>
      <c r="Q153" s="77"/>
      <c r="R153" s="77"/>
      <c r="S153" s="77"/>
      <c r="T153" s="78"/>
      <c r="U153" s="38"/>
      <c r="V153" s="38"/>
      <c r="W153" s="38"/>
      <c r="X153" s="38"/>
      <c r="Y153" s="38"/>
      <c r="Z153" s="38"/>
      <c r="AA153" s="38"/>
      <c r="AB153" s="38"/>
      <c r="AC153" s="38"/>
      <c r="AD153" s="38"/>
      <c r="AE153" s="38"/>
      <c r="AT153" s="19" t="s">
        <v>168</v>
      </c>
      <c r="AU153" s="19" t="s">
        <v>83</v>
      </c>
    </row>
    <row r="154" s="13" customFormat="1">
      <c r="A154" s="13"/>
      <c r="B154" s="199"/>
      <c r="C154" s="13"/>
      <c r="D154" s="193" t="s">
        <v>170</v>
      </c>
      <c r="E154" s="200" t="s">
        <v>1</v>
      </c>
      <c r="F154" s="201" t="s">
        <v>171</v>
      </c>
      <c r="G154" s="13"/>
      <c r="H154" s="200" t="s">
        <v>1</v>
      </c>
      <c r="I154" s="202"/>
      <c r="J154" s="13"/>
      <c r="K154" s="13"/>
      <c r="L154" s="199"/>
      <c r="M154" s="203"/>
      <c r="N154" s="204"/>
      <c r="O154" s="204"/>
      <c r="P154" s="204"/>
      <c r="Q154" s="204"/>
      <c r="R154" s="204"/>
      <c r="S154" s="204"/>
      <c r="T154" s="205"/>
      <c r="U154" s="13"/>
      <c r="V154" s="13"/>
      <c r="W154" s="13"/>
      <c r="X154" s="13"/>
      <c r="Y154" s="13"/>
      <c r="Z154" s="13"/>
      <c r="AA154" s="13"/>
      <c r="AB154" s="13"/>
      <c r="AC154" s="13"/>
      <c r="AD154" s="13"/>
      <c r="AE154" s="13"/>
      <c r="AT154" s="200" t="s">
        <v>170</v>
      </c>
      <c r="AU154" s="200" t="s">
        <v>83</v>
      </c>
      <c r="AV154" s="13" t="s">
        <v>81</v>
      </c>
      <c r="AW154" s="13" t="s">
        <v>32</v>
      </c>
      <c r="AX154" s="13" t="s">
        <v>75</v>
      </c>
      <c r="AY154" s="200" t="s">
        <v>157</v>
      </c>
    </row>
    <row r="155" s="14" customFormat="1">
      <c r="A155" s="14"/>
      <c r="B155" s="206"/>
      <c r="C155" s="14"/>
      <c r="D155" s="193" t="s">
        <v>170</v>
      </c>
      <c r="E155" s="207" t="s">
        <v>1</v>
      </c>
      <c r="F155" s="208" t="s">
        <v>172</v>
      </c>
      <c r="G155" s="14"/>
      <c r="H155" s="209">
        <v>18.175000000000001</v>
      </c>
      <c r="I155" s="210"/>
      <c r="J155" s="14"/>
      <c r="K155" s="14"/>
      <c r="L155" s="206"/>
      <c r="M155" s="211"/>
      <c r="N155" s="212"/>
      <c r="O155" s="212"/>
      <c r="P155" s="212"/>
      <c r="Q155" s="212"/>
      <c r="R155" s="212"/>
      <c r="S155" s="212"/>
      <c r="T155" s="213"/>
      <c r="U155" s="14"/>
      <c r="V155" s="14"/>
      <c r="W155" s="14"/>
      <c r="X155" s="14"/>
      <c r="Y155" s="14"/>
      <c r="Z155" s="14"/>
      <c r="AA155" s="14"/>
      <c r="AB155" s="14"/>
      <c r="AC155" s="14"/>
      <c r="AD155" s="14"/>
      <c r="AE155" s="14"/>
      <c r="AT155" s="207" t="s">
        <v>170</v>
      </c>
      <c r="AU155" s="207" t="s">
        <v>83</v>
      </c>
      <c r="AV155" s="14" t="s">
        <v>83</v>
      </c>
      <c r="AW155" s="14" t="s">
        <v>32</v>
      </c>
      <c r="AX155" s="14" t="s">
        <v>81</v>
      </c>
      <c r="AY155" s="207" t="s">
        <v>157</v>
      </c>
    </row>
    <row r="156" s="2" customFormat="1" ht="24.15" customHeight="1">
      <c r="A156" s="38"/>
      <c r="B156" s="179"/>
      <c r="C156" s="180" t="s">
        <v>83</v>
      </c>
      <c r="D156" s="180" t="s">
        <v>159</v>
      </c>
      <c r="E156" s="181" t="s">
        <v>173</v>
      </c>
      <c r="F156" s="182" t="s">
        <v>174</v>
      </c>
      <c r="G156" s="183" t="s">
        <v>175</v>
      </c>
      <c r="H156" s="184">
        <v>11.122999999999999</v>
      </c>
      <c r="I156" s="185"/>
      <c r="J156" s="186">
        <f>ROUND(I156*H156,2)</f>
        <v>0</v>
      </c>
      <c r="K156" s="182" t="s">
        <v>163</v>
      </c>
      <c r="L156" s="39"/>
      <c r="M156" s="187" t="s">
        <v>1</v>
      </c>
      <c r="N156" s="188" t="s">
        <v>40</v>
      </c>
      <c r="O156" s="77"/>
      <c r="P156" s="189">
        <f>O156*H156</f>
        <v>0</v>
      </c>
      <c r="Q156" s="189">
        <v>0</v>
      </c>
      <c r="R156" s="189">
        <f>Q156*H156</f>
        <v>0</v>
      </c>
      <c r="S156" s="189">
        <v>0</v>
      </c>
      <c r="T156" s="190">
        <f>S156*H156</f>
        <v>0</v>
      </c>
      <c r="U156" s="38"/>
      <c r="V156" s="38"/>
      <c r="W156" s="38"/>
      <c r="X156" s="38"/>
      <c r="Y156" s="38"/>
      <c r="Z156" s="38"/>
      <c r="AA156" s="38"/>
      <c r="AB156" s="38"/>
      <c r="AC156" s="38"/>
      <c r="AD156" s="38"/>
      <c r="AE156" s="38"/>
      <c r="AR156" s="191" t="s">
        <v>164</v>
      </c>
      <c r="AT156" s="191" t="s">
        <v>159</v>
      </c>
      <c r="AU156" s="191" t="s">
        <v>83</v>
      </c>
      <c r="AY156" s="19" t="s">
        <v>157</v>
      </c>
      <c r="BE156" s="192">
        <f>IF(N156="základní",J156,0)</f>
        <v>0</v>
      </c>
      <c r="BF156" s="192">
        <f>IF(N156="snížená",J156,0)</f>
        <v>0</v>
      </c>
      <c r="BG156" s="192">
        <f>IF(N156="zákl. přenesená",J156,0)</f>
        <v>0</v>
      </c>
      <c r="BH156" s="192">
        <f>IF(N156="sníž. přenesená",J156,0)</f>
        <v>0</v>
      </c>
      <c r="BI156" s="192">
        <f>IF(N156="nulová",J156,0)</f>
        <v>0</v>
      </c>
      <c r="BJ156" s="19" t="s">
        <v>81</v>
      </c>
      <c r="BK156" s="192">
        <f>ROUND(I156*H156,2)</f>
        <v>0</v>
      </c>
      <c r="BL156" s="19" t="s">
        <v>164</v>
      </c>
      <c r="BM156" s="191" t="s">
        <v>176</v>
      </c>
    </row>
    <row r="157" s="2" customFormat="1">
      <c r="A157" s="38"/>
      <c r="B157" s="39"/>
      <c r="C157" s="38"/>
      <c r="D157" s="193" t="s">
        <v>166</v>
      </c>
      <c r="E157" s="38"/>
      <c r="F157" s="194" t="s">
        <v>177</v>
      </c>
      <c r="G157" s="38"/>
      <c r="H157" s="38"/>
      <c r="I157" s="195"/>
      <c r="J157" s="38"/>
      <c r="K157" s="38"/>
      <c r="L157" s="39"/>
      <c r="M157" s="196"/>
      <c r="N157" s="197"/>
      <c r="O157" s="77"/>
      <c r="P157" s="77"/>
      <c r="Q157" s="77"/>
      <c r="R157" s="77"/>
      <c r="S157" s="77"/>
      <c r="T157" s="78"/>
      <c r="U157" s="38"/>
      <c r="V157" s="38"/>
      <c r="W157" s="38"/>
      <c r="X157" s="38"/>
      <c r="Y157" s="38"/>
      <c r="Z157" s="38"/>
      <c r="AA157" s="38"/>
      <c r="AB157" s="38"/>
      <c r="AC157" s="38"/>
      <c r="AD157" s="38"/>
      <c r="AE157" s="38"/>
      <c r="AT157" s="19" t="s">
        <v>166</v>
      </c>
      <c r="AU157" s="19" t="s">
        <v>83</v>
      </c>
    </row>
    <row r="158" s="2" customFormat="1">
      <c r="A158" s="38"/>
      <c r="B158" s="39"/>
      <c r="C158" s="38"/>
      <c r="D158" s="193" t="s">
        <v>168</v>
      </c>
      <c r="E158" s="38"/>
      <c r="F158" s="198" t="s">
        <v>169</v>
      </c>
      <c r="G158" s="38"/>
      <c r="H158" s="38"/>
      <c r="I158" s="195"/>
      <c r="J158" s="38"/>
      <c r="K158" s="38"/>
      <c r="L158" s="39"/>
      <c r="M158" s="196"/>
      <c r="N158" s="197"/>
      <c r="O158" s="77"/>
      <c r="P158" s="77"/>
      <c r="Q158" s="77"/>
      <c r="R158" s="77"/>
      <c r="S158" s="77"/>
      <c r="T158" s="78"/>
      <c r="U158" s="38"/>
      <c r="V158" s="38"/>
      <c r="W158" s="38"/>
      <c r="X158" s="38"/>
      <c r="Y158" s="38"/>
      <c r="Z158" s="38"/>
      <c r="AA158" s="38"/>
      <c r="AB158" s="38"/>
      <c r="AC158" s="38"/>
      <c r="AD158" s="38"/>
      <c r="AE158" s="38"/>
      <c r="AT158" s="19" t="s">
        <v>168</v>
      </c>
      <c r="AU158" s="19" t="s">
        <v>83</v>
      </c>
    </row>
    <row r="159" s="13" customFormat="1">
      <c r="A159" s="13"/>
      <c r="B159" s="199"/>
      <c r="C159" s="13"/>
      <c r="D159" s="193" t="s">
        <v>170</v>
      </c>
      <c r="E159" s="200" t="s">
        <v>1</v>
      </c>
      <c r="F159" s="201" t="s">
        <v>171</v>
      </c>
      <c r="G159" s="13"/>
      <c r="H159" s="200" t="s">
        <v>1</v>
      </c>
      <c r="I159" s="202"/>
      <c r="J159" s="13"/>
      <c r="K159" s="13"/>
      <c r="L159" s="199"/>
      <c r="M159" s="203"/>
      <c r="N159" s="204"/>
      <c r="O159" s="204"/>
      <c r="P159" s="204"/>
      <c r="Q159" s="204"/>
      <c r="R159" s="204"/>
      <c r="S159" s="204"/>
      <c r="T159" s="205"/>
      <c r="U159" s="13"/>
      <c r="V159" s="13"/>
      <c r="W159" s="13"/>
      <c r="X159" s="13"/>
      <c r="Y159" s="13"/>
      <c r="Z159" s="13"/>
      <c r="AA159" s="13"/>
      <c r="AB159" s="13"/>
      <c r="AC159" s="13"/>
      <c r="AD159" s="13"/>
      <c r="AE159" s="13"/>
      <c r="AT159" s="200" t="s">
        <v>170</v>
      </c>
      <c r="AU159" s="200" t="s">
        <v>83</v>
      </c>
      <c r="AV159" s="13" t="s">
        <v>81</v>
      </c>
      <c r="AW159" s="13" t="s">
        <v>32</v>
      </c>
      <c r="AX159" s="13" t="s">
        <v>75</v>
      </c>
      <c r="AY159" s="200" t="s">
        <v>157</v>
      </c>
    </row>
    <row r="160" s="14" customFormat="1">
      <c r="A160" s="14"/>
      <c r="B160" s="206"/>
      <c r="C160" s="14"/>
      <c r="D160" s="193" t="s">
        <v>170</v>
      </c>
      <c r="E160" s="207" t="s">
        <v>1</v>
      </c>
      <c r="F160" s="208" t="s">
        <v>178</v>
      </c>
      <c r="G160" s="14"/>
      <c r="H160" s="209">
        <v>11.122999999999999</v>
      </c>
      <c r="I160" s="210"/>
      <c r="J160" s="14"/>
      <c r="K160" s="14"/>
      <c r="L160" s="206"/>
      <c r="M160" s="211"/>
      <c r="N160" s="212"/>
      <c r="O160" s="212"/>
      <c r="P160" s="212"/>
      <c r="Q160" s="212"/>
      <c r="R160" s="212"/>
      <c r="S160" s="212"/>
      <c r="T160" s="213"/>
      <c r="U160" s="14"/>
      <c r="V160" s="14"/>
      <c r="W160" s="14"/>
      <c r="X160" s="14"/>
      <c r="Y160" s="14"/>
      <c r="Z160" s="14"/>
      <c r="AA160" s="14"/>
      <c r="AB160" s="14"/>
      <c r="AC160" s="14"/>
      <c r="AD160" s="14"/>
      <c r="AE160" s="14"/>
      <c r="AT160" s="207" t="s">
        <v>170</v>
      </c>
      <c r="AU160" s="207" t="s">
        <v>83</v>
      </c>
      <c r="AV160" s="14" t="s">
        <v>83</v>
      </c>
      <c r="AW160" s="14" t="s">
        <v>32</v>
      </c>
      <c r="AX160" s="14" t="s">
        <v>81</v>
      </c>
      <c r="AY160" s="207" t="s">
        <v>157</v>
      </c>
    </row>
    <row r="161" s="2" customFormat="1" ht="24.15" customHeight="1">
      <c r="A161" s="38"/>
      <c r="B161" s="179"/>
      <c r="C161" s="180" t="s">
        <v>179</v>
      </c>
      <c r="D161" s="180" t="s">
        <v>159</v>
      </c>
      <c r="E161" s="181" t="s">
        <v>180</v>
      </c>
      <c r="F161" s="182" t="s">
        <v>181</v>
      </c>
      <c r="G161" s="183" t="s">
        <v>175</v>
      </c>
      <c r="H161" s="184">
        <v>11.122999999999999</v>
      </c>
      <c r="I161" s="185"/>
      <c r="J161" s="186">
        <f>ROUND(I161*H161,2)</f>
        <v>0</v>
      </c>
      <c r="K161" s="182" t="s">
        <v>163</v>
      </c>
      <c r="L161" s="39"/>
      <c r="M161" s="187" t="s">
        <v>1</v>
      </c>
      <c r="N161" s="188" t="s">
        <v>40</v>
      </c>
      <c r="O161" s="77"/>
      <c r="P161" s="189">
        <f>O161*H161</f>
        <v>0</v>
      </c>
      <c r="Q161" s="189">
        <v>0</v>
      </c>
      <c r="R161" s="189">
        <f>Q161*H161</f>
        <v>0</v>
      </c>
      <c r="S161" s="189">
        <v>0</v>
      </c>
      <c r="T161" s="190">
        <f>S161*H161</f>
        <v>0</v>
      </c>
      <c r="U161" s="38"/>
      <c r="V161" s="38"/>
      <c r="W161" s="38"/>
      <c r="X161" s="38"/>
      <c r="Y161" s="38"/>
      <c r="Z161" s="38"/>
      <c r="AA161" s="38"/>
      <c r="AB161" s="38"/>
      <c r="AC161" s="38"/>
      <c r="AD161" s="38"/>
      <c r="AE161" s="38"/>
      <c r="AR161" s="191" t="s">
        <v>164</v>
      </c>
      <c r="AT161" s="191" t="s">
        <v>159</v>
      </c>
      <c r="AU161" s="191" t="s">
        <v>83</v>
      </c>
      <c r="AY161" s="19" t="s">
        <v>157</v>
      </c>
      <c r="BE161" s="192">
        <f>IF(N161="základní",J161,0)</f>
        <v>0</v>
      </c>
      <c r="BF161" s="192">
        <f>IF(N161="snížená",J161,0)</f>
        <v>0</v>
      </c>
      <c r="BG161" s="192">
        <f>IF(N161="zákl. přenesená",J161,0)</f>
        <v>0</v>
      </c>
      <c r="BH161" s="192">
        <f>IF(N161="sníž. přenesená",J161,0)</f>
        <v>0</v>
      </c>
      <c r="BI161" s="192">
        <f>IF(N161="nulová",J161,0)</f>
        <v>0</v>
      </c>
      <c r="BJ161" s="19" t="s">
        <v>81</v>
      </c>
      <c r="BK161" s="192">
        <f>ROUND(I161*H161,2)</f>
        <v>0</v>
      </c>
      <c r="BL161" s="19" t="s">
        <v>164</v>
      </c>
      <c r="BM161" s="191" t="s">
        <v>182</v>
      </c>
    </row>
    <row r="162" s="2" customFormat="1">
      <c r="A162" s="38"/>
      <c r="B162" s="39"/>
      <c r="C162" s="38"/>
      <c r="D162" s="193" t="s">
        <v>166</v>
      </c>
      <c r="E162" s="38"/>
      <c r="F162" s="194" t="s">
        <v>183</v>
      </c>
      <c r="G162" s="38"/>
      <c r="H162" s="38"/>
      <c r="I162" s="195"/>
      <c r="J162" s="38"/>
      <c r="K162" s="38"/>
      <c r="L162" s="39"/>
      <c r="M162" s="196"/>
      <c r="N162" s="197"/>
      <c r="O162" s="77"/>
      <c r="P162" s="77"/>
      <c r="Q162" s="77"/>
      <c r="R162" s="77"/>
      <c r="S162" s="77"/>
      <c r="T162" s="78"/>
      <c r="U162" s="38"/>
      <c r="V162" s="38"/>
      <c r="W162" s="38"/>
      <c r="X162" s="38"/>
      <c r="Y162" s="38"/>
      <c r="Z162" s="38"/>
      <c r="AA162" s="38"/>
      <c r="AB162" s="38"/>
      <c r="AC162" s="38"/>
      <c r="AD162" s="38"/>
      <c r="AE162" s="38"/>
      <c r="AT162" s="19" t="s">
        <v>166</v>
      </c>
      <c r="AU162" s="19" t="s">
        <v>83</v>
      </c>
    </row>
    <row r="163" s="2" customFormat="1" ht="24.15" customHeight="1">
      <c r="A163" s="38"/>
      <c r="B163" s="179"/>
      <c r="C163" s="180" t="s">
        <v>164</v>
      </c>
      <c r="D163" s="180" t="s">
        <v>159</v>
      </c>
      <c r="E163" s="181" t="s">
        <v>184</v>
      </c>
      <c r="F163" s="182" t="s">
        <v>185</v>
      </c>
      <c r="G163" s="183" t="s">
        <v>162</v>
      </c>
      <c r="H163" s="184">
        <v>40</v>
      </c>
      <c r="I163" s="185"/>
      <c r="J163" s="186">
        <f>ROUND(I163*H163,2)</f>
        <v>0</v>
      </c>
      <c r="K163" s="182" t="s">
        <v>1</v>
      </c>
      <c r="L163" s="39"/>
      <c r="M163" s="187" t="s">
        <v>1</v>
      </c>
      <c r="N163" s="188" t="s">
        <v>40</v>
      </c>
      <c r="O163" s="77"/>
      <c r="P163" s="189">
        <f>O163*H163</f>
        <v>0</v>
      </c>
      <c r="Q163" s="189">
        <v>0</v>
      </c>
      <c r="R163" s="189">
        <f>Q163*H163</f>
        <v>0</v>
      </c>
      <c r="S163" s="189">
        <v>0</v>
      </c>
      <c r="T163" s="190">
        <f>S163*H163</f>
        <v>0</v>
      </c>
      <c r="U163" s="38"/>
      <c r="V163" s="38"/>
      <c r="W163" s="38"/>
      <c r="X163" s="38"/>
      <c r="Y163" s="38"/>
      <c r="Z163" s="38"/>
      <c r="AA163" s="38"/>
      <c r="AB163" s="38"/>
      <c r="AC163" s="38"/>
      <c r="AD163" s="38"/>
      <c r="AE163" s="38"/>
      <c r="AR163" s="191" t="s">
        <v>164</v>
      </c>
      <c r="AT163" s="191" t="s">
        <v>159</v>
      </c>
      <c r="AU163" s="191" t="s">
        <v>83</v>
      </c>
      <c r="AY163" s="19" t="s">
        <v>157</v>
      </c>
      <c r="BE163" s="192">
        <f>IF(N163="základní",J163,0)</f>
        <v>0</v>
      </c>
      <c r="BF163" s="192">
        <f>IF(N163="snížená",J163,0)</f>
        <v>0</v>
      </c>
      <c r="BG163" s="192">
        <f>IF(N163="zákl. přenesená",J163,0)</f>
        <v>0</v>
      </c>
      <c r="BH163" s="192">
        <f>IF(N163="sníž. přenesená",J163,0)</f>
        <v>0</v>
      </c>
      <c r="BI163" s="192">
        <f>IF(N163="nulová",J163,0)</f>
        <v>0</v>
      </c>
      <c r="BJ163" s="19" t="s">
        <v>81</v>
      </c>
      <c r="BK163" s="192">
        <f>ROUND(I163*H163,2)</f>
        <v>0</v>
      </c>
      <c r="BL163" s="19" t="s">
        <v>164</v>
      </c>
      <c r="BM163" s="191" t="s">
        <v>186</v>
      </c>
    </row>
    <row r="164" s="2" customFormat="1">
      <c r="A164" s="38"/>
      <c r="B164" s="39"/>
      <c r="C164" s="38"/>
      <c r="D164" s="193" t="s">
        <v>166</v>
      </c>
      <c r="E164" s="38"/>
      <c r="F164" s="194" t="s">
        <v>185</v>
      </c>
      <c r="G164" s="38"/>
      <c r="H164" s="38"/>
      <c r="I164" s="195"/>
      <c r="J164" s="38"/>
      <c r="K164" s="38"/>
      <c r="L164" s="39"/>
      <c r="M164" s="196"/>
      <c r="N164" s="197"/>
      <c r="O164" s="77"/>
      <c r="P164" s="77"/>
      <c r="Q164" s="77"/>
      <c r="R164" s="77"/>
      <c r="S164" s="77"/>
      <c r="T164" s="78"/>
      <c r="U164" s="38"/>
      <c r="V164" s="38"/>
      <c r="W164" s="38"/>
      <c r="X164" s="38"/>
      <c r="Y164" s="38"/>
      <c r="Z164" s="38"/>
      <c r="AA164" s="38"/>
      <c r="AB164" s="38"/>
      <c r="AC164" s="38"/>
      <c r="AD164" s="38"/>
      <c r="AE164" s="38"/>
      <c r="AT164" s="19" t="s">
        <v>166</v>
      </c>
      <c r="AU164" s="19" t="s">
        <v>83</v>
      </c>
    </row>
    <row r="165" s="2" customFormat="1" ht="24.15" customHeight="1">
      <c r="A165" s="38"/>
      <c r="B165" s="179"/>
      <c r="C165" s="180" t="s">
        <v>187</v>
      </c>
      <c r="D165" s="180" t="s">
        <v>159</v>
      </c>
      <c r="E165" s="181" t="s">
        <v>188</v>
      </c>
      <c r="F165" s="182" t="s">
        <v>189</v>
      </c>
      <c r="G165" s="183" t="s">
        <v>162</v>
      </c>
      <c r="H165" s="184">
        <v>40</v>
      </c>
      <c r="I165" s="185"/>
      <c r="J165" s="186">
        <f>ROUND(I165*H165,2)</f>
        <v>0</v>
      </c>
      <c r="K165" s="182" t="s">
        <v>163</v>
      </c>
      <c r="L165" s="39"/>
      <c r="M165" s="187" t="s">
        <v>1</v>
      </c>
      <c r="N165" s="188" t="s">
        <v>40</v>
      </c>
      <c r="O165" s="77"/>
      <c r="P165" s="189">
        <f>O165*H165</f>
        <v>0</v>
      </c>
      <c r="Q165" s="189">
        <v>0</v>
      </c>
      <c r="R165" s="189">
        <f>Q165*H165</f>
        <v>0</v>
      </c>
      <c r="S165" s="189">
        <v>0</v>
      </c>
      <c r="T165" s="190">
        <f>S165*H165</f>
        <v>0</v>
      </c>
      <c r="U165" s="38"/>
      <c r="V165" s="38"/>
      <c r="W165" s="38"/>
      <c r="X165" s="38"/>
      <c r="Y165" s="38"/>
      <c r="Z165" s="38"/>
      <c r="AA165" s="38"/>
      <c r="AB165" s="38"/>
      <c r="AC165" s="38"/>
      <c r="AD165" s="38"/>
      <c r="AE165" s="38"/>
      <c r="AR165" s="191" t="s">
        <v>164</v>
      </c>
      <c r="AT165" s="191" t="s">
        <v>159</v>
      </c>
      <c r="AU165" s="191" t="s">
        <v>83</v>
      </c>
      <c r="AY165" s="19" t="s">
        <v>157</v>
      </c>
      <c r="BE165" s="192">
        <f>IF(N165="základní",J165,0)</f>
        <v>0</v>
      </c>
      <c r="BF165" s="192">
        <f>IF(N165="snížená",J165,0)</f>
        <v>0</v>
      </c>
      <c r="BG165" s="192">
        <f>IF(N165="zákl. přenesená",J165,0)</f>
        <v>0</v>
      </c>
      <c r="BH165" s="192">
        <f>IF(N165="sníž. přenesená",J165,0)</f>
        <v>0</v>
      </c>
      <c r="BI165" s="192">
        <f>IF(N165="nulová",J165,0)</f>
        <v>0</v>
      </c>
      <c r="BJ165" s="19" t="s">
        <v>81</v>
      </c>
      <c r="BK165" s="192">
        <f>ROUND(I165*H165,2)</f>
        <v>0</v>
      </c>
      <c r="BL165" s="19" t="s">
        <v>164</v>
      </c>
      <c r="BM165" s="191" t="s">
        <v>190</v>
      </c>
    </row>
    <row r="166" s="2" customFormat="1">
      <c r="A166" s="38"/>
      <c r="B166" s="39"/>
      <c r="C166" s="38"/>
      <c r="D166" s="193" t="s">
        <v>166</v>
      </c>
      <c r="E166" s="38"/>
      <c r="F166" s="194" t="s">
        <v>191</v>
      </c>
      <c r="G166" s="38"/>
      <c r="H166" s="38"/>
      <c r="I166" s="195"/>
      <c r="J166" s="38"/>
      <c r="K166" s="38"/>
      <c r="L166" s="39"/>
      <c r="M166" s="196"/>
      <c r="N166" s="197"/>
      <c r="O166" s="77"/>
      <c r="P166" s="77"/>
      <c r="Q166" s="77"/>
      <c r="R166" s="77"/>
      <c r="S166" s="77"/>
      <c r="T166" s="78"/>
      <c r="U166" s="38"/>
      <c r="V166" s="38"/>
      <c r="W166" s="38"/>
      <c r="X166" s="38"/>
      <c r="Y166" s="38"/>
      <c r="Z166" s="38"/>
      <c r="AA166" s="38"/>
      <c r="AB166" s="38"/>
      <c r="AC166" s="38"/>
      <c r="AD166" s="38"/>
      <c r="AE166" s="38"/>
      <c r="AT166" s="19" t="s">
        <v>166</v>
      </c>
      <c r="AU166" s="19" t="s">
        <v>83</v>
      </c>
    </row>
    <row r="167" s="2" customFormat="1">
      <c r="A167" s="38"/>
      <c r="B167" s="39"/>
      <c r="C167" s="38"/>
      <c r="D167" s="193" t="s">
        <v>168</v>
      </c>
      <c r="E167" s="38"/>
      <c r="F167" s="198" t="s">
        <v>169</v>
      </c>
      <c r="G167" s="38"/>
      <c r="H167" s="38"/>
      <c r="I167" s="195"/>
      <c r="J167" s="38"/>
      <c r="K167" s="38"/>
      <c r="L167" s="39"/>
      <c r="M167" s="196"/>
      <c r="N167" s="197"/>
      <c r="O167" s="77"/>
      <c r="P167" s="77"/>
      <c r="Q167" s="77"/>
      <c r="R167" s="77"/>
      <c r="S167" s="77"/>
      <c r="T167" s="78"/>
      <c r="U167" s="38"/>
      <c r="V167" s="38"/>
      <c r="W167" s="38"/>
      <c r="X167" s="38"/>
      <c r="Y167" s="38"/>
      <c r="Z167" s="38"/>
      <c r="AA167" s="38"/>
      <c r="AB167" s="38"/>
      <c r="AC167" s="38"/>
      <c r="AD167" s="38"/>
      <c r="AE167" s="38"/>
      <c r="AT167" s="19" t="s">
        <v>168</v>
      </c>
      <c r="AU167" s="19" t="s">
        <v>83</v>
      </c>
    </row>
    <row r="168" s="14" customFormat="1">
      <c r="A168" s="14"/>
      <c r="B168" s="206"/>
      <c r="C168" s="14"/>
      <c r="D168" s="193" t="s">
        <v>170</v>
      </c>
      <c r="E168" s="207" t="s">
        <v>1</v>
      </c>
      <c r="F168" s="208" t="s">
        <v>192</v>
      </c>
      <c r="G168" s="14"/>
      <c r="H168" s="209">
        <v>40</v>
      </c>
      <c r="I168" s="210"/>
      <c r="J168" s="14"/>
      <c r="K168" s="14"/>
      <c r="L168" s="206"/>
      <c r="M168" s="211"/>
      <c r="N168" s="212"/>
      <c r="O168" s="212"/>
      <c r="P168" s="212"/>
      <c r="Q168" s="212"/>
      <c r="R168" s="212"/>
      <c r="S168" s="212"/>
      <c r="T168" s="213"/>
      <c r="U168" s="14"/>
      <c r="V168" s="14"/>
      <c r="W168" s="14"/>
      <c r="X168" s="14"/>
      <c r="Y168" s="14"/>
      <c r="Z168" s="14"/>
      <c r="AA168" s="14"/>
      <c r="AB168" s="14"/>
      <c r="AC168" s="14"/>
      <c r="AD168" s="14"/>
      <c r="AE168" s="14"/>
      <c r="AT168" s="207" t="s">
        <v>170</v>
      </c>
      <c r="AU168" s="207" t="s">
        <v>83</v>
      </c>
      <c r="AV168" s="14" t="s">
        <v>83</v>
      </c>
      <c r="AW168" s="14" t="s">
        <v>32</v>
      </c>
      <c r="AX168" s="14" t="s">
        <v>81</v>
      </c>
      <c r="AY168" s="207" t="s">
        <v>157</v>
      </c>
    </row>
    <row r="169" s="2" customFormat="1" ht="14.4" customHeight="1">
      <c r="A169" s="38"/>
      <c r="B169" s="179"/>
      <c r="C169" s="214" t="s">
        <v>193</v>
      </c>
      <c r="D169" s="214" t="s">
        <v>194</v>
      </c>
      <c r="E169" s="215" t="s">
        <v>195</v>
      </c>
      <c r="F169" s="216" t="s">
        <v>196</v>
      </c>
      <c r="G169" s="217" t="s">
        <v>197</v>
      </c>
      <c r="H169" s="218">
        <v>6.7999999999999998</v>
      </c>
      <c r="I169" s="219"/>
      <c r="J169" s="220">
        <f>ROUND(I169*H169,2)</f>
        <v>0</v>
      </c>
      <c r="K169" s="216" t="s">
        <v>163</v>
      </c>
      <c r="L169" s="221"/>
      <c r="M169" s="222" t="s">
        <v>1</v>
      </c>
      <c r="N169" s="223" t="s">
        <v>40</v>
      </c>
      <c r="O169" s="77"/>
      <c r="P169" s="189">
        <f>O169*H169</f>
        <v>0</v>
      </c>
      <c r="Q169" s="189">
        <v>1</v>
      </c>
      <c r="R169" s="189">
        <f>Q169*H169</f>
        <v>6.7999999999999998</v>
      </c>
      <c r="S169" s="189">
        <v>0</v>
      </c>
      <c r="T169" s="190">
        <f>S169*H169</f>
        <v>0</v>
      </c>
      <c r="U169" s="38"/>
      <c r="V169" s="38"/>
      <c r="W169" s="38"/>
      <c r="X169" s="38"/>
      <c r="Y169" s="38"/>
      <c r="Z169" s="38"/>
      <c r="AA169" s="38"/>
      <c r="AB169" s="38"/>
      <c r="AC169" s="38"/>
      <c r="AD169" s="38"/>
      <c r="AE169" s="38"/>
      <c r="AR169" s="191" t="s">
        <v>198</v>
      </c>
      <c r="AT169" s="191" t="s">
        <v>194</v>
      </c>
      <c r="AU169" s="191" t="s">
        <v>83</v>
      </c>
      <c r="AY169" s="19" t="s">
        <v>157</v>
      </c>
      <c r="BE169" s="192">
        <f>IF(N169="základní",J169,0)</f>
        <v>0</v>
      </c>
      <c r="BF169" s="192">
        <f>IF(N169="snížená",J169,0)</f>
        <v>0</v>
      </c>
      <c r="BG169" s="192">
        <f>IF(N169="zákl. přenesená",J169,0)</f>
        <v>0</v>
      </c>
      <c r="BH169" s="192">
        <f>IF(N169="sníž. přenesená",J169,0)</f>
        <v>0</v>
      </c>
      <c r="BI169" s="192">
        <f>IF(N169="nulová",J169,0)</f>
        <v>0</v>
      </c>
      <c r="BJ169" s="19" t="s">
        <v>81</v>
      </c>
      <c r="BK169" s="192">
        <f>ROUND(I169*H169,2)</f>
        <v>0</v>
      </c>
      <c r="BL169" s="19" t="s">
        <v>164</v>
      </c>
      <c r="BM169" s="191" t="s">
        <v>199</v>
      </c>
    </row>
    <row r="170" s="2" customFormat="1">
      <c r="A170" s="38"/>
      <c r="B170" s="39"/>
      <c r="C170" s="38"/>
      <c r="D170" s="193" t="s">
        <v>166</v>
      </c>
      <c r="E170" s="38"/>
      <c r="F170" s="194" t="s">
        <v>196</v>
      </c>
      <c r="G170" s="38"/>
      <c r="H170" s="38"/>
      <c r="I170" s="195"/>
      <c r="J170" s="38"/>
      <c r="K170" s="38"/>
      <c r="L170" s="39"/>
      <c r="M170" s="196"/>
      <c r="N170" s="197"/>
      <c r="O170" s="77"/>
      <c r="P170" s="77"/>
      <c r="Q170" s="77"/>
      <c r="R170" s="77"/>
      <c r="S170" s="77"/>
      <c r="T170" s="78"/>
      <c r="U170" s="38"/>
      <c r="V170" s="38"/>
      <c r="W170" s="38"/>
      <c r="X170" s="38"/>
      <c r="Y170" s="38"/>
      <c r="Z170" s="38"/>
      <c r="AA170" s="38"/>
      <c r="AB170" s="38"/>
      <c r="AC170" s="38"/>
      <c r="AD170" s="38"/>
      <c r="AE170" s="38"/>
      <c r="AT170" s="19" t="s">
        <v>166</v>
      </c>
      <c r="AU170" s="19" t="s">
        <v>83</v>
      </c>
    </row>
    <row r="171" s="14" customFormat="1">
      <c r="A171" s="14"/>
      <c r="B171" s="206"/>
      <c r="C171" s="14"/>
      <c r="D171" s="193" t="s">
        <v>170</v>
      </c>
      <c r="E171" s="207" t="s">
        <v>1</v>
      </c>
      <c r="F171" s="208" t="s">
        <v>200</v>
      </c>
      <c r="G171" s="14"/>
      <c r="H171" s="209">
        <v>4</v>
      </c>
      <c r="I171" s="210"/>
      <c r="J171" s="14"/>
      <c r="K171" s="14"/>
      <c r="L171" s="206"/>
      <c r="M171" s="211"/>
      <c r="N171" s="212"/>
      <c r="O171" s="212"/>
      <c r="P171" s="212"/>
      <c r="Q171" s="212"/>
      <c r="R171" s="212"/>
      <c r="S171" s="212"/>
      <c r="T171" s="213"/>
      <c r="U171" s="14"/>
      <c r="V171" s="14"/>
      <c r="W171" s="14"/>
      <c r="X171" s="14"/>
      <c r="Y171" s="14"/>
      <c r="Z171" s="14"/>
      <c r="AA171" s="14"/>
      <c r="AB171" s="14"/>
      <c r="AC171" s="14"/>
      <c r="AD171" s="14"/>
      <c r="AE171" s="14"/>
      <c r="AT171" s="207" t="s">
        <v>170</v>
      </c>
      <c r="AU171" s="207" t="s">
        <v>83</v>
      </c>
      <c r="AV171" s="14" t="s">
        <v>83</v>
      </c>
      <c r="AW171" s="14" t="s">
        <v>32</v>
      </c>
      <c r="AX171" s="14" t="s">
        <v>81</v>
      </c>
      <c r="AY171" s="207" t="s">
        <v>157</v>
      </c>
    </row>
    <row r="172" s="14" customFormat="1">
      <c r="A172" s="14"/>
      <c r="B172" s="206"/>
      <c r="C172" s="14"/>
      <c r="D172" s="193" t="s">
        <v>170</v>
      </c>
      <c r="E172" s="14"/>
      <c r="F172" s="208" t="s">
        <v>201</v>
      </c>
      <c r="G172" s="14"/>
      <c r="H172" s="209">
        <v>6.7999999999999998</v>
      </c>
      <c r="I172" s="210"/>
      <c r="J172" s="14"/>
      <c r="K172" s="14"/>
      <c r="L172" s="206"/>
      <c r="M172" s="211"/>
      <c r="N172" s="212"/>
      <c r="O172" s="212"/>
      <c r="P172" s="212"/>
      <c r="Q172" s="212"/>
      <c r="R172" s="212"/>
      <c r="S172" s="212"/>
      <c r="T172" s="213"/>
      <c r="U172" s="14"/>
      <c r="V172" s="14"/>
      <c r="W172" s="14"/>
      <c r="X172" s="14"/>
      <c r="Y172" s="14"/>
      <c r="Z172" s="14"/>
      <c r="AA172" s="14"/>
      <c r="AB172" s="14"/>
      <c r="AC172" s="14"/>
      <c r="AD172" s="14"/>
      <c r="AE172" s="14"/>
      <c r="AT172" s="207" t="s">
        <v>170</v>
      </c>
      <c r="AU172" s="207" t="s">
        <v>83</v>
      </c>
      <c r="AV172" s="14" t="s">
        <v>83</v>
      </c>
      <c r="AW172" s="14" t="s">
        <v>3</v>
      </c>
      <c r="AX172" s="14" t="s">
        <v>81</v>
      </c>
      <c r="AY172" s="207" t="s">
        <v>157</v>
      </c>
    </row>
    <row r="173" s="12" customFormat="1" ht="22.8" customHeight="1">
      <c r="A173" s="12"/>
      <c r="B173" s="166"/>
      <c r="C173" s="12"/>
      <c r="D173" s="167" t="s">
        <v>74</v>
      </c>
      <c r="E173" s="177" t="s">
        <v>83</v>
      </c>
      <c r="F173" s="177" t="s">
        <v>202</v>
      </c>
      <c r="G173" s="12"/>
      <c r="H173" s="12"/>
      <c r="I173" s="169"/>
      <c r="J173" s="178">
        <f>BK173</f>
        <v>0</v>
      </c>
      <c r="K173" s="12"/>
      <c r="L173" s="166"/>
      <c r="M173" s="171"/>
      <c r="N173" s="172"/>
      <c r="O173" s="172"/>
      <c r="P173" s="173">
        <f>SUM(P174:P178)</f>
        <v>0</v>
      </c>
      <c r="Q173" s="172"/>
      <c r="R173" s="173">
        <f>SUM(R174:R178)</f>
        <v>1.805072</v>
      </c>
      <c r="S173" s="172"/>
      <c r="T173" s="174">
        <f>SUM(T174:T178)</f>
        <v>0</v>
      </c>
      <c r="U173" s="12"/>
      <c r="V173" s="12"/>
      <c r="W173" s="12"/>
      <c r="X173" s="12"/>
      <c r="Y173" s="12"/>
      <c r="Z173" s="12"/>
      <c r="AA173" s="12"/>
      <c r="AB173" s="12"/>
      <c r="AC173" s="12"/>
      <c r="AD173" s="12"/>
      <c r="AE173" s="12"/>
      <c r="AR173" s="167" t="s">
        <v>81</v>
      </c>
      <c r="AT173" s="175" t="s">
        <v>74</v>
      </c>
      <c r="AU173" s="175" t="s">
        <v>81</v>
      </c>
      <c r="AY173" s="167" t="s">
        <v>157</v>
      </c>
      <c r="BK173" s="176">
        <f>SUM(BK174:BK178)</f>
        <v>0</v>
      </c>
    </row>
    <row r="174" s="2" customFormat="1" ht="14.4" customHeight="1">
      <c r="A174" s="38"/>
      <c r="B174" s="179"/>
      <c r="C174" s="180" t="s">
        <v>203</v>
      </c>
      <c r="D174" s="180" t="s">
        <v>159</v>
      </c>
      <c r="E174" s="181" t="s">
        <v>204</v>
      </c>
      <c r="F174" s="182" t="s">
        <v>205</v>
      </c>
      <c r="G174" s="183" t="s">
        <v>175</v>
      </c>
      <c r="H174" s="184">
        <v>0.80000000000000004</v>
      </c>
      <c r="I174" s="185"/>
      <c r="J174" s="186">
        <f>ROUND(I174*H174,2)</f>
        <v>0</v>
      </c>
      <c r="K174" s="182" t="s">
        <v>163</v>
      </c>
      <c r="L174" s="39"/>
      <c r="M174" s="187" t="s">
        <v>1</v>
      </c>
      <c r="N174" s="188" t="s">
        <v>40</v>
      </c>
      <c r="O174" s="77"/>
      <c r="P174" s="189">
        <f>O174*H174</f>
        <v>0</v>
      </c>
      <c r="Q174" s="189">
        <v>2.2563399999999998</v>
      </c>
      <c r="R174" s="189">
        <f>Q174*H174</f>
        <v>1.805072</v>
      </c>
      <c r="S174" s="189">
        <v>0</v>
      </c>
      <c r="T174" s="190">
        <f>S174*H174</f>
        <v>0</v>
      </c>
      <c r="U174" s="38"/>
      <c r="V174" s="38"/>
      <c r="W174" s="38"/>
      <c r="X174" s="38"/>
      <c r="Y174" s="38"/>
      <c r="Z174" s="38"/>
      <c r="AA174" s="38"/>
      <c r="AB174" s="38"/>
      <c r="AC174" s="38"/>
      <c r="AD174" s="38"/>
      <c r="AE174" s="38"/>
      <c r="AR174" s="191" t="s">
        <v>164</v>
      </c>
      <c r="AT174" s="191" t="s">
        <v>159</v>
      </c>
      <c r="AU174" s="191" t="s">
        <v>83</v>
      </c>
      <c r="AY174" s="19" t="s">
        <v>157</v>
      </c>
      <c r="BE174" s="192">
        <f>IF(N174="základní",J174,0)</f>
        <v>0</v>
      </c>
      <c r="BF174" s="192">
        <f>IF(N174="snížená",J174,0)</f>
        <v>0</v>
      </c>
      <c r="BG174" s="192">
        <f>IF(N174="zákl. přenesená",J174,0)</f>
        <v>0</v>
      </c>
      <c r="BH174" s="192">
        <f>IF(N174="sníž. přenesená",J174,0)</f>
        <v>0</v>
      </c>
      <c r="BI174" s="192">
        <f>IF(N174="nulová",J174,0)</f>
        <v>0</v>
      </c>
      <c r="BJ174" s="19" t="s">
        <v>81</v>
      </c>
      <c r="BK174" s="192">
        <f>ROUND(I174*H174,2)</f>
        <v>0</v>
      </c>
      <c r="BL174" s="19" t="s">
        <v>164</v>
      </c>
      <c r="BM174" s="191" t="s">
        <v>206</v>
      </c>
    </row>
    <row r="175" s="2" customFormat="1">
      <c r="A175" s="38"/>
      <c r="B175" s="39"/>
      <c r="C175" s="38"/>
      <c r="D175" s="193" t="s">
        <v>166</v>
      </c>
      <c r="E175" s="38"/>
      <c r="F175" s="194" t="s">
        <v>207</v>
      </c>
      <c r="G175" s="38"/>
      <c r="H175" s="38"/>
      <c r="I175" s="195"/>
      <c r="J175" s="38"/>
      <c r="K175" s="38"/>
      <c r="L175" s="39"/>
      <c r="M175" s="196"/>
      <c r="N175" s="197"/>
      <c r="O175" s="77"/>
      <c r="P175" s="77"/>
      <c r="Q175" s="77"/>
      <c r="R175" s="77"/>
      <c r="S175" s="77"/>
      <c r="T175" s="78"/>
      <c r="U175" s="38"/>
      <c r="V175" s="38"/>
      <c r="W175" s="38"/>
      <c r="X175" s="38"/>
      <c r="Y175" s="38"/>
      <c r="Z175" s="38"/>
      <c r="AA175" s="38"/>
      <c r="AB175" s="38"/>
      <c r="AC175" s="38"/>
      <c r="AD175" s="38"/>
      <c r="AE175" s="38"/>
      <c r="AT175" s="19" t="s">
        <v>166</v>
      </c>
      <c r="AU175" s="19" t="s">
        <v>83</v>
      </c>
    </row>
    <row r="176" s="2" customFormat="1">
      <c r="A176" s="38"/>
      <c r="B176" s="39"/>
      <c r="C176" s="38"/>
      <c r="D176" s="193" t="s">
        <v>168</v>
      </c>
      <c r="E176" s="38"/>
      <c r="F176" s="198" t="s">
        <v>169</v>
      </c>
      <c r="G176" s="38"/>
      <c r="H176" s="38"/>
      <c r="I176" s="195"/>
      <c r="J176" s="38"/>
      <c r="K176" s="38"/>
      <c r="L176" s="39"/>
      <c r="M176" s="196"/>
      <c r="N176" s="197"/>
      <c r="O176" s="77"/>
      <c r="P176" s="77"/>
      <c r="Q176" s="77"/>
      <c r="R176" s="77"/>
      <c r="S176" s="77"/>
      <c r="T176" s="78"/>
      <c r="U176" s="38"/>
      <c r="V176" s="38"/>
      <c r="W176" s="38"/>
      <c r="X176" s="38"/>
      <c r="Y176" s="38"/>
      <c r="Z176" s="38"/>
      <c r="AA176" s="38"/>
      <c r="AB176" s="38"/>
      <c r="AC176" s="38"/>
      <c r="AD176" s="38"/>
      <c r="AE176" s="38"/>
      <c r="AT176" s="19" t="s">
        <v>168</v>
      </c>
      <c r="AU176" s="19" t="s">
        <v>83</v>
      </c>
    </row>
    <row r="177" s="13" customFormat="1">
      <c r="A177" s="13"/>
      <c r="B177" s="199"/>
      <c r="C177" s="13"/>
      <c r="D177" s="193" t="s">
        <v>170</v>
      </c>
      <c r="E177" s="200" t="s">
        <v>1</v>
      </c>
      <c r="F177" s="201" t="s">
        <v>208</v>
      </c>
      <c r="G177" s="13"/>
      <c r="H177" s="200" t="s">
        <v>1</v>
      </c>
      <c r="I177" s="202"/>
      <c r="J177" s="13"/>
      <c r="K177" s="13"/>
      <c r="L177" s="199"/>
      <c r="M177" s="203"/>
      <c r="N177" s="204"/>
      <c r="O177" s="204"/>
      <c r="P177" s="204"/>
      <c r="Q177" s="204"/>
      <c r="R177" s="204"/>
      <c r="S177" s="204"/>
      <c r="T177" s="205"/>
      <c r="U177" s="13"/>
      <c r="V177" s="13"/>
      <c r="W177" s="13"/>
      <c r="X177" s="13"/>
      <c r="Y177" s="13"/>
      <c r="Z177" s="13"/>
      <c r="AA177" s="13"/>
      <c r="AB177" s="13"/>
      <c r="AC177" s="13"/>
      <c r="AD177" s="13"/>
      <c r="AE177" s="13"/>
      <c r="AT177" s="200" t="s">
        <v>170</v>
      </c>
      <c r="AU177" s="200" t="s">
        <v>83</v>
      </c>
      <c r="AV177" s="13" t="s">
        <v>81</v>
      </c>
      <c r="AW177" s="13" t="s">
        <v>32</v>
      </c>
      <c r="AX177" s="13" t="s">
        <v>75</v>
      </c>
      <c r="AY177" s="200" t="s">
        <v>157</v>
      </c>
    </row>
    <row r="178" s="14" customFormat="1">
      <c r="A178" s="14"/>
      <c r="B178" s="206"/>
      <c r="C178" s="14"/>
      <c r="D178" s="193" t="s">
        <v>170</v>
      </c>
      <c r="E178" s="207" t="s">
        <v>1</v>
      </c>
      <c r="F178" s="208" t="s">
        <v>209</v>
      </c>
      <c r="G178" s="14"/>
      <c r="H178" s="209">
        <v>0.80000000000000004</v>
      </c>
      <c r="I178" s="210"/>
      <c r="J178" s="14"/>
      <c r="K178" s="14"/>
      <c r="L178" s="206"/>
      <c r="M178" s="211"/>
      <c r="N178" s="212"/>
      <c r="O178" s="212"/>
      <c r="P178" s="212"/>
      <c r="Q178" s="212"/>
      <c r="R178" s="212"/>
      <c r="S178" s="212"/>
      <c r="T178" s="213"/>
      <c r="U178" s="14"/>
      <c r="V178" s="14"/>
      <c r="W178" s="14"/>
      <c r="X178" s="14"/>
      <c r="Y178" s="14"/>
      <c r="Z178" s="14"/>
      <c r="AA178" s="14"/>
      <c r="AB178" s="14"/>
      <c r="AC178" s="14"/>
      <c r="AD178" s="14"/>
      <c r="AE178" s="14"/>
      <c r="AT178" s="207" t="s">
        <v>170</v>
      </c>
      <c r="AU178" s="207" t="s">
        <v>83</v>
      </c>
      <c r="AV178" s="14" t="s">
        <v>83</v>
      </c>
      <c r="AW178" s="14" t="s">
        <v>32</v>
      </c>
      <c r="AX178" s="14" t="s">
        <v>81</v>
      </c>
      <c r="AY178" s="207" t="s">
        <v>157</v>
      </c>
    </row>
    <row r="179" s="12" customFormat="1" ht="22.8" customHeight="1">
      <c r="A179" s="12"/>
      <c r="B179" s="166"/>
      <c r="C179" s="12"/>
      <c r="D179" s="167" t="s">
        <v>74</v>
      </c>
      <c r="E179" s="177" t="s">
        <v>179</v>
      </c>
      <c r="F179" s="177" t="s">
        <v>210</v>
      </c>
      <c r="G179" s="12"/>
      <c r="H179" s="12"/>
      <c r="I179" s="169"/>
      <c r="J179" s="178">
        <f>BK179</f>
        <v>0</v>
      </c>
      <c r="K179" s="12"/>
      <c r="L179" s="166"/>
      <c r="M179" s="171"/>
      <c r="N179" s="172"/>
      <c r="O179" s="172"/>
      <c r="P179" s="173">
        <f>SUM(P180:P222)</f>
        <v>0</v>
      </c>
      <c r="Q179" s="172"/>
      <c r="R179" s="173">
        <f>SUM(R180:R222)</f>
        <v>5.5340045300000007</v>
      </c>
      <c r="S179" s="172"/>
      <c r="T179" s="174">
        <f>SUM(T180:T222)</f>
        <v>0</v>
      </c>
      <c r="U179" s="12"/>
      <c r="V179" s="12"/>
      <c r="W179" s="12"/>
      <c r="X179" s="12"/>
      <c r="Y179" s="12"/>
      <c r="Z179" s="12"/>
      <c r="AA179" s="12"/>
      <c r="AB179" s="12"/>
      <c r="AC179" s="12"/>
      <c r="AD179" s="12"/>
      <c r="AE179" s="12"/>
      <c r="AR179" s="167" t="s">
        <v>81</v>
      </c>
      <c r="AT179" s="175" t="s">
        <v>74</v>
      </c>
      <c r="AU179" s="175" t="s">
        <v>81</v>
      </c>
      <c r="AY179" s="167" t="s">
        <v>157</v>
      </c>
      <c r="BK179" s="176">
        <f>SUM(BK180:BK222)</f>
        <v>0</v>
      </c>
    </row>
    <row r="180" s="2" customFormat="1" ht="37.8" customHeight="1">
      <c r="A180" s="38"/>
      <c r="B180" s="179"/>
      <c r="C180" s="180" t="s">
        <v>198</v>
      </c>
      <c r="D180" s="180" t="s">
        <v>159</v>
      </c>
      <c r="E180" s="181" t="s">
        <v>211</v>
      </c>
      <c r="F180" s="182" t="s">
        <v>212</v>
      </c>
      <c r="G180" s="183" t="s">
        <v>162</v>
      </c>
      <c r="H180" s="184">
        <v>9.1150000000000002</v>
      </c>
      <c r="I180" s="185"/>
      <c r="J180" s="186">
        <f>ROUND(I180*H180,2)</f>
        <v>0</v>
      </c>
      <c r="K180" s="182" t="s">
        <v>163</v>
      </c>
      <c r="L180" s="39"/>
      <c r="M180" s="187" t="s">
        <v>1</v>
      </c>
      <c r="N180" s="188" t="s">
        <v>40</v>
      </c>
      <c r="O180" s="77"/>
      <c r="P180" s="189">
        <f>O180*H180</f>
        <v>0</v>
      </c>
      <c r="Q180" s="189">
        <v>0.23715</v>
      </c>
      <c r="R180" s="189">
        <f>Q180*H180</f>
        <v>2.1616222500000002</v>
      </c>
      <c r="S180" s="189">
        <v>0</v>
      </c>
      <c r="T180" s="190">
        <f>S180*H180</f>
        <v>0</v>
      </c>
      <c r="U180" s="38"/>
      <c r="V180" s="38"/>
      <c r="W180" s="38"/>
      <c r="X180" s="38"/>
      <c r="Y180" s="38"/>
      <c r="Z180" s="38"/>
      <c r="AA180" s="38"/>
      <c r="AB180" s="38"/>
      <c r="AC180" s="38"/>
      <c r="AD180" s="38"/>
      <c r="AE180" s="38"/>
      <c r="AR180" s="191" t="s">
        <v>164</v>
      </c>
      <c r="AT180" s="191" t="s">
        <v>159</v>
      </c>
      <c r="AU180" s="191" t="s">
        <v>83</v>
      </c>
      <c r="AY180" s="19" t="s">
        <v>157</v>
      </c>
      <c r="BE180" s="192">
        <f>IF(N180="základní",J180,0)</f>
        <v>0</v>
      </c>
      <c r="BF180" s="192">
        <f>IF(N180="snížená",J180,0)</f>
        <v>0</v>
      </c>
      <c r="BG180" s="192">
        <f>IF(N180="zákl. přenesená",J180,0)</f>
        <v>0</v>
      </c>
      <c r="BH180" s="192">
        <f>IF(N180="sníž. přenesená",J180,0)</f>
        <v>0</v>
      </c>
      <c r="BI180" s="192">
        <f>IF(N180="nulová",J180,0)</f>
        <v>0</v>
      </c>
      <c r="BJ180" s="19" t="s">
        <v>81</v>
      </c>
      <c r="BK180" s="192">
        <f>ROUND(I180*H180,2)</f>
        <v>0</v>
      </c>
      <c r="BL180" s="19" t="s">
        <v>164</v>
      </c>
      <c r="BM180" s="191" t="s">
        <v>213</v>
      </c>
    </row>
    <row r="181" s="2" customFormat="1">
      <c r="A181" s="38"/>
      <c r="B181" s="39"/>
      <c r="C181" s="38"/>
      <c r="D181" s="193" t="s">
        <v>166</v>
      </c>
      <c r="E181" s="38"/>
      <c r="F181" s="194" t="s">
        <v>214</v>
      </c>
      <c r="G181" s="38"/>
      <c r="H181" s="38"/>
      <c r="I181" s="195"/>
      <c r="J181" s="38"/>
      <c r="K181" s="38"/>
      <c r="L181" s="39"/>
      <c r="M181" s="196"/>
      <c r="N181" s="197"/>
      <c r="O181" s="77"/>
      <c r="P181" s="77"/>
      <c r="Q181" s="77"/>
      <c r="R181" s="77"/>
      <c r="S181" s="77"/>
      <c r="T181" s="78"/>
      <c r="U181" s="38"/>
      <c r="V181" s="38"/>
      <c r="W181" s="38"/>
      <c r="X181" s="38"/>
      <c r="Y181" s="38"/>
      <c r="Z181" s="38"/>
      <c r="AA181" s="38"/>
      <c r="AB181" s="38"/>
      <c r="AC181" s="38"/>
      <c r="AD181" s="38"/>
      <c r="AE181" s="38"/>
      <c r="AT181" s="19" t="s">
        <v>166</v>
      </c>
      <c r="AU181" s="19" t="s">
        <v>83</v>
      </c>
    </row>
    <row r="182" s="2" customFormat="1">
      <c r="A182" s="38"/>
      <c r="B182" s="39"/>
      <c r="C182" s="38"/>
      <c r="D182" s="193" t="s">
        <v>168</v>
      </c>
      <c r="E182" s="38"/>
      <c r="F182" s="198" t="s">
        <v>169</v>
      </c>
      <c r="G182" s="38"/>
      <c r="H182" s="38"/>
      <c r="I182" s="195"/>
      <c r="J182" s="38"/>
      <c r="K182" s="38"/>
      <c r="L182" s="39"/>
      <c r="M182" s="196"/>
      <c r="N182" s="197"/>
      <c r="O182" s="77"/>
      <c r="P182" s="77"/>
      <c r="Q182" s="77"/>
      <c r="R182" s="77"/>
      <c r="S182" s="77"/>
      <c r="T182" s="78"/>
      <c r="U182" s="38"/>
      <c r="V182" s="38"/>
      <c r="W182" s="38"/>
      <c r="X182" s="38"/>
      <c r="Y182" s="38"/>
      <c r="Z182" s="38"/>
      <c r="AA182" s="38"/>
      <c r="AB182" s="38"/>
      <c r="AC182" s="38"/>
      <c r="AD182" s="38"/>
      <c r="AE182" s="38"/>
      <c r="AT182" s="19" t="s">
        <v>168</v>
      </c>
      <c r="AU182" s="19" t="s">
        <v>83</v>
      </c>
    </row>
    <row r="183" s="13" customFormat="1">
      <c r="A183" s="13"/>
      <c r="B183" s="199"/>
      <c r="C183" s="13"/>
      <c r="D183" s="193" t="s">
        <v>170</v>
      </c>
      <c r="E183" s="200" t="s">
        <v>1</v>
      </c>
      <c r="F183" s="201" t="s">
        <v>215</v>
      </c>
      <c r="G183" s="13"/>
      <c r="H183" s="200" t="s">
        <v>1</v>
      </c>
      <c r="I183" s="202"/>
      <c r="J183" s="13"/>
      <c r="K183" s="13"/>
      <c r="L183" s="199"/>
      <c r="M183" s="203"/>
      <c r="N183" s="204"/>
      <c r="O183" s="204"/>
      <c r="P183" s="204"/>
      <c r="Q183" s="204"/>
      <c r="R183" s="204"/>
      <c r="S183" s="204"/>
      <c r="T183" s="205"/>
      <c r="U183" s="13"/>
      <c r="V183" s="13"/>
      <c r="W183" s="13"/>
      <c r="X183" s="13"/>
      <c r="Y183" s="13"/>
      <c r="Z183" s="13"/>
      <c r="AA183" s="13"/>
      <c r="AB183" s="13"/>
      <c r="AC183" s="13"/>
      <c r="AD183" s="13"/>
      <c r="AE183" s="13"/>
      <c r="AT183" s="200" t="s">
        <v>170</v>
      </c>
      <c r="AU183" s="200" t="s">
        <v>83</v>
      </c>
      <c r="AV183" s="13" t="s">
        <v>81</v>
      </c>
      <c r="AW183" s="13" t="s">
        <v>32</v>
      </c>
      <c r="AX183" s="13" t="s">
        <v>75</v>
      </c>
      <c r="AY183" s="200" t="s">
        <v>157</v>
      </c>
    </row>
    <row r="184" s="14" customFormat="1">
      <c r="A184" s="14"/>
      <c r="B184" s="206"/>
      <c r="C184" s="14"/>
      <c r="D184" s="193" t="s">
        <v>170</v>
      </c>
      <c r="E184" s="207" t="s">
        <v>1</v>
      </c>
      <c r="F184" s="208" t="s">
        <v>216</v>
      </c>
      <c r="G184" s="14"/>
      <c r="H184" s="209">
        <v>0.58099999999999996</v>
      </c>
      <c r="I184" s="210"/>
      <c r="J184" s="14"/>
      <c r="K184" s="14"/>
      <c r="L184" s="206"/>
      <c r="M184" s="211"/>
      <c r="N184" s="212"/>
      <c r="O184" s="212"/>
      <c r="P184" s="212"/>
      <c r="Q184" s="212"/>
      <c r="R184" s="212"/>
      <c r="S184" s="212"/>
      <c r="T184" s="213"/>
      <c r="U184" s="14"/>
      <c r="V184" s="14"/>
      <c r="W184" s="14"/>
      <c r="X184" s="14"/>
      <c r="Y184" s="14"/>
      <c r="Z184" s="14"/>
      <c r="AA184" s="14"/>
      <c r="AB184" s="14"/>
      <c r="AC184" s="14"/>
      <c r="AD184" s="14"/>
      <c r="AE184" s="14"/>
      <c r="AT184" s="207" t="s">
        <v>170</v>
      </c>
      <c r="AU184" s="207" t="s">
        <v>83</v>
      </c>
      <c r="AV184" s="14" t="s">
        <v>83</v>
      </c>
      <c r="AW184" s="14" t="s">
        <v>32</v>
      </c>
      <c r="AX184" s="14" t="s">
        <v>75</v>
      </c>
      <c r="AY184" s="207" t="s">
        <v>157</v>
      </c>
    </row>
    <row r="185" s="14" customFormat="1">
      <c r="A185" s="14"/>
      <c r="B185" s="206"/>
      <c r="C185" s="14"/>
      <c r="D185" s="193" t="s">
        <v>170</v>
      </c>
      <c r="E185" s="207" t="s">
        <v>1</v>
      </c>
      <c r="F185" s="208" t="s">
        <v>217</v>
      </c>
      <c r="G185" s="14"/>
      <c r="H185" s="209">
        <v>0.16900000000000001</v>
      </c>
      <c r="I185" s="210"/>
      <c r="J185" s="14"/>
      <c r="K185" s="14"/>
      <c r="L185" s="206"/>
      <c r="M185" s="211"/>
      <c r="N185" s="212"/>
      <c r="O185" s="212"/>
      <c r="P185" s="212"/>
      <c r="Q185" s="212"/>
      <c r="R185" s="212"/>
      <c r="S185" s="212"/>
      <c r="T185" s="213"/>
      <c r="U185" s="14"/>
      <c r="V185" s="14"/>
      <c r="W185" s="14"/>
      <c r="X185" s="14"/>
      <c r="Y185" s="14"/>
      <c r="Z185" s="14"/>
      <c r="AA185" s="14"/>
      <c r="AB185" s="14"/>
      <c r="AC185" s="14"/>
      <c r="AD185" s="14"/>
      <c r="AE185" s="14"/>
      <c r="AT185" s="207" t="s">
        <v>170</v>
      </c>
      <c r="AU185" s="207" t="s">
        <v>83</v>
      </c>
      <c r="AV185" s="14" t="s">
        <v>83</v>
      </c>
      <c r="AW185" s="14" t="s">
        <v>32</v>
      </c>
      <c r="AX185" s="14" t="s">
        <v>75</v>
      </c>
      <c r="AY185" s="207" t="s">
        <v>157</v>
      </c>
    </row>
    <row r="186" s="14" customFormat="1">
      <c r="A186" s="14"/>
      <c r="B186" s="206"/>
      <c r="C186" s="14"/>
      <c r="D186" s="193" t="s">
        <v>170</v>
      </c>
      <c r="E186" s="207" t="s">
        <v>1</v>
      </c>
      <c r="F186" s="208" t="s">
        <v>218</v>
      </c>
      <c r="G186" s="14"/>
      <c r="H186" s="209">
        <v>0.27000000000000002</v>
      </c>
      <c r="I186" s="210"/>
      <c r="J186" s="14"/>
      <c r="K186" s="14"/>
      <c r="L186" s="206"/>
      <c r="M186" s="211"/>
      <c r="N186" s="212"/>
      <c r="O186" s="212"/>
      <c r="P186" s="212"/>
      <c r="Q186" s="212"/>
      <c r="R186" s="212"/>
      <c r="S186" s="212"/>
      <c r="T186" s="213"/>
      <c r="U186" s="14"/>
      <c r="V186" s="14"/>
      <c r="W186" s="14"/>
      <c r="X186" s="14"/>
      <c r="Y186" s="14"/>
      <c r="Z186" s="14"/>
      <c r="AA186" s="14"/>
      <c r="AB186" s="14"/>
      <c r="AC186" s="14"/>
      <c r="AD186" s="14"/>
      <c r="AE186" s="14"/>
      <c r="AT186" s="207" t="s">
        <v>170</v>
      </c>
      <c r="AU186" s="207" t="s">
        <v>83</v>
      </c>
      <c r="AV186" s="14" t="s">
        <v>83</v>
      </c>
      <c r="AW186" s="14" t="s">
        <v>32</v>
      </c>
      <c r="AX186" s="14" t="s">
        <v>75</v>
      </c>
      <c r="AY186" s="207" t="s">
        <v>157</v>
      </c>
    </row>
    <row r="187" s="13" customFormat="1">
      <c r="A187" s="13"/>
      <c r="B187" s="199"/>
      <c r="C187" s="13"/>
      <c r="D187" s="193" t="s">
        <v>170</v>
      </c>
      <c r="E187" s="200" t="s">
        <v>1</v>
      </c>
      <c r="F187" s="201" t="s">
        <v>219</v>
      </c>
      <c r="G187" s="13"/>
      <c r="H187" s="200" t="s">
        <v>1</v>
      </c>
      <c r="I187" s="202"/>
      <c r="J187" s="13"/>
      <c r="K187" s="13"/>
      <c r="L187" s="199"/>
      <c r="M187" s="203"/>
      <c r="N187" s="204"/>
      <c r="O187" s="204"/>
      <c r="P187" s="204"/>
      <c r="Q187" s="204"/>
      <c r="R187" s="204"/>
      <c r="S187" s="204"/>
      <c r="T187" s="205"/>
      <c r="U187" s="13"/>
      <c r="V187" s="13"/>
      <c r="W187" s="13"/>
      <c r="X187" s="13"/>
      <c r="Y187" s="13"/>
      <c r="Z187" s="13"/>
      <c r="AA187" s="13"/>
      <c r="AB187" s="13"/>
      <c r="AC187" s="13"/>
      <c r="AD187" s="13"/>
      <c r="AE187" s="13"/>
      <c r="AT187" s="200" t="s">
        <v>170</v>
      </c>
      <c r="AU187" s="200" t="s">
        <v>83</v>
      </c>
      <c r="AV187" s="13" t="s">
        <v>81</v>
      </c>
      <c r="AW187" s="13" t="s">
        <v>32</v>
      </c>
      <c r="AX187" s="13" t="s">
        <v>75</v>
      </c>
      <c r="AY187" s="200" t="s">
        <v>157</v>
      </c>
    </row>
    <row r="188" s="14" customFormat="1">
      <c r="A188" s="14"/>
      <c r="B188" s="206"/>
      <c r="C188" s="14"/>
      <c r="D188" s="193" t="s">
        <v>170</v>
      </c>
      <c r="E188" s="207" t="s">
        <v>1</v>
      </c>
      <c r="F188" s="208" t="s">
        <v>220</v>
      </c>
      <c r="G188" s="14"/>
      <c r="H188" s="209">
        <v>1.4350000000000001</v>
      </c>
      <c r="I188" s="210"/>
      <c r="J188" s="14"/>
      <c r="K188" s="14"/>
      <c r="L188" s="206"/>
      <c r="M188" s="211"/>
      <c r="N188" s="212"/>
      <c r="O188" s="212"/>
      <c r="P188" s="212"/>
      <c r="Q188" s="212"/>
      <c r="R188" s="212"/>
      <c r="S188" s="212"/>
      <c r="T188" s="213"/>
      <c r="U188" s="14"/>
      <c r="V188" s="14"/>
      <c r="W188" s="14"/>
      <c r="X188" s="14"/>
      <c r="Y188" s="14"/>
      <c r="Z188" s="14"/>
      <c r="AA188" s="14"/>
      <c r="AB188" s="14"/>
      <c r="AC188" s="14"/>
      <c r="AD188" s="14"/>
      <c r="AE188" s="14"/>
      <c r="AT188" s="207" t="s">
        <v>170</v>
      </c>
      <c r="AU188" s="207" t="s">
        <v>83</v>
      </c>
      <c r="AV188" s="14" t="s">
        <v>83</v>
      </c>
      <c r="AW188" s="14" t="s">
        <v>32</v>
      </c>
      <c r="AX188" s="14" t="s">
        <v>75</v>
      </c>
      <c r="AY188" s="207" t="s">
        <v>157</v>
      </c>
    </row>
    <row r="189" s="14" customFormat="1">
      <c r="A189" s="14"/>
      <c r="B189" s="206"/>
      <c r="C189" s="14"/>
      <c r="D189" s="193" t="s">
        <v>170</v>
      </c>
      <c r="E189" s="207" t="s">
        <v>1</v>
      </c>
      <c r="F189" s="208" t="s">
        <v>221</v>
      </c>
      <c r="G189" s="14"/>
      <c r="H189" s="209">
        <v>1.8</v>
      </c>
      <c r="I189" s="210"/>
      <c r="J189" s="14"/>
      <c r="K189" s="14"/>
      <c r="L189" s="206"/>
      <c r="M189" s="211"/>
      <c r="N189" s="212"/>
      <c r="O189" s="212"/>
      <c r="P189" s="212"/>
      <c r="Q189" s="212"/>
      <c r="R189" s="212"/>
      <c r="S189" s="212"/>
      <c r="T189" s="213"/>
      <c r="U189" s="14"/>
      <c r="V189" s="14"/>
      <c r="W189" s="14"/>
      <c r="X189" s="14"/>
      <c r="Y189" s="14"/>
      <c r="Z189" s="14"/>
      <c r="AA189" s="14"/>
      <c r="AB189" s="14"/>
      <c r="AC189" s="14"/>
      <c r="AD189" s="14"/>
      <c r="AE189" s="14"/>
      <c r="AT189" s="207" t="s">
        <v>170</v>
      </c>
      <c r="AU189" s="207" t="s">
        <v>83</v>
      </c>
      <c r="AV189" s="14" t="s">
        <v>83</v>
      </c>
      <c r="AW189" s="14" t="s">
        <v>32</v>
      </c>
      <c r="AX189" s="14" t="s">
        <v>75</v>
      </c>
      <c r="AY189" s="207" t="s">
        <v>157</v>
      </c>
    </row>
    <row r="190" s="14" customFormat="1">
      <c r="A190" s="14"/>
      <c r="B190" s="206"/>
      <c r="C190" s="14"/>
      <c r="D190" s="193" t="s">
        <v>170</v>
      </c>
      <c r="E190" s="207" t="s">
        <v>1</v>
      </c>
      <c r="F190" s="208" t="s">
        <v>222</v>
      </c>
      <c r="G190" s="14"/>
      <c r="H190" s="209">
        <v>1.875</v>
      </c>
      <c r="I190" s="210"/>
      <c r="J190" s="14"/>
      <c r="K190" s="14"/>
      <c r="L190" s="206"/>
      <c r="M190" s="211"/>
      <c r="N190" s="212"/>
      <c r="O190" s="212"/>
      <c r="P190" s="212"/>
      <c r="Q190" s="212"/>
      <c r="R190" s="212"/>
      <c r="S190" s="212"/>
      <c r="T190" s="213"/>
      <c r="U190" s="14"/>
      <c r="V190" s="14"/>
      <c r="W190" s="14"/>
      <c r="X190" s="14"/>
      <c r="Y190" s="14"/>
      <c r="Z190" s="14"/>
      <c r="AA190" s="14"/>
      <c r="AB190" s="14"/>
      <c r="AC190" s="14"/>
      <c r="AD190" s="14"/>
      <c r="AE190" s="14"/>
      <c r="AT190" s="207" t="s">
        <v>170</v>
      </c>
      <c r="AU190" s="207" t="s">
        <v>83</v>
      </c>
      <c r="AV190" s="14" t="s">
        <v>83</v>
      </c>
      <c r="AW190" s="14" t="s">
        <v>32</v>
      </c>
      <c r="AX190" s="14" t="s">
        <v>75</v>
      </c>
      <c r="AY190" s="207" t="s">
        <v>157</v>
      </c>
    </row>
    <row r="191" s="13" customFormat="1">
      <c r="A191" s="13"/>
      <c r="B191" s="199"/>
      <c r="C191" s="13"/>
      <c r="D191" s="193" t="s">
        <v>170</v>
      </c>
      <c r="E191" s="200" t="s">
        <v>1</v>
      </c>
      <c r="F191" s="201" t="s">
        <v>223</v>
      </c>
      <c r="G191" s="13"/>
      <c r="H191" s="200" t="s">
        <v>1</v>
      </c>
      <c r="I191" s="202"/>
      <c r="J191" s="13"/>
      <c r="K191" s="13"/>
      <c r="L191" s="199"/>
      <c r="M191" s="203"/>
      <c r="N191" s="204"/>
      <c r="O191" s="204"/>
      <c r="P191" s="204"/>
      <c r="Q191" s="204"/>
      <c r="R191" s="204"/>
      <c r="S191" s="204"/>
      <c r="T191" s="205"/>
      <c r="U191" s="13"/>
      <c r="V191" s="13"/>
      <c r="W191" s="13"/>
      <c r="X191" s="13"/>
      <c r="Y191" s="13"/>
      <c r="Z191" s="13"/>
      <c r="AA191" s="13"/>
      <c r="AB191" s="13"/>
      <c r="AC191" s="13"/>
      <c r="AD191" s="13"/>
      <c r="AE191" s="13"/>
      <c r="AT191" s="200" t="s">
        <v>170</v>
      </c>
      <c r="AU191" s="200" t="s">
        <v>83</v>
      </c>
      <c r="AV191" s="13" t="s">
        <v>81</v>
      </c>
      <c r="AW191" s="13" t="s">
        <v>32</v>
      </c>
      <c r="AX191" s="13" t="s">
        <v>75</v>
      </c>
      <c r="AY191" s="200" t="s">
        <v>157</v>
      </c>
    </row>
    <row r="192" s="14" customFormat="1">
      <c r="A192" s="14"/>
      <c r="B192" s="206"/>
      <c r="C192" s="14"/>
      <c r="D192" s="193" t="s">
        <v>170</v>
      </c>
      <c r="E192" s="207" t="s">
        <v>1</v>
      </c>
      <c r="F192" s="208" t="s">
        <v>224</v>
      </c>
      <c r="G192" s="14"/>
      <c r="H192" s="209">
        <v>0.71999999999999997</v>
      </c>
      <c r="I192" s="210"/>
      <c r="J192" s="14"/>
      <c r="K192" s="14"/>
      <c r="L192" s="206"/>
      <c r="M192" s="211"/>
      <c r="N192" s="212"/>
      <c r="O192" s="212"/>
      <c r="P192" s="212"/>
      <c r="Q192" s="212"/>
      <c r="R192" s="212"/>
      <c r="S192" s="212"/>
      <c r="T192" s="213"/>
      <c r="U192" s="14"/>
      <c r="V192" s="14"/>
      <c r="W192" s="14"/>
      <c r="X192" s="14"/>
      <c r="Y192" s="14"/>
      <c r="Z192" s="14"/>
      <c r="AA192" s="14"/>
      <c r="AB192" s="14"/>
      <c r="AC192" s="14"/>
      <c r="AD192" s="14"/>
      <c r="AE192" s="14"/>
      <c r="AT192" s="207" t="s">
        <v>170</v>
      </c>
      <c r="AU192" s="207" t="s">
        <v>83</v>
      </c>
      <c r="AV192" s="14" t="s">
        <v>83</v>
      </c>
      <c r="AW192" s="14" t="s">
        <v>32</v>
      </c>
      <c r="AX192" s="14" t="s">
        <v>75</v>
      </c>
      <c r="AY192" s="207" t="s">
        <v>157</v>
      </c>
    </row>
    <row r="193" s="14" customFormat="1">
      <c r="A193" s="14"/>
      <c r="B193" s="206"/>
      <c r="C193" s="14"/>
      <c r="D193" s="193" t="s">
        <v>170</v>
      </c>
      <c r="E193" s="207" t="s">
        <v>1</v>
      </c>
      <c r="F193" s="208" t="s">
        <v>225</v>
      </c>
      <c r="G193" s="14"/>
      <c r="H193" s="209">
        <v>0.23999999999999999</v>
      </c>
      <c r="I193" s="210"/>
      <c r="J193" s="14"/>
      <c r="K193" s="14"/>
      <c r="L193" s="206"/>
      <c r="M193" s="211"/>
      <c r="N193" s="212"/>
      <c r="O193" s="212"/>
      <c r="P193" s="212"/>
      <c r="Q193" s="212"/>
      <c r="R193" s="212"/>
      <c r="S193" s="212"/>
      <c r="T193" s="213"/>
      <c r="U193" s="14"/>
      <c r="V193" s="14"/>
      <c r="W193" s="14"/>
      <c r="X193" s="14"/>
      <c r="Y193" s="14"/>
      <c r="Z193" s="14"/>
      <c r="AA193" s="14"/>
      <c r="AB193" s="14"/>
      <c r="AC193" s="14"/>
      <c r="AD193" s="14"/>
      <c r="AE193" s="14"/>
      <c r="AT193" s="207" t="s">
        <v>170</v>
      </c>
      <c r="AU193" s="207" t="s">
        <v>83</v>
      </c>
      <c r="AV193" s="14" t="s">
        <v>83</v>
      </c>
      <c r="AW193" s="14" t="s">
        <v>32</v>
      </c>
      <c r="AX193" s="14" t="s">
        <v>75</v>
      </c>
      <c r="AY193" s="207" t="s">
        <v>157</v>
      </c>
    </row>
    <row r="194" s="14" customFormat="1">
      <c r="A194" s="14"/>
      <c r="B194" s="206"/>
      <c r="C194" s="14"/>
      <c r="D194" s="193" t="s">
        <v>170</v>
      </c>
      <c r="E194" s="207" t="s">
        <v>1</v>
      </c>
      <c r="F194" s="208" t="s">
        <v>226</v>
      </c>
      <c r="G194" s="14"/>
      <c r="H194" s="209">
        <v>2.0249999999999999</v>
      </c>
      <c r="I194" s="210"/>
      <c r="J194" s="14"/>
      <c r="K194" s="14"/>
      <c r="L194" s="206"/>
      <c r="M194" s="211"/>
      <c r="N194" s="212"/>
      <c r="O194" s="212"/>
      <c r="P194" s="212"/>
      <c r="Q194" s="212"/>
      <c r="R194" s="212"/>
      <c r="S194" s="212"/>
      <c r="T194" s="213"/>
      <c r="U194" s="14"/>
      <c r="V194" s="14"/>
      <c r="W194" s="14"/>
      <c r="X194" s="14"/>
      <c r="Y194" s="14"/>
      <c r="Z194" s="14"/>
      <c r="AA194" s="14"/>
      <c r="AB194" s="14"/>
      <c r="AC194" s="14"/>
      <c r="AD194" s="14"/>
      <c r="AE194" s="14"/>
      <c r="AT194" s="207" t="s">
        <v>170</v>
      </c>
      <c r="AU194" s="207" t="s">
        <v>83</v>
      </c>
      <c r="AV194" s="14" t="s">
        <v>83</v>
      </c>
      <c r="AW194" s="14" t="s">
        <v>32</v>
      </c>
      <c r="AX194" s="14" t="s">
        <v>75</v>
      </c>
      <c r="AY194" s="207" t="s">
        <v>157</v>
      </c>
    </row>
    <row r="195" s="15" customFormat="1">
      <c r="A195" s="15"/>
      <c r="B195" s="224"/>
      <c r="C195" s="15"/>
      <c r="D195" s="193" t="s">
        <v>170</v>
      </c>
      <c r="E195" s="225" t="s">
        <v>1</v>
      </c>
      <c r="F195" s="226" t="s">
        <v>227</v>
      </c>
      <c r="G195" s="15"/>
      <c r="H195" s="227">
        <v>9.1150000000000002</v>
      </c>
      <c r="I195" s="228"/>
      <c r="J195" s="15"/>
      <c r="K195" s="15"/>
      <c r="L195" s="224"/>
      <c r="M195" s="229"/>
      <c r="N195" s="230"/>
      <c r="O195" s="230"/>
      <c r="P195" s="230"/>
      <c r="Q195" s="230"/>
      <c r="R195" s="230"/>
      <c r="S195" s="230"/>
      <c r="T195" s="231"/>
      <c r="U195" s="15"/>
      <c r="V195" s="15"/>
      <c r="W195" s="15"/>
      <c r="X195" s="15"/>
      <c r="Y195" s="15"/>
      <c r="Z195" s="15"/>
      <c r="AA195" s="15"/>
      <c r="AB195" s="15"/>
      <c r="AC195" s="15"/>
      <c r="AD195" s="15"/>
      <c r="AE195" s="15"/>
      <c r="AT195" s="225" t="s">
        <v>170</v>
      </c>
      <c r="AU195" s="225" t="s">
        <v>83</v>
      </c>
      <c r="AV195" s="15" t="s">
        <v>164</v>
      </c>
      <c r="AW195" s="15" t="s">
        <v>32</v>
      </c>
      <c r="AX195" s="15" t="s">
        <v>81</v>
      </c>
      <c r="AY195" s="225" t="s">
        <v>157</v>
      </c>
    </row>
    <row r="196" s="2" customFormat="1" ht="14.4" customHeight="1">
      <c r="A196" s="38"/>
      <c r="B196" s="179"/>
      <c r="C196" s="180" t="s">
        <v>228</v>
      </c>
      <c r="D196" s="180" t="s">
        <v>159</v>
      </c>
      <c r="E196" s="181" t="s">
        <v>229</v>
      </c>
      <c r="F196" s="182" t="s">
        <v>230</v>
      </c>
      <c r="G196" s="183" t="s">
        <v>231</v>
      </c>
      <c r="H196" s="184">
        <v>5</v>
      </c>
      <c r="I196" s="185"/>
      <c r="J196" s="186">
        <f>ROUND(I196*H196,2)</f>
        <v>0</v>
      </c>
      <c r="K196" s="182" t="s">
        <v>1</v>
      </c>
      <c r="L196" s="39"/>
      <c r="M196" s="187" t="s">
        <v>1</v>
      </c>
      <c r="N196" s="188" t="s">
        <v>40</v>
      </c>
      <c r="O196" s="77"/>
      <c r="P196" s="189">
        <f>O196*H196</f>
        <v>0</v>
      </c>
      <c r="Q196" s="189">
        <v>0.017559999999999999</v>
      </c>
      <c r="R196" s="189">
        <f>Q196*H196</f>
        <v>0.087799999999999989</v>
      </c>
      <c r="S196" s="189">
        <v>0</v>
      </c>
      <c r="T196" s="190">
        <f>S196*H196</f>
        <v>0</v>
      </c>
      <c r="U196" s="38"/>
      <c r="V196" s="38"/>
      <c r="W196" s="38"/>
      <c r="X196" s="38"/>
      <c r="Y196" s="38"/>
      <c r="Z196" s="38"/>
      <c r="AA196" s="38"/>
      <c r="AB196" s="38"/>
      <c r="AC196" s="38"/>
      <c r="AD196" s="38"/>
      <c r="AE196" s="38"/>
      <c r="AR196" s="191" t="s">
        <v>164</v>
      </c>
      <c r="AT196" s="191" t="s">
        <v>159</v>
      </c>
      <c r="AU196" s="191" t="s">
        <v>83</v>
      </c>
      <c r="AY196" s="19" t="s">
        <v>157</v>
      </c>
      <c r="BE196" s="192">
        <f>IF(N196="základní",J196,0)</f>
        <v>0</v>
      </c>
      <c r="BF196" s="192">
        <f>IF(N196="snížená",J196,0)</f>
        <v>0</v>
      </c>
      <c r="BG196" s="192">
        <f>IF(N196="zákl. přenesená",J196,0)</f>
        <v>0</v>
      </c>
      <c r="BH196" s="192">
        <f>IF(N196="sníž. přenesená",J196,0)</f>
        <v>0</v>
      </c>
      <c r="BI196" s="192">
        <f>IF(N196="nulová",J196,0)</f>
        <v>0</v>
      </c>
      <c r="BJ196" s="19" t="s">
        <v>81</v>
      </c>
      <c r="BK196" s="192">
        <f>ROUND(I196*H196,2)</f>
        <v>0</v>
      </c>
      <c r="BL196" s="19" t="s">
        <v>164</v>
      </c>
      <c r="BM196" s="191" t="s">
        <v>232</v>
      </c>
    </row>
    <row r="197" s="2" customFormat="1">
      <c r="A197" s="38"/>
      <c r="B197" s="39"/>
      <c r="C197" s="38"/>
      <c r="D197" s="193" t="s">
        <v>166</v>
      </c>
      <c r="E197" s="38"/>
      <c r="F197" s="194" t="s">
        <v>233</v>
      </c>
      <c r="G197" s="38"/>
      <c r="H197" s="38"/>
      <c r="I197" s="195"/>
      <c r="J197" s="38"/>
      <c r="K197" s="38"/>
      <c r="L197" s="39"/>
      <c r="M197" s="196"/>
      <c r="N197" s="197"/>
      <c r="O197" s="77"/>
      <c r="P197" s="77"/>
      <c r="Q197" s="77"/>
      <c r="R197" s="77"/>
      <c r="S197" s="77"/>
      <c r="T197" s="78"/>
      <c r="U197" s="38"/>
      <c r="V197" s="38"/>
      <c r="W197" s="38"/>
      <c r="X197" s="38"/>
      <c r="Y197" s="38"/>
      <c r="Z197" s="38"/>
      <c r="AA197" s="38"/>
      <c r="AB197" s="38"/>
      <c r="AC197" s="38"/>
      <c r="AD197" s="38"/>
      <c r="AE197" s="38"/>
      <c r="AT197" s="19" t="s">
        <v>166</v>
      </c>
      <c r="AU197" s="19" t="s">
        <v>83</v>
      </c>
    </row>
    <row r="198" s="2" customFormat="1">
      <c r="A198" s="38"/>
      <c r="B198" s="39"/>
      <c r="C198" s="38"/>
      <c r="D198" s="193" t="s">
        <v>168</v>
      </c>
      <c r="E198" s="38"/>
      <c r="F198" s="198" t="s">
        <v>169</v>
      </c>
      <c r="G198" s="38"/>
      <c r="H198" s="38"/>
      <c r="I198" s="195"/>
      <c r="J198" s="38"/>
      <c r="K198" s="38"/>
      <c r="L198" s="39"/>
      <c r="M198" s="196"/>
      <c r="N198" s="197"/>
      <c r="O198" s="77"/>
      <c r="P198" s="77"/>
      <c r="Q198" s="77"/>
      <c r="R198" s="77"/>
      <c r="S198" s="77"/>
      <c r="T198" s="78"/>
      <c r="U198" s="38"/>
      <c r="V198" s="38"/>
      <c r="W198" s="38"/>
      <c r="X198" s="38"/>
      <c r="Y198" s="38"/>
      <c r="Z198" s="38"/>
      <c r="AA198" s="38"/>
      <c r="AB198" s="38"/>
      <c r="AC198" s="38"/>
      <c r="AD198" s="38"/>
      <c r="AE198" s="38"/>
      <c r="AT198" s="19" t="s">
        <v>168</v>
      </c>
      <c r="AU198" s="19" t="s">
        <v>83</v>
      </c>
    </row>
    <row r="199" s="14" customFormat="1">
      <c r="A199" s="14"/>
      <c r="B199" s="206"/>
      <c r="C199" s="14"/>
      <c r="D199" s="193" t="s">
        <v>170</v>
      </c>
      <c r="E199" s="207" t="s">
        <v>1</v>
      </c>
      <c r="F199" s="208" t="s">
        <v>187</v>
      </c>
      <c r="G199" s="14"/>
      <c r="H199" s="209">
        <v>5</v>
      </c>
      <c r="I199" s="210"/>
      <c r="J199" s="14"/>
      <c r="K199" s="14"/>
      <c r="L199" s="206"/>
      <c r="M199" s="211"/>
      <c r="N199" s="212"/>
      <c r="O199" s="212"/>
      <c r="P199" s="212"/>
      <c r="Q199" s="212"/>
      <c r="R199" s="212"/>
      <c r="S199" s="212"/>
      <c r="T199" s="213"/>
      <c r="U199" s="14"/>
      <c r="V199" s="14"/>
      <c r="W199" s="14"/>
      <c r="X199" s="14"/>
      <c r="Y199" s="14"/>
      <c r="Z199" s="14"/>
      <c r="AA199" s="14"/>
      <c r="AB199" s="14"/>
      <c r="AC199" s="14"/>
      <c r="AD199" s="14"/>
      <c r="AE199" s="14"/>
      <c r="AT199" s="207" t="s">
        <v>170</v>
      </c>
      <c r="AU199" s="207" t="s">
        <v>83</v>
      </c>
      <c r="AV199" s="14" t="s">
        <v>83</v>
      </c>
      <c r="AW199" s="14" t="s">
        <v>32</v>
      </c>
      <c r="AX199" s="14" t="s">
        <v>81</v>
      </c>
      <c r="AY199" s="207" t="s">
        <v>157</v>
      </c>
    </row>
    <row r="200" s="2" customFormat="1" ht="24.15" customHeight="1">
      <c r="A200" s="38"/>
      <c r="B200" s="179"/>
      <c r="C200" s="180" t="s">
        <v>234</v>
      </c>
      <c r="D200" s="180" t="s">
        <v>159</v>
      </c>
      <c r="E200" s="181" t="s">
        <v>235</v>
      </c>
      <c r="F200" s="182" t="s">
        <v>236</v>
      </c>
      <c r="G200" s="183" t="s">
        <v>197</v>
      </c>
      <c r="H200" s="184">
        <v>0.48699999999999999</v>
      </c>
      <c r="I200" s="185"/>
      <c r="J200" s="186">
        <f>ROUND(I200*H200,2)</f>
        <v>0</v>
      </c>
      <c r="K200" s="182" t="s">
        <v>163</v>
      </c>
      <c r="L200" s="39"/>
      <c r="M200" s="187" t="s">
        <v>1</v>
      </c>
      <c r="N200" s="188" t="s">
        <v>40</v>
      </c>
      <c r="O200" s="77"/>
      <c r="P200" s="189">
        <f>O200*H200</f>
        <v>0</v>
      </c>
      <c r="Q200" s="189">
        <v>1.0900000000000001</v>
      </c>
      <c r="R200" s="189">
        <f>Q200*H200</f>
        <v>0.53083000000000002</v>
      </c>
      <c r="S200" s="189">
        <v>0</v>
      </c>
      <c r="T200" s="190">
        <f>S200*H200</f>
        <v>0</v>
      </c>
      <c r="U200" s="38"/>
      <c r="V200" s="38"/>
      <c r="W200" s="38"/>
      <c r="X200" s="38"/>
      <c r="Y200" s="38"/>
      <c r="Z200" s="38"/>
      <c r="AA200" s="38"/>
      <c r="AB200" s="38"/>
      <c r="AC200" s="38"/>
      <c r="AD200" s="38"/>
      <c r="AE200" s="38"/>
      <c r="AR200" s="191" t="s">
        <v>164</v>
      </c>
      <c r="AT200" s="191" t="s">
        <v>159</v>
      </c>
      <c r="AU200" s="191" t="s">
        <v>83</v>
      </c>
      <c r="AY200" s="19" t="s">
        <v>157</v>
      </c>
      <c r="BE200" s="192">
        <f>IF(N200="základní",J200,0)</f>
        <v>0</v>
      </c>
      <c r="BF200" s="192">
        <f>IF(N200="snížená",J200,0)</f>
        <v>0</v>
      </c>
      <c r="BG200" s="192">
        <f>IF(N200="zákl. přenesená",J200,0)</f>
        <v>0</v>
      </c>
      <c r="BH200" s="192">
        <f>IF(N200="sníž. přenesená",J200,0)</f>
        <v>0</v>
      </c>
      <c r="BI200" s="192">
        <f>IF(N200="nulová",J200,0)</f>
        <v>0</v>
      </c>
      <c r="BJ200" s="19" t="s">
        <v>81</v>
      </c>
      <c r="BK200" s="192">
        <f>ROUND(I200*H200,2)</f>
        <v>0</v>
      </c>
      <c r="BL200" s="19" t="s">
        <v>164</v>
      </c>
      <c r="BM200" s="191" t="s">
        <v>237</v>
      </c>
    </row>
    <row r="201" s="2" customFormat="1">
      <c r="A201" s="38"/>
      <c r="B201" s="39"/>
      <c r="C201" s="38"/>
      <c r="D201" s="193" t="s">
        <v>166</v>
      </c>
      <c r="E201" s="38"/>
      <c r="F201" s="194" t="s">
        <v>238</v>
      </c>
      <c r="G201" s="38"/>
      <c r="H201" s="38"/>
      <c r="I201" s="195"/>
      <c r="J201" s="38"/>
      <c r="K201" s="38"/>
      <c r="L201" s="39"/>
      <c r="M201" s="196"/>
      <c r="N201" s="197"/>
      <c r="O201" s="77"/>
      <c r="P201" s="77"/>
      <c r="Q201" s="77"/>
      <c r="R201" s="77"/>
      <c r="S201" s="77"/>
      <c r="T201" s="78"/>
      <c r="U201" s="38"/>
      <c r="V201" s="38"/>
      <c r="W201" s="38"/>
      <c r="X201" s="38"/>
      <c r="Y201" s="38"/>
      <c r="Z201" s="38"/>
      <c r="AA201" s="38"/>
      <c r="AB201" s="38"/>
      <c r="AC201" s="38"/>
      <c r="AD201" s="38"/>
      <c r="AE201" s="38"/>
      <c r="AT201" s="19" t="s">
        <v>166</v>
      </c>
      <c r="AU201" s="19" t="s">
        <v>83</v>
      </c>
    </row>
    <row r="202" s="13" customFormat="1">
      <c r="A202" s="13"/>
      <c r="B202" s="199"/>
      <c r="C202" s="13"/>
      <c r="D202" s="193" t="s">
        <v>170</v>
      </c>
      <c r="E202" s="200" t="s">
        <v>1</v>
      </c>
      <c r="F202" s="201" t="s">
        <v>239</v>
      </c>
      <c r="G202" s="13"/>
      <c r="H202" s="200" t="s">
        <v>1</v>
      </c>
      <c r="I202" s="202"/>
      <c r="J202" s="13"/>
      <c r="K202" s="13"/>
      <c r="L202" s="199"/>
      <c r="M202" s="203"/>
      <c r="N202" s="204"/>
      <c r="O202" s="204"/>
      <c r="P202" s="204"/>
      <c r="Q202" s="204"/>
      <c r="R202" s="204"/>
      <c r="S202" s="204"/>
      <c r="T202" s="205"/>
      <c r="U202" s="13"/>
      <c r="V202" s="13"/>
      <c r="W202" s="13"/>
      <c r="X202" s="13"/>
      <c r="Y202" s="13"/>
      <c r="Z202" s="13"/>
      <c r="AA202" s="13"/>
      <c r="AB202" s="13"/>
      <c r="AC202" s="13"/>
      <c r="AD202" s="13"/>
      <c r="AE202" s="13"/>
      <c r="AT202" s="200" t="s">
        <v>170</v>
      </c>
      <c r="AU202" s="200" t="s">
        <v>83</v>
      </c>
      <c r="AV202" s="13" t="s">
        <v>81</v>
      </c>
      <c r="AW202" s="13" t="s">
        <v>32</v>
      </c>
      <c r="AX202" s="13" t="s">
        <v>75</v>
      </c>
      <c r="AY202" s="200" t="s">
        <v>157</v>
      </c>
    </row>
    <row r="203" s="14" customFormat="1">
      <c r="A203" s="14"/>
      <c r="B203" s="206"/>
      <c r="C203" s="14"/>
      <c r="D203" s="193" t="s">
        <v>170</v>
      </c>
      <c r="E203" s="207" t="s">
        <v>1</v>
      </c>
      <c r="F203" s="208" t="s">
        <v>240</v>
      </c>
      <c r="G203" s="14"/>
      <c r="H203" s="209">
        <v>0.27200000000000002</v>
      </c>
      <c r="I203" s="210"/>
      <c r="J203" s="14"/>
      <c r="K203" s="14"/>
      <c r="L203" s="206"/>
      <c r="M203" s="211"/>
      <c r="N203" s="212"/>
      <c r="O203" s="212"/>
      <c r="P203" s="212"/>
      <c r="Q203" s="212"/>
      <c r="R203" s="212"/>
      <c r="S203" s="212"/>
      <c r="T203" s="213"/>
      <c r="U203" s="14"/>
      <c r="V203" s="14"/>
      <c r="W203" s="14"/>
      <c r="X203" s="14"/>
      <c r="Y203" s="14"/>
      <c r="Z203" s="14"/>
      <c r="AA203" s="14"/>
      <c r="AB203" s="14"/>
      <c r="AC203" s="14"/>
      <c r="AD203" s="14"/>
      <c r="AE203" s="14"/>
      <c r="AT203" s="207" t="s">
        <v>170</v>
      </c>
      <c r="AU203" s="207" t="s">
        <v>83</v>
      </c>
      <c r="AV203" s="14" t="s">
        <v>83</v>
      </c>
      <c r="AW203" s="14" t="s">
        <v>32</v>
      </c>
      <c r="AX203" s="14" t="s">
        <v>75</v>
      </c>
      <c r="AY203" s="207" t="s">
        <v>157</v>
      </c>
    </row>
    <row r="204" s="14" customFormat="1">
      <c r="A204" s="14"/>
      <c r="B204" s="206"/>
      <c r="C204" s="14"/>
      <c r="D204" s="193" t="s">
        <v>170</v>
      </c>
      <c r="E204" s="207" t="s">
        <v>1</v>
      </c>
      <c r="F204" s="208" t="s">
        <v>241</v>
      </c>
      <c r="G204" s="14"/>
      <c r="H204" s="209">
        <v>0.091999999999999998</v>
      </c>
      <c r="I204" s="210"/>
      <c r="J204" s="14"/>
      <c r="K204" s="14"/>
      <c r="L204" s="206"/>
      <c r="M204" s="211"/>
      <c r="N204" s="212"/>
      <c r="O204" s="212"/>
      <c r="P204" s="212"/>
      <c r="Q204" s="212"/>
      <c r="R204" s="212"/>
      <c r="S204" s="212"/>
      <c r="T204" s="213"/>
      <c r="U204" s="14"/>
      <c r="V204" s="14"/>
      <c r="W204" s="14"/>
      <c r="X204" s="14"/>
      <c r="Y204" s="14"/>
      <c r="Z204" s="14"/>
      <c r="AA204" s="14"/>
      <c r="AB204" s="14"/>
      <c r="AC204" s="14"/>
      <c r="AD204" s="14"/>
      <c r="AE204" s="14"/>
      <c r="AT204" s="207" t="s">
        <v>170</v>
      </c>
      <c r="AU204" s="207" t="s">
        <v>83</v>
      </c>
      <c r="AV204" s="14" t="s">
        <v>83</v>
      </c>
      <c r="AW204" s="14" t="s">
        <v>32</v>
      </c>
      <c r="AX204" s="14" t="s">
        <v>75</v>
      </c>
      <c r="AY204" s="207" t="s">
        <v>157</v>
      </c>
    </row>
    <row r="205" s="14" customFormat="1">
      <c r="A205" s="14"/>
      <c r="B205" s="206"/>
      <c r="C205" s="14"/>
      <c r="D205" s="193" t="s">
        <v>170</v>
      </c>
      <c r="E205" s="207" t="s">
        <v>1</v>
      </c>
      <c r="F205" s="208" t="s">
        <v>242</v>
      </c>
      <c r="G205" s="14"/>
      <c r="H205" s="209">
        <v>0.085999999999999993</v>
      </c>
      <c r="I205" s="210"/>
      <c r="J205" s="14"/>
      <c r="K205" s="14"/>
      <c r="L205" s="206"/>
      <c r="M205" s="211"/>
      <c r="N205" s="212"/>
      <c r="O205" s="212"/>
      <c r="P205" s="212"/>
      <c r="Q205" s="212"/>
      <c r="R205" s="212"/>
      <c r="S205" s="212"/>
      <c r="T205" s="213"/>
      <c r="U205" s="14"/>
      <c r="V205" s="14"/>
      <c r="W205" s="14"/>
      <c r="X205" s="14"/>
      <c r="Y205" s="14"/>
      <c r="Z205" s="14"/>
      <c r="AA205" s="14"/>
      <c r="AB205" s="14"/>
      <c r="AC205" s="14"/>
      <c r="AD205" s="14"/>
      <c r="AE205" s="14"/>
      <c r="AT205" s="207" t="s">
        <v>170</v>
      </c>
      <c r="AU205" s="207" t="s">
        <v>83</v>
      </c>
      <c r="AV205" s="14" t="s">
        <v>83</v>
      </c>
      <c r="AW205" s="14" t="s">
        <v>32</v>
      </c>
      <c r="AX205" s="14" t="s">
        <v>75</v>
      </c>
      <c r="AY205" s="207" t="s">
        <v>157</v>
      </c>
    </row>
    <row r="206" s="14" customFormat="1">
      <c r="A206" s="14"/>
      <c r="B206" s="206"/>
      <c r="C206" s="14"/>
      <c r="D206" s="193" t="s">
        <v>170</v>
      </c>
      <c r="E206" s="207" t="s">
        <v>1</v>
      </c>
      <c r="F206" s="208" t="s">
        <v>243</v>
      </c>
      <c r="G206" s="14"/>
      <c r="H206" s="209">
        <v>0.036999999999999998</v>
      </c>
      <c r="I206" s="210"/>
      <c r="J206" s="14"/>
      <c r="K206" s="14"/>
      <c r="L206" s="206"/>
      <c r="M206" s="211"/>
      <c r="N206" s="212"/>
      <c r="O206" s="212"/>
      <c r="P206" s="212"/>
      <c r="Q206" s="212"/>
      <c r="R206" s="212"/>
      <c r="S206" s="212"/>
      <c r="T206" s="213"/>
      <c r="U206" s="14"/>
      <c r="V206" s="14"/>
      <c r="W206" s="14"/>
      <c r="X206" s="14"/>
      <c r="Y206" s="14"/>
      <c r="Z206" s="14"/>
      <c r="AA206" s="14"/>
      <c r="AB206" s="14"/>
      <c r="AC206" s="14"/>
      <c r="AD206" s="14"/>
      <c r="AE206" s="14"/>
      <c r="AT206" s="207" t="s">
        <v>170</v>
      </c>
      <c r="AU206" s="207" t="s">
        <v>83</v>
      </c>
      <c r="AV206" s="14" t="s">
        <v>83</v>
      </c>
      <c r="AW206" s="14" t="s">
        <v>32</v>
      </c>
      <c r="AX206" s="14" t="s">
        <v>75</v>
      </c>
      <c r="AY206" s="207" t="s">
        <v>157</v>
      </c>
    </row>
    <row r="207" s="15" customFormat="1">
      <c r="A207" s="15"/>
      <c r="B207" s="224"/>
      <c r="C207" s="15"/>
      <c r="D207" s="193" t="s">
        <v>170</v>
      </c>
      <c r="E207" s="225" t="s">
        <v>1</v>
      </c>
      <c r="F207" s="226" t="s">
        <v>227</v>
      </c>
      <c r="G207" s="15"/>
      <c r="H207" s="227">
        <v>0.48699999999999993</v>
      </c>
      <c r="I207" s="228"/>
      <c r="J207" s="15"/>
      <c r="K207" s="15"/>
      <c r="L207" s="224"/>
      <c r="M207" s="229"/>
      <c r="N207" s="230"/>
      <c r="O207" s="230"/>
      <c r="P207" s="230"/>
      <c r="Q207" s="230"/>
      <c r="R207" s="230"/>
      <c r="S207" s="230"/>
      <c r="T207" s="231"/>
      <c r="U207" s="15"/>
      <c r="V207" s="15"/>
      <c r="W207" s="15"/>
      <c r="X207" s="15"/>
      <c r="Y207" s="15"/>
      <c r="Z207" s="15"/>
      <c r="AA207" s="15"/>
      <c r="AB207" s="15"/>
      <c r="AC207" s="15"/>
      <c r="AD207" s="15"/>
      <c r="AE207" s="15"/>
      <c r="AT207" s="225" t="s">
        <v>170</v>
      </c>
      <c r="AU207" s="225" t="s">
        <v>83</v>
      </c>
      <c r="AV207" s="15" t="s">
        <v>164</v>
      </c>
      <c r="AW207" s="15" t="s">
        <v>32</v>
      </c>
      <c r="AX207" s="15" t="s">
        <v>81</v>
      </c>
      <c r="AY207" s="225" t="s">
        <v>157</v>
      </c>
    </row>
    <row r="208" s="2" customFormat="1" ht="24.15" customHeight="1">
      <c r="A208" s="38"/>
      <c r="B208" s="179"/>
      <c r="C208" s="180" t="s">
        <v>244</v>
      </c>
      <c r="D208" s="180" t="s">
        <v>159</v>
      </c>
      <c r="E208" s="181" t="s">
        <v>245</v>
      </c>
      <c r="F208" s="182" t="s">
        <v>246</v>
      </c>
      <c r="G208" s="183" t="s">
        <v>162</v>
      </c>
      <c r="H208" s="184">
        <v>35.283999999999999</v>
      </c>
      <c r="I208" s="185"/>
      <c r="J208" s="186">
        <f>ROUND(I208*H208,2)</f>
        <v>0</v>
      </c>
      <c r="K208" s="182" t="s">
        <v>163</v>
      </c>
      <c r="L208" s="39"/>
      <c r="M208" s="187" t="s">
        <v>1</v>
      </c>
      <c r="N208" s="188" t="s">
        <v>40</v>
      </c>
      <c r="O208" s="77"/>
      <c r="P208" s="189">
        <f>O208*H208</f>
        <v>0</v>
      </c>
      <c r="Q208" s="189">
        <v>0.069169999999999995</v>
      </c>
      <c r="R208" s="189">
        <f>Q208*H208</f>
        <v>2.4405942799999996</v>
      </c>
      <c r="S208" s="189">
        <v>0</v>
      </c>
      <c r="T208" s="190">
        <f>S208*H208</f>
        <v>0</v>
      </c>
      <c r="U208" s="38"/>
      <c r="V208" s="38"/>
      <c r="W208" s="38"/>
      <c r="X208" s="38"/>
      <c r="Y208" s="38"/>
      <c r="Z208" s="38"/>
      <c r="AA208" s="38"/>
      <c r="AB208" s="38"/>
      <c r="AC208" s="38"/>
      <c r="AD208" s="38"/>
      <c r="AE208" s="38"/>
      <c r="AR208" s="191" t="s">
        <v>164</v>
      </c>
      <c r="AT208" s="191" t="s">
        <v>159</v>
      </c>
      <c r="AU208" s="191" t="s">
        <v>83</v>
      </c>
      <c r="AY208" s="19" t="s">
        <v>157</v>
      </c>
      <c r="BE208" s="192">
        <f>IF(N208="základní",J208,0)</f>
        <v>0</v>
      </c>
      <c r="BF208" s="192">
        <f>IF(N208="snížená",J208,0)</f>
        <v>0</v>
      </c>
      <c r="BG208" s="192">
        <f>IF(N208="zákl. přenesená",J208,0)</f>
        <v>0</v>
      </c>
      <c r="BH208" s="192">
        <f>IF(N208="sníž. přenesená",J208,0)</f>
        <v>0</v>
      </c>
      <c r="BI208" s="192">
        <f>IF(N208="nulová",J208,0)</f>
        <v>0</v>
      </c>
      <c r="BJ208" s="19" t="s">
        <v>81</v>
      </c>
      <c r="BK208" s="192">
        <f>ROUND(I208*H208,2)</f>
        <v>0</v>
      </c>
      <c r="BL208" s="19" t="s">
        <v>164</v>
      </c>
      <c r="BM208" s="191" t="s">
        <v>247</v>
      </c>
    </row>
    <row r="209" s="2" customFormat="1">
      <c r="A209" s="38"/>
      <c r="B209" s="39"/>
      <c r="C209" s="38"/>
      <c r="D209" s="193" t="s">
        <v>166</v>
      </c>
      <c r="E209" s="38"/>
      <c r="F209" s="194" t="s">
        <v>248</v>
      </c>
      <c r="G209" s="38"/>
      <c r="H209" s="38"/>
      <c r="I209" s="195"/>
      <c r="J209" s="38"/>
      <c r="K209" s="38"/>
      <c r="L209" s="39"/>
      <c r="M209" s="196"/>
      <c r="N209" s="197"/>
      <c r="O209" s="77"/>
      <c r="P209" s="77"/>
      <c r="Q209" s="77"/>
      <c r="R209" s="77"/>
      <c r="S209" s="77"/>
      <c r="T209" s="78"/>
      <c r="U209" s="38"/>
      <c r="V209" s="38"/>
      <c r="W209" s="38"/>
      <c r="X209" s="38"/>
      <c r="Y209" s="38"/>
      <c r="Z209" s="38"/>
      <c r="AA209" s="38"/>
      <c r="AB209" s="38"/>
      <c r="AC209" s="38"/>
      <c r="AD209" s="38"/>
      <c r="AE209" s="38"/>
      <c r="AT209" s="19" t="s">
        <v>166</v>
      </c>
      <c r="AU209" s="19" t="s">
        <v>83</v>
      </c>
    </row>
    <row r="210" s="2" customFormat="1">
      <c r="A210" s="38"/>
      <c r="B210" s="39"/>
      <c r="C210" s="38"/>
      <c r="D210" s="193" t="s">
        <v>168</v>
      </c>
      <c r="E210" s="38"/>
      <c r="F210" s="198" t="s">
        <v>169</v>
      </c>
      <c r="G210" s="38"/>
      <c r="H210" s="38"/>
      <c r="I210" s="195"/>
      <c r="J210" s="38"/>
      <c r="K210" s="38"/>
      <c r="L210" s="39"/>
      <c r="M210" s="196"/>
      <c r="N210" s="197"/>
      <c r="O210" s="77"/>
      <c r="P210" s="77"/>
      <c r="Q210" s="77"/>
      <c r="R210" s="77"/>
      <c r="S210" s="77"/>
      <c r="T210" s="78"/>
      <c r="U210" s="38"/>
      <c r="V210" s="38"/>
      <c r="W210" s="38"/>
      <c r="X210" s="38"/>
      <c r="Y210" s="38"/>
      <c r="Z210" s="38"/>
      <c r="AA210" s="38"/>
      <c r="AB210" s="38"/>
      <c r="AC210" s="38"/>
      <c r="AD210" s="38"/>
      <c r="AE210" s="38"/>
      <c r="AT210" s="19" t="s">
        <v>168</v>
      </c>
      <c r="AU210" s="19" t="s">
        <v>83</v>
      </c>
    </row>
    <row r="211" s="14" customFormat="1">
      <c r="A211" s="14"/>
      <c r="B211" s="206"/>
      <c r="C211" s="14"/>
      <c r="D211" s="193" t="s">
        <v>170</v>
      </c>
      <c r="E211" s="207" t="s">
        <v>1</v>
      </c>
      <c r="F211" s="208" t="s">
        <v>249</v>
      </c>
      <c r="G211" s="14"/>
      <c r="H211" s="209">
        <v>42.770000000000003</v>
      </c>
      <c r="I211" s="210"/>
      <c r="J211" s="14"/>
      <c r="K211" s="14"/>
      <c r="L211" s="206"/>
      <c r="M211" s="211"/>
      <c r="N211" s="212"/>
      <c r="O211" s="212"/>
      <c r="P211" s="212"/>
      <c r="Q211" s="212"/>
      <c r="R211" s="212"/>
      <c r="S211" s="212"/>
      <c r="T211" s="213"/>
      <c r="U211" s="14"/>
      <c r="V211" s="14"/>
      <c r="W211" s="14"/>
      <c r="X211" s="14"/>
      <c r="Y211" s="14"/>
      <c r="Z211" s="14"/>
      <c r="AA211" s="14"/>
      <c r="AB211" s="14"/>
      <c r="AC211" s="14"/>
      <c r="AD211" s="14"/>
      <c r="AE211" s="14"/>
      <c r="AT211" s="207" t="s">
        <v>170</v>
      </c>
      <c r="AU211" s="207" t="s">
        <v>83</v>
      </c>
      <c r="AV211" s="14" t="s">
        <v>83</v>
      </c>
      <c r="AW211" s="14" t="s">
        <v>32</v>
      </c>
      <c r="AX211" s="14" t="s">
        <v>75</v>
      </c>
      <c r="AY211" s="207" t="s">
        <v>157</v>
      </c>
    </row>
    <row r="212" s="14" customFormat="1">
      <c r="A212" s="14"/>
      <c r="B212" s="206"/>
      <c r="C212" s="14"/>
      <c r="D212" s="193" t="s">
        <v>170</v>
      </c>
      <c r="E212" s="207" t="s">
        <v>1</v>
      </c>
      <c r="F212" s="208" t="s">
        <v>250</v>
      </c>
      <c r="G212" s="14"/>
      <c r="H212" s="209">
        <v>-2.758</v>
      </c>
      <c r="I212" s="210"/>
      <c r="J212" s="14"/>
      <c r="K212" s="14"/>
      <c r="L212" s="206"/>
      <c r="M212" s="211"/>
      <c r="N212" s="212"/>
      <c r="O212" s="212"/>
      <c r="P212" s="212"/>
      <c r="Q212" s="212"/>
      <c r="R212" s="212"/>
      <c r="S212" s="212"/>
      <c r="T212" s="213"/>
      <c r="U212" s="14"/>
      <c r="V212" s="14"/>
      <c r="W212" s="14"/>
      <c r="X212" s="14"/>
      <c r="Y212" s="14"/>
      <c r="Z212" s="14"/>
      <c r="AA212" s="14"/>
      <c r="AB212" s="14"/>
      <c r="AC212" s="14"/>
      <c r="AD212" s="14"/>
      <c r="AE212" s="14"/>
      <c r="AT212" s="207" t="s">
        <v>170</v>
      </c>
      <c r="AU212" s="207" t="s">
        <v>83</v>
      </c>
      <c r="AV212" s="14" t="s">
        <v>83</v>
      </c>
      <c r="AW212" s="14" t="s">
        <v>32</v>
      </c>
      <c r="AX212" s="14" t="s">
        <v>75</v>
      </c>
      <c r="AY212" s="207" t="s">
        <v>157</v>
      </c>
    </row>
    <row r="213" s="14" customFormat="1">
      <c r="A213" s="14"/>
      <c r="B213" s="206"/>
      <c r="C213" s="14"/>
      <c r="D213" s="193" t="s">
        <v>170</v>
      </c>
      <c r="E213" s="207" t="s">
        <v>1</v>
      </c>
      <c r="F213" s="208" t="s">
        <v>251</v>
      </c>
      <c r="G213" s="14"/>
      <c r="H213" s="209">
        <v>-4.7279999999999998</v>
      </c>
      <c r="I213" s="210"/>
      <c r="J213" s="14"/>
      <c r="K213" s="14"/>
      <c r="L213" s="206"/>
      <c r="M213" s="211"/>
      <c r="N213" s="212"/>
      <c r="O213" s="212"/>
      <c r="P213" s="212"/>
      <c r="Q213" s="212"/>
      <c r="R213" s="212"/>
      <c r="S213" s="212"/>
      <c r="T213" s="213"/>
      <c r="U213" s="14"/>
      <c r="V213" s="14"/>
      <c r="W213" s="14"/>
      <c r="X213" s="14"/>
      <c r="Y213" s="14"/>
      <c r="Z213" s="14"/>
      <c r="AA213" s="14"/>
      <c r="AB213" s="14"/>
      <c r="AC213" s="14"/>
      <c r="AD213" s="14"/>
      <c r="AE213" s="14"/>
      <c r="AT213" s="207" t="s">
        <v>170</v>
      </c>
      <c r="AU213" s="207" t="s">
        <v>83</v>
      </c>
      <c r="AV213" s="14" t="s">
        <v>83</v>
      </c>
      <c r="AW213" s="14" t="s">
        <v>32</v>
      </c>
      <c r="AX213" s="14" t="s">
        <v>75</v>
      </c>
      <c r="AY213" s="207" t="s">
        <v>157</v>
      </c>
    </row>
    <row r="214" s="15" customFormat="1">
      <c r="A214" s="15"/>
      <c r="B214" s="224"/>
      <c r="C214" s="15"/>
      <c r="D214" s="193" t="s">
        <v>170</v>
      </c>
      <c r="E214" s="225" t="s">
        <v>1</v>
      </c>
      <c r="F214" s="226" t="s">
        <v>227</v>
      </c>
      <c r="G214" s="15"/>
      <c r="H214" s="227">
        <v>35.283999999999999</v>
      </c>
      <c r="I214" s="228"/>
      <c r="J214" s="15"/>
      <c r="K214" s="15"/>
      <c r="L214" s="224"/>
      <c r="M214" s="229"/>
      <c r="N214" s="230"/>
      <c r="O214" s="230"/>
      <c r="P214" s="230"/>
      <c r="Q214" s="230"/>
      <c r="R214" s="230"/>
      <c r="S214" s="230"/>
      <c r="T214" s="231"/>
      <c r="U214" s="15"/>
      <c r="V214" s="15"/>
      <c r="W214" s="15"/>
      <c r="X214" s="15"/>
      <c r="Y214" s="15"/>
      <c r="Z214" s="15"/>
      <c r="AA214" s="15"/>
      <c r="AB214" s="15"/>
      <c r="AC214" s="15"/>
      <c r="AD214" s="15"/>
      <c r="AE214" s="15"/>
      <c r="AT214" s="225" t="s">
        <v>170</v>
      </c>
      <c r="AU214" s="225" t="s">
        <v>83</v>
      </c>
      <c r="AV214" s="15" t="s">
        <v>164</v>
      </c>
      <c r="AW214" s="15" t="s">
        <v>32</v>
      </c>
      <c r="AX214" s="15" t="s">
        <v>81</v>
      </c>
      <c r="AY214" s="225" t="s">
        <v>157</v>
      </c>
    </row>
    <row r="215" s="2" customFormat="1" ht="24.15" customHeight="1">
      <c r="A215" s="38"/>
      <c r="B215" s="179"/>
      <c r="C215" s="180" t="s">
        <v>252</v>
      </c>
      <c r="D215" s="180" t="s">
        <v>159</v>
      </c>
      <c r="E215" s="181" t="s">
        <v>253</v>
      </c>
      <c r="F215" s="182" t="s">
        <v>254</v>
      </c>
      <c r="G215" s="183" t="s">
        <v>162</v>
      </c>
      <c r="H215" s="184">
        <v>3</v>
      </c>
      <c r="I215" s="185"/>
      <c r="J215" s="186">
        <f>ROUND(I215*H215,2)</f>
        <v>0</v>
      </c>
      <c r="K215" s="182" t="s">
        <v>163</v>
      </c>
      <c r="L215" s="39"/>
      <c r="M215" s="187" t="s">
        <v>1</v>
      </c>
      <c r="N215" s="188" t="s">
        <v>40</v>
      </c>
      <c r="O215" s="77"/>
      <c r="P215" s="189">
        <f>O215*H215</f>
        <v>0</v>
      </c>
      <c r="Q215" s="189">
        <v>0.10325</v>
      </c>
      <c r="R215" s="189">
        <f>Q215*H215</f>
        <v>0.30974999999999997</v>
      </c>
      <c r="S215" s="189">
        <v>0</v>
      </c>
      <c r="T215" s="190">
        <f>S215*H215</f>
        <v>0</v>
      </c>
      <c r="U215" s="38"/>
      <c r="V215" s="38"/>
      <c r="W215" s="38"/>
      <c r="X215" s="38"/>
      <c r="Y215" s="38"/>
      <c r="Z215" s="38"/>
      <c r="AA215" s="38"/>
      <c r="AB215" s="38"/>
      <c r="AC215" s="38"/>
      <c r="AD215" s="38"/>
      <c r="AE215" s="38"/>
      <c r="AR215" s="191" t="s">
        <v>164</v>
      </c>
      <c r="AT215" s="191" t="s">
        <v>159</v>
      </c>
      <c r="AU215" s="191" t="s">
        <v>83</v>
      </c>
      <c r="AY215" s="19" t="s">
        <v>157</v>
      </c>
      <c r="BE215" s="192">
        <f>IF(N215="základní",J215,0)</f>
        <v>0</v>
      </c>
      <c r="BF215" s="192">
        <f>IF(N215="snížená",J215,0)</f>
        <v>0</v>
      </c>
      <c r="BG215" s="192">
        <f>IF(N215="zákl. přenesená",J215,0)</f>
        <v>0</v>
      </c>
      <c r="BH215" s="192">
        <f>IF(N215="sníž. přenesená",J215,0)</f>
        <v>0</v>
      </c>
      <c r="BI215" s="192">
        <f>IF(N215="nulová",J215,0)</f>
        <v>0</v>
      </c>
      <c r="BJ215" s="19" t="s">
        <v>81</v>
      </c>
      <c r="BK215" s="192">
        <f>ROUND(I215*H215,2)</f>
        <v>0</v>
      </c>
      <c r="BL215" s="19" t="s">
        <v>164</v>
      </c>
      <c r="BM215" s="191" t="s">
        <v>255</v>
      </c>
    </row>
    <row r="216" s="2" customFormat="1">
      <c r="A216" s="38"/>
      <c r="B216" s="39"/>
      <c r="C216" s="38"/>
      <c r="D216" s="193" t="s">
        <v>166</v>
      </c>
      <c r="E216" s="38"/>
      <c r="F216" s="194" t="s">
        <v>256</v>
      </c>
      <c r="G216" s="38"/>
      <c r="H216" s="38"/>
      <c r="I216" s="195"/>
      <c r="J216" s="38"/>
      <c r="K216" s="38"/>
      <c r="L216" s="39"/>
      <c r="M216" s="196"/>
      <c r="N216" s="197"/>
      <c r="O216" s="77"/>
      <c r="P216" s="77"/>
      <c r="Q216" s="77"/>
      <c r="R216" s="77"/>
      <c r="S216" s="77"/>
      <c r="T216" s="78"/>
      <c r="U216" s="38"/>
      <c r="V216" s="38"/>
      <c r="W216" s="38"/>
      <c r="X216" s="38"/>
      <c r="Y216" s="38"/>
      <c r="Z216" s="38"/>
      <c r="AA216" s="38"/>
      <c r="AB216" s="38"/>
      <c r="AC216" s="38"/>
      <c r="AD216" s="38"/>
      <c r="AE216" s="38"/>
      <c r="AT216" s="19" t="s">
        <v>166</v>
      </c>
      <c r="AU216" s="19" t="s">
        <v>83</v>
      </c>
    </row>
    <row r="217" s="2" customFormat="1">
      <c r="A217" s="38"/>
      <c r="B217" s="39"/>
      <c r="C217" s="38"/>
      <c r="D217" s="193" t="s">
        <v>168</v>
      </c>
      <c r="E217" s="38"/>
      <c r="F217" s="198" t="s">
        <v>169</v>
      </c>
      <c r="G217" s="38"/>
      <c r="H217" s="38"/>
      <c r="I217" s="195"/>
      <c r="J217" s="38"/>
      <c r="K217" s="38"/>
      <c r="L217" s="39"/>
      <c r="M217" s="196"/>
      <c r="N217" s="197"/>
      <c r="O217" s="77"/>
      <c r="P217" s="77"/>
      <c r="Q217" s="77"/>
      <c r="R217" s="77"/>
      <c r="S217" s="77"/>
      <c r="T217" s="78"/>
      <c r="U217" s="38"/>
      <c r="V217" s="38"/>
      <c r="W217" s="38"/>
      <c r="X217" s="38"/>
      <c r="Y217" s="38"/>
      <c r="Z217" s="38"/>
      <c r="AA217" s="38"/>
      <c r="AB217" s="38"/>
      <c r="AC217" s="38"/>
      <c r="AD217" s="38"/>
      <c r="AE217" s="38"/>
      <c r="AT217" s="19" t="s">
        <v>168</v>
      </c>
      <c r="AU217" s="19" t="s">
        <v>83</v>
      </c>
    </row>
    <row r="218" s="14" customFormat="1">
      <c r="A218" s="14"/>
      <c r="B218" s="206"/>
      <c r="C218" s="14"/>
      <c r="D218" s="193" t="s">
        <v>170</v>
      </c>
      <c r="E218" s="207" t="s">
        <v>1</v>
      </c>
      <c r="F218" s="208" t="s">
        <v>257</v>
      </c>
      <c r="G218" s="14"/>
      <c r="H218" s="209">
        <v>3</v>
      </c>
      <c r="I218" s="210"/>
      <c r="J218" s="14"/>
      <c r="K218" s="14"/>
      <c r="L218" s="206"/>
      <c r="M218" s="211"/>
      <c r="N218" s="212"/>
      <c r="O218" s="212"/>
      <c r="P218" s="212"/>
      <c r="Q218" s="212"/>
      <c r="R218" s="212"/>
      <c r="S218" s="212"/>
      <c r="T218" s="213"/>
      <c r="U218" s="14"/>
      <c r="V218" s="14"/>
      <c r="W218" s="14"/>
      <c r="X218" s="14"/>
      <c r="Y218" s="14"/>
      <c r="Z218" s="14"/>
      <c r="AA218" s="14"/>
      <c r="AB218" s="14"/>
      <c r="AC218" s="14"/>
      <c r="AD218" s="14"/>
      <c r="AE218" s="14"/>
      <c r="AT218" s="207" t="s">
        <v>170</v>
      </c>
      <c r="AU218" s="207" t="s">
        <v>83</v>
      </c>
      <c r="AV218" s="14" t="s">
        <v>83</v>
      </c>
      <c r="AW218" s="14" t="s">
        <v>32</v>
      </c>
      <c r="AX218" s="14" t="s">
        <v>81</v>
      </c>
      <c r="AY218" s="207" t="s">
        <v>157</v>
      </c>
    </row>
    <row r="219" s="2" customFormat="1" ht="24.15" customHeight="1">
      <c r="A219" s="38"/>
      <c r="B219" s="179"/>
      <c r="C219" s="180" t="s">
        <v>258</v>
      </c>
      <c r="D219" s="180" t="s">
        <v>159</v>
      </c>
      <c r="E219" s="181" t="s">
        <v>259</v>
      </c>
      <c r="F219" s="182" t="s">
        <v>260</v>
      </c>
      <c r="G219" s="183" t="s">
        <v>261</v>
      </c>
      <c r="H219" s="184">
        <v>28.399999999999999</v>
      </c>
      <c r="I219" s="185"/>
      <c r="J219" s="186">
        <f>ROUND(I219*H219,2)</f>
        <v>0</v>
      </c>
      <c r="K219" s="182" t="s">
        <v>163</v>
      </c>
      <c r="L219" s="39"/>
      <c r="M219" s="187" t="s">
        <v>1</v>
      </c>
      <c r="N219" s="188" t="s">
        <v>40</v>
      </c>
      <c r="O219" s="77"/>
      <c r="P219" s="189">
        <f>O219*H219</f>
        <v>0</v>
      </c>
      <c r="Q219" s="189">
        <v>0.00012</v>
      </c>
      <c r="R219" s="189">
        <f>Q219*H219</f>
        <v>0.003408</v>
      </c>
      <c r="S219" s="189">
        <v>0</v>
      </c>
      <c r="T219" s="190">
        <f>S219*H219</f>
        <v>0</v>
      </c>
      <c r="U219" s="38"/>
      <c r="V219" s="38"/>
      <c r="W219" s="38"/>
      <c r="X219" s="38"/>
      <c r="Y219" s="38"/>
      <c r="Z219" s="38"/>
      <c r="AA219" s="38"/>
      <c r="AB219" s="38"/>
      <c r="AC219" s="38"/>
      <c r="AD219" s="38"/>
      <c r="AE219" s="38"/>
      <c r="AR219" s="191" t="s">
        <v>164</v>
      </c>
      <c r="AT219" s="191" t="s">
        <v>159</v>
      </c>
      <c r="AU219" s="191" t="s">
        <v>83</v>
      </c>
      <c r="AY219" s="19" t="s">
        <v>157</v>
      </c>
      <c r="BE219" s="192">
        <f>IF(N219="základní",J219,0)</f>
        <v>0</v>
      </c>
      <c r="BF219" s="192">
        <f>IF(N219="snížená",J219,0)</f>
        <v>0</v>
      </c>
      <c r="BG219" s="192">
        <f>IF(N219="zákl. přenesená",J219,0)</f>
        <v>0</v>
      </c>
      <c r="BH219" s="192">
        <f>IF(N219="sníž. přenesená",J219,0)</f>
        <v>0</v>
      </c>
      <c r="BI219" s="192">
        <f>IF(N219="nulová",J219,0)</f>
        <v>0</v>
      </c>
      <c r="BJ219" s="19" t="s">
        <v>81</v>
      </c>
      <c r="BK219" s="192">
        <f>ROUND(I219*H219,2)</f>
        <v>0</v>
      </c>
      <c r="BL219" s="19" t="s">
        <v>164</v>
      </c>
      <c r="BM219" s="191" t="s">
        <v>262</v>
      </c>
    </row>
    <row r="220" s="2" customFormat="1">
      <c r="A220" s="38"/>
      <c r="B220" s="39"/>
      <c r="C220" s="38"/>
      <c r="D220" s="193" t="s">
        <v>166</v>
      </c>
      <c r="E220" s="38"/>
      <c r="F220" s="194" t="s">
        <v>263</v>
      </c>
      <c r="G220" s="38"/>
      <c r="H220" s="38"/>
      <c r="I220" s="195"/>
      <c r="J220" s="38"/>
      <c r="K220" s="38"/>
      <c r="L220" s="39"/>
      <c r="M220" s="196"/>
      <c r="N220" s="197"/>
      <c r="O220" s="77"/>
      <c r="P220" s="77"/>
      <c r="Q220" s="77"/>
      <c r="R220" s="77"/>
      <c r="S220" s="77"/>
      <c r="T220" s="78"/>
      <c r="U220" s="38"/>
      <c r="V220" s="38"/>
      <c r="W220" s="38"/>
      <c r="X220" s="38"/>
      <c r="Y220" s="38"/>
      <c r="Z220" s="38"/>
      <c r="AA220" s="38"/>
      <c r="AB220" s="38"/>
      <c r="AC220" s="38"/>
      <c r="AD220" s="38"/>
      <c r="AE220" s="38"/>
      <c r="AT220" s="19" t="s">
        <v>166</v>
      </c>
      <c r="AU220" s="19" t="s">
        <v>83</v>
      </c>
    </row>
    <row r="221" s="2" customFormat="1">
      <c r="A221" s="38"/>
      <c r="B221" s="39"/>
      <c r="C221" s="38"/>
      <c r="D221" s="193" t="s">
        <v>168</v>
      </c>
      <c r="E221" s="38"/>
      <c r="F221" s="198" t="s">
        <v>169</v>
      </c>
      <c r="G221" s="38"/>
      <c r="H221" s="38"/>
      <c r="I221" s="195"/>
      <c r="J221" s="38"/>
      <c r="K221" s="38"/>
      <c r="L221" s="39"/>
      <c r="M221" s="196"/>
      <c r="N221" s="197"/>
      <c r="O221" s="77"/>
      <c r="P221" s="77"/>
      <c r="Q221" s="77"/>
      <c r="R221" s="77"/>
      <c r="S221" s="77"/>
      <c r="T221" s="78"/>
      <c r="U221" s="38"/>
      <c r="V221" s="38"/>
      <c r="W221" s="38"/>
      <c r="X221" s="38"/>
      <c r="Y221" s="38"/>
      <c r="Z221" s="38"/>
      <c r="AA221" s="38"/>
      <c r="AB221" s="38"/>
      <c r="AC221" s="38"/>
      <c r="AD221" s="38"/>
      <c r="AE221" s="38"/>
      <c r="AT221" s="19" t="s">
        <v>168</v>
      </c>
      <c r="AU221" s="19" t="s">
        <v>83</v>
      </c>
    </row>
    <row r="222" s="14" customFormat="1">
      <c r="A222" s="14"/>
      <c r="B222" s="206"/>
      <c r="C222" s="14"/>
      <c r="D222" s="193" t="s">
        <v>170</v>
      </c>
      <c r="E222" s="207" t="s">
        <v>1</v>
      </c>
      <c r="F222" s="208" t="s">
        <v>264</v>
      </c>
      <c r="G222" s="14"/>
      <c r="H222" s="209">
        <v>28.399999999999999</v>
      </c>
      <c r="I222" s="210"/>
      <c r="J222" s="14"/>
      <c r="K222" s="14"/>
      <c r="L222" s="206"/>
      <c r="M222" s="211"/>
      <c r="N222" s="212"/>
      <c r="O222" s="212"/>
      <c r="P222" s="212"/>
      <c r="Q222" s="212"/>
      <c r="R222" s="212"/>
      <c r="S222" s="212"/>
      <c r="T222" s="213"/>
      <c r="U222" s="14"/>
      <c r="V222" s="14"/>
      <c r="W222" s="14"/>
      <c r="X222" s="14"/>
      <c r="Y222" s="14"/>
      <c r="Z222" s="14"/>
      <c r="AA222" s="14"/>
      <c r="AB222" s="14"/>
      <c r="AC222" s="14"/>
      <c r="AD222" s="14"/>
      <c r="AE222" s="14"/>
      <c r="AT222" s="207" t="s">
        <v>170</v>
      </c>
      <c r="AU222" s="207" t="s">
        <v>83</v>
      </c>
      <c r="AV222" s="14" t="s">
        <v>83</v>
      </c>
      <c r="AW222" s="14" t="s">
        <v>32</v>
      </c>
      <c r="AX222" s="14" t="s">
        <v>81</v>
      </c>
      <c r="AY222" s="207" t="s">
        <v>157</v>
      </c>
    </row>
    <row r="223" s="12" customFormat="1" ht="22.8" customHeight="1">
      <c r="A223" s="12"/>
      <c r="B223" s="166"/>
      <c r="C223" s="12"/>
      <c r="D223" s="167" t="s">
        <v>74</v>
      </c>
      <c r="E223" s="177" t="s">
        <v>187</v>
      </c>
      <c r="F223" s="177" t="s">
        <v>265</v>
      </c>
      <c r="G223" s="12"/>
      <c r="H223" s="12"/>
      <c r="I223" s="169"/>
      <c r="J223" s="178">
        <f>BK223</f>
        <v>0</v>
      </c>
      <c r="K223" s="12"/>
      <c r="L223" s="166"/>
      <c r="M223" s="171"/>
      <c r="N223" s="172"/>
      <c r="O223" s="172"/>
      <c r="P223" s="173">
        <f>SUM(P224:P235)</f>
        <v>0</v>
      </c>
      <c r="Q223" s="172"/>
      <c r="R223" s="173">
        <f>SUM(R224:R235)</f>
        <v>2.9234629999999999</v>
      </c>
      <c r="S223" s="172"/>
      <c r="T223" s="174">
        <f>SUM(T224:T235)</f>
        <v>0</v>
      </c>
      <c r="U223" s="12"/>
      <c r="V223" s="12"/>
      <c r="W223" s="12"/>
      <c r="X223" s="12"/>
      <c r="Y223" s="12"/>
      <c r="Z223" s="12"/>
      <c r="AA223" s="12"/>
      <c r="AB223" s="12"/>
      <c r="AC223" s="12"/>
      <c r="AD223" s="12"/>
      <c r="AE223" s="12"/>
      <c r="AR223" s="167" t="s">
        <v>81</v>
      </c>
      <c r="AT223" s="175" t="s">
        <v>74</v>
      </c>
      <c r="AU223" s="175" t="s">
        <v>81</v>
      </c>
      <c r="AY223" s="167" t="s">
        <v>157</v>
      </c>
      <c r="BK223" s="176">
        <f>SUM(BK224:BK235)</f>
        <v>0</v>
      </c>
    </row>
    <row r="224" s="2" customFormat="1" ht="14.4" customHeight="1">
      <c r="A224" s="38"/>
      <c r="B224" s="179"/>
      <c r="C224" s="180" t="s">
        <v>266</v>
      </c>
      <c r="D224" s="180" t="s">
        <v>159</v>
      </c>
      <c r="E224" s="181" t="s">
        <v>267</v>
      </c>
      <c r="F224" s="182" t="s">
        <v>268</v>
      </c>
      <c r="G224" s="183" t="s">
        <v>162</v>
      </c>
      <c r="H224" s="184">
        <v>18.175000000000001</v>
      </c>
      <c r="I224" s="185"/>
      <c r="J224" s="186">
        <f>ROUND(I224*H224,2)</f>
        <v>0</v>
      </c>
      <c r="K224" s="182" t="s">
        <v>163</v>
      </c>
      <c r="L224" s="39"/>
      <c r="M224" s="187" t="s">
        <v>1</v>
      </c>
      <c r="N224" s="188" t="s">
        <v>40</v>
      </c>
      <c r="O224" s="77"/>
      <c r="P224" s="189">
        <f>O224*H224</f>
        <v>0</v>
      </c>
      <c r="Q224" s="189">
        <v>0</v>
      </c>
      <c r="R224" s="189">
        <f>Q224*H224</f>
        <v>0</v>
      </c>
      <c r="S224" s="189">
        <v>0</v>
      </c>
      <c r="T224" s="190">
        <f>S224*H224</f>
        <v>0</v>
      </c>
      <c r="U224" s="38"/>
      <c r="V224" s="38"/>
      <c r="W224" s="38"/>
      <c r="X224" s="38"/>
      <c r="Y224" s="38"/>
      <c r="Z224" s="38"/>
      <c r="AA224" s="38"/>
      <c r="AB224" s="38"/>
      <c r="AC224" s="38"/>
      <c r="AD224" s="38"/>
      <c r="AE224" s="38"/>
      <c r="AR224" s="191" t="s">
        <v>164</v>
      </c>
      <c r="AT224" s="191" t="s">
        <v>159</v>
      </c>
      <c r="AU224" s="191" t="s">
        <v>83</v>
      </c>
      <c r="AY224" s="19" t="s">
        <v>157</v>
      </c>
      <c r="BE224" s="192">
        <f>IF(N224="základní",J224,0)</f>
        <v>0</v>
      </c>
      <c r="BF224" s="192">
        <f>IF(N224="snížená",J224,0)</f>
        <v>0</v>
      </c>
      <c r="BG224" s="192">
        <f>IF(N224="zákl. přenesená",J224,0)</f>
        <v>0</v>
      </c>
      <c r="BH224" s="192">
        <f>IF(N224="sníž. přenesená",J224,0)</f>
        <v>0</v>
      </c>
      <c r="BI224" s="192">
        <f>IF(N224="nulová",J224,0)</f>
        <v>0</v>
      </c>
      <c r="BJ224" s="19" t="s">
        <v>81</v>
      </c>
      <c r="BK224" s="192">
        <f>ROUND(I224*H224,2)</f>
        <v>0</v>
      </c>
      <c r="BL224" s="19" t="s">
        <v>164</v>
      </c>
      <c r="BM224" s="191" t="s">
        <v>269</v>
      </c>
    </row>
    <row r="225" s="2" customFormat="1">
      <c r="A225" s="38"/>
      <c r="B225" s="39"/>
      <c r="C225" s="38"/>
      <c r="D225" s="193" t="s">
        <v>166</v>
      </c>
      <c r="E225" s="38"/>
      <c r="F225" s="194" t="s">
        <v>270</v>
      </c>
      <c r="G225" s="38"/>
      <c r="H225" s="38"/>
      <c r="I225" s="195"/>
      <c r="J225" s="38"/>
      <c r="K225" s="38"/>
      <c r="L225" s="39"/>
      <c r="M225" s="196"/>
      <c r="N225" s="197"/>
      <c r="O225" s="77"/>
      <c r="P225" s="77"/>
      <c r="Q225" s="77"/>
      <c r="R225" s="77"/>
      <c r="S225" s="77"/>
      <c r="T225" s="78"/>
      <c r="U225" s="38"/>
      <c r="V225" s="38"/>
      <c r="W225" s="38"/>
      <c r="X225" s="38"/>
      <c r="Y225" s="38"/>
      <c r="Z225" s="38"/>
      <c r="AA225" s="38"/>
      <c r="AB225" s="38"/>
      <c r="AC225" s="38"/>
      <c r="AD225" s="38"/>
      <c r="AE225" s="38"/>
      <c r="AT225" s="19" t="s">
        <v>166</v>
      </c>
      <c r="AU225" s="19" t="s">
        <v>83</v>
      </c>
    </row>
    <row r="226" s="2" customFormat="1" ht="24.15" customHeight="1">
      <c r="A226" s="38"/>
      <c r="B226" s="179"/>
      <c r="C226" s="180" t="s">
        <v>8</v>
      </c>
      <c r="D226" s="180" t="s">
        <v>159</v>
      </c>
      <c r="E226" s="181" t="s">
        <v>271</v>
      </c>
      <c r="F226" s="182" t="s">
        <v>272</v>
      </c>
      <c r="G226" s="183" t="s">
        <v>162</v>
      </c>
      <c r="H226" s="184">
        <v>18.175000000000001</v>
      </c>
      <c r="I226" s="185"/>
      <c r="J226" s="186">
        <f>ROUND(I226*H226,2)</f>
        <v>0</v>
      </c>
      <c r="K226" s="182" t="s">
        <v>163</v>
      </c>
      <c r="L226" s="39"/>
      <c r="M226" s="187" t="s">
        <v>1</v>
      </c>
      <c r="N226" s="188" t="s">
        <v>40</v>
      </c>
      <c r="O226" s="77"/>
      <c r="P226" s="189">
        <f>O226*H226</f>
        <v>0</v>
      </c>
      <c r="Q226" s="189">
        <v>0.10100000000000001</v>
      </c>
      <c r="R226" s="189">
        <f>Q226*H226</f>
        <v>1.8356750000000002</v>
      </c>
      <c r="S226" s="189">
        <v>0</v>
      </c>
      <c r="T226" s="190">
        <f>S226*H226</f>
        <v>0</v>
      </c>
      <c r="U226" s="38"/>
      <c r="V226" s="38"/>
      <c r="W226" s="38"/>
      <c r="X226" s="38"/>
      <c r="Y226" s="38"/>
      <c r="Z226" s="38"/>
      <c r="AA226" s="38"/>
      <c r="AB226" s="38"/>
      <c r="AC226" s="38"/>
      <c r="AD226" s="38"/>
      <c r="AE226" s="38"/>
      <c r="AR226" s="191" t="s">
        <v>164</v>
      </c>
      <c r="AT226" s="191" t="s">
        <v>159</v>
      </c>
      <c r="AU226" s="191" t="s">
        <v>83</v>
      </c>
      <c r="AY226" s="19" t="s">
        <v>157</v>
      </c>
      <c r="BE226" s="192">
        <f>IF(N226="základní",J226,0)</f>
        <v>0</v>
      </c>
      <c r="BF226" s="192">
        <f>IF(N226="snížená",J226,0)</f>
        <v>0</v>
      </c>
      <c r="BG226" s="192">
        <f>IF(N226="zákl. přenesená",J226,0)</f>
        <v>0</v>
      </c>
      <c r="BH226" s="192">
        <f>IF(N226="sníž. přenesená",J226,0)</f>
        <v>0</v>
      </c>
      <c r="BI226" s="192">
        <f>IF(N226="nulová",J226,0)</f>
        <v>0</v>
      </c>
      <c r="BJ226" s="19" t="s">
        <v>81</v>
      </c>
      <c r="BK226" s="192">
        <f>ROUND(I226*H226,2)</f>
        <v>0</v>
      </c>
      <c r="BL226" s="19" t="s">
        <v>164</v>
      </c>
      <c r="BM226" s="191" t="s">
        <v>273</v>
      </c>
    </row>
    <row r="227" s="2" customFormat="1">
      <c r="A227" s="38"/>
      <c r="B227" s="39"/>
      <c r="C227" s="38"/>
      <c r="D227" s="193" t="s">
        <v>166</v>
      </c>
      <c r="E227" s="38"/>
      <c r="F227" s="194" t="s">
        <v>274</v>
      </c>
      <c r="G227" s="38"/>
      <c r="H227" s="38"/>
      <c r="I227" s="195"/>
      <c r="J227" s="38"/>
      <c r="K227" s="38"/>
      <c r="L227" s="39"/>
      <c r="M227" s="196"/>
      <c r="N227" s="197"/>
      <c r="O227" s="77"/>
      <c r="P227" s="77"/>
      <c r="Q227" s="77"/>
      <c r="R227" s="77"/>
      <c r="S227" s="77"/>
      <c r="T227" s="78"/>
      <c r="U227" s="38"/>
      <c r="V227" s="38"/>
      <c r="W227" s="38"/>
      <c r="X227" s="38"/>
      <c r="Y227" s="38"/>
      <c r="Z227" s="38"/>
      <c r="AA227" s="38"/>
      <c r="AB227" s="38"/>
      <c r="AC227" s="38"/>
      <c r="AD227" s="38"/>
      <c r="AE227" s="38"/>
      <c r="AT227" s="19" t="s">
        <v>166</v>
      </c>
      <c r="AU227" s="19" t="s">
        <v>83</v>
      </c>
    </row>
    <row r="228" s="2" customFormat="1">
      <c r="A228" s="38"/>
      <c r="B228" s="39"/>
      <c r="C228" s="38"/>
      <c r="D228" s="193" t="s">
        <v>168</v>
      </c>
      <c r="E228" s="38"/>
      <c r="F228" s="198" t="s">
        <v>169</v>
      </c>
      <c r="G228" s="38"/>
      <c r="H228" s="38"/>
      <c r="I228" s="195"/>
      <c r="J228" s="38"/>
      <c r="K228" s="38"/>
      <c r="L228" s="39"/>
      <c r="M228" s="196"/>
      <c r="N228" s="197"/>
      <c r="O228" s="77"/>
      <c r="P228" s="77"/>
      <c r="Q228" s="77"/>
      <c r="R228" s="77"/>
      <c r="S228" s="77"/>
      <c r="T228" s="78"/>
      <c r="U228" s="38"/>
      <c r="V228" s="38"/>
      <c r="W228" s="38"/>
      <c r="X228" s="38"/>
      <c r="Y228" s="38"/>
      <c r="Z228" s="38"/>
      <c r="AA228" s="38"/>
      <c r="AB228" s="38"/>
      <c r="AC228" s="38"/>
      <c r="AD228" s="38"/>
      <c r="AE228" s="38"/>
      <c r="AT228" s="19" t="s">
        <v>168</v>
      </c>
      <c r="AU228" s="19" t="s">
        <v>83</v>
      </c>
    </row>
    <row r="229" s="13" customFormat="1">
      <c r="A229" s="13"/>
      <c r="B229" s="199"/>
      <c r="C229" s="13"/>
      <c r="D229" s="193" t="s">
        <v>170</v>
      </c>
      <c r="E229" s="200" t="s">
        <v>1</v>
      </c>
      <c r="F229" s="201" t="s">
        <v>171</v>
      </c>
      <c r="G229" s="13"/>
      <c r="H229" s="200" t="s">
        <v>1</v>
      </c>
      <c r="I229" s="202"/>
      <c r="J229" s="13"/>
      <c r="K229" s="13"/>
      <c r="L229" s="199"/>
      <c r="M229" s="203"/>
      <c r="N229" s="204"/>
      <c r="O229" s="204"/>
      <c r="P229" s="204"/>
      <c r="Q229" s="204"/>
      <c r="R229" s="204"/>
      <c r="S229" s="204"/>
      <c r="T229" s="205"/>
      <c r="U229" s="13"/>
      <c r="V229" s="13"/>
      <c r="W229" s="13"/>
      <c r="X229" s="13"/>
      <c r="Y229" s="13"/>
      <c r="Z229" s="13"/>
      <c r="AA229" s="13"/>
      <c r="AB229" s="13"/>
      <c r="AC229" s="13"/>
      <c r="AD229" s="13"/>
      <c r="AE229" s="13"/>
      <c r="AT229" s="200" t="s">
        <v>170</v>
      </c>
      <c r="AU229" s="200" t="s">
        <v>83</v>
      </c>
      <c r="AV229" s="13" t="s">
        <v>81</v>
      </c>
      <c r="AW229" s="13" t="s">
        <v>32</v>
      </c>
      <c r="AX229" s="13" t="s">
        <v>75</v>
      </c>
      <c r="AY229" s="200" t="s">
        <v>157</v>
      </c>
    </row>
    <row r="230" s="14" customFormat="1">
      <c r="A230" s="14"/>
      <c r="B230" s="206"/>
      <c r="C230" s="14"/>
      <c r="D230" s="193" t="s">
        <v>170</v>
      </c>
      <c r="E230" s="207" t="s">
        <v>1</v>
      </c>
      <c r="F230" s="208" t="s">
        <v>172</v>
      </c>
      <c r="G230" s="14"/>
      <c r="H230" s="209">
        <v>18.175000000000001</v>
      </c>
      <c r="I230" s="210"/>
      <c r="J230" s="14"/>
      <c r="K230" s="14"/>
      <c r="L230" s="206"/>
      <c r="M230" s="211"/>
      <c r="N230" s="212"/>
      <c r="O230" s="212"/>
      <c r="P230" s="212"/>
      <c r="Q230" s="212"/>
      <c r="R230" s="212"/>
      <c r="S230" s="212"/>
      <c r="T230" s="213"/>
      <c r="U230" s="14"/>
      <c r="V230" s="14"/>
      <c r="W230" s="14"/>
      <c r="X230" s="14"/>
      <c r="Y230" s="14"/>
      <c r="Z230" s="14"/>
      <c r="AA230" s="14"/>
      <c r="AB230" s="14"/>
      <c r="AC230" s="14"/>
      <c r="AD230" s="14"/>
      <c r="AE230" s="14"/>
      <c r="AT230" s="207" t="s">
        <v>170</v>
      </c>
      <c r="AU230" s="207" t="s">
        <v>83</v>
      </c>
      <c r="AV230" s="14" t="s">
        <v>83</v>
      </c>
      <c r="AW230" s="14" t="s">
        <v>32</v>
      </c>
      <c r="AX230" s="14" t="s">
        <v>81</v>
      </c>
      <c r="AY230" s="207" t="s">
        <v>157</v>
      </c>
    </row>
    <row r="231" s="2" customFormat="1" ht="24.15" customHeight="1">
      <c r="A231" s="38"/>
      <c r="B231" s="179"/>
      <c r="C231" s="214" t="s">
        <v>275</v>
      </c>
      <c r="D231" s="214" t="s">
        <v>194</v>
      </c>
      <c r="E231" s="215" t="s">
        <v>276</v>
      </c>
      <c r="F231" s="216" t="s">
        <v>277</v>
      </c>
      <c r="G231" s="217" t="s">
        <v>162</v>
      </c>
      <c r="H231" s="218">
        <v>9.5419999999999998</v>
      </c>
      <c r="I231" s="219"/>
      <c r="J231" s="220">
        <f>ROUND(I231*H231,2)</f>
        <v>0</v>
      </c>
      <c r="K231" s="216" t="s">
        <v>163</v>
      </c>
      <c r="L231" s="221"/>
      <c r="M231" s="222" t="s">
        <v>1</v>
      </c>
      <c r="N231" s="223" t="s">
        <v>40</v>
      </c>
      <c r="O231" s="77"/>
      <c r="P231" s="189">
        <f>O231*H231</f>
        <v>0</v>
      </c>
      <c r="Q231" s="189">
        <v>0.114</v>
      </c>
      <c r="R231" s="189">
        <f>Q231*H231</f>
        <v>1.087788</v>
      </c>
      <c r="S231" s="189">
        <v>0</v>
      </c>
      <c r="T231" s="190">
        <f>S231*H231</f>
        <v>0</v>
      </c>
      <c r="U231" s="38"/>
      <c r="V231" s="38"/>
      <c r="W231" s="38"/>
      <c r="X231" s="38"/>
      <c r="Y231" s="38"/>
      <c r="Z231" s="38"/>
      <c r="AA231" s="38"/>
      <c r="AB231" s="38"/>
      <c r="AC231" s="38"/>
      <c r="AD231" s="38"/>
      <c r="AE231" s="38"/>
      <c r="AR231" s="191" t="s">
        <v>198</v>
      </c>
      <c r="AT231" s="191" t="s">
        <v>194</v>
      </c>
      <c r="AU231" s="191" t="s">
        <v>83</v>
      </c>
      <c r="AY231" s="19" t="s">
        <v>157</v>
      </c>
      <c r="BE231" s="192">
        <f>IF(N231="základní",J231,0)</f>
        <v>0</v>
      </c>
      <c r="BF231" s="192">
        <f>IF(N231="snížená",J231,0)</f>
        <v>0</v>
      </c>
      <c r="BG231" s="192">
        <f>IF(N231="zákl. přenesená",J231,0)</f>
        <v>0</v>
      </c>
      <c r="BH231" s="192">
        <f>IF(N231="sníž. přenesená",J231,0)</f>
        <v>0</v>
      </c>
      <c r="BI231" s="192">
        <f>IF(N231="nulová",J231,0)</f>
        <v>0</v>
      </c>
      <c r="BJ231" s="19" t="s">
        <v>81</v>
      </c>
      <c r="BK231" s="192">
        <f>ROUND(I231*H231,2)</f>
        <v>0</v>
      </c>
      <c r="BL231" s="19" t="s">
        <v>164</v>
      </c>
      <c r="BM231" s="191" t="s">
        <v>278</v>
      </c>
    </row>
    <row r="232" s="2" customFormat="1">
      <c r="A232" s="38"/>
      <c r="B232" s="39"/>
      <c r="C232" s="38"/>
      <c r="D232" s="193" t="s">
        <v>166</v>
      </c>
      <c r="E232" s="38"/>
      <c r="F232" s="194" t="s">
        <v>277</v>
      </c>
      <c r="G232" s="38"/>
      <c r="H232" s="38"/>
      <c r="I232" s="195"/>
      <c r="J232" s="38"/>
      <c r="K232" s="38"/>
      <c r="L232" s="39"/>
      <c r="M232" s="196"/>
      <c r="N232" s="197"/>
      <c r="O232" s="77"/>
      <c r="P232" s="77"/>
      <c r="Q232" s="77"/>
      <c r="R232" s="77"/>
      <c r="S232" s="77"/>
      <c r="T232" s="78"/>
      <c r="U232" s="38"/>
      <c r="V232" s="38"/>
      <c r="W232" s="38"/>
      <c r="X232" s="38"/>
      <c r="Y232" s="38"/>
      <c r="Z232" s="38"/>
      <c r="AA232" s="38"/>
      <c r="AB232" s="38"/>
      <c r="AC232" s="38"/>
      <c r="AD232" s="38"/>
      <c r="AE232" s="38"/>
      <c r="AT232" s="19" t="s">
        <v>166</v>
      </c>
      <c r="AU232" s="19" t="s">
        <v>83</v>
      </c>
    </row>
    <row r="233" s="13" customFormat="1">
      <c r="A233" s="13"/>
      <c r="B233" s="199"/>
      <c r="C233" s="13"/>
      <c r="D233" s="193" t="s">
        <v>170</v>
      </c>
      <c r="E233" s="200" t="s">
        <v>1</v>
      </c>
      <c r="F233" s="201" t="s">
        <v>279</v>
      </c>
      <c r="G233" s="13"/>
      <c r="H233" s="200" t="s">
        <v>1</v>
      </c>
      <c r="I233" s="202"/>
      <c r="J233" s="13"/>
      <c r="K233" s="13"/>
      <c r="L233" s="199"/>
      <c r="M233" s="203"/>
      <c r="N233" s="204"/>
      <c r="O233" s="204"/>
      <c r="P233" s="204"/>
      <c r="Q233" s="204"/>
      <c r="R233" s="204"/>
      <c r="S233" s="204"/>
      <c r="T233" s="205"/>
      <c r="U233" s="13"/>
      <c r="V233" s="13"/>
      <c r="W233" s="13"/>
      <c r="X233" s="13"/>
      <c r="Y233" s="13"/>
      <c r="Z233" s="13"/>
      <c r="AA233" s="13"/>
      <c r="AB233" s="13"/>
      <c r="AC233" s="13"/>
      <c r="AD233" s="13"/>
      <c r="AE233" s="13"/>
      <c r="AT233" s="200" t="s">
        <v>170</v>
      </c>
      <c r="AU233" s="200" t="s">
        <v>83</v>
      </c>
      <c r="AV233" s="13" t="s">
        <v>81</v>
      </c>
      <c r="AW233" s="13" t="s">
        <v>32</v>
      </c>
      <c r="AX233" s="13" t="s">
        <v>75</v>
      </c>
      <c r="AY233" s="200" t="s">
        <v>157</v>
      </c>
    </row>
    <row r="234" s="14" customFormat="1">
      <c r="A234" s="14"/>
      <c r="B234" s="206"/>
      <c r="C234" s="14"/>
      <c r="D234" s="193" t="s">
        <v>170</v>
      </c>
      <c r="E234" s="207" t="s">
        <v>1</v>
      </c>
      <c r="F234" s="208" t="s">
        <v>280</v>
      </c>
      <c r="G234" s="14"/>
      <c r="H234" s="209">
        <v>9.0879999999999992</v>
      </c>
      <c r="I234" s="210"/>
      <c r="J234" s="14"/>
      <c r="K234" s="14"/>
      <c r="L234" s="206"/>
      <c r="M234" s="211"/>
      <c r="N234" s="212"/>
      <c r="O234" s="212"/>
      <c r="P234" s="212"/>
      <c r="Q234" s="212"/>
      <c r="R234" s="212"/>
      <c r="S234" s="212"/>
      <c r="T234" s="213"/>
      <c r="U234" s="14"/>
      <c r="V234" s="14"/>
      <c r="W234" s="14"/>
      <c r="X234" s="14"/>
      <c r="Y234" s="14"/>
      <c r="Z234" s="14"/>
      <c r="AA234" s="14"/>
      <c r="AB234" s="14"/>
      <c r="AC234" s="14"/>
      <c r="AD234" s="14"/>
      <c r="AE234" s="14"/>
      <c r="AT234" s="207" t="s">
        <v>170</v>
      </c>
      <c r="AU234" s="207" t="s">
        <v>83</v>
      </c>
      <c r="AV234" s="14" t="s">
        <v>83</v>
      </c>
      <c r="AW234" s="14" t="s">
        <v>32</v>
      </c>
      <c r="AX234" s="14" t="s">
        <v>81</v>
      </c>
      <c r="AY234" s="207" t="s">
        <v>157</v>
      </c>
    </row>
    <row r="235" s="14" customFormat="1">
      <c r="A235" s="14"/>
      <c r="B235" s="206"/>
      <c r="C235" s="14"/>
      <c r="D235" s="193" t="s">
        <v>170</v>
      </c>
      <c r="E235" s="14"/>
      <c r="F235" s="208" t="s">
        <v>281</v>
      </c>
      <c r="G235" s="14"/>
      <c r="H235" s="209">
        <v>9.5419999999999998</v>
      </c>
      <c r="I235" s="210"/>
      <c r="J235" s="14"/>
      <c r="K235" s="14"/>
      <c r="L235" s="206"/>
      <c r="M235" s="211"/>
      <c r="N235" s="212"/>
      <c r="O235" s="212"/>
      <c r="P235" s="212"/>
      <c r="Q235" s="212"/>
      <c r="R235" s="212"/>
      <c r="S235" s="212"/>
      <c r="T235" s="213"/>
      <c r="U235" s="14"/>
      <c r="V235" s="14"/>
      <c r="W235" s="14"/>
      <c r="X235" s="14"/>
      <c r="Y235" s="14"/>
      <c r="Z235" s="14"/>
      <c r="AA235" s="14"/>
      <c r="AB235" s="14"/>
      <c r="AC235" s="14"/>
      <c r="AD235" s="14"/>
      <c r="AE235" s="14"/>
      <c r="AT235" s="207" t="s">
        <v>170</v>
      </c>
      <c r="AU235" s="207" t="s">
        <v>83</v>
      </c>
      <c r="AV235" s="14" t="s">
        <v>83</v>
      </c>
      <c r="AW235" s="14" t="s">
        <v>3</v>
      </c>
      <c r="AX235" s="14" t="s">
        <v>81</v>
      </c>
      <c r="AY235" s="207" t="s">
        <v>157</v>
      </c>
    </row>
    <row r="236" s="12" customFormat="1" ht="22.8" customHeight="1">
      <c r="A236" s="12"/>
      <c r="B236" s="166"/>
      <c r="C236" s="12"/>
      <c r="D236" s="167" t="s">
        <v>74</v>
      </c>
      <c r="E236" s="177" t="s">
        <v>193</v>
      </c>
      <c r="F236" s="177" t="s">
        <v>282</v>
      </c>
      <c r="G236" s="12"/>
      <c r="H236" s="12"/>
      <c r="I236" s="169"/>
      <c r="J236" s="178">
        <f>BK236</f>
        <v>0</v>
      </c>
      <c r="K236" s="12"/>
      <c r="L236" s="166"/>
      <c r="M236" s="171"/>
      <c r="N236" s="172"/>
      <c r="O236" s="172"/>
      <c r="P236" s="173">
        <f>SUM(P237:P480)</f>
        <v>0</v>
      </c>
      <c r="Q236" s="172"/>
      <c r="R236" s="173">
        <f>SUM(R237:R480)</f>
        <v>28.62098446000001</v>
      </c>
      <c r="S236" s="172"/>
      <c r="T236" s="174">
        <f>SUM(T237:T480)</f>
        <v>0</v>
      </c>
      <c r="U236" s="12"/>
      <c r="V236" s="12"/>
      <c r="W236" s="12"/>
      <c r="X236" s="12"/>
      <c r="Y236" s="12"/>
      <c r="Z236" s="12"/>
      <c r="AA236" s="12"/>
      <c r="AB236" s="12"/>
      <c r="AC236" s="12"/>
      <c r="AD236" s="12"/>
      <c r="AE236" s="12"/>
      <c r="AR236" s="167" t="s">
        <v>81</v>
      </c>
      <c r="AT236" s="175" t="s">
        <v>74</v>
      </c>
      <c r="AU236" s="175" t="s">
        <v>81</v>
      </c>
      <c r="AY236" s="167" t="s">
        <v>157</v>
      </c>
      <c r="BK236" s="176">
        <f>SUM(BK237:BK480)</f>
        <v>0</v>
      </c>
    </row>
    <row r="237" s="2" customFormat="1" ht="24.15" customHeight="1">
      <c r="A237" s="38"/>
      <c r="B237" s="179"/>
      <c r="C237" s="180" t="s">
        <v>283</v>
      </c>
      <c r="D237" s="180" t="s">
        <v>159</v>
      </c>
      <c r="E237" s="181" t="s">
        <v>284</v>
      </c>
      <c r="F237" s="182" t="s">
        <v>285</v>
      </c>
      <c r="G237" s="183" t="s">
        <v>162</v>
      </c>
      <c r="H237" s="184">
        <v>67.430000000000007</v>
      </c>
      <c r="I237" s="185"/>
      <c r="J237" s="186">
        <f>ROUND(I237*H237,2)</f>
        <v>0</v>
      </c>
      <c r="K237" s="182" t="s">
        <v>163</v>
      </c>
      <c r="L237" s="39"/>
      <c r="M237" s="187" t="s">
        <v>1</v>
      </c>
      <c r="N237" s="188" t="s">
        <v>40</v>
      </c>
      <c r="O237" s="77"/>
      <c r="P237" s="189">
        <f>O237*H237</f>
        <v>0</v>
      </c>
      <c r="Q237" s="189">
        <v>0.0073499999999999998</v>
      </c>
      <c r="R237" s="189">
        <f>Q237*H237</f>
        <v>0.49561050000000001</v>
      </c>
      <c r="S237" s="189">
        <v>0</v>
      </c>
      <c r="T237" s="190">
        <f>S237*H237</f>
        <v>0</v>
      </c>
      <c r="U237" s="38"/>
      <c r="V237" s="38"/>
      <c r="W237" s="38"/>
      <c r="X237" s="38"/>
      <c r="Y237" s="38"/>
      <c r="Z237" s="38"/>
      <c r="AA237" s="38"/>
      <c r="AB237" s="38"/>
      <c r="AC237" s="38"/>
      <c r="AD237" s="38"/>
      <c r="AE237" s="38"/>
      <c r="AR237" s="191" t="s">
        <v>164</v>
      </c>
      <c r="AT237" s="191" t="s">
        <v>159</v>
      </c>
      <c r="AU237" s="191" t="s">
        <v>83</v>
      </c>
      <c r="AY237" s="19" t="s">
        <v>157</v>
      </c>
      <c r="BE237" s="192">
        <f>IF(N237="základní",J237,0)</f>
        <v>0</v>
      </c>
      <c r="BF237" s="192">
        <f>IF(N237="snížená",J237,0)</f>
        <v>0</v>
      </c>
      <c r="BG237" s="192">
        <f>IF(N237="zákl. přenesená",J237,0)</f>
        <v>0</v>
      </c>
      <c r="BH237" s="192">
        <f>IF(N237="sníž. přenesená",J237,0)</f>
        <v>0</v>
      </c>
      <c r="BI237" s="192">
        <f>IF(N237="nulová",J237,0)</f>
        <v>0</v>
      </c>
      <c r="BJ237" s="19" t="s">
        <v>81</v>
      </c>
      <c r="BK237" s="192">
        <f>ROUND(I237*H237,2)</f>
        <v>0</v>
      </c>
      <c r="BL237" s="19" t="s">
        <v>164</v>
      </c>
      <c r="BM237" s="191" t="s">
        <v>286</v>
      </c>
    </row>
    <row r="238" s="2" customFormat="1">
      <c r="A238" s="38"/>
      <c r="B238" s="39"/>
      <c r="C238" s="38"/>
      <c r="D238" s="193" t="s">
        <v>166</v>
      </c>
      <c r="E238" s="38"/>
      <c r="F238" s="194" t="s">
        <v>287</v>
      </c>
      <c r="G238" s="38"/>
      <c r="H238" s="38"/>
      <c r="I238" s="195"/>
      <c r="J238" s="38"/>
      <c r="K238" s="38"/>
      <c r="L238" s="39"/>
      <c r="M238" s="196"/>
      <c r="N238" s="197"/>
      <c r="O238" s="77"/>
      <c r="P238" s="77"/>
      <c r="Q238" s="77"/>
      <c r="R238" s="77"/>
      <c r="S238" s="77"/>
      <c r="T238" s="78"/>
      <c r="U238" s="38"/>
      <c r="V238" s="38"/>
      <c r="W238" s="38"/>
      <c r="X238" s="38"/>
      <c r="Y238" s="38"/>
      <c r="Z238" s="38"/>
      <c r="AA238" s="38"/>
      <c r="AB238" s="38"/>
      <c r="AC238" s="38"/>
      <c r="AD238" s="38"/>
      <c r="AE238" s="38"/>
      <c r="AT238" s="19" t="s">
        <v>166</v>
      </c>
      <c r="AU238" s="19" t="s">
        <v>83</v>
      </c>
    </row>
    <row r="239" s="2" customFormat="1">
      <c r="A239" s="38"/>
      <c r="B239" s="39"/>
      <c r="C239" s="38"/>
      <c r="D239" s="193" t="s">
        <v>168</v>
      </c>
      <c r="E239" s="38"/>
      <c r="F239" s="198" t="s">
        <v>169</v>
      </c>
      <c r="G239" s="38"/>
      <c r="H239" s="38"/>
      <c r="I239" s="195"/>
      <c r="J239" s="38"/>
      <c r="K239" s="38"/>
      <c r="L239" s="39"/>
      <c r="M239" s="196"/>
      <c r="N239" s="197"/>
      <c r="O239" s="77"/>
      <c r="P239" s="77"/>
      <c r="Q239" s="77"/>
      <c r="R239" s="77"/>
      <c r="S239" s="77"/>
      <c r="T239" s="78"/>
      <c r="U239" s="38"/>
      <c r="V239" s="38"/>
      <c r="W239" s="38"/>
      <c r="X239" s="38"/>
      <c r="Y239" s="38"/>
      <c r="Z239" s="38"/>
      <c r="AA239" s="38"/>
      <c r="AB239" s="38"/>
      <c r="AC239" s="38"/>
      <c r="AD239" s="38"/>
      <c r="AE239" s="38"/>
      <c r="AT239" s="19" t="s">
        <v>168</v>
      </c>
      <c r="AU239" s="19" t="s">
        <v>83</v>
      </c>
    </row>
    <row r="240" s="14" customFormat="1">
      <c r="A240" s="14"/>
      <c r="B240" s="206"/>
      <c r="C240" s="14"/>
      <c r="D240" s="193" t="s">
        <v>170</v>
      </c>
      <c r="E240" s="207" t="s">
        <v>1</v>
      </c>
      <c r="F240" s="208" t="s">
        <v>288</v>
      </c>
      <c r="G240" s="14"/>
      <c r="H240" s="209">
        <v>7.4699999999999998</v>
      </c>
      <c r="I240" s="210"/>
      <c r="J240" s="14"/>
      <c r="K240" s="14"/>
      <c r="L240" s="206"/>
      <c r="M240" s="211"/>
      <c r="N240" s="212"/>
      <c r="O240" s="212"/>
      <c r="P240" s="212"/>
      <c r="Q240" s="212"/>
      <c r="R240" s="212"/>
      <c r="S240" s="212"/>
      <c r="T240" s="213"/>
      <c r="U240" s="14"/>
      <c r="V240" s="14"/>
      <c r="W240" s="14"/>
      <c r="X240" s="14"/>
      <c r="Y240" s="14"/>
      <c r="Z240" s="14"/>
      <c r="AA240" s="14"/>
      <c r="AB240" s="14"/>
      <c r="AC240" s="14"/>
      <c r="AD240" s="14"/>
      <c r="AE240" s="14"/>
      <c r="AT240" s="207" t="s">
        <v>170</v>
      </c>
      <c r="AU240" s="207" t="s">
        <v>83</v>
      </c>
      <c r="AV240" s="14" t="s">
        <v>83</v>
      </c>
      <c r="AW240" s="14" t="s">
        <v>32</v>
      </c>
      <c r="AX240" s="14" t="s">
        <v>75</v>
      </c>
      <c r="AY240" s="207" t="s">
        <v>157</v>
      </c>
    </row>
    <row r="241" s="14" customFormat="1">
      <c r="A241" s="14"/>
      <c r="B241" s="206"/>
      <c r="C241" s="14"/>
      <c r="D241" s="193" t="s">
        <v>170</v>
      </c>
      <c r="E241" s="207" t="s">
        <v>1</v>
      </c>
      <c r="F241" s="208" t="s">
        <v>289</v>
      </c>
      <c r="G241" s="14"/>
      <c r="H241" s="209">
        <v>7.4199999999999999</v>
      </c>
      <c r="I241" s="210"/>
      <c r="J241" s="14"/>
      <c r="K241" s="14"/>
      <c r="L241" s="206"/>
      <c r="M241" s="211"/>
      <c r="N241" s="212"/>
      <c r="O241" s="212"/>
      <c r="P241" s="212"/>
      <c r="Q241" s="212"/>
      <c r="R241" s="212"/>
      <c r="S241" s="212"/>
      <c r="T241" s="213"/>
      <c r="U241" s="14"/>
      <c r="V241" s="14"/>
      <c r="W241" s="14"/>
      <c r="X241" s="14"/>
      <c r="Y241" s="14"/>
      <c r="Z241" s="14"/>
      <c r="AA241" s="14"/>
      <c r="AB241" s="14"/>
      <c r="AC241" s="14"/>
      <c r="AD241" s="14"/>
      <c r="AE241" s="14"/>
      <c r="AT241" s="207" t="s">
        <v>170</v>
      </c>
      <c r="AU241" s="207" t="s">
        <v>83</v>
      </c>
      <c r="AV241" s="14" t="s">
        <v>83</v>
      </c>
      <c r="AW241" s="14" t="s">
        <v>32</v>
      </c>
      <c r="AX241" s="14" t="s">
        <v>75</v>
      </c>
      <c r="AY241" s="207" t="s">
        <v>157</v>
      </c>
    </row>
    <row r="242" s="14" customFormat="1">
      <c r="A242" s="14"/>
      <c r="B242" s="206"/>
      <c r="C242" s="14"/>
      <c r="D242" s="193" t="s">
        <v>170</v>
      </c>
      <c r="E242" s="207" t="s">
        <v>1</v>
      </c>
      <c r="F242" s="208" t="s">
        <v>290</v>
      </c>
      <c r="G242" s="14"/>
      <c r="H242" s="209">
        <v>7.7000000000000002</v>
      </c>
      <c r="I242" s="210"/>
      <c r="J242" s="14"/>
      <c r="K242" s="14"/>
      <c r="L242" s="206"/>
      <c r="M242" s="211"/>
      <c r="N242" s="212"/>
      <c r="O242" s="212"/>
      <c r="P242" s="212"/>
      <c r="Q242" s="212"/>
      <c r="R242" s="212"/>
      <c r="S242" s="212"/>
      <c r="T242" s="213"/>
      <c r="U242" s="14"/>
      <c r="V242" s="14"/>
      <c r="W242" s="14"/>
      <c r="X242" s="14"/>
      <c r="Y242" s="14"/>
      <c r="Z242" s="14"/>
      <c r="AA242" s="14"/>
      <c r="AB242" s="14"/>
      <c r="AC242" s="14"/>
      <c r="AD242" s="14"/>
      <c r="AE242" s="14"/>
      <c r="AT242" s="207" t="s">
        <v>170</v>
      </c>
      <c r="AU242" s="207" t="s">
        <v>83</v>
      </c>
      <c r="AV242" s="14" t="s">
        <v>83</v>
      </c>
      <c r="AW242" s="14" t="s">
        <v>32</v>
      </c>
      <c r="AX242" s="14" t="s">
        <v>75</v>
      </c>
      <c r="AY242" s="207" t="s">
        <v>157</v>
      </c>
    </row>
    <row r="243" s="14" customFormat="1">
      <c r="A243" s="14"/>
      <c r="B243" s="206"/>
      <c r="C243" s="14"/>
      <c r="D243" s="193" t="s">
        <v>170</v>
      </c>
      <c r="E243" s="207" t="s">
        <v>1</v>
      </c>
      <c r="F243" s="208" t="s">
        <v>291</v>
      </c>
      <c r="G243" s="14"/>
      <c r="H243" s="209">
        <v>2.7000000000000002</v>
      </c>
      <c r="I243" s="210"/>
      <c r="J243" s="14"/>
      <c r="K243" s="14"/>
      <c r="L243" s="206"/>
      <c r="M243" s="211"/>
      <c r="N243" s="212"/>
      <c r="O243" s="212"/>
      <c r="P243" s="212"/>
      <c r="Q243" s="212"/>
      <c r="R243" s="212"/>
      <c r="S243" s="212"/>
      <c r="T243" s="213"/>
      <c r="U243" s="14"/>
      <c r="V243" s="14"/>
      <c r="W243" s="14"/>
      <c r="X243" s="14"/>
      <c r="Y243" s="14"/>
      <c r="Z243" s="14"/>
      <c r="AA243" s="14"/>
      <c r="AB243" s="14"/>
      <c r="AC243" s="14"/>
      <c r="AD243" s="14"/>
      <c r="AE243" s="14"/>
      <c r="AT243" s="207" t="s">
        <v>170</v>
      </c>
      <c r="AU243" s="207" t="s">
        <v>83</v>
      </c>
      <c r="AV243" s="14" t="s">
        <v>83</v>
      </c>
      <c r="AW243" s="14" t="s">
        <v>32</v>
      </c>
      <c r="AX243" s="14" t="s">
        <v>75</v>
      </c>
      <c r="AY243" s="207" t="s">
        <v>157</v>
      </c>
    </row>
    <row r="244" s="14" customFormat="1">
      <c r="A244" s="14"/>
      <c r="B244" s="206"/>
      <c r="C244" s="14"/>
      <c r="D244" s="193" t="s">
        <v>170</v>
      </c>
      <c r="E244" s="207" t="s">
        <v>1</v>
      </c>
      <c r="F244" s="208" t="s">
        <v>292</v>
      </c>
      <c r="G244" s="14"/>
      <c r="H244" s="209">
        <v>4.7999999999999998</v>
      </c>
      <c r="I244" s="210"/>
      <c r="J244" s="14"/>
      <c r="K244" s="14"/>
      <c r="L244" s="206"/>
      <c r="M244" s="211"/>
      <c r="N244" s="212"/>
      <c r="O244" s="212"/>
      <c r="P244" s="212"/>
      <c r="Q244" s="212"/>
      <c r="R244" s="212"/>
      <c r="S244" s="212"/>
      <c r="T244" s="213"/>
      <c r="U244" s="14"/>
      <c r="V244" s="14"/>
      <c r="W244" s="14"/>
      <c r="X244" s="14"/>
      <c r="Y244" s="14"/>
      <c r="Z244" s="14"/>
      <c r="AA244" s="14"/>
      <c r="AB244" s="14"/>
      <c r="AC244" s="14"/>
      <c r="AD244" s="14"/>
      <c r="AE244" s="14"/>
      <c r="AT244" s="207" t="s">
        <v>170</v>
      </c>
      <c r="AU244" s="207" t="s">
        <v>83</v>
      </c>
      <c r="AV244" s="14" t="s">
        <v>83</v>
      </c>
      <c r="AW244" s="14" t="s">
        <v>32</v>
      </c>
      <c r="AX244" s="14" t="s">
        <v>75</v>
      </c>
      <c r="AY244" s="207" t="s">
        <v>157</v>
      </c>
    </row>
    <row r="245" s="14" customFormat="1">
      <c r="A245" s="14"/>
      <c r="B245" s="206"/>
      <c r="C245" s="14"/>
      <c r="D245" s="193" t="s">
        <v>170</v>
      </c>
      <c r="E245" s="207" t="s">
        <v>1</v>
      </c>
      <c r="F245" s="208" t="s">
        <v>293</v>
      </c>
      <c r="G245" s="14"/>
      <c r="H245" s="209">
        <v>4.7000000000000002</v>
      </c>
      <c r="I245" s="210"/>
      <c r="J245" s="14"/>
      <c r="K245" s="14"/>
      <c r="L245" s="206"/>
      <c r="M245" s="211"/>
      <c r="N245" s="212"/>
      <c r="O245" s="212"/>
      <c r="P245" s="212"/>
      <c r="Q245" s="212"/>
      <c r="R245" s="212"/>
      <c r="S245" s="212"/>
      <c r="T245" s="213"/>
      <c r="U245" s="14"/>
      <c r="V245" s="14"/>
      <c r="W245" s="14"/>
      <c r="X245" s="14"/>
      <c r="Y245" s="14"/>
      <c r="Z245" s="14"/>
      <c r="AA245" s="14"/>
      <c r="AB245" s="14"/>
      <c r="AC245" s="14"/>
      <c r="AD245" s="14"/>
      <c r="AE245" s="14"/>
      <c r="AT245" s="207" t="s">
        <v>170</v>
      </c>
      <c r="AU245" s="207" t="s">
        <v>83</v>
      </c>
      <c r="AV245" s="14" t="s">
        <v>83</v>
      </c>
      <c r="AW245" s="14" t="s">
        <v>32</v>
      </c>
      <c r="AX245" s="14" t="s">
        <v>75</v>
      </c>
      <c r="AY245" s="207" t="s">
        <v>157</v>
      </c>
    </row>
    <row r="246" s="14" customFormat="1">
      <c r="A246" s="14"/>
      <c r="B246" s="206"/>
      <c r="C246" s="14"/>
      <c r="D246" s="193" t="s">
        <v>170</v>
      </c>
      <c r="E246" s="207" t="s">
        <v>1</v>
      </c>
      <c r="F246" s="208" t="s">
        <v>294</v>
      </c>
      <c r="G246" s="14"/>
      <c r="H246" s="209">
        <v>14.44</v>
      </c>
      <c r="I246" s="210"/>
      <c r="J246" s="14"/>
      <c r="K246" s="14"/>
      <c r="L246" s="206"/>
      <c r="M246" s="211"/>
      <c r="N246" s="212"/>
      <c r="O246" s="212"/>
      <c r="P246" s="212"/>
      <c r="Q246" s="212"/>
      <c r="R246" s="212"/>
      <c r="S246" s="212"/>
      <c r="T246" s="213"/>
      <c r="U246" s="14"/>
      <c r="V246" s="14"/>
      <c r="W246" s="14"/>
      <c r="X246" s="14"/>
      <c r="Y246" s="14"/>
      <c r="Z246" s="14"/>
      <c r="AA246" s="14"/>
      <c r="AB246" s="14"/>
      <c r="AC246" s="14"/>
      <c r="AD246" s="14"/>
      <c r="AE246" s="14"/>
      <c r="AT246" s="207" t="s">
        <v>170</v>
      </c>
      <c r="AU246" s="207" t="s">
        <v>83</v>
      </c>
      <c r="AV246" s="14" t="s">
        <v>83</v>
      </c>
      <c r="AW246" s="14" t="s">
        <v>32</v>
      </c>
      <c r="AX246" s="14" t="s">
        <v>75</v>
      </c>
      <c r="AY246" s="207" t="s">
        <v>157</v>
      </c>
    </row>
    <row r="247" s="14" customFormat="1">
      <c r="A247" s="14"/>
      <c r="B247" s="206"/>
      <c r="C247" s="14"/>
      <c r="D247" s="193" t="s">
        <v>170</v>
      </c>
      <c r="E247" s="207" t="s">
        <v>1</v>
      </c>
      <c r="F247" s="208" t="s">
        <v>295</v>
      </c>
      <c r="G247" s="14"/>
      <c r="H247" s="209">
        <v>2.5499999999999998</v>
      </c>
      <c r="I247" s="210"/>
      <c r="J247" s="14"/>
      <c r="K247" s="14"/>
      <c r="L247" s="206"/>
      <c r="M247" s="211"/>
      <c r="N247" s="212"/>
      <c r="O247" s="212"/>
      <c r="P247" s="212"/>
      <c r="Q247" s="212"/>
      <c r="R247" s="212"/>
      <c r="S247" s="212"/>
      <c r="T247" s="213"/>
      <c r="U247" s="14"/>
      <c r="V247" s="14"/>
      <c r="W247" s="14"/>
      <c r="X247" s="14"/>
      <c r="Y247" s="14"/>
      <c r="Z247" s="14"/>
      <c r="AA247" s="14"/>
      <c r="AB247" s="14"/>
      <c r="AC247" s="14"/>
      <c r="AD247" s="14"/>
      <c r="AE247" s="14"/>
      <c r="AT247" s="207" t="s">
        <v>170</v>
      </c>
      <c r="AU247" s="207" t="s">
        <v>83</v>
      </c>
      <c r="AV247" s="14" t="s">
        <v>83</v>
      </c>
      <c r="AW247" s="14" t="s">
        <v>32</v>
      </c>
      <c r="AX247" s="14" t="s">
        <v>75</v>
      </c>
      <c r="AY247" s="207" t="s">
        <v>157</v>
      </c>
    </row>
    <row r="248" s="14" customFormat="1">
      <c r="A248" s="14"/>
      <c r="B248" s="206"/>
      <c r="C248" s="14"/>
      <c r="D248" s="193" t="s">
        <v>170</v>
      </c>
      <c r="E248" s="207" t="s">
        <v>1</v>
      </c>
      <c r="F248" s="208" t="s">
        <v>296</v>
      </c>
      <c r="G248" s="14"/>
      <c r="H248" s="209">
        <v>4.6299999999999999</v>
      </c>
      <c r="I248" s="210"/>
      <c r="J248" s="14"/>
      <c r="K248" s="14"/>
      <c r="L248" s="206"/>
      <c r="M248" s="211"/>
      <c r="N248" s="212"/>
      <c r="O248" s="212"/>
      <c r="P248" s="212"/>
      <c r="Q248" s="212"/>
      <c r="R248" s="212"/>
      <c r="S248" s="212"/>
      <c r="T248" s="213"/>
      <c r="U248" s="14"/>
      <c r="V248" s="14"/>
      <c r="W248" s="14"/>
      <c r="X248" s="14"/>
      <c r="Y248" s="14"/>
      <c r="Z248" s="14"/>
      <c r="AA248" s="14"/>
      <c r="AB248" s="14"/>
      <c r="AC248" s="14"/>
      <c r="AD248" s="14"/>
      <c r="AE248" s="14"/>
      <c r="AT248" s="207" t="s">
        <v>170</v>
      </c>
      <c r="AU248" s="207" t="s">
        <v>83</v>
      </c>
      <c r="AV248" s="14" t="s">
        <v>83</v>
      </c>
      <c r="AW248" s="14" t="s">
        <v>32</v>
      </c>
      <c r="AX248" s="14" t="s">
        <v>75</v>
      </c>
      <c r="AY248" s="207" t="s">
        <v>157</v>
      </c>
    </row>
    <row r="249" s="14" customFormat="1">
      <c r="A249" s="14"/>
      <c r="B249" s="206"/>
      <c r="C249" s="14"/>
      <c r="D249" s="193" t="s">
        <v>170</v>
      </c>
      <c r="E249" s="207" t="s">
        <v>1</v>
      </c>
      <c r="F249" s="208" t="s">
        <v>297</v>
      </c>
      <c r="G249" s="14"/>
      <c r="H249" s="209">
        <v>11.02</v>
      </c>
      <c r="I249" s="210"/>
      <c r="J249" s="14"/>
      <c r="K249" s="14"/>
      <c r="L249" s="206"/>
      <c r="M249" s="211"/>
      <c r="N249" s="212"/>
      <c r="O249" s="212"/>
      <c r="P249" s="212"/>
      <c r="Q249" s="212"/>
      <c r="R249" s="212"/>
      <c r="S249" s="212"/>
      <c r="T249" s="213"/>
      <c r="U249" s="14"/>
      <c r="V249" s="14"/>
      <c r="W249" s="14"/>
      <c r="X249" s="14"/>
      <c r="Y249" s="14"/>
      <c r="Z249" s="14"/>
      <c r="AA249" s="14"/>
      <c r="AB249" s="14"/>
      <c r="AC249" s="14"/>
      <c r="AD249" s="14"/>
      <c r="AE249" s="14"/>
      <c r="AT249" s="207" t="s">
        <v>170</v>
      </c>
      <c r="AU249" s="207" t="s">
        <v>83</v>
      </c>
      <c r="AV249" s="14" t="s">
        <v>83</v>
      </c>
      <c r="AW249" s="14" t="s">
        <v>32</v>
      </c>
      <c r="AX249" s="14" t="s">
        <v>75</v>
      </c>
      <c r="AY249" s="207" t="s">
        <v>157</v>
      </c>
    </row>
    <row r="250" s="15" customFormat="1">
      <c r="A250" s="15"/>
      <c r="B250" s="224"/>
      <c r="C250" s="15"/>
      <c r="D250" s="193" t="s">
        <v>170</v>
      </c>
      <c r="E250" s="225" t="s">
        <v>1</v>
      </c>
      <c r="F250" s="226" t="s">
        <v>227</v>
      </c>
      <c r="G250" s="15"/>
      <c r="H250" s="227">
        <v>67.429999999999993</v>
      </c>
      <c r="I250" s="228"/>
      <c r="J250" s="15"/>
      <c r="K250" s="15"/>
      <c r="L250" s="224"/>
      <c r="M250" s="229"/>
      <c r="N250" s="230"/>
      <c r="O250" s="230"/>
      <c r="P250" s="230"/>
      <c r="Q250" s="230"/>
      <c r="R250" s="230"/>
      <c r="S250" s="230"/>
      <c r="T250" s="231"/>
      <c r="U250" s="15"/>
      <c r="V250" s="15"/>
      <c r="W250" s="15"/>
      <c r="X250" s="15"/>
      <c r="Y250" s="15"/>
      <c r="Z250" s="15"/>
      <c r="AA250" s="15"/>
      <c r="AB250" s="15"/>
      <c r="AC250" s="15"/>
      <c r="AD250" s="15"/>
      <c r="AE250" s="15"/>
      <c r="AT250" s="225" t="s">
        <v>170</v>
      </c>
      <c r="AU250" s="225" t="s">
        <v>83</v>
      </c>
      <c r="AV250" s="15" t="s">
        <v>164</v>
      </c>
      <c r="AW250" s="15" t="s">
        <v>32</v>
      </c>
      <c r="AX250" s="15" t="s">
        <v>81</v>
      </c>
      <c r="AY250" s="225" t="s">
        <v>157</v>
      </c>
    </row>
    <row r="251" s="2" customFormat="1" ht="24.15" customHeight="1">
      <c r="A251" s="38"/>
      <c r="B251" s="179"/>
      <c r="C251" s="180" t="s">
        <v>298</v>
      </c>
      <c r="D251" s="180" t="s">
        <v>159</v>
      </c>
      <c r="E251" s="181" t="s">
        <v>299</v>
      </c>
      <c r="F251" s="182" t="s">
        <v>300</v>
      </c>
      <c r="G251" s="183" t="s">
        <v>162</v>
      </c>
      <c r="H251" s="184">
        <v>67.430000000000007</v>
      </c>
      <c r="I251" s="185"/>
      <c r="J251" s="186">
        <f>ROUND(I251*H251,2)</f>
        <v>0</v>
      </c>
      <c r="K251" s="182" t="s">
        <v>163</v>
      </c>
      <c r="L251" s="39"/>
      <c r="M251" s="187" t="s">
        <v>1</v>
      </c>
      <c r="N251" s="188" t="s">
        <v>40</v>
      </c>
      <c r="O251" s="77"/>
      <c r="P251" s="189">
        <f>O251*H251</f>
        <v>0</v>
      </c>
      <c r="Q251" s="189">
        <v>0.0043800000000000002</v>
      </c>
      <c r="R251" s="189">
        <f>Q251*H251</f>
        <v>0.29534340000000003</v>
      </c>
      <c r="S251" s="189">
        <v>0</v>
      </c>
      <c r="T251" s="190">
        <f>S251*H251</f>
        <v>0</v>
      </c>
      <c r="U251" s="38"/>
      <c r="V251" s="38"/>
      <c r="W251" s="38"/>
      <c r="X251" s="38"/>
      <c r="Y251" s="38"/>
      <c r="Z251" s="38"/>
      <c r="AA251" s="38"/>
      <c r="AB251" s="38"/>
      <c r="AC251" s="38"/>
      <c r="AD251" s="38"/>
      <c r="AE251" s="38"/>
      <c r="AR251" s="191" t="s">
        <v>164</v>
      </c>
      <c r="AT251" s="191" t="s">
        <v>159</v>
      </c>
      <c r="AU251" s="191" t="s">
        <v>83</v>
      </c>
      <c r="AY251" s="19" t="s">
        <v>157</v>
      </c>
      <c r="BE251" s="192">
        <f>IF(N251="základní",J251,0)</f>
        <v>0</v>
      </c>
      <c r="BF251" s="192">
        <f>IF(N251="snížená",J251,0)</f>
        <v>0</v>
      </c>
      <c r="BG251" s="192">
        <f>IF(N251="zákl. přenesená",J251,0)</f>
        <v>0</v>
      </c>
      <c r="BH251" s="192">
        <f>IF(N251="sníž. přenesená",J251,0)</f>
        <v>0</v>
      </c>
      <c r="BI251" s="192">
        <f>IF(N251="nulová",J251,0)</f>
        <v>0</v>
      </c>
      <c r="BJ251" s="19" t="s">
        <v>81</v>
      </c>
      <c r="BK251" s="192">
        <f>ROUND(I251*H251,2)</f>
        <v>0</v>
      </c>
      <c r="BL251" s="19" t="s">
        <v>164</v>
      </c>
      <c r="BM251" s="191" t="s">
        <v>301</v>
      </c>
    </row>
    <row r="252" s="2" customFormat="1">
      <c r="A252" s="38"/>
      <c r="B252" s="39"/>
      <c r="C252" s="38"/>
      <c r="D252" s="193" t="s">
        <v>166</v>
      </c>
      <c r="E252" s="38"/>
      <c r="F252" s="194" t="s">
        <v>302</v>
      </c>
      <c r="G252" s="38"/>
      <c r="H252" s="38"/>
      <c r="I252" s="195"/>
      <c r="J252" s="38"/>
      <c r="K252" s="38"/>
      <c r="L252" s="39"/>
      <c r="M252" s="196"/>
      <c r="N252" s="197"/>
      <c r="O252" s="77"/>
      <c r="P252" s="77"/>
      <c r="Q252" s="77"/>
      <c r="R252" s="77"/>
      <c r="S252" s="77"/>
      <c r="T252" s="78"/>
      <c r="U252" s="38"/>
      <c r="V252" s="38"/>
      <c r="W252" s="38"/>
      <c r="X252" s="38"/>
      <c r="Y252" s="38"/>
      <c r="Z252" s="38"/>
      <c r="AA252" s="38"/>
      <c r="AB252" s="38"/>
      <c r="AC252" s="38"/>
      <c r="AD252" s="38"/>
      <c r="AE252" s="38"/>
      <c r="AT252" s="19" t="s">
        <v>166</v>
      </c>
      <c r="AU252" s="19" t="s">
        <v>83</v>
      </c>
    </row>
    <row r="253" s="2" customFormat="1" ht="24.15" customHeight="1">
      <c r="A253" s="38"/>
      <c r="B253" s="179"/>
      <c r="C253" s="180" t="s">
        <v>303</v>
      </c>
      <c r="D253" s="180" t="s">
        <v>159</v>
      </c>
      <c r="E253" s="181" t="s">
        <v>304</v>
      </c>
      <c r="F253" s="182" t="s">
        <v>305</v>
      </c>
      <c r="G253" s="183" t="s">
        <v>162</v>
      </c>
      <c r="H253" s="184">
        <v>67.430000000000007</v>
      </c>
      <c r="I253" s="185"/>
      <c r="J253" s="186">
        <f>ROUND(I253*H253,2)</f>
        <v>0</v>
      </c>
      <c r="K253" s="182" t="s">
        <v>163</v>
      </c>
      <c r="L253" s="39"/>
      <c r="M253" s="187" t="s">
        <v>1</v>
      </c>
      <c r="N253" s="188" t="s">
        <v>40</v>
      </c>
      <c r="O253" s="77"/>
      <c r="P253" s="189">
        <f>O253*H253</f>
        <v>0</v>
      </c>
      <c r="Q253" s="189">
        <v>0.0030000000000000001</v>
      </c>
      <c r="R253" s="189">
        <f>Q253*H253</f>
        <v>0.20229000000000003</v>
      </c>
      <c r="S253" s="189">
        <v>0</v>
      </c>
      <c r="T253" s="190">
        <f>S253*H253</f>
        <v>0</v>
      </c>
      <c r="U253" s="38"/>
      <c r="V253" s="38"/>
      <c r="W253" s="38"/>
      <c r="X253" s="38"/>
      <c r="Y253" s="38"/>
      <c r="Z253" s="38"/>
      <c r="AA253" s="38"/>
      <c r="AB253" s="38"/>
      <c r="AC253" s="38"/>
      <c r="AD253" s="38"/>
      <c r="AE253" s="38"/>
      <c r="AR253" s="191" t="s">
        <v>164</v>
      </c>
      <c r="AT253" s="191" t="s">
        <v>159</v>
      </c>
      <c r="AU253" s="191" t="s">
        <v>83</v>
      </c>
      <c r="AY253" s="19" t="s">
        <v>157</v>
      </c>
      <c r="BE253" s="192">
        <f>IF(N253="základní",J253,0)</f>
        <v>0</v>
      </c>
      <c r="BF253" s="192">
        <f>IF(N253="snížená",J253,0)</f>
        <v>0</v>
      </c>
      <c r="BG253" s="192">
        <f>IF(N253="zákl. přenesená",J253,0)</f>
        <v>0</v>
      </c>
      <c r="BH253" s="192">
        <f>IF(N253="sníž. přenesená",J253,0)</f>
        <v>0</v>
      </c>
      <c r="BI253" s="192">
        <f>IF(N253="nulová",J253,0)</f>
        <v>0</v>
      </c>
      <c r="BJ253" s="19" t="s">
        <v>81</v>
      </c>
      <c r="BK253" s="192">
        <f>ROUND(I253*H253,2)</f>
        <v>0</v>
      </c>
      <c r="BL253" s="19" t="s">
        <v>164</v>
      </c>
      <c r="BM253" s="191" t="s">
        <v>306</v>
      </c>
    </row>
    <row r="254" s="2" customFormat="1">
      <c r="A254" s="38"/>
      <c r="B254" s="39"/>
      <c r="C254" s="38"/>
      <c r="D254" s="193" t="s">
        <v>166</v>
      </c>
      <c r="E254" s="38"/>
      <c r="F254" s="194" t="s">
        <v>307</v>
      </c>
      <c r="G254" s="38"/>
      <c r="H254" s="38"/>
      <c r="I254" s="195"/>
      <c r="J254" s="38"/>
      <c r="K254" s="38"/>
      <c r="L254" s="39"/>
      <c r="M254" s="196"/>
      <c r="N254" s="197"/>
      <c r="O254" s="77"/>
      <c r="P254" s="77"/>
      <c r="Q254" s="77"/>
      <c r="R254" s="77"/>
      <c r="S254" s="77"/>
      <c r="T254" s="78"/>
      <c r="U254" s="38"/>
      <c r="V254" s="38"/>
      <c r="W254" s="38"/>
      <c r="X254" s="38"/>
      <c r="Y254" s="38"/>
      <c r="Z254" s="38"/>
      <c r="AA254" s="38"/>
      <c r="AB254" s="38"/>
      <c r="AC254" s="38"/>
      <c r="AD254" s="38"/>
      <c r="AE254" s="38"/>
      <c r="AT254" s="19" t="s">
        <v>166</v>
      </c>
      <c r="AU254" s="19" t="s">
        <v>83</v>
      </c>
    </row>
    <row r="255" s="2" customFormat="1" ht="24.15" customHeight="1">
      <c r="A255" s="38"/>
      <c r="B255" s="179"/>
      <c r="C255" s="180" t="s">
        <v>308</v>
      </c>
      <c r="D255" s="180" t="s">
        <v>159</v>
      </c>
      <c r="E255" s="181" t="s">
        <v>309</v>
      </c>
      <c r="F255" s="182" t="s">
        <v>310</v>
      </c>
      <c r="G255" s="183" t="s">
        <v>162</v>
      </c>
      <c r="H255" s="184">
        <v>67.430000000000007</v>
      </c>
      <c r="I255" s="185"/>
      <c r="J255" s="186">
        <f>ROUND(I255*H255,2)</f>
        <v>0</v>
      </c>
      <c r="K255" s="182" t="s">
        <v>163</v>
      </c>
      <c r="L255" s="39"/>
      <c r="M255" s="187" t="s">
        <v>1</v>
      </c>
      <c r="N255" s="188" t="s">
        <v>40</v>
      </c>
      <c r="O255" s="77"/>
      <c r="P255" s="189">
        <f>O255*H255</f>
        <v>0</v>
      </c>
      <c r="Q255" s="189">
        <v>0.021000000000000001</v>
      </c>
      <c r="R255" s="189">
        <f>Q255*H255</f>
        <v>1.4160300000000001</v>
      </c>
      <c r="S255" s="189">
        <v>0</v>
      </c>
      <c r="T255" s="190">
        <f>S255*H255</f>
        <v>0</v>
      </c>
      <c r="U255" s="38"/>
      <c r="V255" s="38"/>
      <c r="W255" s="38"/>
      <c r="X255" s="38"/>
      <c r="Y255" s="38"/>
      <c r="Z255" s="38"/>
      <c r="AA255" s="38"/>
      <c r="AB255" s="38"/>
      <c r="AC255" s="38"/>
      <c r="AD255" s="38"/>
      <c r="AE255" s="38"/>
      <c r="AR255" s="191" t="s">
        <v>164</v>
      </c>
      <c r="AT255" s="191" t="s">
        <v>159</v>
      </c>
      <c r="AU255" s="191" t="s">
        <v>83</v>
      </c>
      <c r="AY255" s="19" t="s">
        <v>157</v>
      </c>
      <c r="BE255" s="192">
        <f>IF(N255="základní",J255,0)</f>
        <v>0</v>
      </c>
      <c r="BF255" s="192">
        <f>IF(N255="snížená",J255,0)</f>
        <v>0</v>
      </c>
      <c r="BG255" s="192">
        <f>IF(N255="zákl. přenesená",J255,0)</f>
        <v>0</v>
      </c>
      <c r="BH255" s="192">
        <f>IF(N255="sníž. přenesená",J255,0)</f>
        <v>0</v>
      </c>
      <c r="BI255" s="192">
        <f>IF(N255="nulová",J255,0)</f>
        <v>0</v>
      </c>
      <c r="BJ255" s="19" t="s">
        <v>81</v>
      </c>
      <c r="BK255" s="192">
        <f>ROUND(I255*H255,2)</f>
        <v>0</v>
      </c>
      <c r="BL255" s="19" t="s">
        <v>164</v>
      </c>
      <c r="BM255" s="191" t="s">
        <v>311</v>
      </c>
    </row>
    <row r="256" s="2" customFormat="1">
      <c r="A256" s="38"/>
      <c r="B256" s="39"/>
      <c r="C256" s="38"/>
      <c r="D256" s="193" t="s">
        <v>166</v>
      </c>
      <c r="E256" s="38"/>
      <c r="F256" s="194" t="s">
        <v>312</v>
      </c>
      <c r="G256" s="38"/>
      <c r="H256" s="38"/>
      <c r="I256" s="195"/>
      <c r="J256" s="38"/>
      <c r="K256" s="38"/>
      <c r="L256" s="39"/>
      <c r="M256" s="196"/>
      <c r="N256" s="197"/>
      <c r="O256" s="77"/>
      <c r="P256" s="77"/>
      <c r="Q256" s="77"/>
      <c r="R256" s="77"/>
      <c r="S256" s="77"/>
      <c r="T256" s="78"/>
      <c r="U256" s="38"/>
      <c r="V256" s="38"/>
      <c r="W256" s="38"/>
      <c r="X256" s="38"/>
      <c r="Y256" s="38"/>
      <c r="Z256" s="38"/>
      <c r="AA256" s="38"/>
      <c r="AB256" s="38"/>
      <c r="AC256" s="38"/>
      <c r="AD256" s="38"/>
      <c r="AE256" s="38"/>
      <c r="AT256" s="19" t="s">
        <v>166</v>
      </c>
      <c r="AU256" s="19" t="s">
        <v>83</v>
      </c>
    </row>
    <row r="257" s="2" customFormat="1" ht="24.15" customHeight="1">
      <c r="A257" s="38"/>
      <c r="B257" s="179"/>
      <c r="C257" s="180" t="s">
        <v>7</v>
      </c>
      <c r="D257" s="180" t="s">
        <v>159</v>
      </c>
      <c r="E257" s="181" t="s">
        <v>313</v>
      </c>
      <c r="F257" s="182" t="s">
        <v>314</v>
      </c>
      <c r="G257" s="183" t="s">
        <v>162</v>
      </c>
      <c r="H257" s="184">
        <v>67.430000000000007</v>
      </c>
      <c r="I257" s="185"/>
      <c r="J257" s="186">
        <f>ROUND(I257*H257,2)</f>
        <v>0</v>
      </c>
      <c r="K257" s="182" t="s">
        <v>163</v>
      </c>
      <c r="L257" s="39"/>
      <c r="M257" s="187" t="s">
        <v>1</v>
      </c>
      <c r="N257" s="188" t="s">
        <v>40</v>
      </c>
      <c r="O257" s="77"/>
      <c r="P257" s="189">
        <f>O257*H257</f>
        <v>0</v>
      </c>
      <c r="Q257" s="189">
        <v>0.010500000000000001</v>
      </c>
      <c r="R257" s="189">
        <f>Q257*H257</f>
        <v>0.70801500000000006</v>
      </c>
      <c r="S257" s="189">
        <v>0</v>
      </c>
      <c r="T257" s="190">
        <f>S257*H257</f>
        <v>0</v>
      </c>
      <c r="U257" s="38"/>
      <c r="V257" s="38"/>
      <c r="W257" s="38"/>
      <c r="X257" s="38"/>
      <c r="Y257" s="38"/>
      <c r="Z257" s="38"/>
      <c r="AA257" s="38"/>
      <c r="AB257" s="38"/>
      <c r="AC257" s="38"/>
      <c r="AD257" s="38"/>
      <c r="AE257" s="38"/>
      <c r="AR257" s="191" t="s">
        <v>164</v>
      </c>
      <c r="AT257" s="191" t="s">
        <v>159</v>
      </c>
      <c r="AU257" s="191" t="s">
        <v>83</v>
      </c>
      <c r="AY257" s="19" t="s">
        <v>157</v>
      </c>
      <c r="BE257" s="192">
        <f>IF(N257="základní",J257,0)</f>
        <v>0</v>
      </c>
      <c r="BF257" s="192">
        <f>IF(N257="snížená",J257,0)</f>
        <v>0</v>
      </c>
      <c r="BG257" s="192">
        <f>IF(N257="zákl. přenesená",J257,0)</f>
        <v>0</v>
      </c>
      <c r="BH257" s="192">
        <f>IF(N257="sníž. přenesená",J257,0)</f>
        <v>0</v>
      </c>
      <c r="BI257" s="192">
        <f>IF(N257="nulová",J257,0)</f>
        <v>0</v>
      </c>
      <c r="BJ257" s="19" t="s">
        <v>81</v>
      </c>
      <c r="BK257" s="192">
        <f>ROUND(I257*H257,2)</f>
        <v>0</v>
      </c>
      <c r="BL257" s="19" t="s">
        <v>164</v>
      </c>
      <c r="BM257" s="191" t="s">
        <v>315</v>
      </c>
    </row>
    <row r="258" s="2" customFormat="1">
      <c r="A258" s="38"/>
      <c r="B258" s="39"/>
      <c r="C258" s="38"/>
      <c r="D258" s="193" t="s">
        <v>166</v>
      </c>
      <c r="E258" s="38"/>
      <c r="F258" s="194" t="s">
        <v>316</v>
      </c>
      <c r="G258" s="38"/>
      <c r="H258" s="38"/>
      <c r="I258" s="195"/>
      <c r="J258" s="38"/>
      <c r="K258" s="38"/>
      <c r="L258" s="39"/>
      <c r="M258" s="196"/>
      <c r="N258" s="197"/>
      <c r="O258" s="77"/>
      <c r="P258" s="77"/>
      <c r="Q258" s="77"/>
      <c r="R258" s="77"/>
      <c r="S258" s="77"/>
      <c r="T258" s="78"/>
      <c r="U258" s="38"/>
      <c r="V258" s="38"/>
      <c r="W258" s="38"/>
      <c r="X258" s="38"/>
      <c r="Y258" s="38"/>
      <c r="Z258" s="38"/>
      <c r="AA258" s="38"/>
      <c r="AB258" s="38"/>
      <c r="AC258" s="38"/>
      <c r="AD258" s="38"/>
      <c r="AE258" s="38"/>
      <c r="AT258" s="19" t="s">
        <v>166</v>
      </c>
      <c r="AU258" s="19" t="s">
        <v>83</v>
      </c>
    </row>
    <row r="259" s="2" customFormat="1" ht="24.15" customHeight="1">
      <c r="A259" s="38"/>
      <c r="B259" s="179"/>
      <c r="C259" s="180" t="s">
        <v>317</v>
      </c>
      <c r="D259" s="180" t="s">
        <v>159</v>
      </c>
      <c r="E259" s="181" t="s">
        <v>318</v>
      </c>
      <c r="F259" s="182" t="s">
        <v>319</v>
      </c>
      <c r="G259" s="183" t="s">
        <v>162</v>
      </c>
      <c r="H259" s="184">
        <v>245.34100000000001</v>
      </c>
      <c r="I259" s="185"/>
      <c r="J259" s="186">
        <f>ROUND(I259*H259,2)</f>
        <v>0</v>
      </c>
      <c r="K259" s="182" t="s">
        <v>163</v>
      </c>
      <c r="L259" s="39"/>
      <c r="M259" s="187" t="s">
        <v>1</v>
      </c>
      <c r="N259" s="188" t="s">
        <v>40</v>
      </c>
      <c r="O259" s="77"/>
      <c r="P259" s="189">
        <f>O259*H259</f>
        <v>0</v>
      </c>
      <c r="Q259" s="189">
        <v>0.0073499999999999998</v>
      </c>
      <c r="R259" s="189">
        <f>Q259*H259</f>
        <v>1.8032563500000001</v>
      </c>
      <c r="S259" s="189">
        <v>0</v>
      </c>
      <c r="T259" s="190">
        <f>S259*H259</f>
        <v>0</v>
      </c>
      <c r="U259" s="38"/>
      <c r="V259" s="38"/>
      <c r="W259" s="38"/>
      <c r="X259" s="38"/>
      <c r="Y259" s="38"/>
      <c r="Z259" s="38"/>
      <c r="AA259" s="38"/>
      <c r="AB259" s="38"/>
      <c r="AC259" s="38"/>
      <c r="AD259" s="38"/>
      <c r="AE259" s="38"/>
      <c r="AR259" s="191" t="s">
        <v>164</v>
      </c>
      <c r="AT259" s="191" t="s">
        <v>159</v>
      </c>
      <c r="AU259" s="191" t="s">
        <v>83</v>
      </c>
      <c r="AY259" s="19" t="s">
        <v>157</v>
      </c>
      <c r="BE259" s="192">
        <f>IF(N259="základní",J259,0)</f>
        <v>0</v>
      </c>
      <c r="BF259" s="192">
        <f>IF(N259="snížená",J259,0)</f>
        <v>0</v>
      </c>
      <c r="BG259" s="192">
        <f>IF(N259="zákl. přenesená",J259,0)</f>
        <v>0</v>
      </c>
      <c r="BH259" s="192">
        <f>IF(N259="sníž. přenesená",J259,0)</f>
        <v>0</v>
      </c>
      <c r="BI259" s="192">
        <f>IF(N259="nulová",J259,0)</f>
        <v>0</v>
      </c>
      <c r="BJ259" s="19" t="s">
        <v>81</v>
      </c>
      <c r="BK259" s="192">
        <f>ROUND(I259*H259,2)</f>
        <v>0</v>
      </c>
      <c r="BL259" s="19" t="s">
        <v>164</v>
      </c>
      <c r="BM259" s="191" t="s">
        <v>320</v>
      </c>
    </row>
    <row r="260" s="2" customFormat="1">
      <c r="A260" s="38"/>
      <c r="B260" s="39"/>
      <c r="C260" s="38"/>
      <c r="D260" s="193" t="s">
        <v>166</v>
      </c>
      <c r="E260" s="38"/>
      <c r="F260" s="194" t="s">
        <v>321</v>
      </c>
      <c r="G260" s="38"/>
      <c r="H260" s="38"/>
      <c r="I260" s="195"/>
      <c r="J260" s="38"/>
      <c r="K260" s="38"/>
      <c r="L260" s="39"/>
      <c r="M260" s="196"/>
      <c r="N260" s="197"/>
      <c r="O260" s="77"/>
      <c r="P260" s="77"/>
      <c r="Q260" s="77"/>
      <c r="R260" s="77"/>
      <c r="S260" s="77"/>
      <c r="T260" s="78"/>
      <c r="U260" s="38"/>
      <c r="V260" s="38"/>
      <c r="W260" s="38"/>
      <c r="X260" s="38"/>
      <c r="Y260" s="38"/>
      <c r="Z260" s="38"/>
      <c r="AA260" s="38"/>
      <c r="AB260" s="38"/>
      <c r="AC260" s="38"/>
      <c r="AD260" s="38"/>
      <c r="AE260" s="38"/>
      <c r="AT260" s="19" t="s">
        <v>166</v>
      </c>
      <c r="AU260" s="19" t="s">
        <v>83</v>
      </c>
    </row>
    <row r="261" s="2" customFormat="1">
      <c r="A261" s="38"/>
      <c r="B261" s="39"/>
      <c r="C261" s="38"/>
      <c r="D261" s="193" t="s">
        <v>168</v>
      </c>
      <c r="E261" s="38"/>
      <c r="F261" s="198" t="s">
        <v>169</v>
      </c>
      <c r="G261" s="38"/>
      <c r="H261" s="38"/>
      <c r="I261" s="195"/>
      <c r="J261" s="38"/>
      <c r="K261" s="38"/>
      <c r="L261" s="39"/>
      <c r="M261" s="196"/>
      <c r="N261" s="197"/>
      <c r="O261" s="77"/>
      <c r="P261" s="77"/>
      <c r="Q261" s="77"/>
      <c r="R261" s="77"/>
      <c r="S261" s="77"/>
      <c r="T261" s="78"/>
      <c r="U261" s="38"/>
      <c r="V261" s="38"/>
      <c r="W261" s="38"/>
      <c r="X261" s="38"/>
      <c r="Y261" s="38"/>
      <c r="Z261" s="38"/>
      <c r="AA261" s="38"/>
      <c r="AB261" s="38"/>
      <c r="AC261" s="38"/>
      <c r="AD261" s="38"/>
      <c r="AE261" s="38"/>
      <c r="AT261" s="19" t="s">
        <v>168</v>
      </c>
      <c r="AU261" s="19" t="s">
        <v>83</v>
      </c>
    </row>
    <row r="262" s="13" customFormat="1">
      <c r="A262" s="13"/>
      <c r="B262" s="199"/>
      <c r="C262" s="13"/>
      <c r="D262" s="193" t="s">
        <v>170</v>
      </c>
      <c r="E262" s="200" t="s">
        <v>1</v>
      </c>
      <c r="F262" s="201" t="s">
        <v>322</v>
      </c>
      <c r="G262" s="13"/>
      <c r="H262" s="200" t="s">
        <v>1</v>
      </c>
      <c r="I262" s="202"/>
      <c r="J262" s="13"/>
      <c r="K262" s="13"/>
      <c r="L262" s="199"/>
      <c r="M262" s="203"/>
      <c r="N262" s="204"/>
      <c r="O262" s="204"/>
      <c r="P262" s="204"/>
      <c r="Q262" s="204"/>
      <c r="R262" s="204"/>
      <c r="S262" s="204"/>
      <c r="T262" s="205"/>
      <c r="U262" s="13"/>
      <c r="V262" s="13"/>
      <c r="W262" s="13"/>
      <c r="X262" s="13"/>
      <c r="Y262" s="13"/>
      <c r="Z262" s="13"/>
      <c r="AA262" s="13"/>
      <c r="AB262" s="13"/>
      <c r="AC262" s="13"/>
      <c r="AD262" s="13"/>
      <c r="AE262" s="13"/>
      <c r="AT262" s="200" t="s">
        <v>170</v>
      </c>
      <c r="AU262" s="200" t="s">
        <v>83</v>
      </c>
      <c r="AV262" s="13" t="s">
        <v>81</v>
      </c>
      <c r="AW262" s="13" t="s">
        <v>32</v>
      </c>
      <c r="AX262" s="13" t="s">
        <v>75</v>
      </c>
      <c r="AY262" s="200" t="s">
        <v>157</v>
      </c>
    </row>
    <row r="263" s="14" customFormat="1">
      <c r="A263" s="14"/>
      <c r="B263" s="206"/>
      <c r="C263" s="14"/>
      <c r="D263" s="193" t="s">
        <v>170</v>
      </c>
      <c r="E263" s="207" t="s">
        <v>1</v>
      </c>
      <c r="F263" s="208" t="s">
        <v>323</v>
      </c>
      <c r="G263" s="14"/>
      <c r="H263" s="209">
        <v>28.466999999999999</v>
      </c>
      <c r="I263" s="210"/>
      <c r="J263" s="14"/>
      <c r="K263" s="14"/>
      <c r="L263" s="206"/>
      <c r="M263" s="211"/>
      <c r="N263" s="212"/>
      <c r="O263" s="212"/>
      <c r="P263" s="212"/>
      <c r="Q263" s="212"/>
      <c r="R263" s="212"/>
      <c r="S263" s="212"/>
      <c r="T263" s="213"/>
      <c r="U263" s="14"/>
      <c r="V263" s="14"/>
      <c r="W263" s="14"/>
      <c r="X263" s="14"/>
      <c r="Y263" s="14"/>
      <c r="Z263" s="14"/>
      <c r="AA263" s="14"/>
      <c r="AB263" s="14"/>
      <c r="AC263" s="14"/>
      <c r="AD263" s="14"/>
      <c r="AE263" s="14"/>
      <c r="AT263" s="207" t="s">
        <v>170</v>
      </c>
      <c r="AU263" s="207" t="s">
        <v>83</v>
      </c>
      <c r="AV263" s="14" t="s">
        <v>83</v>
      </c>
      <c r="AW263" s="14" t="s">
        <v>32</v>
      </c>
      <c r="AX263" s="14" t="s">
        <v>75</v>
      </c>
      <c r="AY263" s="207" t="s">
        <v>157</v>
      </c>
    </row>
    <row r="264" s="14" customFormat="1">
      <c r="A264" s="14"/>
      <c r="B264" s="206"/>
      <c r="C264" s="14"/>
      <c r="D264" s="193" t="s">
        <v>170</v>
      </c>
      <c r="E264" s="207" t="s">
        <v>1</v>
      </c>
      <c r="F264" s="208" t="s">
        <v>324</v>
      </c>
      <c r="G264" s="14"/>
      <c r="H264" s="209">
        <v>27.427</v>
      </c>
      <c r="I264" s="210"/>
      <c r="J264" s="14"/>
      <c r="K264" s="14"/>
      <c r="L264" s="206"/>
      <c r="M264" s="211"/>
      <c r="N264" s="212"/>
      <c r="O264" s="212"/>
      <c r="P264" s="212"/>
      <c r="Q264" s="212"/>
      <c r="R264" s="212"/>
      <c r="S264" s="212"/>
      <c r="T264" s="213"/>
      <c r="U264" s="14"/>
      <c r="V264" s="14"/>
      <c r="W264" s="14"/>
      <c r="X264" s="14"/>
      <c r="Y264" s="14"/>
      <c r="Z264" s="14"/>
      <c r="AA264" s="14"/>
      <c r="AB264" s="14"/>
      <c r="AC264" s="14"/>
      <c r="AD264" s="14"/>
      <c r="AE264" s="14"/>
      <c r="AT264" s="207" t="s">
        <v>170</v>
      </c>
      <c r="AU264" s="207" t="s">
        <v>83</v>
      </c>
      <c r="AV264" s="14" t="s">
        <v>83</v>
      </c>
      <c r="AW264" s="14" t="s">
        <v>32</v>
      </c>
      <c r="AX264" s="14" t="s">
        <v>75</v>
      </c>
      <c r="AY264" s="207" t="s">
        <v>157</v>
      </c>
    </row>
    <row r="265" s="14" customFormat="1">
      <c r="A265" s="14"/>
      <c r="B265" s="206"/>
      <c r="C265" s="14"/>
      <c r="D265" s="193" t="s">
        <v>170</v>
      </c>
      <c r="E265" s="207" t="s">
        <v>1</v>
      </c>
      <c r="F265" s="208" t="s">
        <v>325</v>
      </c>
      <c r="G265" s="14"/>
      <c r="H265" s="209">
        <v>26.907</v>
      </c>
      <c r="I265" s="210"/>
      <c r="J265" s="14"/>
      <c r="K265" s="14"/>
      <c r="L265" s="206"/>
      <c r="M265" s="211"/>
      <c r="N265" s="212"/>
      <c r="O265" s="212"/>
      <c r="P265" s="212"/>
      <c r="Q265" s="212"/>
      <c r="R265" s="212"/>
      <c r="S265" s="212"/>
      <c r="T265" s="213"/>
      <c r="U265" s="14"/>
      <c r="V265" s="14"/>
      <c r="W265" s="14"/>
      <c r="X265" s="14"/>
      <c r="Y265" s="14"/>
      <c r="Z265" s="14"/>
      <c r="AA265" s="14"/>
      <c r="AB265" s="14"/>
      <c r="AC265" s="14"/>
      <c r="AD265" s="14"/>
      <c r="AE265" s="14"/>
      <c r="AT265" s="207" t="s">
        <v>170</v>
      </c>
      <c r="AU265" s="207" t="s">
        <v>83</v>
      </c>
      <c r="AV265" s="14" t="s">
        <v>83</v>
      </c>
      <c r="AW265" s="14" t="s">
        <v>32</v>
      </c>
      <c r="AX265" s="14" t="s">
        <v>75</v>
      </c>
      <c r="AY265" s="207" t="s">
        <v>157</v>
      </c>
    </row>
    <row r="266" s="14" customFormat="1">
      <c r="A266" s="14"/>
      <c r="B266" s="206"/>
      <c r="C266" s="14"/>
      <c r="D266" s="193" t="s">
        <v>170</v>
      </c>
      <c r="E266" s="207" t="s">
        <v>1</v>
      </c>
      <c r="F266" s="208" t="s">
        <v>326</v>
      </c>
      <c r="G266" s="14"/>
      <c r="H266" s="209">
        <v>18.704000000000001</v>
      </c>
      <c r="I266" s="210"/>
      <c r="J266" s="14"/>
      <c r="K266" s="14"/>
      <c r="L266" s="206"/>
      <c r="M266" s="211"/>
      <c r="N266" s="212"/>
      <c r="O266" s="212"/>
      <c r="P266" s="212"/>
      <c r="Q266" s="212"/>
      <c r="R266" s="212"/>
      <c r="S266" s="212"/>
      <c r="T266" s="213"/>
      <c r="U266" s="14"/>
      <c r="V266" s="14"/>
      <c r="W266" s="14"/>
      <c r="X266" s="14"/>
      <c r="Y266" s="14"/>
      <c r="Z266" s="14"/>
      <c r="AA266" s="14"/>
      <c r="AB266" s="14"/>
      <c r="AC266" s="14"/>
      <c r="AD266" s="14"/>
      <c r="AE266" s="14"/>
      <c r="AT266" s="207" t="s">
        <v>170</v>
      </c>
      <c r="AU266" s="207" t="s">
        <v>83</v>
      </c>
      <c r="AV266" s="14" t="s">
        <v>83</v>
      </c>
      <c r="AW266" s="14" t="s">
        <v>32</v>
      </c>
      <c r="AX266" s="14" t="s">
        <v>75</v>
      </c>
      <c r="AY266" s="207" t="s">
        <v>157</v>
      </c>
    </row>
    <row r="267" s="14" customFormat="1">
      <c r="A267" s="14"/>
      <c r="B267" s="206"/>
      <c r="C267" s="14"/>
      <c r="D267" s="193" t="s">
        <v>170</v>
      </c>
      <c r="E267" s="207" t="s">
        <v>1</v>
      </c>
      <c r="F267" s="208" t="s">
        <v>327</v>
      </c>
      <c r="G267" s="14"/>
      <c r="H267" s="209">
        <v>20.713999999999999</v>
      </c>
      <c r="I267" s="210"/>
      <c r="J267" s="14"/>
      <c r="K267" s="14"/>
      <c r="L267" s="206"/>
      <c r="M267" s="211"/>
      <c r="N267" s="212"/>
      <c r="O267" s="212"/>
      <c r="P267" s="212"/>
      <c r="Q267" s="212"/>
      <c r="R267" s="212"/>
      <c r="S267" s="212"/>
      <c r="T267" s="213"/>
      <c r="U267" s="14"/>
      <c r="V267" s="14"/>
      <c r="W267" s="14"/>
      <c r="X267" s="14"/>
      <c r="Y267" s="14"/>
      <c r="Z267" s="14"/>
      <c r="AA267" s="14"/>
      <c r="AB267" s="14"/>
      <c r="AC267" s="14"/>
      <c r="AD267" s="14"/>
      <c r="AE267" s="14"/>
      <c r="AT267" s="207" t="s">
        <v>170</v>
      </c>
      <c r="AU267" s="207" t="s">
        <v>83</v>
      </c>
      <c r="AV267" s="14" t="s">
        <v>83</v>
      </c>
      <c r="AW267" s="14" t="s">
        <v>32</v>
      </c>
      <c r="AX267" s="14" t="s">
        <v>75</v>
      </c>
      <c r="AY267" s="207" t="s">
        <v>157</v>
      </c>
    </row>
    <row r="268" s="14" customFormat="1">
      <c r="A268" s="14"/>
      <c r="B268" s="206"/>
      <c r="C268" s="14"/>
      <c r="D268" s="193" t="s">
        <v>170</v>
      </c>
      <c r="E268" s="207" t="s">
        <v>1</v>
      </c>
      <c r="F268" s="208" t="s">
        <v>328</v>
      </c>
      <c r="G268" s="14"/>
      <c r="H268" s="209">
        <v>14.188000000000001</v>
      </c>
      <c r="I268" s="210"/>
      <c r="J268" s="14"/>
      <c r="K268" s="14"/>
      <c r="L268" s="206"/>
      <c r="M268" s="211"/>
      <c r="N268" s="212"/>
      <c r="O268" s="212"/>
      <c r="P268" s="212"/>
      <c r="Q268" s="212"/>
      <c r="R268" s="212"/>
      <c r="S268" s="212"/>
      <c r="T268" s="213"/>
      <c r="U268" s="14"/>
      <c r="V268" s="14"/>
      <c r="W268" s="14"/>
      <c r="X268" s="14"/>
      <c r="Y268" s="14"/>
      <c r="Z268" s="14"/>
      <c r="AA268" s="14"/>
      <c r="AB268" s="14"/>
      <c r="AC268" s="14"/>
      <c r="AD268" s="14"/>
      <c r="AE268" s="14"/>
      <c r="AT268" s="207" t="s">
        <v>170</v>
      </c>
      <c r="AU268" s="207" t="s">
        <v>83</v>
      </c>
      <c r="AV268" s="14" t="s">
        <v>83</v>
      </c>
      <c r="AW268" s="14" t="s">
        <v>32</v>
      </c>
      <c r="AX268" s="14" t="s">
        <v>75</v>
      </c>
      <c r="AY268" s="207" t="s">
        <v>157</v>
      </c>
    </row>
    <row r="269" s="14" customFormat="1">
      <c r="A269" s="14"/>
      <c r="B269" s="206"/>
      <c r="C269" s="14"/>
      <c r="D269" s="193" t="s">
        <v>170</v>
      </c>
      <c r="E269" s="207" t="s">
        <v>1</v>
      </c>
      <c r="F269" s="208" t="s">
        <v>329</v>
      </c>
      <c r="G269" s="14"/>
      <c r="H269" s="209">
        <v>40.417000000000002</v>
      </c>
      <c r="I269" s="210"/>
      <c r="J269" s="14"/>
      <c r="K269" s="14"/>
      <c r="L269" s="206"/>
      <c r="M269" s="211"/>
      <c r="N269" s="212"/>
      <c r="O269" s="212"/>
      <c r="P269" s="212"/>
      <c r="Q269" s="212"/>
      <c r="R269" s="212"/>
      <c r="S269" s="212"/>
      <c r="T269" s="213"/>
      <c r="U269" s="14"/>
      <c r="V269" s="14"/>
      <c r="W269" s="14"/>
      <c r="X269" s="14"/>
      <c r="Y269" s="14"/>
      <c r="Z269" s="14"/>
      <c r="AA269" s="14"/>
      <c r="AB269" s="14"/>
      <c r="AC269" s="14"/>
      <c r="AD269" s="14"/>
      <c r="AE269" s="14"/>
      <c r="AT269" s="207" t="s">
        <v>170</v>
      </c>
      <c r="AU269" s="207" t="s">
        <v>83</v>
      </c>
      <c r="AV269" s="14" t="s">
        <v>83</v>
      </c>
      <c r="AW269" s="14" t="s">
        <v>32</v>
      </c>
      <c r="AX269" s="14" t="s">
        <v>75</v>
      </c>
      <c r="AY269" s="207" t="s">
        <v>157</v>
      </c>
    </row>
    <row r="270" s="14" customFormat="1">
      <c r="A270" s="14"/>
      <c r="B270" s="206"/>
      <c r="C270" s="14"/>
      <c r="D270" s="193" t="s">
        <v>170</v>
      </c>
      <c r="E270" s="207" t="s">
        <v>1</v>
      </c>
      <c r="F270" s="208" t="s">
        <v>330</v>
      </c>
      <c r="G270" s="14"/>
      <c r="H270" s="209">
        <v>12.057</v>
      </c>
      <c r="I270" s="210"/>
      <c r="J270" s="14"/>
      <c r="K270" s="14"/>
      <c r="L270" s="206"/>
      <c r="M270" s="211"/>
      <c r="N270" s="212"/>
      <c r="O270" s="212"/>
      <c r="P270" s="212"/>
      <c r="Q270" s="212"/>
      <c r="R270" s="212"/>
      <c r="S270" s="212"/>
      <c r="T270" s="213"/>
      <c r="U270" s="14"/>
      <c r="V270" s="14"/>
      <c r="W270" s="14"/>
      <c r="X270" s="14"/>
      <c r="Y270" s="14"/>
      <c r="Z270" s="14"/>
      <c r="AA270" s="14"/>
      <c r="AB270" s="14"/>
      <c r="AC270" s="14"/>
      <c r="AD270" s="14"/>
      <c r="AE270" s="14"/>
      <c r="AT270" s="207" t="s">
        <v>170</v>
      </c>
      <c r="AU270" s="207" t="s">
        <v>83</v>
      </c>
      <c r="AV270" s="14" t="s">
        <v>83</v>
      </c>
      <c r="AW270" s="14" t="s">
        <v>32</v>
      </c>
      <c r="AX270" s="14" t="s">
        <v>75</v>
      </c>
      <c r="AY270" s="207" t="s">
        <v>157</v>
      </c>
    </row>
    <row r="271" s="14" customFormat="1">
      <c r="A271" s="14"/>
      <c r="B271" s="206"/>
      <c r="C271" s="14"/>
      <c r="D271" s="193" t="s">
        <v>170</v>
      </c>
      <c r="E271" s="207" t="s">
        <v>1</v>
      </c>
      <c r="F271" s="208" t="s">
        <v>331</v>
      </c>
      <c r="G271" s="14"/>
      <c r="H271" s="209">
        <v>22.216999999999999</v>
      </c>
      <c r="I271" s="210"/>
      <c r="J271" s="14"/>
      <c r="K271" s="14"/>
      <c r="L271" s="206"/>
      <c r="M271" s="211"/>
      <c r="N271" s="212"/>
      <c r="O271" s="212"/>
      <c r="P271" s="212"/>
      <c r="Q271" s="212"/>
      <c r="R271" s="212"/>
      <c r="S271" s="212"/>
      <c r="T271" s="213"/>
      <c r="U271" s="14"/>
      <c r="V271" s="14"/>
      <c r="W271" s="14"/>
      <c r="X271" s="14"/>
      <c r="Y271" s="14"/>
      <c r="Z271" s="14"/>
      <c r="AA271" s="14"/>
      <c r="AB271" s="14"/>
      <c r="AC271" s="14"/>
      <c r="AD271" s="14"/>
      <c r="AE271" s="14"/>
      <c r="AT271" s="207" t="s">
        <v>170</v>
      </c>
      <c r="AU271" s="207" t="s">
        <v>83</v>
      </c>
      <c r="AV271" s="14" t="s">
        <v>83</v>
      </c>
      <c r="AW271" s="14" t="s">
        <v>32</v>
      </c>
      <c r="AX271" s="14" t="s">
        <v>75</v>
      </c>
      <c r="AY271" s="207" t="s">
        <v>157</v>
      </c>
    </row>
    <row r="272" s="14" customFormat="1">
      <c r="A272" s="14"/>
      <c r="B272" s="206"/>
      <c r="C272" s="14"/>
      <c r="D272" s="193" t="s">
        <v>170</v>
      </c>
      <c r="E272" s="207" t="s">
        <v>1</v>
      </c>
      <c r="F272" s="208" t="s">
        <v>332</v>
      </c>
      <c r="G272" s="14"/>
      <c r="H272" s="209">
        <v>34.243000000000002</v>
      </c>
      <c r="I272" s="210"/>
      <c r="J272" s="14"/>
      <c r="K272" s="14"/>
      <c r="L272" s="206"/>
      <c r="M272" s="211"/>
      <c r="N272" s="212"/>
      <c r="O272" s="212"/>
      <c r="P272" s="212"/>
      <c r="Q272" s="212"/>
      <c r="R272" s="212"/>
      <c r="S272" s="212"/>
      <c r="T272" s="213"/>
      <c r="U272" s="14"/>
      <c r="V272" s="14"/>
      <c r="W272" s="14"/>
      <c r="X272" s="14"/>
      <c r="Y272" s="14"/>
      <c r="Z272" s="14"/>
      <c r="AA272" s="14"/>
      <c r="AB272" s="14"/>
      <c r="AC272" s="14"/>
      <c r="AD272" s="14"/>
      <c r="AE272" s="14"/>
      <c r="AT272" s="207" t="s">
        <v>170</v>
      </c>
      <c r="AU272" s="207" t="s">
        <v>83</v>
      </c>
      <c r="AV272" s="14" t="s">
        <v>83</v>
      </c>
      <c r="AW272" s="14" t="s">
        <v>32</v>
      </c>
      <c r="AX272" s="14" t="s">
        <v>75</v>
      </c>
      <c r="AY272" s="207" t="s">
        <v>157</v>
      </c>
    </row>
    <row r="273" s="15" customFormat="1">
      <c r="A273" s="15"/>
      <c r="B273" s="224"/>
      <c r="C273" s="15"/>
      <c r="D273" s="193" t="s">
        <v>170</v>
      </c>
      <c r="E273" s="225" t="s">
        <v>1</v>
      </c>
      <c r="F273" s="226" t="s">
        <v>227</v>
      </c>
      <c r="G273" s="15"/>
      <c r="H273" s="227">
        <v>245.34099999999995</v>
      </c>
      <c r="I273" s="228"/>
      <c r="J273" s="15"/>
      <c r="K273" s="15"/>
      <c r="L273" s="224"/>
      <c r="M273" s="229"/>
      <c r="N273" s="230"/>
      <c r="O273" s="230"/>
      <c r="P273" s="230"/>
      <c r="Q273" s="230"/>
      <c r="R273" s="230"/>
      <c r="S273" s="230"/>
      <c r="T273" s="231"/>
      <c r="U273" s="15"/>
      <c r="V273" s="15"/>
      <c r="W273" s="15"/>
      <c r="X273" s="15"/>
      <c r="Y273" s="15"/>
      <c r="Z273" s="15"/>
      <c r="AA273" s="15"/>
      <c r="AB273" s="15"/>
      <c r="AC273" s="15"/>
      <c r="AD273" s="15"/>
      <c r="AE273" s="15"/>
      <c r="AT273" s="225" t="s">
        <v>170</v>
      </c>
      <c r="AU273" s="225" t="s">
        <v>83</v>
      </c>
      <c r="AV273" s="15" t="s">
        <v>164</v>
      </c>
      <c r="AW273" s="15" t="s">
        <v>32</v>
      </c>
      <c r="AX273" s="15" t="s">
        <v>81</v>
      </c>
      <c r="AY273" s="225" t="s">
        <v>157</v>
      </c>
    </row>
    <row r="274" s="2" customFormat="1" ht="24.15" customHeight="1">
      <c r="A274" s="38"/>
      <c r="B274" s="179"/>
      <c r="C274" s="180" t="s">
        <v>333</v>
      </c>
      <c r="D274" s="180" t="s">
        <v>159</v>
      </c>
      <c r="E274" s="181" t="s">
        <v>334</v>
      </c>
      <c r="F274" s="182" t="s">
        <v>335</v>
      </c>
      <c r="G274" s="183" t="s">
        <v>162</v>
      </c>
      <c r="H274" s="184">
        <v>245.34100000000001</v>
      </c>
      <c r="I274" s="185"/>
      <c r="J274" s="186">
        <f>ROUND(I274*H274,2)</f>
        <v>0</v>
      </c>
      <c r="K274" s="182" t="s">
        <v>163</v>
      </c>
      <c r="L274" s="39"/>
      <c r="M274" s="187" t="s">
        <v>1</v>
      </c>
      <c r="N274" s="188" t="s">
        <v>40</v>
      </c>
      <c r="O274" s="77"/>
      <c r="P274" s="189">
        <f>O274*H274</f>
        <v>0</v>
      </c>
      <c r="Q274" s="189">
        <v>0.0043800000000000002</v>
      </c>
      <c r="R274" s="189">
        <f>Q274*H274</f>
        <v>1.0745935800000002</v>
      </c>
      <c r="S274" s="189">
        <v>0</v>
      </c>
      <c r="T274" s="190">
        <f>S274*H274</f>
        <v>0</v>
      </c>
      <c r="U274" s="38"/>
      <c r="V274" s="38"/>
      <c r="W274" s="38"/>
      <c r="X274" s="38"/>
      <c r="Y274" s="38"/>
      <c r="Z274" s="38"/>
      <c r="AA274" s="38"/>
      <c r="AB274" s="38"/>
      <c r="AC274" s="38"/>
      <c r="AD274" s="38"/>
      <c r="AE274" s="38"/>
      <c r="AR274" s="191" t="s">
        <v>164</v>
      </c>
      <c r="AT274" s="191" t="s">
        <v>159</v>
      </c>
      <c r="AU274" s="191" t="s">
        <v>83</v>
      </c>
      <c r="AY274" s="19" t="s">
        <v>157</v>
      </c>
      <c r="BE274" s="192">
        <f>IF(N274="základní",J274,0)</f>
        <v>0</v>
      </c>
      <c r="BF274" s="192">
        <f>IF(N274="snížená",J274,0)</f>
        <v>0</v>
      </c>
      <c r="BG274" s="192">
        <f>IF(N274="zákl. přenesená",J274,0)</f>
        <v>0</v>
      </c>
      <c r="BH274" s="192">
        <f>IF(N274="sníž. přenesená",J274,0)</f>
        <v>0</v>
      </c>
      <c r="BI274" s="192">
        <f>IF(N274="nulová",J274,0)</f>
        <v>0</v>
      </c>
      <c r="BJ274" s="19" t="s">
        <v>81</v>
      </c>
      <c r="BK274" s="192">
        <f>ROUND(I274*H274,2)</f>
        <v>0</v>
      </c>
      <c r="BL274" s="19" t="s">
        <v>164</v>
      </c>
      <c r="BM274" s="191" t="s">
        <v>336</v>
      </c>
    </row>
    <row r="275" s="2" customFormat="1">
      <c r="A275" s="38"/>
      <c r="B275" s="39"/>
      <c r="C275" s="38"/>
      <c r="D275" s="193" t="s">
        <v>166</v>
      </c>
      <c r="E275" s="38"/>
      <c r="F275" s="194" t="s">
        <v>337</v>
      </c>
      <c r="G275" s="38"/>
      <c r="H275" s="38"/>
      <c r="I275" s="195"/>
      <c r="J275" s="38"/>
      <c r="K275" s="38"/>
      <c r="L275" s="39"/>
      <c r="M275" s="196"/>
      <c r="N275" s="197"/>
      <c r="O275" s="77"/>
      <c r="P275" s="77"/>
      <c r="Q275" s="77"/>
      <c r="R275" s="77"/>
      <c r="S275" s="77"/>
      <c r="T275" s="78"/>
      <c r="U275" s="38"/>
      <c r="V275" s="38"/>
      <c r="W275" s="38"/>
      <c r="X275" s="38"/>
      <c r="Y275" s="38"/>
      <c r="Z275" s="38"/>
      <c r="AA275" s="38"/>
      <c r="AB275" s="38"/>
      <c r="AC275" s="38"/>
      <c r="AD275" s="38"/>
      <c r="AE275" s="38"/>
      <c r="AT275" s="19" t="s">
        <v>166</v>
      </c>
      <c r="AU275" s="19" t="s">
        <v>83</v>
      </c>
    </row>
    <row r="276" s="2" customFormat="1" ht="24.15" customHeight="1">
      <c r="A276" s="38"/>
      <c r="B276" s="179"/>
      <c r="C276" s="180" t="s">
        <v>338</v>
      </c>
      <c r="D276" s="180" t="s">
        <v>159</v>
      </c>
      <c r="E276" s="181" t="s">
        <v>339</v>
      </c>
      <c r="F276" s="182" t="s">
        <v>340</v>
      </c>
      <c r="G276" s="183" t="s">
        <v>162</v>
      </c>
      <c r="H276" s="184">
        <v>174.74000000000001</v>
      </c>
      <c r="I276" s="185"/>
      <c r="J276" s="186">
        <f>ROUND(I276*H276,2)</f>
        <v>0</v>
      </c>
      <c r="K276" s="182" t="s">
        <v>163</v>
      </c>
      <c r="L276" s="39"/>
      <c r="M276" s="187" t="s">
        <v>1</v>
      </c>
      <c r="N276" s="188" t="s">
        <v>40</v>
      </c>
      <c r="O276" s="77"/>
      <c r="P276" s="189">
        <f>O276*H276</f>
        <v>0</v>
      </c>
      <c r="Q276" s="189">
        <v>0.0030000000000000001</v>
      </c>
      <c r="R276" s="189">
        <f>Q276*H276</f>
        <v>0.52422000000000002</v>
      </c>
      <c r="S276" s="189">
        <v>0</v>
      </c>
      <c r="T276" s="190">
        <f>S276*H276</f>
        <v>0</v>
      </c>
      <c r="U276" s="38"/>
      <c r="V276" s="38"/>
      <c r="W276" s="38"/>
      <c r="X276" s="38"/>
      <c r="Y276" s="38"/>
      <c r="Z276" s="38"/>
      <c r="AA276" s="38"/>
      <c r="AB276" s="38"/>
      <c r="AC276" s="38"/>
      <c r="AD276" s="38"/>
      <c r="AE276" s="38"/>
      <c r="AR276" s="191" t="s">
        <v>164</v>
      </c>
      <c r="AT276" s="191" t="s">
        <v>159</v>
      </c>
      <c r="AU276" s="191" t="s">
        <v>83</v>
      </c>
      <c r="AY276" s="19" t="s">
        <v>157</v>
      </c>
      <c r="BE276" s="192">
        <f>IF(N276="základní",J276,0)</f>
        <v>0</v>
      </c>
      <c r="BF276" s="192">
        <f>IF(N276="snížená",J276,0)</f>
        <v>0</v>
      </c>
      <c r="BG276" s="192">
        <f>IF(N276="zákl. přenesená",J276,0)</f>
        <v>0</v>
      </c>
      <c r="BH276" s="192">
        <f>IF(N276="sníž. přenesená",J276,0)</f>
        <v>0</v>
      </c>
      <c r="BI276" s="192">
        <f>IF(N276="nulová",J276,0)</f>
        <v>0</v>
      </c>
      <c r="BJ276" s="19" t="s">
        <v>81</v>
      </c>
      <c r="BK276" s="192">
        <f>ROUND(I276*H276,2)</f>
        <v>0</v>
      </c>
      <c r="BL276" s="19" t="s">
        <v>164</v>
      </c>
      <c r="BM276" s="191" t="s">
        <v>341</v>
      </c>
    </row>
    <row r="277" s="2" customFormat="1">
      <c r="A277" s="38"/>
      <c r="B277" s="39"/>
      <c r="C277" s="38"/>
      <c r="D277" s="193" t="s">
        <v>166</v>
      </c>
      <c r="E277" s="38"/>
      <c r="F277" s="194" t="s">
        <v>342</v>
      </c>
      <c r="G277" s="38"/>
      <c r="H277" s="38"/>
      <c r="I277" s="195"/>
      <c r="J277" s="38"/>
      <c r="K277" s="38"/>
      <c r="L277" s="39"/>
      <c r="M277" s="196"/>
      <c r="N277" s="197"/>
      <c r="O277" s="77"/>
      <c r="P277" s="77"/>
      <c r="Q277" s="77"/>
      <c r="R277" s="77"/>
      <c r="S277" s="77"/>
      <c r="T277" s="78"/>
      <c r="U277" s="38"/>
      <c r="V277" s="38"/>
      <c r="W277" s="38"/>
      <c r="X277" s="38"/>
      <c r="Y277" s="38"/>
      <c r="Z277" s="38"/>
      <c r="AA277" s="38"/>
      <c r="AB277" s="38"/>
      <c r="AC277" s="38"/>
      <c r="AD277" s="38"/>
      <c r="AE277" s="38"/>
      <c r="AT277" s="19" t="s">
        <v>166</v>
      </c>
      <c r="AU277" s="19" t="s">
        <v>83</v>
      </c>
    </row>
    <row r="278" s="2" customFormat="1">
      <c r="A278" s="38"/>
      <c r="B278" s="39"/>
      <c r="C278" s="38"/>
      <c r="D278" s="193" t="s">
        <v>168</v>
      </c>
      <c r="E278" s="38"/>
      <c r="F278" s="198" t="s">
        <v>169</v>
      </c>
      <c r="G278" s="38"/>
      <c r="H278" s="38"/>
      <c r="I278" s="195"/>
      <c r="J278" s="38"/>
      <c r="K278" s="38"/>
      <c r="L278" s="39"/>
      <c r="M278" s="196"/>
      <c r="N278" s="197"/>
      <c r="O278" s="77"/>
      <c r="P278" s="77"/>
      <c r="Q278" s="77"/>
      <c r="R278" s="77"/>
      <c r="S278" s="77"/>
      <c r="T278" s="78"/>
      <c r="U278" s="38"/>
      <c r="V278" s="38"/>
      <c r="W278" s="38"/>
      <c r="X278" s="38"/>
      <c r="Y278" s="38"/>
      <c r="Z278" s="38"/>
      <c r="AA278" s="38"/>
      <c r="AB278" s="38"/>
      <c r="AC278" s="38"/>
      <c r="AD278" s="38"/>
      <c r="AE278" s="38"/>
      <c r="AT278" s="19" t="s">
        <v>168</v>
      </c>
      <c r="AU278" s="19" t="s">
        <v>83</v>
      </c>
    </row>
    <row r="279" s="13" customFormat="1">
      <c r="A279" s="13"/>
      <c r="B279" s="199"/>
      <c r="C279" s="13"/>
      <c r="D279" s="193" t="s">
        <v>170</v>
      </c>
      <c r="E279" s="200" t="s">
        <v>1</v>
      </c>
      <c r="F279" s="201" t="s">
        <v>343</v>
      </c>
      <c r="G279" s="13"/>
      <c r="H279" s="200" t="s">
        <v>1</v>
      </c>
      <c r="I279" s="202"/>
      <c r="J279" s="13"/>
      <c r="K279" s="13"/>
      <c r="L279" s="199"/>
      <c r="M279" s="203"/>
      <c r="N279" s="204"/>
      <c r="O279" s="204"/>
      <c r="P279" s="204"/>
      <c r="Q279" s="204"/>
      <c r="R279" s="204"/>
      <c r="S279" s="204"/>
      <c r="T279" s="205"/>
      <c r="U279" s="13"/>
      <c r="V279" s="13"/>
      <c r="W279" s="13"/>
      <c r="X279" s="13"/>
      <c r="Y279" s="13"/>
      <c r="Z279" s="13"/>
      <c r="AA279" s="13"/>
      <c r="AB279" s="13"/>
      <c r="AC279" s="13"/>
      <c r="AD279" s="13"/>
      <c r="AE279" s="13"/>
      <c r="AT279" s="200" t="s">
        <v>170</v>
      </c>
      <c r="AU279" s="200" t="s">
        <v>83</v>
      </c>
      <c r="AV279" s="13" t="s">
        <v>81</v>
      </c>
      <c r="AW279" s="13" t="s">
        <v>32</v>
      </c>
      <c r="AX279" s="13" t="s">
        <v>75</v>
      </c>
      <c r="AY279" s="200" t="s">
        <v>157</v>
      </c>
    </row>
    <row r="280" s="14" customFormat="1">
      <c r="A280" s="14"/>
      <c r="B280" s="206"/>
      <c r="C280" s="14"/>
      <c r="D280" s="193" t="s">
        <v>170</v>
      </c>
      <c r="E280" s="207" t="s">
        <v>1</v>
      </c>
      <c r="F280" s="208" t="s">
        <v>344</v>
      </c>
      <c r="G280" s="14"/>
      <c r="H280" s="209">
        <v>245.34100000000001</v>
      </c>
      <c r="I280" s="210"/>
      <c r="J280" s="14"/>
      <c r="K280" s="14"/>
      <c r="L280" s="206"/>
      <c r="M280" s="211"/>
      <c r="N280" s="212"/>
      <c r="O280" s="212"/>
      <c r="P280" s="212"/>
      <c r="Q280" s="212"/>
      <c r="R280" s="212"/>
      <c r="S280" s="212"/>
      <c r="T280" s="213"/>
      <c r="U280" s="14"/>
      <c r="V280" s="14"/>
      <c r="W280" s="14"/>
      <c r="X280" s="14"/>
      <c r="Y280" s="14"/>
      <c r="Z280" s="14"/>
      <c r="AA280" s="14"/>
      <c r="AB280" s="14"/>
      <c r="AC280" s="14"/>
      <c r="AD280" s="14"/>
      <c r="AE280" s="14"/>
      <c r="AT280" s="207" t="s">
        <v>170</v>
      </c>
      <c r="AU280" s="207" t="s">
        <v>83</v>
      </c>
      <c r="AV280" s="14" t="s">
        <v>83</v>
      </c>
      <c r="AW280" s="14" t="s">
        <v>32</v>
      </c>
      <c r="AX280" s="14" t="s">
        <v>75</v>
      </c>
      <c r="AY280" s="207" t="s">
        <v>157</v>
      </c>
    </row>
    <row r="281" s="13" customFormat="1">
      <c r="A281" s="13"/>
      <c r="B281" s="199"/>
      <c r="C281" s="13"/>
      <c r="D281" s="193" t="s">
        <v>170</v>
      </c>
      <c r="E281" s="200" t="s">
        <v>1</v>
      </c>
      <c r="F281" s="201" t="s">
        <v>345</v>
      </c>
      <c r="G281" s="13"/>
      <c r="H281" s="200" t="s">
        <v>1</v>
      </c>
      <c r="I281" s="202"/>
      <c r="J281" s="13"/>
      <c r="K281" s="13"/>
      <c r="L281" s="199"/>
      <c r="M281" s="203"/>
      <c r="N281" s="204"/>
      <c r="O281" s="204"/>
      <c r="P281" s="204"/>
      <c r="Q281" s="204"/>
      <c r="R281" s="204"/>
      <c r="S281" s="204"/>
      <c r="T281" s="205"/>
      <c r="U281" s="13"/>
      <c r="V281" s="13"/>
      <c r="W281" s="13"/>
      <c r="X281" s="13"/>
      <c r="Y281" s="13"/>
      <c r="Z281" s="13"/>
      <c r="AA281" s="13"/>
      <c r="AB281" s="13"/>
      <c r="AC281" s="13"/>
      <c r="AD281" s="13"/>
      <c r="AE281" s="13"/>
      <c r="AT281" s="200" t="s">
        <v>170</v>
      </c>
      <c r="AU281" s="200" t="s">
        <v>83</v>
      </c>
      <c r="AV281" s="13" t="s">
        <v>81</v>
      </c>
      <c r="AW281" s="13" t="s">
        <v>32</v>
      </c>
      <c r="AX281" s="13" t="s">
        <v>75</v>
      </c>
      <c r="AY281" s="200" t="s">
        <v>157</v>
      </c>
    </row>
    <row r="282" s="14" customFormat="1">
      <c r="A282" s="14"/>
      <c r="B282" s="206"/>
      <c r="C282" s="14"/>
      <c r="D282" s="193" t="s">
        <v>170</v>
      </c>
      <c r="E282" s="207" t="s">
        <v>1</v>
      </c>
      <c r="F282" s="208" t="s">
        <v>346</v>
      </c>
      <c r="G282" s="14"/>
      <c r="H282" s="209">
        <v>-70.600999999999999</v>
      </c>
      <c r="I282" s="210"/>
      <c r="J282" s="14"/>
      <c r="K282" s="14"/>
      <c r="L282" s="206"/>
      <c r="M282" s="211"/>
      <c r="N282" s="212"/>
      <c r="O282" s="212"/>
      <c r="P282" s="212"/>
      <c r="Q282" s="212"/>
      <c r="R282" s="212"/>
      <c r="S282" s="212"/>
      <c r="T282" s="213"/>
      <c r="U282" s="14"/>
      <c r="V282" s="14"/>
      <c r="W282" s="14"/>
      <c r="X282" s="14"/>
      <c r="Y282" s="14"/>
      <c r="Z282" s="14"/>
      <c r="AA282" s="14"/>
      <c r="AB282" s="14"/>
      <c r="AC282" s="14"/>
      <c r="AD282" s="14"/>
      <c r="AE282" s="14"/>
      <c r="AT282" s="207" t="s">
        <v>170</v>
      </c>
      <c r="AU282" s="207" t="s">
        <v>83</v>
      </c>
      <c r="AV282" s="14" t="s">
        <v>83</v>
      </c>
      <c r="AW282" s="14" t="s">
        <v>32</v>
      </c>
      <c r="AX282" s="14" t="s">
        <v>75</v>
      </c>
      <c r="AY282" s="207" t="s">
        <v>157</v>
      </c>
    </row>
    <row r="283" s="15" customFormat="1">
      <c r="A283" s="15"/>
      <c r="B283" s="224"/>
      <c r="C283" s="15"/>
      <c r="D283" s="193" t="s">
        <v>170</v>
      </c>
      <c r="E283" s="225" t="s">
        <v>1</v>
      </c>
      <c r="F283" s="226" t="s">
        <v>227</v>
      </c>
      <c r="G283" s="15"/>
      <c r="H283" s="227">
        <v>174.74000000000001</v>
      </c>
      <c r="I283" s="228"/>
      <c r="J283" s="15"/>
      <c r="K283" s="15"/>
      <c r="L283" s="224"/>
      <c r="M283" s="229"/>
      <c r="N283" s="230"/>
      <c r="O283" s="230"/>
      <c r="P283" s="230"/>
      <c r="Q283" s="230"/>
      <c r="R283" s="230"/>
      <c r="S283" s="230"/>
      <c r="T283" s="231"/>
      <c r="U283" s="15"/>
      <c r="V283" s="15"/>
      <c r="W283" s="15"/>
      <c r="X283" s="15"/>
      <c r="Y283" s="15"/>
      <c r="Z283" s="15"/>
      <c r="AA283" s="15"/>
      <c r="AB283" s="15"/>
      <c r="AC283" s="15"/>
      <c r="AD283" s="15"/>
      <c r="AE283" s="15"/>
      <c r="AT283" s="225" t="s">
        <v>170</v>
      </c>
      <c r="AU283" s="225" t="s">
        <v>83</v>
      </c>
      <c r="AV283" s="15" t="s">
        <v>164</v>
      </c>
      <c r="AW283" s="15" t="s">
        <v>32</v>
      </c>
      <c r="AX283" s="15" t="s">
        <v>81</v>
      </c>
      <c r="AY283" s="225" t="s">
        <v>157</v>
      </c>
    </row>
    <row r="284" s="2" customFormat="1" ht="24.15" customHeight="1">
      <c r="A284" s="38"/>
      <c r="B284" s="179"/>
      <c r="C284" s="180" t="s">
        <v>347</v>
      </c>
      <c r="D284" s="180" t="s">
        <v>159</v>
      </c>
      <c r="E284" s="181" t="s">
        <v>348</v>
      </c>
      <c r="F284" s="182" t="s">
        <v>349</v>
      </c>
      <c r="G284" s="183" t="s">
        <v>162</v>
      </c>
      <c r="H284" s="184">
        <v>245.34100000000001</v>
      </c>
      <c r="I284" s="185"/>
      <c r="J284" s="186">
        <f>ROUND(I284*H284,2)</f>
        <v>0</v>
      </c>
      <c r="K284" s="182" t="s">
        <v>163</v>
      </c>
      <c r="L284" s="39"/>
      <c r="M284" s="187" t="s">
        <v>1</v>
      </c>
      <c r="N284" s="188" t="s">
        <v>40</v>
      </c>
      <c r="O284" s="77"/>
      <c r="P284" s="189">
        <f>O284*H284</f>
        <v>0</v>
      </c>
      <c r="Q284" s="189">
        <v>0.021000000000000001</v>
      </c>
      <c r="R284" s="189">
        <f>Q284*H284</f>
        <v>5.1521610000000004</v>
      </c>
      <c r="S284" s="189">
        <v>0</v>
      </c>
      <c r="T284" s="190">
        <f>S284*H284</f>
        <v>0</v>
      </c>
      <c r="U284" s="38"/>
      <c r="V284" s="38"/>
      <c r="W284" s="38"/>
      <c r="X284" s="38"/>
      <c r="Y284" s="38"/>
      <c r="Z284" s="38"/>
      <c r="AA284" s="38"/>
      <c r="AB284" s="38"/>
      <c r="AC284" s="38"/>
      <c r="AD284" s="38"/>
      <c r="AE284" s="38"/>
      <c r="AR284" s="191" t="s">
        <v>164</v>
      </c>
      <c r="AT284" s="191" t="s">
        <v>159</v>
      </c>
      <c r="AU284" s="191" t="s">
        <v>83</v>
      </c>
      <c r="AY284" s="19" t="s">
        <v>157</v>
      </c>
      <c r="BE284" s="192">
        <f>IF(N284="základní",J284,0)</f>
        <v>0</v>
      </c>
      <c r="BF284" s="192">
        <f>IF(N284="snížená",J284,0)</f>
        <v>0</v>
      </c>
      <c r="BG284" s="192">
        <f>IF(N284="zákl. přenesená",J284,0)</f>
        <v>0</v>
      </c>
      <c r="BH284" s="192">
        <f>IF(N284="sníž. přenesená",J284,0)</f>
        <v>0</v>
      </c>
      <c r="BI284" s="192">
        <f>IF(N284="nulová",J284,0)</f>
        <v>0</v>
      </c>
      <c r="BJ284" s="19" t="s">
        <v>81</v>
      </c>
      <c r="BK284" s="192">
        <f>ROUND(I284*H284,2)</f>
        <v>0</v>
      </c>
      <c r="BL284" s="19" t="s">
        <v>164</v>
      </c>
      <c r="BM284" s="191" t="s">
        <v>350</v>
      </c>
    </row>
    <row r="285" s="2" customFormat="1">
      <c r="A285" s="38"/>
      <c r="B285" s="39"/>
      <c r="C285" s="38"/>
      <c r="D285" s="193" t="s">
        <v>166</v>
      </c>
      <c r="E285" s="38"/>
      <c r="F285" s="194" t="s">
        <v>351</v>
      </c>
      <c r="G285" s="38"/>
      <c r="H285" s="38"/>
      <c r="I285" s="195"/>
      <c r="J285" s="38"/>
      <c r="K285" s="38"/>
      <c r="L285" s="39"/>
      <c r="M285" s="196"/>
      <c r="N285" s="197"/>
      <c r="O285" s="77"/>
      <c r="P285" s="77"/>
      <c r="Q285" s="77"/>
      <c r="R285" s="77"/>
      <c r="S285" s="77"/>
      <c r="T285" s="78"/>
      <c r="U285" s="38"/>
      <c r="V285" s="38"/>
      <c r="W285" s="38"/>
      <c r="X285" s="38"/>
      <c r="Y285" s="38"/>
      <c r="Z285" s="38"/>
      <c r="AA285" s="38"/>
      <c r="AB285" s="38"/>
      <c r="AC285" s="38"/>
      <c r="AD285" s="38"/>
      <c r="AE285" s="38"/>
      <c r="AT285" s="19" t="s">
        <v>166</v>
      </c>
      <c r="AU285" s="19" t="s">
        <v>83</v>
      </c>
    </row>
    <row r="286" s="2" customFormat="1" ht="24.15" customHeight="1">
      <c r="A286" s="38"/>
      <c r="B286" s="179"/>
      <c r="C286" s="180" t="s">
        <v>352</v>
      </c>
      <c r="D286" s="180" t="s">
        <v>159</v>
      </c>
      <c r="E286" s="181" t="s">
        <v>353</v>
      </c>
      <c r="F286" s="182" t="s">
        <v>354</v>
      </c>
      <c r="G286" s="183" t="s">
        <v>162</v>
      </c>
      <c r="H286" s="184">
        <v>245.34100000000001</v>
      </c>
      <c r="I286" s="185"/>
      <c r="J286" s="186">
        <f>ROUND(I286*H286,2)</f>
        <v>0</v>
      </c>
      <c r="K286" s="182" t="s">
        <v>163</v>
      </c>
      <c r="L286" s="39"/>
      <c r="M286" s="187" t="s">
        <v>1</v>
      </c>
      <c r="N286" s="188" t="s">
        <v>40</v>
      </c>
      <c r="O286" s="77"/>
      <c r="P286" s="189">
        <f>O286*H286</f>
        <v>0</v>
      </c>
      <c r="Q286" s="189">
        <v>0.010500000000000001</v>
      </c>
      <c r="R286" s="189">
        <f>Q286*H286</f>
        <v>2.5760805000000002</v>
      </c>
      <c r="S286" s="189">
        <v>0</v>
      </c>
      <c r="T286" s="190">
        <f>S286*H286</f>
        <v>0</v>
      </c>
      <c r="U286" s="38"/>
      <c r="V286" s="38"/>
      <c r="W286" s="38"/>
      <c r="X286" s="38"/>
      <c r="Y286" s="38"/>
      <c r="Z286" s="38"/>
      <c r="AA286" s="38"/>
      <c r="AB286" s="38"/>
      <c r="AC286" s="38"/>
      <c r="AD286" s="38"/>
      <c r="AE286" s="38"/>
      <c r="AR286" s="191" t="s">
        <v>164</v>
      </c>
      <c r="AT286" s="191" t="s">
        <v>159</v>
      </c>
      <c r="AU286" s="191" t="s">
        <v>83</v>
      </c>
      <c r="AY286" s="19" t="s">
        <v>157</v>
      </c>
      <c r="BE286" s="192">
        <f>IF(N286="základní",J286,0)</f>
        <v>0</v>
      </c>
      <c r="BF286" s="192">
        <f>IF(N286="snížená",J286,0)</f>
        <v>0</v>
      </c>
      <c r="BG286" s="192">
        <f>IF(N286="zákl. přenesená",J286,0)</f>
        <v>0</v>
      </c>
      <c r="BH286" s="192">
        <f>IF(N286="sníž. přenesená",J286,0)</f>
        <v>0</v>
      </c>
      <c r="BI286" s="192">
        <f>IF(N286="nulová",J286,0)</f>
        <v>0</v>
      </c>
      <c r="BJ286" s="19" t="s">
        <v>81</v>
      </c>
      <c r="BK286" s="192">
        <f>ROUND(I286*H286,2)</f>
        <v>0</v>
      </c>
      <c r="BL286" s="19" t="s">
        <v>164</v>
      </c>
      <c r="BM286" s="191" t="s">
        <v>355</v>
      </c>
    </row>
    <row r="287" s="2" customFormat="1">
      <c r="A287" s="38"/>
      <c r="B287" s="39"/>
      <c r="C287" s="38"/>
      <c r="D287" s="193" t="s">
        <v>166</v>
      </c>
      <c r="E287" s="38"/>
      <c r="F287" s="194" t="s">
        <v>356</v>
      </c>
      <c r="G287" s="38"/>
      <c r="H287" s="38"/>
      <c r="I287" s="195"/>
      <c r="J287" s="38"/>
      <c r="K287" s="38"/>
      <c r="L287" s="39"/>
      <c r="M287" s="196"/>
      <c r="N287" s="197"/>
      <c r="O287" s="77"/>
      <c r="P287" s="77"/>
      <c r="Q287" s="77"/>
      <c r="R287" s="77"/>
      <c r="S287" s="77"/>
      <c r="T287" s="78"/>
      <c r="U287" s="38"/>
      <c r="V287" s="38"/>
      <c r="W287" s="38"/>
      <c r="X287" s="38"/>
      <c r="Y287" s="38"/>
      <c r="Z287" s="38"/>
      <c r="AA287" s="38"/>
      <c r="AB287" s="38"/>
      <c r="AC287" s="38"/>
      <c r="AD287" s="38"/>
      <c r="AE287" s="38"/>
      <c r="AT287" s="19" t="s">
        <v>166</v>
      </c>
      <c r="AU287" s="19" t="s">
        <v>83</v>
      </c>
    </row>
    <row r="288" s="14" customFormat="1">
      <c r="A288" s="14"/>
      <c r="B288" s="206"/>
      <c r="C288" s="14"/>
      <c r="D288" s="193" t="s">
        <v>170</v>
      </c>
      <c r="E288" s="14"/>
      <c r="F288" s="208" t="s">
        <v>357</v>
      </c>
      <c r="G288" s="14"/>
      <c r="H288" s="209">
        <v>245.34100000000001</v>
      </c>
      <c r="I288" s="210"/>
      <c r="J288" s="14"/>
      <c r="K288" s="14"/>
      <c r="L288" s="206"/>
      <c r="M288" s="211"/>
      <c r="N288" s="212"/>
      <c r="O288" s="212"/>
      <c r="P288" s="212"/>
      <c r="Q288" s="212"/>
      <c r="R288" s="212"/>
      <c r="S288" s="212"/>
      <c r="T288" s="213"/>
      <c r="U288" s="14"/>
      <c r="V288" s="14"/>
      <c r="W288" s="14"/>
      <c r="X288" s="14"/>
      <c r="Y288" s="14"/>
      <c r="Z288" s="14"/>
      <c r="AA288" s="14"/>
      <c r="AB288" s="14"/>
      <c r="AC288" s="14"/>
      <c r="AD288" s="14"/>
      <c r="AE288" s="14"/>
      <c r="AT288" s="207" t="s">
        <v>170</v>
      </c>
      <c r="AU288" s="207" t="s">
        <v>83</v>
      </c>
      <c r="AV288" s="14" t="s">
        <v>83</v>
      </c>
      <c r="AW288" s="14" t="s">
        <v>3</v>
      </c>
      <c r="AX288" s="14" t="s">
        <v>81</v>
      </c>
      <c r="AY288" s="207" t="s">
        <v>157</v>
      </c>
    </row>
    <row r="289" s="2" customFormat="1" ht="24.15" customHeight="1">
      <c r="A289" s="38"/>
      <c r="B289" s="179"/>
      <c r="C289" s="180" t="s">
        <v>358</v>
      </c>
      <c r="D289" s="180" t="s">
        <v>159</v>
      </c>
      <c r="E289" s="181" t="s">
        <v>359</v>
      </c>
      <c r="F289" s="182" t="s">
        <v>360</v>
      </c>
      <c r="G289" s="183" t="s">
        <v>162</v>
      </c>
      <c r="H289" s="184">
        <v>4.9409999999999998</v>
      </c>
      <c r="I289" s="185"/>
      <c r="J289" s="186">
        <f>ROUND(I289*H289,2)</f>
        <v>0</v>
      </c>
      <c r="K289" s="182" t="s">
        <v>163</v>
      </c>
      <c r="L289" s="39"/>
      <c r="M289" s="187" t="s">
        <v>1</v>
      </c>
      <c r="N289" s="188" t="s">
        <v>40</v>
      </c>
      <c r="O289" s="77"/>
      <c r="P289" s="189">
        <f>O289*H289</f>
        <v>0</v>
      </c>
      <c r="Q289" s="189">
        <v>0.0086499999999999997</v>
      </c>
      <c r="R289" s="189">
        <f>Q289*H289</f>
        <v>0.042739649999999997</v>
      </c>
      <c r="S289" s="189">
        <v>0</v>
      </c>
      <c r="T289" s="190">
        <f>S289*H289</f>
        <v>0</v>
      </c>
      <c r="U289" s="38"/>
      <c r="V289" s="38"/>
      <c r="W289" s="38"/>
      <c r="X289" s="38"/>
      <c r="Y289" s="38"/>
      <c r="Z289" s="38"/>
      <c r="AA289" s="38"/>
      <c r="AB289" s="38"/>
      <c r="AC289" s="38"/>
      <c r="AD289" s="38"/>
      <c r="AE289" s="38"/>
      <c r="AR289" s="191" t="s">
        <v>164</v>
      </c>
      <c r="AT289" s="191" t="s">
        <v>159</v>
      </c>
      <c r="AU289" s="191" t="s">
        <v>83</v>
      </c>
      <c r="AY289" s="19" t="s">
        <v>157</v>
      </c>
      <c r="BE289" s="192">
        <f>IF(N289="základní",J289,0)</f>
        <v>0</v>
      </c>
      <c r="BF289" s="192">
        <f>IF(N289="snížená",J289,0)</f>
        <v>0</v>
      </c>
      <c r="BG289" s="192">
        <f>IF(N289="zákl. přenesená",J289,0)</f>
        <v>0</v>
      </c>
      <c r="BH289" s="192">
        <f>IF(N289="sníž. přenesená",J289,0)</f>
        <v>0</v>
      </c>
      <c r="BI289" s="192">
        <f>IF(N289="nulová",J289,0)</f>
        <v>0</v>
      </c>
      <c r="BJ289" s="19" t="s">
        <v>81</v>
      </c>
      <c r="BK289" s="192">
        <f>ROUND(I289*H289,2)</f>
        <v>0</v>
      </c>
      <c r="BL289" s="19" t="s">
        <v>164</v>
      </c>
      <c r="BM289" s="191" t="s">
        <v>361</v>
      </c>
    </row>
    <row r="290" s="2" customFormat="1">
      <c r="A290" s="38"/>
      <c r="B290" s="39"/>
      <c r="C290" s="38"/>
      <c r="D290" s="193" t="s">
        <v>166</v>
      </c>
      <c r="E290" s="38"/>
      <c r="F290" s="194" t="s">
        <v>362</v>
      </c>
      <c r="G290" s="38"/>
      <c r="H290" s="38"/>
      <c r="I290" s="195"/>
      <c r="J290" s="38"/>
      <c r="K290" s="38"/>
      <c r="L290" s="39"/>
      <c r="M290" s="196"/>
      <c r="N290" s="197"/>
      <c r="O290" s="77"/>
      <c r="P290" s="77"/>
      <c r="Q290" s="77"/>
      <c r="R290" s="77"/>
      <c r="S290" s="77"/>
      <c r="T290" s="78"/>
      <c r="U290" s="38"/>
      <c r="V290" s="38"/>
      <c r="W290" s="38"/>
      <c r="X290" s="38"/>
      <c r="Y290" s="38"/>
      <c r="Z290" s="38"/>
      <c r="AA290" s="38"/>
      <c r="AB290" s="38"/>
      <c r="AC290" s="38"/>
      <c r="AD290" s="38"/>
      <c r="AE290" s="38"/>
      <c r="AT290" s="19" t="s">
        <v>166</v>
      </c>
      <c r="AU290" s="19" t="s">
        <v>83</v>
      </c>
    </row>
    <row r="291" s="13" customFormat="1">
      <c r="A291" s="13"/>
      <c r="B291" s="199"/>
      <c r="C291" s="13"/>
      <c r="D291" s="193" t="s">
        <v>170</v>
      </c>
      <c r="E291" s="200" t="s">
        <v>1</v>
      </c>
      <c r="F291" s="201" t="s">
        <v>363</v>
      </c>
      <c r="G291" s="13"/>
      <c r="H291" s="200" t="s">
        <v>1</v>
      </c>
      <c r="I291" s="202"/>
      <c r="J291" s="13"/>
      <c r="K291" s="13"/>
      <c r="L291" s="199"/>
      <c r="M291" s="203"/>
      <c r="N291" s="204"/>
      <c r="O291" s="204"/>
      <c r="P291" s="204"/>
      <c r="Q291" s="204"/>
      <c r="R291" s="204"/>
      <c r="S291" s="204"/>
      <c r="T291" s="205"/>
      <c r="U291" s="13"/>
      <c r="V291" s="13"/>
      <c r="W291" s="13"/>
      <c r="X291" s="13"/>
      <c r="Y291" s="13"/>
      <c r="Z291" s="13"/>
      <c r="AA291" s="13"/>
      <c r="AB291" s="13"/>
      <c r="AC291" s="13"/>
      <c r="AD291" s="13"/>
      <c r="AE291" s="13"/>
      <c r="AT291" s="200" t="s">
        <v>170</v>
      </c>
      <c r="AU291" s="200" t="s">
        <v>83</v>
      </c>
      <c r="AV291" s="13" t="s">
        <v>81</v>
      </c>
      <c r="AW291" s="13" t="s">
        <v>32</v>
      </c>
      <c r="AX291" s="13" t="s">
        <v>75</v>
      </c>
      <c r="AY291" s="200" t="s">
        <v>157</v>
      </c>
    </row>
    <row r="292" s="14" customFormat="1">
      <c r="A292" s="14"/>
      <c r="B292" s="206"/>
      <c r="C292" s="14"/>
      <c r="D292" s="193" t="s">
        <v>170</v>
      </c>
      <c r="E292" s="207" t="s">
        <v>1</v>
      </c>
      <c r="F292" s="208" t="s">
        <v>364</v>
      </c>
      <c r="G292" s="14"/>
      <c r="H292" s="209">
        <v>4.9409999999999998</v>
      </c>
      <c r="I292" s="210"/>
      <c r="J292" s="14"/>
      <c r="K292" s="14"/>
      <c r="L292" s="206"/>
      <c r="M292" s="211"/>
      <c r="N292" s="212"/>
      <c r="O292" s="212"/>
      <c r="P292" s="212"/>
      <c r="Q292" s="212"/>
      <c r="R292" s="212"/>
      <c r="S292" s="212"/>
      <c r="T292" s="213"/>
      <c r="U292" s="14"/>
      <c r="V292" s="14"/>
      <c r="W292" s="14"/>
      <c r="X292" s="14"/>
      <c r="Y292" s="14"/>
      <c r="Z292" s="14"/>
      <c r="AA292" s="14"/>
      <c r="AB292" s="14"/>
      <c r="AC292" s="14"/>
      <c r="AD292" s="14"/>
      <c r="AE292" s="14"/>
      <c r="AT292" s="207" t="s">
        <v>170</v>
      </c>
      <c r="AU292" s="207" t="s">
        <v>83</v>
      </c>
      <c r="AV292" s="14" t="s">
        <v>83</v>
      </c>
      <c r="AW292" s="14" t="s">
        <v>32</v>
      </c>
      <c r="AX292" s="14" t="s">
        <v>81</v>
      </c>
      <c r="AY292" s="207" t="s">
        <v>157</v>
      </c>
    </row>
    <row r="293" s="2" customFormat="1" ht="14.4" customHeight="1">
      <c r="A293" s="38"/>
      <c r="B293" s="179"/>
      <c r="C293" s="214" t="s">
        <v>365</v>
      </c>
      <c r="D293" s="214" t="s">
        <v>194</v>
      </c>
      <c r="E293" s="215" t="s">
        <v>366</v>
      </c>
      <c r="F293" s="216" t="s">
        <v>367</v>
      </c>
      <c r="G293" s="217" t="s">
        <v>162</v>
      </c>
      <c r="H293" s="218">
        <v>5.4349999999999996</v>
      </c>
      <c r="I293" s="219"/>
      <c r="J293" s="220">
        <f>ROUND(I293*H293,2)</f>
        <v>0</v>
      </c>
      <c r="K293" s="216" t="s">
        <v>1</v>
      </c>
      <c r="L293" s="221"/>
      <c r="M293" s="222" t="s">
        <v>1</v>
      </c>
      <c r="N293" s="223" t="s">
        <v>40</v>
      </c>
      <c r="O293" s="77"/>
      <c r="P293" s="189">
        <f>O293*H293</f>
        <v>0</v>
      </c>
      <c r="Q293" s="189">
        <v>0.0036800000000000001</v>
      </c>
      <c r="R293" s="189">
        <f>Q293*H293</f>
        <v>0.020000799999999999</v>
      </c>
      <c r="S293" s="189">
        <v>0</v>
      </c>
      <c r="T293" s="190">
        <f>S293*H293</f>
        <v>0</v>
      </c>
      <c r="U293" s="38"/>
      <c r="V293" s="38"/>
      <c r="W293" s="38"/>
      <c r="X293" s="38"/>
      <c r="Y293" s="38"/>
      <c r="Z293" s="38"/>
      <c r="AA293" s="38"/>
      <c r="AB293" s="38"/>
      <c r="AC293" s="38"/>
      <c r="AD293" s="38"/>
      <c r="AE293" s="38"/>
      <c r="AR293" s="191" t="s">
        <v>198</v>
      </c>
      <c r="AT293" s="191" t="s">
        <v>194</v>
      </c>
      <c r="AU293" s="191" t="s">
        <v>83</v>
      </c>
      <c r="AY293" s="19" t="s">
        <v>157</v>
      </c>
      <c r="BE293" s="192">
        <f>IF(N293="základní",J293,0)</f>
        <v>0</v>
      </c>
      <c r="BF293" s="192">
        <f>IF(N293="snížená",J293,0)</f>
        <v>0</v>
      </c>
      <c r="BG293" s="192">
        <f>IF(N293="zákl. přenesená",J293,0)</f>
        <v>0</v>
      </c>
      <c r="BH293" s="192">
        <f>IF(N293="sníž. přenesená",J293,0)</f>
        <v>0</v>
      </c>
      <c r="BI293" s="192">
        <f>IF(N293="nulová",J293,0)</f>
        <v>0</v>
      </c>
      <c r="BJ293" s="19" t="s">
        <v>81</v>
      </c>
      <c r="BK293" s="192">
        <f>ROUND(I293*H293,2)</f>
        <v>0</v>
      </c>
      <c r="BL293" s="19" t="s">
        <v>164</v>
      </c>
      <c r="BM293" s="191" t="s">
        <v>368</v>
      </c>
    </row>
    <row r="294" s="2" customFormat="1">
      <c r="A294" s="38"/>
      <c r="B294" s="39"/>
      <c r="C294" s="38"/>
      <c r="D294" s="193" t="s">
        <v>166</v>
      </c>
      <c r="E294" s="38"/>
      <c r="F294" s="194" t="s">
        <v>367</v>
      </c>
      <c r="G294" s="38"/>
      <c r="H294" s="38"/>
      <c r="I294" s="195"/>
      <c r="J294" s="38"/>
      <c r="K294" s="38"/>
      <c r="L294" s="39"/>
      <c r="M294" s="196"/>
      <c r="N294" s="197"/>
      <c r="O294" s="77"/>
      <c r="P294" s="77"/>
      <c r="Q294" s="77"/>
      <c r="R294" s="77"/>
      <c r="S294" s="77"/>
      <c r="T294" s="78"/>
      <c r="U294" s="38"/>
      <c r="V294" s="38"/>
      <c r="W294" s="38"/>
      <c r="X294" s="38"/>
      <c r="Y294" s="38"/>
      <c r="Z294" s="38"/>
      <c r="AA294" s="38"/>
      <c r="AB294" s="38"/>
      <c r="AC294" s="38"/>
      <c r="AD294" s="38"/>
      <c r="AE294" s="38"/>
      <c r="AT294" s="19" t="s">
        <v>166</v>
      </c>
      <c r="AU294" s="19" t="s">
        <v>83</v>
      </c>
    </row>
    <row r="295" s="14" customFormat="1">
      <c r="A295" s="14"/>
      <c r="B295" s="206"/>
      <c r="C295" s="14"/>
      <c r="D295" s="193" t="s">
        <v>170</v>
      </c>
      <c r="E295" s="14"/>
      <c r="F295" s="208" t="s">
        <v>369</v>
      </c>
      <c r="G295" s="14"/>
      <c r="H295" s="209">
        <v>5.4349999999999996</v>
      </c>
      <c r="I295" s="210"/>
      <c r="J295" s="14"/>
      <c r="K295" s="14"/>
      <c r="L295" s="206"/>
      <c r="M295" s="211"/>
      <c r="N295" s="212"/>
      <c r="O295" s="212"/>
      <c r="P295" s="212"/>
      <c r="Q295" s="212"/>
      <c r="R295" s="212"/>
      <c r="S295" s="212"/>
      <c r="T295" s="213"/>
      <c r="U295" s="14"/>
      <c r="V295" s="14"/>
      <c r="W295" s="14"/>
      <c r="X295" s="14"/>
      <c r="Y295" s="14"/>
      <c r="Z295" s="14"/>
      <c r="AA295" s="14"/>
      <c r="AB295" s="14"/>
      <c r="AC295" s="14"/>
      <c r="AD295" s="14"/>
      <c r="AE295" s="14"/>
      <c r="AT295" s="207" t="s">
        <v>170</v>
      </c>
      <c r="AU295" s="207" t="s">
        <v>83</v>
      </c>
      <c r="AV295" s="14" t="s">
        <v>83</v>
      </c>
      <c r="AW295" s="14" t="s">
        <v>3</v>
      </c>
      <c r="AX295" s="14" t="s">
        <v>81</v>
      </c>
      <c r="AY295" s="207" t="s">
        <v>157</v>
      </c>
    </row>
    <row r="296" s="2" customFormat="1" ht="24.15" customHeight="1">
      <c r="A296" s="38"/>
      <c r="B296" s="179"/>
      <c r="C296" s="180" t="s">
        <v>370</v>
      </c>
      <c r="D296" s="180" t="s">
        <v>159</v>
      </c>
      <c r="E296" s="181" t="s">
        <v>371</v>
      </c>
      <c r="F296" s="182" t="s">
        <v>372</v>
      </c>
      <c r="G296" s="183" t="s">
        <v>162</v>
      </c>
      <c r="H296" s="184">
        <v>4.9409999999999998</v>
      </c>
      <c r="I296" s="185"/>
      <c r="J296" s="186">
        <f>ROUND(I296*H296,2)</f>
        <v>0</v>
      </c>
      <c r="K296" s="182" t="s">
        <v>163</v>
      </c>
      <c r="L296" s="39"/>
      <c r="M296" s="187" t="s">
        <v>1</v>
      </c>
      <c r="N296" s="188" t="s">
        <v>40</v>
      </c>
      <c r="O296" s="77"/>
      <c r="P296" s="189">
        <f>O296*H296</f>
        <v>0</v>
      </c>
      <c r="Q296" s="189">
        <v>9.0000000000000006E-05</v>
      </c>
      <c r="R296" s="189">
        <f>Q296*H296</f>
        <v>0.00044469000000000003</v>
      </c>
      <c r="S296" s="189">
        <v>0</v>
      </c>
      <c r="T296" s="190">
        <f>S296*H296</f>
        <v>0</v>
      </c>
      <c r="U296" s="38"/>
      <c r="V296" s="38"/>
      <c r="W296" s="38"/>
      <c r="X296" s="38"/>
      <c r="Y296" s="38"/>
      <c r="Z296" s="38"/>
      <c r="AA296" s="38"/>
      <c r="AB296" s="38"/>
      <c r="AC296" s="38"/>
      <c r="AD296" s="38"/>
      <c r="AE296" s="38"/>
      <c r="AR296" s="191" t="s">
        <v>164</v>
      </c>
      <c r="AT296" s="191" t="s">
        <v>159</v>
      </c>
      <c r="AU296" s="191" t="s">
        <v>83</v>
      </c>
      <c r="AY296" s="19" t="s">
        <v>157</v>
      </c>
      <c r="BE296" s="192">
        <f>IF(N296="základní",J296,0)</f>
        <v>0</v>
      </c>
      <c r="BF296" s="192">
        <f>IF(N296="snížená",J296,0)</f>
        <v>0</v>
      </c>
      <c r="BG296" s="192">
        <f>IF(N296="zákl. přenesená",J296,0)</f>
        <v>0</v>
      </c>
      <c r="BH296" s="192">
        <f>IF(N296="sníž. přenesená",J296,0)</f>
        <v>0</v>
      </c>
      <c r="BI296" s="192">
        <f>IF(N296="nulová",J296,0)</f>
        <v>0</v>
      </c>
      <c r="BJ296" s="19" t="s">
        <v>81</v>
      </c>
      <c r="BK296" s="192">
        <f>ROUND(I296*H296,2)</f>
        <v>0</v>
      </c>
      <c r="BL296" s="19" t="s">
        <v>164</v>
      </c>
      <c r="BM296" s="191" t="s">
        <v>373</v>
      </c>
    </row>
    <row r="297" s="2" customFormat="1">
      <c r="A297" s="38"/>
      <c r="B297" s="39"/>
      <c r="C297" s="38"/>
      <c r="D297" s="193" t="s">
        <v>166</v>
      </c>
      <c r="E297" s="38"/>
      <c r="F297" s="194" t="s">
        <v>374</v>
      </c>
      <c r="G297" s="38"/>
      <c r="H297" s="38"/>
      <c r="I297" s="195"/>
      <c r="J297" s="38"/>
      <c r="K297" s="38"/>
      <c r="L297" s="39"/>
      <c r="M297" s="196"/>
      <c r="N297" s="197"/>
      <c r="O297" s="77"/>
      <c r="P297" s="77"/>
      <c r="Q297" s="77"/>
      <c r="R297" s="77"/>
      <c r="S297" s="77"/>
      <c r="T297" s="78"/>
      <c r="U297" s="38"/>
      <c r="V297" s="38"/>
      <c r="W297" s="38"/>
      <c r="X297" s="38"/>
      <c r="Y297" s="38"/>
      <c r="Z297" s="38"/>
      <c r="AA297" s="38"/>
      <c r="AB297" s="38"/>
      <c r="AC297" s="38"/>
      <c r="AD297" s="38"/>
      <c r="AE297" s="38"/>
      <c r="AT297" s="19" t="s">
        <v>166</v>
      </c>
      <c r="AU297" s="19" t="s">
        <v>83</v>
      </c>
    </row>
    <row r="298" s="2" customFormat="1" ht="24.15" customHeight="1">
      <c r="A298" s="38"/>
      <c r="B298" s="179"/>
      <c r="C298" s="180" t="s">
        <v>375</v>
      </c>
      <c r="D298" s="180" t="s">
        <v>159</v>
      </c>
      <c r="E298" s="181" t="s">
        <v>376</v>
      </c>
      <c r="F298" s="182" t="s">
        <v>377</v>
      </c>
      <c r="G298" s="183" t="s">
        <v>162</v>
      </c>
      <c r="H298" s="184">
        <v>95.953999999999994</v>
      </c>
      <c r="I298" s="185"/>
      <c r="J298" s="186">
        <f>ROUND(I298*H298,2)</f>
        <v>0</v>
      </c>
      <c r="K298" s="182" t="s">
        <v>163</v>
      </c>
      <c r="L298" s="39"/>
      <c r="M298" s="187" t="s">
        <v>1</v>
      </c>
      <c r="N298" s="188" t="s">
        <v>40</v>
      </c>
      <c r="O298" s="77"/>
      <c r="P298" s="189">
        <f>O298*H298</f>
        <v>0</v>
      </c>
      <c r="Q298" s="189">
        <v>0.0085000000000000006</v>
      </c>
      <c r="R298" s="189">
        <f>Q298*H298</f>
        <v>0.81560900000000003</v>
      </c>
      <c r="S298" s="189">
        <v>0</v>
      </c>
      <c r="T298" s="190">
        <f>S298*H298</f>
        <v>0</v>
      </c>
      <c r="U298" s="38"/>
      <c r="V298" s="38"/>
      <c r="W298" s="38"/>
      <c r="X298" s="38"/>
      <c r="Y298" s="38"/>
      <c r="Z298" s="38"/>
      <c r="AA298" s="38"/>
      <c r="AB298" s="38"/>
      <c r="AC298" s="38"/>
      <c r="AD298" s="38"/>
      <c r="AE298" s="38"/>
      <c r="AR298" s="191" t="s">
        <v>164</v>
      </c>
      <c r="AT298" s="191" t="s">
        <v>159</v>
      </c>
      <c r="AU298" s="191" t="s">
        <v>83</v>
      </c>
      <c r="AY298" s="19" t="s">
        <v>157</v>
      </c>
      <c r="BE298" s="192">
        <f>IF(N298="základní",J298,0)</f>
        <v>0</v>
      </c>
      <c r="BF298" s="192">
        <f>IF(N298="snížená",J298,0)</f>
        <v>0</v>
      </c>
      <c r="BG298" s="192">
        <f>IF(N298="zákl. přenesená",J298,0)</f>
        <v>0</v>
      </c>
      <c r="BH298" s="192">
        <f>IF(N298="sníž. přenesená",J298,0)</f>
        <v>0</v>
      </c>
      <c r="BI298" s="192">
        <f>IF(N298="nulová",J298,0)</f>
        <v>0</v>
      </c>
      <c r="BJ298" s="19" t="s">
        <v>81</v>
      </c>
      <c r="BK298" s="192">
        <f>ROUND(I298*H298,2)</f>
        <v>0</v>
      </c>
      <c r="BL298" s="19" t="s">
        <v>164</v>
      </c>
      <c r="BM298" s="191" t="s">
        <v>378</v>
      </c>
    </row>
    <row r="299" s="2" customFormat="1">
      <c r="A299" s="38"/>
      <c r="B299" s="39"/>
      <c r="C299" s="38"/>
      <c r="D299" s="193" t="s">
        <v>166</v>
      </c>
      <c r="E299" s="38"/>
      <c r="F299" s="194" t="s">
        <v>379</v>
      </c>
      <c r="G299" s="38"/>
      <c r="H299" s="38"/>
      <c r="I299" s="195"/>
      <c r="J299" s="38"/>
      <c r="K299" s="38"/>
      <c r="L299" s="39"/>
      <c r="M299" s="196"/>
      <c r="N299" s="197"/>
      <c r="O299" s="77"/>
      <c r="P299" s="77"/>
      <c r="Q299" s="77"/>
      <c r="R299" s="77"/>
      <c r="S299" s="77"/>
      <c r="T299" s="78"/>
      <c r="U299" s="38"/>
      <c r="V299" s="38"/>
      <c r="W299" s="38"/>
      <c r="X299" s="38"/>
      <c r="Y299" s="38"/>
      <c r="Z299" s="38"/>
      <c r="AA299" s="38"/>
      <c r="AB299" s="38"/>
      <c r="AC299" s="38"/>
      <c r="AD299" s="38"/>
      <c r="AE299" s="38"/>
      <c r="AT299" s="19" t="s">
        <v>166</v>
      </c>
      <c r="AU299" s="19" t="s">
        <v>83</v>
      </c>
    </row>
    <row r="300" s="2" customFormat="1">
      <c r="A300" s="38"/>
      <c r="B300" s="39"/>
      <c r="C300" s="38"/>
      <c r="D300" s="193" t="s">
        <v>168</v>
      </c>
      <c r="E300" s="38"/>
      <c r="F300" s="198" t="s">
        <v>380</v>
      </c>
      <c r="G300" s="38"/>
      <c r="H300" s="38"/>
      <c r="I300" s="195"/>
      <c r="J300" s="38"/>
      <c r="K300" s="38"/>
      <c r="L300" s="39"/>
      <c r="M300" s="196"/>
      <c r="N300" s="197"/>
      <c r="O300" s="77"/>
      <c r="P300" s="77"/>
      <c r="Q300" s="77"/>
      <c r="R300" s="77"/>
      <c r="S300" s="77"/>
      <c r="T300" s="78"/>
      <c r="U300" s="38"/>
      <c r="V300" s="38"/>
      <c r="W300" s="38"/>
      <c r="X300" s="38"/>
      <c r="Y300" s="38"/>
      <c r="Z300" s="38"/>
      <c r="AA300" s="38"/>
      <c r="AB300" s="38"/>
      <c r="AC300" s="38"/>
      <c r="AD300" s="38"/>
      <c r="AE300" s="38"/>
      <c r="AT300" s="19" t="s">
        <v>168</v>
      </c>
      <c r="AU300" s="19" t="s">
        <v>83</v>
      </c>
    </row>
    <row r="301" s="13" customFormat="1">
      <c r="A301" s="13"/>
      <c r="B301" s="199"/>
      <c r="C301" s="13"/>
      <c r="D301" s="193" t="s">
        <v>170</v>
      </c>
      <c r="E301" s="200" t="s">
        <v>1</v>
      </c>
      <c r="F301" s="201" t="s">
        <v>381</v>
      </c>
      <c r="G301" s="13"/>
      <c r="H301" s="200" t="s">
        <v>1</v>
      </c>
      <c r="I301" s="202"/>
      <c r="J301" s="13"/>
      <c r="K301" s="13"/>
      <c r="L301" s="199"/>
      <c r="M301" s="203"/>
      <c r="N301" s="204"/>
      <c r="O301" s="204"/>
      <c r="P301" s="204"/>
      <c r="Q301" s="204"/>
      <c r="R301" s="204"/>
      <c r="S301" s="204"/>
      <c r="T301" s="205"/>
      <c r="U301" s="13"/>
      <c r="V301" s="13"/>
      <c r="W301" s="13"/>
      <c r="X301" s="13"/>
      <c r="Y301" s="13"/>
      <c r="Z301" s="13"/>
      <c r="AA301" s="13"/>
      <c r="AB301" s="13"/>
      <c r="AC301" s="13"/>
      <c r="AD301" s="13"/>
      <c r="AE301" s="13"/>
      <c r="AT301" s="200" t="s">
        <v>170</v>
      </c>
      <c r="AU301" s="200" t="s">
        <v>83</v>
      </c>
      <c r="AV301" s="13" t="s">
        <v>81</v>
      </c>
      <c r="AW301" s="13" t="s">
        <v>32</v>
      </c>
      <c r="AX301" s="13" t="s">
        <v>75</v>
      </c>
      <c r="AY301" s="200" t="s">
        <v>157</v>
      </c>
    </row>
    <row r="302" s="14" customFormat="1">
      <c r="A302" s="14"/>
      <c r="B302" s="206"/>
      <c r="C302" s="14"/>
      <c r="D302" s="193" t="s">
        <v>170</v>
      </c>
      <c r="E302" s="207" t="s">
        <v>1</v>
      </c>
      <c r="F302" s="208" t="s">
        <v>382</v>
      </c>
      <c r="G302" s="14"/>
      <c r="H302" s="209">
        <v>28.100000000000001</v>
      </c>
      <c r="I302" s="210"/>
      <c r="J302" s="14"/>
      <c r="K302" s="14"/>
      <c r="L302" s="206"/>
      <c r="M302" s="211"/>
      <c r="N302" s="212"/>
      <c r="O302" s="212"/>
      <c r="P302" s="212"/>
      <c r="Q302" s="212"/>
      <c r="R302" s="212"/>
      <c r="S302" s="212"/>
      <c r="T302" s="213"/>
      <c r="U302" s="14"/>
      <c r="V302" s="14"/>
      <c r="W302" s="14"/>
      <c r="X302" s="14"/>
      <c r="Y302" s="14"/>
      <c r="Z302" s="14"/>
      <c r="AA302" s="14"/>
      <c r="AB302" s="14"/>
      <c r="AC302" s="14"/>
      <c r="AD302" s="14"/>
      <c r="AE302" s="14"/>
      <c r="AT302" s="207" t="s">
        <v>170</v>
      </c>
      <c r="AU302" s="207" t="s">
        <v>83</v>
      </c>
      <c r="AV302" s="14" t="s">
        <v>83</v>
      </c>
      <c r="AW302" s="14" t="s">
        <v>32</v>
      </c>
      <c r="AX302" s="14" t="s">
        <v>75</v>
      </c>
      <c r="AY302" s="207" t="s">
        <v>157</v>
      </c>
    </row>
    <row r="303" s="14" customFormat="1">
      <c r="A303" s="14"/>
      <c r="B303" s="206"/>
      <c r="C303" s="14"/>
      <c r="D303" s="193" t="s">
        <v>170</v>
      </c>
      <c r="E303" s="207" t="s">
        <v>1</v>
      </c>
      <c r="F303" s="208" t="s">
        <v>383</v>
      </c>
      <c r="G303" s="14"/>
      <c r="H303" s="209">
        <v>23.957000000000001</v>
      </c>
      <c r="I303" s="210"/>
      <c r="J303" s="14"/>
      <c r="K303" s="14"/>
      <c r="L303" s="206"/>
      <c r="M303" s="211"/>
      <c r="N303" s="212"/>
      <c r="O303" s="212"/>
      <c r="P303" s="212"/>
      <c r="Q303" s="212"/>
      <c r="R303" s="212"/>
      <c r="S303" s="212"/>
      <c r="T303" s="213"/>
      <c r="U303" s="14"/>
      <c r="V303" s="14"/>
      <c r="W303" s="14"/>
      <c r="X303" s="14"/>
      <c r="Y303" s="14"/>
      <c r="Z303" s="14"/>
      <c r="AA303" s="14"/>
      <c r="AB303" s="14"/>
      <c r="AC303" s="14"/>
      <c r="AD303" s="14"/>
      <c r="AE303" s="14"/>
      <c r="AT303" s="207" t="s">
        <v>170</v>
      </c>
      <c r="AU303" s="207" t="s">
        <v>83</v>
      </c>
      <c r="AV303" s="14" t="s">
        <v>83</v>
      </c>
      <c r="AW303" s="14" t="s">
        <v>32</v>
      </c>
      <c r="AX303" s="14" t="s">
        <v>75</v>
      </c>
      <c r="AY303" s="207" t="s">
        <v>157</v>
      </c>
    </row>
    <row r="304" s="14" customFormat="1">
      <c r="A304" s="14"/>
      <c r="B304" s="206"/>
      <c r="C304" s="14"/>
      <c r="D304" s="193" t="s">
        <v>170</v>
      </c>
      <c r="E304" s="207" t="s">
        <v>1</v>
      </c>
      <c r="F304" s="208" t="s">
        <v>384</v>
      </c>
      <c r="G304" s="14"/>
      <c r="H304" s="209">
        <v>23.09</v>
      </c>
      <c r="I304" s="210"/>
      <c r="J304" s="14"/>
      <c r="K304" s="14"/>
      <c r="L304" s="206"/>
      <c r="M304" s="211"/>
      <c r="N304" s="212"/>
      <c r="O304" s="212"/>
      <c r="P304" s="212"/>
      <c r="Q304" s="212"/>
      <c r="R304" s="212"/>
      <c r="S304" s="212"/>
      <c r="T304" s="213"/>
      <c r="U304" s="14"/>
      <c r="V304" s="14"/>
      <c r="W304" s="14"/>
      <c r="X304" s="14"/>
      <c r="Y304" s="14"/>
      <c r="Z304" s="14"/>
      <c r="AA304" s="14"/>
      <c r="AB304" s="14"/>
      <c r="AC304" s="14"/>
      <c r="AD304" s="14"/>
      <c r="AE304" s="14"/>
      <c r="AT304" s="207" t="s">
        <v>170</v>
      </c>
      <c r="AU304" s="207" t="s">
        <v>83</v>
      </c>
      <c r="AV304" s="14" t="s">
        <v>83</v>
      </c>
      <c r="AW304" s="14" t="s">
        <v>32</v>
      </c>
      <c r="AX304" s="14" t="s">
        <v>75</v>
      </c>
      <c r="AY304" s="207" t="s">
        <v>157</v>
      </c>
    </row>
    <row r="305" s="14" customFormat="1">
      <c r="A305" s="14"/>
      <c r="B305" s="206"/>
      <c r="C305" s="14"/>
      <c r="D305" s="193" t="s">
        <v>170</v>
      </c>
      <c r="E305" s="207" t="s">
        <v>1</v>
      </c>
      <c r="F305" s="208" t="s">
        <v>385</v>
      </c>
      <c r="G305" s="14"/>
      <c r="H305" s="209">
        <v>20.806999999999999</v>
      </c>
      <c r="I305" s="210"/>
      <c r="J305" s="14"/>
      <c r="K305" s="14"/>
      <c r="L305" s="206"/>
      <c r="M305" s="211"/>
      <c r="N305" s="212"/>
      <c r="O305" s="212"/>
      <c r="P305" s="212"/>
      <c r="Q305" s="212"/>
      <c r="R305" s="212"/>
      <c r="S305" s="212"/>
      <c r="T305" s="213"/>
      <c r="U305" s="14"/>
      <c r="V305" s="14"/>
      <c r="W305" s="14"/>
      <c r="X305" s="14"/>
      <c r="Y305" s="14"/>
      <c r="Z305" s="14"/>
      <c r="AA305" s="14"/>
      <c r="AB305" s="14"/>
      <c r="AC305" s="14"/>
      <c r="AD305" s="14"/>
      <c r="AE305" s="14"/>
      <c r="AT305" s="207" t="s">
        <v>170</v>
      </c>
      <c r="AU305" s="207" t="s">
        <v>83</v>
      </c>
      <c r="AV305" s="14" t="s">
        <v>83</v>
      </c>
      <c r="AW305" s="14" t="s">
        <v>32</v>
      </c>
      <c r="AX305" s="14" t="s">
        <v>75</v>
      </c>
      <c r="AY305" s="207" t="s">
        <v>157</v>
      </c>
    </row>
    <row r="306" s="15" customFormat="1">
      <c r="A306" s="15"/>
      <c r="B306" s="224"/>
      <c r="C306" s="15"/>
      <c r="D306" s="193" t="s">
        <v>170</v>
      </c>
      <c r="E306" s="225" t="s">
        <v>1</v>
      </c>
      <c r="F306" s="226" t="s">
        <v>227</v>
      </c>
      <c r="G306" s="15"/>
      <c r="H306" s="227">
        <v>95.954000000000008</v>
      </c>
      <c r="I306" s="228"/>
      <c r="J306" s="15"/>
      <c r="K306" s="15"/>
      <c r="L306" s="224"/>
      <c r="M306" s="229"/>
      <c r="N306" s="230"/>
      <c r="O306" s="230"/>
      <c r="P306" s="230"/>
      <c r="Q306" s="230"/>
      <c r="R306" s="230"/>
      <c r="S306" s="230"/>
      <c r="T306" s="231"/>
      <c r="U306" s="15"/>
      <c r="V306" s="15"/>
      <c r="W306" s="15"/>
      <c r="X306" s="15"/>
      <c r="Y306" s="15"/>
      <c r="Z306" s="15"/>
      <c r="AA306" s="15"/>
      <c r="AB306" s="15"/>
      <c r="AC306" s="15"/>
      <c r="AD306" s="15"/>
      <c r="AE306" s="15"/>
      <c r="AT306" s="225" t="s">
        <v>170</v>
      </c>
      <c r="AU306" s="225" t="s">
        <v>83</v>
      </c>
      <c r="AV306" s="15" t="s">
        <v>164</v>
      </c>
      <c r="AW306" s="15" t="s">
        <v>32</v>
      </c>
      <c r="AX306" s="15" t="s">
        <v>81</v>
      </c>
      <c r="AY306" s="225" t="s">
        <v>157</v>
      </c>
    </row>
    <row r="307" s="2" customFormat="1" ht="14.4" customHeight="1">
      <c r="A307" s="38"/>
      <c r="B307" s="179"/>
      <c r="C307" s="214" t="s">
        <v>386</v>
      </c>
      <c r="D307" s="214" t="s">
        <v>194</v>
      </c>
      <c r="E307" s="215" t="s">
        <v>387</v>
      </c>
      <c r="F307" s="216" t="s">
        <v>388</v>
      </c>
      <c r="G307" s="217" t="s">
        <v>162</v>
      </c>
      <c r="H307" s="218">
        <v>105.54900000000001</v>
      </c>
      <c r="I307" s="219"/>
      <c r="J307" s="220">
        <f>ROUND(I307*H307,2)</f>
        <v>0</v>
      </c>
      <c r="K307" s="216" t="s">
        <v>163</v>
      </c>
      <c r="L307" s="221"/>
      <c r="M307" s="222" t="s">
        <v>1</v>
      </c>
      <c r="N307" s="223" t="s">
        <v>40</v>
      </c>
      <c r="O307" s="77"/>
      <c r="P307" s="189">
        <f>O307*H307</f>
        <v>0</v>
      </c>
      <c r="Q307" s="189">
        <v>0.0027200000000000002</v>
      </c>
      <c r="R307" s="189">
        <f>Q307*H307</f>
        <v>0.28709328000000006</v>
      </c>
      <c r="S307" s="189">
        <v>0</v>
      </c>
      <c r="T307" s="190">
        <f>S307*H307</f>
        <v>0</v>
      </c>
      <c r="U307" s="38"/>
      <c r="V307" s="38"/>
      <c r="W307" s="38"/>
      <c r="X307" s="38"/>
      <c r="Y307" s="38"/>
      <c r="Z307" s="38"/>
      <c r="AA307" s="38"/>
      <c r="AB307" s="38"/>
      <c r="AC307" s="38"/>
      <c r="AD307" s="38"/>
      <c r="AE307" s="38"/>
      <c r="AR307" s="191" t="s">
        <v>198</v>
      </c>
      <c r="AT307" s="191" t="s">
        <v>194</v>
      </c>
      <c r="AU307" s="191" t="s">
        <v>83</v>
      </c>
      <c r="AY307" s="19" t="s">
        <v>157</v>
      </c>
      <c r="BE307" s="192">
        <f>IF(N307="základní",J307,0)</f>
        <v>0</v>
      </c>
      <c r="BF307" s="192">
        <f>IF(N307="snížená",J307,0)</f>
        <v>0</v>
      </c>
      <c r="BG307" s="192">
        <f>IF(N307="zákl. přenesená",J307,0)</f>
        <v>0</v>
      </c>
      <c r="BH307" s="192">
        <f>IF(N307="sníž. přenesená",J307,0)</f>
        <v>0</v>
      </c>
      <c r="BI307" s="192">
        <f>IF(N307="nulová",J307,0)</f>
        <v>0</v>
      </c>
      <c r="BJ307" s="19" t="s">
        <v>81</v>
      </c>
      <c r="BK307" s="192">
        <f>ROUND(I307*H307,2)</f>
        <v>0</v>
      </c>
      <c r="BL307" s="19" t="s">
        <v>164</v>
      </c>
      <c r="BM307" s="191" t="s">
        <v>389</v>
      </c>
    </row>
    <row r="308" s="2" customFormat="1">
      <c r="A308" s="38"/>
      <c r="B308" s="39"/>
      <c r="C308" s="38"/>
      <c r="D308" s="193" t="s">
        <v>166</v>
      </c>
      <c r="E308" s="38"/>
      <c r="F308" s="194" t="s">
        <v>388</v>
      </c>
      <c r="G308" s="38"/>
      <c r="H308" s="38"/>
      <c r="I308" s="195"/>
      <c r="J308" s="38"/>
      <c r="K308" s="38"/>
      <c r="L308" s="39"/>
      <c r="M308" s="196"/>
      <c r="N308" s="197"/>
      <c r="O308" s="77"/>
      <c r="P308" s="77"/>
      <c r="Q308" s="77"/>
      <c r="R308" s="77"/>
      <c r="S308" s="77"/>
      <c r="T308" s="78"/>
      <c r="U308" s="38"/>
      <c r="V308" s="38"/>
      <c r="W308" s="38"/>
      <c r="X308" s="38"/>
      <c r="Y308" s="38"/>
      <c r="Z308" s="38"/>
      <c r="AA308" s="38"/>
      <c r="AB308" s="38"/>
      <c r="AC308" s="38"/>
      <c r="AD308" s="38"/>
      <c r="AE308" s="38"/>
      <c r="AT308" s="19" t="s">
        <v>166</v>
      </c>
      <c r="AU308" s="19" t="s">
        <v>83</v>
      </c>
    </row>
    <row r="309" s="14" customFormat="1">
      <c r="A309" s="14"/>
      <c r="B309" s="206"/>
      <c r="C309" s="14"/>
      <c r="D309" s="193" t="s">
        <v>170</v>
      </c>
      <c r="E309" s="14"/>
      <c r="F309" s="208" t="s">
        <v>390</v>
      </c>
      <c r="G309" s="14"/>
      <c r="H309" s="209">
        <v>105.54900000000001</v>
      </c>
      <c r="I309" s="210"/>
      <c r="J309" s="14"/>
      <c r="K309" s="14"/>
      <c r="L309" s="206"/>
      <c r="M309" s="211"/>
      <c r="N309" s="212"/>
      <c r="O309" s="212"/>
      <c r="P309" s="212"/>
      <c r="Q309" s="212"/>
      <c r="R309" s="212"/>
      <c r="S309" s="212"/>
      <c r="T309" s="213"/>
      <c r="U309" s="14"/>
      <c r="V309" s="14"/>
      <c r="W309" s="14"/>
      <c r="X309" s="14"/>
      <c r="Y309" s="14"/>
      <c r="Z309" s="14"/>
      <c r="AA309" s="14"/>
      <c r="AB309" s="14"/>
      <c r="AC309" s="14"/>
      <c r="AD309" s="14"/>
      <c r="AE309" s="14"/>
      <c r="AT309" s="207" t="s">
        <v>170</v>
      </c>
      <c r="AU309" s="207" t="s">
        <v>83</v>
      </c>
      <c r="AV309" s="14" t="s">
        <v>83</v>
      </c>
      <c r="AW309" s="14" t="s">
        <v>3</v>
      </c>
      <c r="AX309" s="14" t="s">
        <v>81</v>
      </c>
      <c r="AY309" s="207" t="s">
        <v>157</v>
      </c>
    </row>
    <row r="310" s="2" customFormat="1" ht="24.15" customHeight="1">
      <c r="A310" s="38"/>
      <c r="B310" s="179"/>
      <c r="C310" s="180" t="s">
        <v>391</v>
      </c>
      <c r="D310" s="180" t="s">
        <v>159</v>
      </c>
      <c r="E310" s="181" t="s">
        <v>392</v>
      </c>
      <c r="F310" s="182" t="s">
        <v>393</v>
      </c>
      <c r="G310" s="183" t="s">
        <v>261</v>
      </c>
      <c r="H310" s="184">
        <v>39.200000000000003</v>
      </c>
      <c r="I310" s="185"/>
      <c r="J310" s="186">
        <f>ROUND(I310*H310,2)</f>
        <v>0</v>
      </c>
      <c r="K310" s="182" t="s">
        <v>163</v>
      </c>
      <c r="L310" s="39"/>
      <c r="M310" s="187" t="s">
        <v>1</v>
      </c>
      <c r="N310" s="188" t="s">
        <v>40</v>
      </c>
      <c r="O310" s="77"/>
      <c r="P310" s="189">
        <f>O310*H310</f>
        <v>0</v>
      </c>
      <c r="Q310" s="189">
        <v>0.0017600000000000001</v>
      </c>
      <c r="R310" s="189">
        <f>Q310*H310</f>
        <v>0.068992000000000012</v>
      </c>
      <c r="S310" s="189">
        <v>0</v>
      </c>
      <c r="T310" s="190">
        <f>S310*H310</f>
        <v>0</v>
      </c>
      <c r="U310" s="38"/>
      <c r="V310" s="38"/>
      <c r="W310" s="38"/>
      <c r="X310" s="38"/>
      <c r="Y310" s="38"/>
      <c r="Z310" s="38"/>
      <c r="AA310" s="38"/>
      <c r="AB310" s="38"/>
      <c r="AC310" s="38"/>
      <c r="AD310" s="38"/>
      <c r="AE310" s="38"/>
      <c r="AR310" s="191" t="s">
        <v>164</v>
      </c>
      <c r="AT310" s="191" t="s">
        <v>159</v>
      </c>
      <c r="AU310" s="191" t="s">
        <v>83</v>
      </c>
      <c r="AY310" s="19" t="s">
        <v>157</v>
      </c>
      <c r="BE310" s="192">
        <f>IF(N310="základní",J310,0)</f>
        <v>0</v>
      </c>
      <c r="BF310" s="192">
        <f>IF(N310="snížená",J310,0)</f>
        <v>0</v>
      </c>
      <c r="BG310" s="192">
        <f>IF(N310="zákl. přenesená",J310,0)</f>
        <v>0</v>
      </c>
      <c r="BH310" s="192">
        <f>IF(N310="sníž. přenesená",J310,0)</f>
        <v>0</v>
      </c>
      <c r="BI310" s="192">
        <f>IF(N310="nulová",J310,0)</f>
        <v>0</v>
      </c>
      <c r="BJ310" s="19" t="s">
        <v>81</v>
      </c>
      <c r="BK310" s="192">
        <f>ROUND(I310*H310,2)</f>
        <v>0</v>
      </c>
      <c r="BL310" s="19" t="s">
        <v>164</v>
      </c>
      <c r="BM310" s="191" t="s">
        <v>394</v>
      </c>
    </row>
    <row r="311" s="2" customFormat="1">
      <c r="A311" s="38"/>
      <c r="B311" s="39"/>
      <c r="C311" s="38"/>
      <c r="D311" s="193" t="s">
        <v>166</v>
      </c>
      <c r="E311" s="38"/>
      <c r="F311" s="194" t="s">
        <v>395</v>
      </c>
      <c r="G311" s="38"/>
      <c r="H311" s="38"/>
      <c r="I311" s="195"/>
      <c r="J311" s="38"/>
      <c r="K311" s="38"/>
      <c r="L311" s="39"/>
      <c r="M311" s="196"/>
      <c r="N311" s="197"/>
      <c r="O311" s="77"/>
      <c r="P311" s="77"/>
      <c r="Q311" s="77"/>
      <c r="R311" s="77"/>
      <c r="S311" s="77"/>
      <c r="T311" s="78"/>
      <c r="U311" s="38"/>
      <c r="V311" s="38"/>
      <c r="W311" s="38"/>
      <c r="X311" s="38"/>
      <c r="Y311" s="38"/>
      <c r="Z311" s="38"/>
      <c r="AA311" s="38"/>
      <c r="AB311" s="38"/>
      <c r="AC311" s="38"/>
      <c r="AD311" s="38"/>
      <c r="AE311" s="38"/>
      <c r="AT311" s="19" t="s">
        <v>166</v>
      </c>
      <c r="AU311" s="19" t="s">
        <v>83</v>
      </c>
    </row>
    <row r="312" s="2" customFormat="1">
      <c r="A312" s="38"/>
      <c r="B312" s="39"/>
      <c r="C312" s="38"/>
      <c r="D312" s="193" t="s">
        <v>168</v>
      </c>
      <c r="E312" s="38"/>
      <c r="F312" s="198" t="s">
        <v>380</v>
      </c>
      <c r="G312" s="38"/>
      <c r="H312" s="38"/>
      <c r="I312" s="195"/>
      <c r="J312" s="38"/>
      <c r="K312" s="38"/>
      <c r="L312" s="39"/>
      <c r="M312" s="196"/>
      <c r="N312" s="197"/>
      <c r="O312" s="77"/>
      <c r="P312" s="77"/>
      <c r="Q312" s="77"/>
      <c r="R312" s="77"/>
      <c r="S312" s="77"/>
      <c r="T312" s="78"/>
      <c r="U312" s="38"/>
      <c r="V312" s="38"/>
      <c r="W312" s="38"/>
      <c r="X312" s="38"/>
      <c r="Y312" s="38"/>
      <c r="Z312" s="38"/>
      <c r="AA312" s="38"/>
      <c r="AB312" s="38"/>
      <c r="AC312" s="38"/>
      <c r="AD312" s="38"/>
      <c r="AE312" s="38"/>
      <c r="AT312" s="19" t="s">
        <v>168</v>
      </c>
      <c r="AU312" s="19" t="s">
        <v>83</v>
      </c>
    </row>
    <row r="313" s="13" customFormat="1">
      <c r="A313" s="13"/>
      <c r="B313" s="199"/>
      <c r="C313" s="13"/>
      <c r="D313" s="193" t="s">
        <v>170</v>
      </c>
      <c r="E313" s="200" t="s">
        <v>1</v>
      </c>
      <c r="F313" s="201" t="s">
        <v>396</v>
      </c>
      <c r="G313" s="13"/>
      <c r="H313" s="200" t="s">
        <v>1</v>
      </c>
      <c r="I313" s="202"/>
      <c r="J313" s="13"/>
      <c r="K313" s="13"/>
      <c r="L313" s="199"/>
      <c r="M313" s="203"/>
      <c r="N313" s="204"/>
      <c r="O313" s="204"/>
      <c r="P313" s="204"/>
      <c r="Q313" s="204"/>
      <c r="R313" s="204"/>
      <c r="S313" s="204"/>
      <c r="T313" s="205"/>
      <c r="U313" s="13"/>
      <c r="V313" s="13"/>
      <c r="W313" s="13"/>
      <c r="X313" s="13"/>
      <c r="Y313" s="13"/>
      <c r="Z313" s="13"/>
      <c r="AA313" s="13"/>
      <c r="AB313" s="13"/>
      <c r="AC313" s="13"/>
      <c r="AD313" s="13"/>
      <c r="AE313" s="13"/>
      <c r="AT313" s="200" t="s">
        <v>170</v>
      </c>
      <c r="AU313" s="200" t="s">
        <v>83</v>
      </c>
      <c r="AV313" s="13" t="s">
        <v>81</v>
      </c>
      <c r="AW313" s="13" t="s">
        <v>32</v>
      </c>
      <c r="AX313" s="13" t="s">
        <v>75</v>
      </c>
      <c r="AY313" s="200" t="s">
        <v>157</v>
      </c>
    </row>
    <row r="314" s="14" customFormat="1">
      <c r="A314" s="14"/>
      <c r="B314" s="206"/>
      <c r="C314" s="14"/>
      <c r="D314" s="193" t="s">
        <v>170</v>
      </c>
      <c r="E314" s="207" t="s">
        <v>1</v>
      </c>
      <c r="F314" s="208" t="s">
        <v>397</v>
      </c>
      <c r="G314" s="14"/>
      <c r="H314" s="209">
        <v>10.800000000000001</v>
      </c>
      <c r="I314" s="210"/>
      <c r="J314" s="14"/>
      <c r="K314" s="14"/>
      <c r="L314" s="206"/>
      <c r="M314" s="211"/>
      <c r="N314" s="212"/>
      <c r="O314" s="212"/>
      <c r="P314" s="212"/>
      <c r="Q314" s="212"/>
      <c r="R314" s="212"/>
      <c r="S314" s="212"/>
      <c r="T314" s="213"/>
      <c r="U314" s="14"/>
      <c r="V314" s="14"/>
      <c r="W314" s="14"/>
      <c r="X314" s="14"/>
      <c r="Y314" s="14"/>
      <c r="Z314" s="14"/>
      <c r="AA314" s="14"/>
      <c r="AB314" s="14"/>
      <c r="AC314" s="14"/>
      <c r="AD314" s="14"/>
      <c r="AE314" s="14"/>
      <c r="AT314" s="207" t="s">
        <v>170</v>
      </c>
      <c r="AU314" s="207" t="s">
        <v>83</v>
      </c>
      <c r="AV314" s="14" t="s">
        <v>83</v>
      </c>
      <c r="AW314" s="14" t="s">
        <v>32</v>
      </c>
      <c r="AX314" s="14" t="s">
        <v>75</v>
      </c>
      <c r="AY314" s="207" t="s">
        <v>157</v>
      </c>
    </row>
    <row r="315" s="14" customFormat="1">
      <c r="A315" s="14"/>
      <c r="B315" s="206"/>
      <c r="C315" s="14"/>
      <c r="D315" s="193" t="s">
        <v>170</v>
      </c>
      <c r="E315" s="207" t="s">
        <v>1</v>
      </c>
      <c r="F315" s="208" t="s">
        <v>398</v>
      </c>
      <c r="G315" s="14"/>
      <c r="H315" s="209">
        <v>7.5999999999999996</v>
      </c>
      <c r="I315" s="210"/>
      <c r="J315" s="14"/>
      <c r="K315" s="14"/>
      <c r="L315" s="206"/>
      <c r="M315" s="211"/>
      <c r="N315" s="212"/>
      <c r="O315" s="212"/>
      <c r="P315" s="212"/>
      <c r="Q315" s="212"/>
      <c r="R315" s="212"/>
      <c r="S315" s="212"/>
      <c r="T315" s="213"/>
      <c r="U315" s="14"/>
      <c r="V315" s="14"/>
      <c r="W315" s="14"/>
      <c r="X315" s="14"/>
      <c r="Y315" s="14"/>
      <c r="Z315" s="14"/>
      <c r="AA315" s="14"/>
      <c r="AB315" s="14"/>
      <c r="AC315" s="14"/>
      <c r="AD315" s="14"/>
      <c r="AE315" s="14"/>
      <c r="AT315" s="207" t="s">
        <v>170</v>
      </c>
      <c r="AU315" s="207" t="s">
        <v>83</v>
      </c>
      <c r="AV315" s="14" t="s">
        <v>83</v>
      </c>
      <c r="AW315" s="14" t="s">
        <v>32</v>
      </c>
      <c r="AX315" s="14" t="s">
        <v>75</v>
      </c>
      <c r="AY315" s="207" t="s">
        <v>157</v>
      </c>
    </row>
    <row r="316" s="14" customFormat="1">
      <c r="A316" s="14"/>
      <c r="B316" s="206"/>
      <c r="C316" s="14"/>
      <c r="D316" s="193" t="s">
        <v>170</v>
      </c>
      <c r="E316" s="207" t="s">
        <v>1</v>
      </c>
      <c r="F316" s="208" t="s">
        <v>399</v>
      </c>
      <c r="G316" s="14"/>
      <c r="H316" s="209">
        <v>18</v>
      </c>
      <c r="I316" s="210"/>
      <c r="J316" s="14"/>
      <c r="K316" s="14"/>
      <c r="L316" s="206"/>
      <c r="M316" s="211"/>
      <c r="N316" s="212"/>
      <c r="O316" s="212"/>
      <c r="P316" s="212"/>
      <c r="Q316" s="212"/>
      <c r="R316" s="212"/>
      <c r="S316" s="212"/>
      <c r="T316" s="213"/>
      <c r="U316" s="14"/>
      <c r="V316" s="14"/>
      <c r="W316" s="14"/>
      <c r="X316" s="14"/>
      <c r="Y316" s="14"/>
      <c r="Z316" s="14"/>
      <c r="AA316" s="14"/>
      <c r="AB316" s="14"/>
      <c r="AC316" s="14"/>
      <c r="AD316" s="14"/>
      <c r="AE316" s="14"/>
      <c r="AT316" s="207" t="s">
        <v>170</v>
      </c>
      <c r="AU316" s="207" t="s">
        <v>83</v>
      </c>
      <c r="AV316" s="14" t="s">
        <v>83</v>
      </c>
      <c r="AW316" s="14" t="s">
        <v>32</v>
      </c>
      <c r="AX316" s="14" t="s">
        <v>75</v>
      </c>
      <c r="AY316" s="207" t="s">
        <v>157</v>
      </c>
    </row>
    <row r="317" s="14" customFormat="1">
      <c r="A317" s="14"/>
      <c r="B317" s="206"/>
      <c r="C317" s="14"/>
      <c r="D317" s="193" t="s">
        <v>170</v>
      </c>
      <c r="E317" s="207" t="s">
        <v>1</v>
      </c>
      <c r="F317" s="208" t="s">
        <v>400</v>
      </c>
      <c r="G317" s="14"/>
      <c r="H317" s="209">
        <v>2.7999999999999998</v>
      </c>
      <c r="I317" s="210"/>
      <c r="J317" s="14"/>
      <c r="K317" s="14"/>
      <c r="L317" s="206"/>
      <c r="M317" s="211"/>
      <c r="N317" s="212"/>
      <c r="O317" s="212"/>
      <c r="P317" s="212"/>
      <c r="Q317" s="212"/>
      <c r="R317" s="212"/>
      <c r="S317" s="212"/>
      <c r="T317" s="213"/>
      <c r="U317" s="14"/>
      <c r="V317" s="14"/>
      <c r="W317" s="14"/>
      <c r="X317" s="14"/>
      <c r="Y317" s="14"/>
      <c r="Z317" s="14"/>
      <c r="AA317" s="14"/>
      <c r="AB317" s="14"/>
      <c r="AC317" s="14"/>
      <c r="AD317" s="14"/>
      <c r="AE317" s="14"/>
      <c r="AT317" s="207" t="s">
        <v>170</v>
      </c>
      <c r="AU317" s="207" t="s">
        <v>83</v>
      </c>
      <c r="AV317" s="14" t="s">
        <v>83</v>
      </c>
      <c r="AW317" s="14" t="s">
        <v>32</v>
      </c>
      <c r="AX317" s="14" t="s">
        <v>75</v>
      </c>
      <c r="AY317" s="207" t="s">
        <v>157</v>
      </c>
    </row>
    <row r="318" s="15" customFormat="1">
      <c r="A318" s="15"/>
      <c r="B318" s="224"/>
      <c r="C318" s="15"/>
      <c r="D318" s="193" t="s">
        <v>170</v>
      </c>
      <c r="E318" s="225" t="s">
        <v>1</v>
      </c>
      <c r="F318" s="226" t="s">
        <v>227</v>
      </c>
      <c r="G318" s="15"/>
      <c r="H318" s="227">
        <v>39.199999999999996</v>
      </c>
      <c r="I318" s="228"/>
      <c r="J318" s="15"/>
      <c r="K318" s="15"/>
      <c r="L318" s="224"/>
      <c r="M318" s="229"/>
      <c r="N318" s="230"/>
      <c r="O318" s="230"/>
      <c r="P318" s="230"/>
      <c r="Q318" s="230"/>
      <c r="R318" s="230"/>
      <c r="S318" s="230"/>
      <c r="T318" s="231"/>
      <c r="U318" s="15"/>
      <c r="V318" s="15"/>
      <c r="W318" s="15"/>
      <c r="X318" s="15"/>
      <c r="Y318" s="15"/>
      <c r="Z318" s="15"/>
      <c r="AA318" s="15"/>
      <c r="AB318" s="15"/>
      <c r="AC318" s="15"/>
      <c r="AD318" s="15"/>
      <c r="AE318" s="15"/>
      <c r="AT318" s="225" t="s">
        <v>170</v>
      </c>
      <c r="AU318" s="225" t="s">
        <v>83</v>
      </c>
      <c r="AV318" s="15" t="s">
        <v>164</v>
      </c>
      <c r="AW318" s="15" t="s">
        <v>32</v>
      </c>
      <c r="AX318" s="15" t="s">
        <v>81</v>
      </c>
      <c r="AY318" s="225" t="s">
        <v>157</v>
      </c>
    </row>
    <row r="319" s="2" customFormat="1" ht="14.4" customHeight="1">
      <c r="A319" s="38"/>
      <c r="B319" s="179"/>
      <c r="C319" s="214" t="s">
        <v>401</v>
      </c>
      <c r="D319" s="214" t="s">
        <v>194</v>
      </c>
      <c r="E319" s="215" t="s">
        <v>402</v>
      </c>
      <c r="F319" s="216" t="s">
        <v>403</v>
      </c>
      <c r="G319" s="217" t="s">
        <v>162</v>
      </c>
      <c r="H319" s="218">
        <v>6.899</v>
      </c>
      <c r="I319" s="219"/>
      <c r="J319" s="220">
        <f>ROUND(I319*H319,2)</f>
        <v>0</v>
      </c>
      <c r="K319" s="216" t="s">
        <v>163</v>
      </c>
      <c r="L319" s="221"/>
      <c r="M319" s="222" t="s">
        <v>1</v>
      </c>
      <c r="N319" s="223" t="s">
        <v>40</v>
      </c>
      <c r="O319" s="77"/>
      <c r="P319" s="189">
        <f>O319*H319</f>
        <v>0</v>
      </c>
      <c r="Q319" s="189">
        <v>0.00051000000000000004</v>
      </c>
      <c r="R319" s="189">
        <f>Q319*H319</f>
        <v>0.0035184900000000004</v>
      </c>
      <c r="S319" s="189">
        <v>0</v>
      </c>
      <c r="T319" s="190">
        <f>S319*H319</f>
        <v>0</v>
      </c>
      <c r="U319" s="38"/>
      <c r="V319" s="38"/>
      <c r="W319" s="38"/>
      <c r="X319" s="38"/>
      <c r="Y319" s="38"/>
      <c r="Z319" s="38"/>
      <c r="AA319" s="38"/>
      <c r="AB319" s="38"/>
      <c r="AC319" s="38"/>
      <c r="AD319" s="38"/>
      <c r="AE319" s="38"/>
      <c r="AR319" s="191" t="s">
        <v>198</v>
      </c>
      <c r="AT319" s="191" t="s">
        <v>194</v>
      </c>
      <c r="AU319" s="191" t="s">
        <v>83</v>
      </c>
      <c r="AY319" s="19" t="s">
        <v>157</v>
      </c>
      <c r="BE319" s="192">
        <f>IF(N319="základní",J319,0)</f>
        <v>0</v>
      </c>
      <c r="BF319" s="192">
        <f>IF(N319="snížená",J319,0)</f>
        <v>0</v>
      </c>
      <c r="BG319" s="192">
        <f>IF(N319="zákl. přenesená",J319,0)</f>
        <v>0</v>
      </c>
      <c r="BH319" s="192">
        <f>IF(N319="sníž. přenesená",J319,0)</f>
        <v>0</v>
      </c>
      <c r="BI319" s="192">
        <f>IF(N319="nulová",J319,0)</f>
        <v>0</v>
      </c>
      <c r="BJ319" s="19" t="s">
        <v>81</v>
      </c>
      <c r="BK319" s="192">
        <f>ROUND(I319*H319,2)</f>
        <v>0</v>
      </c>
      <c r="BL319" s="19" t="s">
        <v>164</v>
      </c>
      <c r="BM319" s="191" t="s">
        <v>404</v>
      </c>
    </row>
    <row r="320" s="2" customFormat="1">
      <c r="A320" s="38"/>
      <c r="B320" s="39"/>
      <c r="C320" s="38"/>
      <c r="D320" s="193" t="s">
        <v>166</v>
      </c>
      <c r="E320" s="38"/>
      <c r="F320" s="194" t="s">
        <v>403</v>
      </c>
      <c r="G320" s="38"/>
      <c r="H320" s="38"/>
      <c r="I320" s="195"/>
      <c r="J320" s="38"/>
      <c r="K320" s="38"/>
      <c r="L320" s="39"/>
      <c r="M320" s="196"/>
      <c r="N320" s="197"/>
      <c r="O320" s="77"/>
      <c r="P320" s="77"/>
      <c r="Q320" s="77"/>
      <c r="R320" s="77"/>
      <c r="S320" s="77"/>
      <c r="T320" s="78"/>
      <c r="U320" s="38"/>
      <c r="V320" s="38"/>
      <c r="W320" s="38"/>
      <c r="X320" s="38"/>
      <c r="Y320" s="38"/>
      <c r="Z320" s="38"/>
      <c r="AA320" s="38"/>
      <c r="AB320" s="38"/>
      <c r="AC320" s="38"/>
      <c r="AD320" s="38"/>
      <c r="AE320" s="38"/>
      <c r="AT320" s="19" t="s">
        <v>166</v>
      </c>
      <c r="AU320" s="19" t="s">
        <v>83</v>
      </c>
    </row>
    <row r="321" s="14" customFormat="1">
      <c r="A321" s="14"/>
      <c r="B321" s="206"/>
      <c r="C321" s="14"/>
      <c r="D321" s="193" t="s">
        <v>170</v>
      </c>
      <c r="E321" s="207" t="s">
        <v>1</v>
      </c>
      <c r="F321" s="208" t="s">
        <v>405</v>
      </c>
      <c r="G321" s="14"/>
      <c r="H321" s="209">
        <v>6.2720000000000002</v>
      </c>
      <c r="I321" s="210"/>
      <c r="J321" s="14"/>
      <c r="K321" s="14"/>
      <c r="L321" s="206"/>
      <c r="M321" s="211"/>
      <c r="N321" s="212"/>
      <c r="O321" s="212"/>
      <c r="P321" s="212"/>
      <c r="Q321" s="212"/>
      <c r="R321" s="212"/>
      <c r="S321" s="212"/>
      <c r="T321" s="213"/>
      <c r="U321" s="14"/>
      <c r="V321" s="14"/>
      <c r="W321" s="14"/>
      <c r="X321" s="14"/>
      <c r="Y321" s="14"/>
      <c r="Z321" s="14"/>
      <c r="AA321" s="14"/>
      <c r="AB321" s="14"/>
      <c r="AC321" s="14"/>
      <c r="AD321" s="14"/>
      <c r="AE321" s="14"/>
      <c r="AT321" s="207" t="s">
        <v>170</v>
      </c>
      <c r="AU321" s="207" t="s">
        <v>83</v>
      </c>
      <c r="AV321" s="14" t="s">
        <v>83</v>
      </c>
      <c r="AW321" s="14" t="s">
        <v>32</v>
      </c>
      <c r="AX321" s="14" t="s">
        <v>81</v>
      </c>
      <c r="AY321" s="207" t="s">
        <v>157</v>
      </c>
    </row>
    <row r="322" s="14" customFormat="1">
      <c r="A322" s="14"/>
      <c r="B322" s="206"/>
      <c r="C322" s="14"/>
      <c r="D322" s="193" t="s">
        <v>170</v>
      </c>
      <c r="E322" s="14"/>
      <c r="F322" s="208" t="s">
        <v>406</v>
      </c>
      <c r="G322" s="14"/>
      <c r="H322" s="209">
        <v>6.899</v>
      </c>
      <c r="I322" s="210"/>
      <c r="J322" s="14"/>
      <c r="K322" s="14"/>
      <c r="L322" s="206"/>
      <c r="M322" s="211"/>
      <c r="N322" s="212"/>
      <c r="O322" s="212"/>
      <c r="P322" s="212"/>
      <c r="Q322" s="212"/>
      <c r="R322" s="212"/>
      <c r="S322" s="212"/>
      <c r="T322" s="213"/>
      <c r="U322" s="14"/>
      <c r="V322" s="14"/>
      <c r="W322" s="14"/>
      <c r="X322" s="14"/>
      <c r="Y322" s="14"/>
      <c r="Z322" s="14"/>
      <c r="AA322" s="14"/>
      <c r="AB322" s="14"/>
      <c r="AC322" s="14"/>
      <c r="AD322" s="14"/>
      <c r="AE322" s="14"/>
      <c r="AT322" s="207" t="s">
        <v>170</v>
      </c>
      <c r="AU322" s="207" t="s">
        <v>83</v>
      </c>
      <c r="AV322" s="14" t="s">
        <v>83</v>
      </c>
      <c r="AW322" s="14" t="s">
        <v>3</v>
      </c>
      <c r="AX322" s="14" t="s">
        <v>81</v>
      </c>
      <c r="AY322" s="207" t="s">
        <v>157</v>
      </c>
    </row>
    <row r="323" s="2" customFormat="1" ht="24.15" customHeight="1">
      <c r="A323" s="38"/>
      <c r="B323" s="179"/>
      <c r="C323" s="180" t="s">
        <v>407</v>
      </c>
      <c r="D323" s="180" t="s">
        <v>159</v>
      </c>
      <c r="E323" s="181" t="s">
        <v>408</v>
      </c>
      <c r="F323" s="182" t="s">
        <v>409</v>
      </c>
      <c r="G323" s="183" t="s">
        <v>162</v>
      </c>
      <c r="H323" s="184">
        <v>40.536000000000001</v>
      </c>
      <c r="I323" s="185"/>
      <c r="J323" s="186">
        <f>ROUND(I323*H323,2)</f>
        <v>0</v>
      </c>
      <c r="K323" s="182" t="s">
        <v>163</v>
      </c>
      <c r="L323" s="39"/>
      <c r="M323" s="187" t="s">
        <v>1</v>
      </c>
      <c r="N323" s="188" t="s">
        <v>40</v>
      </c>
      <c r="O323" s="77"/>
      <c r="P323" s="189">
        <f>O323*H323</f>
        <v>0</v>
      </c>
      <c r="Q323" s="189">
        <v>0.01137</v>
      </c>
      <c r="R323" s="189">
        <f>Q323*H323</f>
        <v>0.46089432000000002</v>
      </c>
      <c r="S323" s="189">
        <v>0</v>
      </c>
      <c r="T323" s="190">
        <f>S323*H323</f>
        <v>0</v>
      </c>
      <c r="U323" s="38"/>
      <c r="V323" s="38"/>
      <c r="W323" s="38"/>
      <c r="X323" s="38"/>
      <c r="Y323" s="38"/>
      <c r="Z323" s="38"/>
      <c r="AA323" s="38"/>
      <c r="AB323" s="38"/>
      <c r="AC323" s="38"/>
      <c r="AD323" s="38"/>
      <c r="AE323" s="38"/>
      <c r="AR323" s="191" t="s">
        <v>164</v>
      </c>
      <c r="AT323" s="191" t="s">
        <v>159</v>
      </c>
      <c r="AU323" s="191" t="s">
        <v>83</v>
      </c>
      <c r="AY323" s="19" t="s">
        <v>157</v>
      </c>
      <c r="BE323" s="192">
        <f>IF(N323="základní",J323,0)</f>
        <v>0</v>
      </c>
      <c r="BF323" s="192">
        <f>IF(N323="snížená",J323,0)</f>
        <v>0</v>
      </c>
      <c r="BG323" s="192">
        <f>IF(N323="zákl. přenesená",J323,0)</f>
        <v>0</v>
      </c>
      <c r="BH323" s="192">
        <f>IF(N323="sníž. přenesená",J323,0)</f>
        <v>0</v>
      </c>
      <c r="BI323" s="192">
        <f>IF(N323="nulová",J323,0)</f>
        <v>0</v>
      </c>
      <c r="BJ323" s="19" t="s">
        <v>81</v>
      </c>
      <c r="BK323" s="192">
        <f>ROUND(I323*H323,2)</f>
        <v>0</v>
      </c>
      <c r="BL323" s="19" t="s">
        <v>164</v>
      </c>
      <c r="BM323" s="191" t="s">
        <v>410</v>
      </c>
    </row>
    <row r="324" s="2" customFormat="1">
      <c r="A324" s="38"/>
      <c r="B324" s="39"/>
      <c r="C324" s="38"/>
      <c r="D324" s="193" t="s">
        <v>166</v>
      </c>
      <c r="E324" s="38"/>
      <c r="F324" s="194" t="s">
        <v>411</v>
      </c>
      <c r="G324" s="38"/>
      <c r="H324" s="38"/>
      <c r="I324" s="195"/>
      <c r="J324" s="38"/>
      <c r="K324" s="38"/>
      <c r="L324" s="39"/>
      <c r="M324" s="196"/>
      <c r="N324" s="197"/>
      <c r="O324" s="77"/>
      <c r="P324" s="77"/>
      <c r="Q324" s="77"/>
      <c r="R324" s="77"/>
      <c r="S324" s="77"/>
      <c r="T324" s="78"/>
      <c r="U324" s="38"/>
      <c r="V324" s="38"/>
      <c r="W324" s="38"/>
      <c r="X324" s="38"/>
      <c r="Y324" s="38"/>
      <c r="Z324" s="38"/>
      <c r="AA324" s="38"/>
      <c r="AB324" s="38"/>
      <c r="AC324" s="38"/>
      <c r="AD324" s="38"/>
      <c r="AE324" s="38"/>
      <c r="AT324" s="19" t="s">
        <v>166</v>
      </c>
      <c r="AU324" s="19" t="s">
        <v>83</v>
      </c>
    </row>
    <row r="325" s="2" customFormat="1">
      <c r="A325" s="38"/>
      <c r="B325" s="39"/>
      <c r="C325" s="38"/>
      <c r="D325" s="193" t="s">
        <v>168</v>
      </c>
      <c r="E325" s="38"/>
      <c r="F325" s="198" t="s">
        <v>380</v>
      </c>
      <c r="G325" s="38"/>
      <c r="H325" s="38"/>
      <c r="I325" s="195"/>
      <c r="J325" s="38"/>
      <c r="K325" s="38"/>
      <c r="L325" s="39"/>
      <c r="M325" s="196"/>
      <c r="N325" s="197"/>
      <c r="O325" s="77"/>
      <c r="P325" s="77"/>
      <c r="Q325" s="77"/>
      <c r="R325" s="77"/>
      <c r="S325" s="77"/>
      <c r="T325" s="78"/>
      <c r="U325" s="38"/>
      <c r="V325" s="38"/>
      <c r="W325" s="38"/>
      <c r="X325" s="38"/>
      <c r="Y325" s="38"/>
      <c r="Z325" s="38"/>
      <c r="AA325" s="38"/>
      <c r="AB325" s="38"/>
      <c r="AC325" s="38"/>
      <c r="AD325" s="38"/>
      <c r="AE325" s="38"/>
      <c r="AT325" s="19" t="s">
        <v>168</v>
      </c>
      <c r="AU325" s="19" t="s">
        <v>83</v>
      </c>
    </row>
    <row r="326" s="13" customFormat="1">
      <c r="A326" s="13"/>
      <c r="B326" s="199"/>
      <c r="C326" s="13"/>
      <c r="D326" s="193" t="s">
        <v>170</v>
      </c>
      <c r="E326" s="200" t="s">
        <v>1</v>
      </c>
      <c r="F326" s="201" t="s">
        <v>412</v>
      </c>
      <c r="G326" s="13"/>
      <c r="H326" s="200" t="s">
        <v>1</v>
      </c>
      <c r="I326" s="202"/>
      <c r="J326" s="13"/>
      <c r="K326" s="13"/>
      <c r="L326" s="199"/>
      <c r="M326" s="203"/>
      <c r="N326" s="204"/>
      <c r="O326" s="204"/>
      <c r="P326" s="204"/>
      <c r="Q326" s="204"/>
      <c r="R326" s="204"/>
      <c r="S326" s="204"/>
      <c r="T326" s="205"/>
      <c r="U326" s="13"/>
      <c r="V326" s="13"/>
      <c r="W326" s="13"/>
      <c r="X326" s="13"/>
      <c r="Y326" s="13"/>
      <c r="Z326" s="13"/>
      <c r="AA326" s="13"/>
      <c r="AB326" s="13"/>
      <c r="AC326" s="13"/>
      <c r="AD326" s="13"/>
      <c r="AE326" s="13"/>
      <c r="AT326" s="200" t="s">
        <v>170</v>
      </c>
      <c r="AU326" s="200" t="s">
        <v>83</v>
      </c>
      <c r="AV326" s="13" t="s">
        <v>81</v>
      </c>
      <c r="AW326" s="13" t="s">
        <v>32</v>
      </c>
      <c r="AX326" s="13" t="s">
        <v>75</v>
      </c>
      <c r="AY326" s="200" t="s">
        <v>157</v>
      </c>
    </row>
    <row r="327" s="14" customFormat="1">
      <c r="A327" s="14"/>
      <c r="B327" s="206"/>
      <c r="C327" s="14"/>
      <c r="D327" s="193" t="s">
        <v>170</v>
      </c>
      <c r="E327" s="207" t="s">
        <v>1</v>
      </c>
      <c r="F327" s="208" t="s">
        <v>413</v>
      </c>
      <c r="G327" s="14"/>
      <c r="H327" s="209">
        <v>27.024000000000001</v>
      </c>
      <c r="I327" s="210"/>
      <c r="J327" s="14"/>
      <c r="K327" s="14"/>
      <c r="L327" s="206"/>
      <c r="M327" s="211"/>
      <c r="N327" s="212"/>
      <c r="O327" s="212"/>
      <c r="P327" s="212"/>
      <c r="Q327" s="212"/>
      <c r="R327" s="212"/>
      <c r="S327" s="212"/>
      <c r="T327" s="213"/>
      <c r="U327" s="14"/>
      <c r="V327" s="14"/>
      <c r="W327" s="14"/>
      <c r="X327" s="14"/>
      <c r="Y327" s="14"/>
      <c r="Z327" s="14"/>
      <c r="AA327" s="14"/>
      <c r="AB327" s="14"/>
      <c r="AC327" s="14"/>
      <c r="AD327" s="14"/>
      <c r="AE327" s="14"/>
      <c r="AT327" s="207" t="s">
        <v>170</v>
      </c>
      <c r="AU327" s="207" t="s">
        <v>83</v>
      </c>
      <c r="AV327" s="14" t="s">
        <v>83</v>
      </c>
      <c r="AW327" s="14" t="s">
        <v>32</v>
      </c>
      <c r="AX327" s="14" t="s">
        <v>75</v>
      </c>
      <c r="AY327" s="207" t="s">
        <v>157</v>
      </c>
    </row>
    <row r="328" s="13" customFormat="1">
      <c r="A328" s="13"/>
      <c r="B328" s="199"/>
      <c r="C328" s="13"/>
      <c r="D328" s="193" t="s">
        <v>170</v>
      </c>
      <c r="E328" s="200" t="s">
        <v>1</v>
      </c>
      <c r="F328" s="201" t="s">
        <v>414</v>
      </c>
      <c r="G328" s="13"/>
      <c r="H328" s="200" t="s">
        <v>1</v>
      </c>
      <c r="I328" s="202"/>
      <c r="J328" s="13"/>
      <c r="K328" s="13"/>
      <c r="L328" s="199"/>
      <c r="M328" s="203"/>
      <c r="N328" s="204"/>
      <c r="O328" s="204"/>
      <c r="P328" s="204"/>
      <c r="Q328" s="204"/>
      <c r="R328" s="204"/>
      <c r="S328" s="204"/>
      <c r="T328" s="205"/>
      <c r="U328" s="13"/>
      <c r="V328" s="13"/>
      <c r="W328" s="13"/>
      <c r="X328" s="13"/>
      <c r="Y328" s="13"/>
      <c r="Z328" s="13"/>
      <c r="AA328" s="13"/>
      <c r="AB328" s="13"/>
      <c r="AC328" s="13"/>
      <c r="AD328" s="13"/>
      <c r="AE328" s="13"/>
      <c r="AT328" s="200" t="s">
        <v>170</v>
      </c>
      <c r="AU328" s="200" t="s">
        <v>83</v>
      </c>
      <c r="AV328" s="13" t="s">
        <v>81</v>
      </c>
      <c r="AW328" s="13" t="s">
        <v>32</v>
      </c>
      <c r="AX328" s="13" t="s">
        <v>75</v>
      </c>
      <c r="AY328" s="200" t="s">
        <v>157</v>
      </c>
    </row>
    <row r="329" s="14" customFormat="1">
      <c r="A329" s="14"/>
      <c r="B329" s="206"/>
      <c r="C329" s="14"/>
      <c r="D329" s="193" t="s">
        <v>170</v>
      </c>
      <c r="E329" s="207" t="s">
        <v>1</v>
      </c>
      <c r="F329" s="208" t="s">
        <v>415</v>
      </c>
      <c r="G329" s="14"/>
      <c r="H329" s="209">
        <v>13.512000000000001</v>
      </c>
      <c r="I329" s="210"/>
      <c r="J329" s="14"/>
      <c r="K329" s="14"/>
      <c r="L329" s="206"/>
      <c r="M329" s="211"/>
      <c r="N329" s="212"/>
      <c r="O329" s="212"/>
      <c r="P329" s="212"/>
      <c r="Q329" s="212"/>
      <c r="R329" s="212"/>
      <c r="S329" s="212"/>
      <c r="T329" s="213"/>
      <c r="U329" s="14"/>
      <c r="V329" s="14"/>
      <c r="W329" s="14"/>
      <c r="X329" s="14"/>
      <c r="Y329" s="14"/>
      <c r="Z329" s="14"/>
      <c r="AA329" s="14"/>
      <c r="AB329" s="14"/>
      <c r="AC329" s="14"/>
      <c r="AD329" s="14"/>
      <c r="AE329" s="14"/>
      <c r="AT329" s="207" t="s">
        <v>170</v>
      </c>
      <c r="AU329" s="207" t="s">
        <v>83</v>
      </c>
      <c r="AV329" s="14" t="s">
        <v>83</v>
      </c>
      <c r="AW329" s="14" t="s">
        <v>32</v>
      </c>
      <c r="AX329" s="14" t="s">
        <v>75</v>
      </c>
      <c r="AY329" s="207" t="s">
        <v>157</v>
      </c>
    </row>
    <row r="330" s="15" customFormat="1">
      <c r="A330" s="15"/>
      <c r="B330" s="224"/>
      <c r="C330" s="15"/>
      <c r="D330" s="193" t="s">
        <v>170</v>
      </c>
      <c r="E330" s="225" t="s">
        <v>1</v>
      </c>
      <c r="F330" s="226" t="s">
        <v>227</v>
      </c>
      <c r="G330" s="15"/>
      <c r="H330" s="227">
        <v>40.536000000000001</v>
      </c>
      <c r="I330" s="228"/>
      <c r="J330" s="15"/>
      <c r="K330" s="15"/>
      <c r="L330" s="224"/>
      <c r="M330" s="229"/>
      <c r="N330" s="230"/>
      <c r="O330" s="230"/>
      <c r="P330" s="230"/>
      <c r="Q330" s="230"/>
      <c r="R330" s="230"/>
      <c r="S330" s="230"/>
      <c r="T330" s="231"/>
      <c r="U330" s="15"/>
      <c r="V330" s="15"/>
      <c r="W330" s="15"/>
      <c r="X330" s="15"/>
      <c r="Y330" s="15"/>
      <c r="Z330" s="15"/>
      <c r="AA330" s="15"/>
      <c r="AB330" s="15"/>
      <c r="AC330" s="15"/>
      <c r="AD330" s="15"/>
      <c r="AE330" s="15"/>
      <c r="AT330" s="225" t="s">
        <v>170</v>
      </c>
      <c r="AU330" s="225" t="s">
        <v>83</v>
      </c>
      <c r="AV330" s="15" t="s">
        <v>164</v>
      </c>
      <c r="AW330" s="15" t="s">
        <v>32</v>
      </c>
      <c r="AX330" s="15" t="s">
        <v>81</v>
      </c>
      <c r="AY330" s="225" t="s">
        <v>157</v>
      </c>
    </row>
    <row r="331" s="2" customFormat="1" ht="24.15" customHeight="1">
      <c r="A331" s="38"/>
      <c r="B331" s="179"/>
      <c r="C331" s="214" t="s">
        <v>416</v>
      </c>
      <c r="D331" s="214" t="s">
        <v>194</v>
      </c>
      <c r="E331" s="215" t="s">
        <v>417</v>
      </c>
      <c r="F331" s="216" t="s">
        <v>418</v>
      </c>
      <c r="G331" s="217" t="s">
        <v>162</v>
      </c>
      <c r="H331" s="218">
        <v>44.590000000000003</v>
      </c>
      <c r="I331" s="219"/>
      <c r="J331" s="220">
        <f>ROUND(I331*H331,2)</f>
        <v>0</v>
      </c>
      <c r="K331" s="216" t="s">
        <v>163</v>
      </c>
      <c r="L331" s="221"/>
      <c r="M331" s="222" t="s">
        <v>1</v>
      </c>
      <c r="N331" s="223" t="s">
        <v>40</v>
      </c>
      <c r="O331" s="77"/>
      <c r="P331" s="189">
        <f>O331*H331</f>
        <v>0</v>
      </c>
      <c r="Q331" s="189">
        <v>0.0028</v>
      </c>
      <c r="R331" s="189">
        <f>Q331*H331</f>
        <v>0.12485200000000001</v>
      </c>
      <c r="S331" s="189">
        <v>0</v>
      </c>
      <c r="T331" s="190">
        <f>S331*H331</f>
        <v>0</v>
      </c>
      <c r="U331" s="38"/>
      <c r="V331" s="38"/>
      <c r="W331" s="38"/>
      <c r="X331" s="38"/>
      <c r="Y331" s="38"/>
      <c r="Z331" s="38"/>
      <c r="AA331" s="38"/>
      <c r="AB331" s="38"/>
      <c r="AC331" s="38"/>
      <c r="AD331" s="38"/>
      <c r="AE331" s="38"/>
      <c r="AR331" s="191" t="s">
        <v>198</v>
      </c>
      <c r="AT331" s="191" t="s">
        <v>194</v>
      </c>
      <c r="AU331" s="191" t="s">
        <v>83</v>
      </c>
      <c r="AY331" s="19" t="s">
        <v>157</v>
      </c>
      <c r="BE331" s="192">
        <f>IF(N331="základní",J331,0)</f>
        <v>0</v>
      </c>
      <c r="BF331" s="192">
        <f>IF(N331="snížená",J331,0)</f>
        <v>0</v>
      </c>
      <c r="BG331" s="192">
        <f>IF(N331="zákl. přenesená",J331,0)</f>
        <v>0</v>
      </c>
      <c r="BH331" s="192">
        <f>IF(N331="sníž. přenesená",J331,0)</f>
        <v>0</v>
      </c>
      <c r="BI331" s="192">
        <f>IF(N331="nulová",J331,0)</f>
        <v>0</v>
      </c>
      <c r="BJ331" s="19" t="s">
        <v>81</v>
      </c>
      <c r="BK331" s="192">
        <f>ROUND(I331*H331,2)</f>
        <v>0</v>
      </c>
      <c r="BL331" s="19" t="s">
        <v>164</v>
      </c>
      <c r="BM331" s="191" t="s">
        <v>419</v>
      </c>
    </row>
    <row r="332" s="2" customFormat="1">
      <c r="A332" s="38"/>
      <c r="B332" s="39"/>
      <c r="C332" s="38"/>
      <c r="D332" s="193" t="s">
        <v>166</v>
      </c>
      <c r="E332" s="38"/>
      <c r="F332" s="194" t="s">
        <v>418</v>
      </c>
      <c r="G332" s="38"/>
      <c r="H332" s="38"/>
      <c r="I332" s="195"/>
      <c r="J332" s="38"/>
      <c r="K332" s="38"/>
      <c r="L332" s="39"/>
      <c r="M332" s="196"/>
      <c r="N332" s="197"/>
      <c r="O332" s="77"/>
      <c r="P332" s="77"/>
      <c r="Q332" s="77"/>
      <c r="R332" s="77"/>
      <c r="S332" s="77"/>
      <c r="T332" s="78"/>
      <c r="U332" s="38"/>
      <c r="V332" s="38"/>
      <c r="W332" s="38"/>
      <c r="X332" s="38"/>
      <c r="Y332" s="38"/>
      <c r="Z332" s="38"/>
      <c r="AA332" s="38"/>
      <c r="AB332" s="38"/>
      <c r="AC332" s="38"/>
      <c r="AD332" s="38"/>
      <c r="AE332" s="38"/>
      <c r="AT332" s="19" t="s">
        <v>166</v>
      </c>
      <c r="AU332" s="19" t="s">
        <v>83</v>
      </c>
    </row>
    <row r="333" s="14" customFormat="1">
      <c r="A333" s="14"/>
      <c r="B333" s="206"/>
      <c r="C333" s="14"/>
      <c r="D333" s="193" t="s">
        <v>170</v>
      </c>
      <c r="E333" s="14"/>
      <c r="F333" s="208" t="s">
        <v>420</v>
      </c>
      <c r="G333" s="14"/>
      <c r="H333" s="209">
        <v>44.590000000000003</v>
      </c>
      <c r="I333" s="210"/>
      <c r="J333" s="14"/>
      <c r="K333" s="14"/>
      <c r="L333" s="206"/>
      <c r="M333" s="211"/>
      <c r="N333" s="212"/>
      <c r="O333" s="212"/>
      <c r="P333" s="212"/>
      <c r="Q333" s="212"/>
      <c r="R333" s="212"/>
      <c r="S333" s="212"/>
      <c r="T333" s="213"/>
      <c r="U333" s="14"/>
      <c r="V333" s="14"/>
      <c r="W333" s="14"/>
      <c r="X333" s="14"/>
      <c r="Y333" s="14"/>
      <c r="Z333" s="14"/>
      <c r="AA333" s="14"/>
      <c r="AB333" s="14"/>
      <c r="AC333" s="14"/>
      <c r="AD333" s="14"/>
      <c r="AE333" s="14"/>
      <c r="AT333" s="207" t="s">
        <v>170</v>
      </c>
      <c r="AU333" s="207" t="s">
        <v>83</v>
      </c>
      <c r="AV333" s="14" t="s">
        <v>83</v>
      </c>
      <c r="AW333" s="14" t="s">
        <v>3</v>
      </c>
      <c r="AX333" s="14" t="s">
        <v>81</v>
      </c>
      <c r="AY333" s="207" t="s">
        <v>157</v>
      </c>
    </row>
    <row r="334" s="2" customFormat="1" ht="24.15" customHeight="1">
      <c r="A334" s="38"/>
      <c r="B334" s="179"/>
      <c r="C334" s="180" t="s">
        <v>421</v>
      </c>
      <c r="D334" s="180" t="s">
        <v>159</v>
      </c>
      <c r="E334" s="181" t="s">
        <v>422</v>
      </c>
      <c r="F334" s="182" t="s">
        <v>423</v>
      </c>
      <c r="G334" s="183" t="s">
        <v>162</v>
      </c>
      <c r="H334" s="184">
        <v>41.112000000000002</v>
      </c>
      <c r="I334" s="185"/>
      <c r="J334" s="186">
        <f>ROUND(I334*H334,2)</f>
        <v>0</v>
      </c>
      <c r="K334" s="182" t="s">
        <v>163</v>
      </c>
      <c r="L334" s="39"/>
      <c r="M334" s="187" t="s">
        <v>1</v>
      </c>
      <c r="N334" s="188" t="s">
        <v>40</v>
      </c>
      <c r="O334" s="77"/>
      <c r="P334" s="189">
        <f>O334*H334</f>
        <v>0</v>
      </c>
      <c r="Q334" s="189">
        <v>0.0115</v>
      </c>
      <c r="R334" s="189">
        <f>Q334*H334</f>
        <v>0.47278799999999999</v>
      </c>
      <c r="S334" s="189">
        <v>0</v>
      </c>
      <c r="T334" s="190">
        <f>S334*H334</f>
        <v>0</v>
      </c>
      <c r="U334" s="38"/>
      <c r="V334" s="38"/>
      <c r="W334" s="38"/>
      <c r="X334" s="38"/>
      <c r="Y334" s="38"/>
      <c r="Z334" s="38"/>
      <c r="AA334" s="38"/>
      <c r="AB334" s="38"/>
      <c r="AC334" s="38"/>
      <c r="AD334" s="38"/>
      <c r="AE334" s="38"/>
      <c r="AR334" s="191" t="s">
        <v>164</v>
      </c>
      <c r="AT334" s="191" t="s">
        <v>159</v>
      </c>
      <c r="AU334" s="191" t="s">
        <v>83</v>
      </c>
      <c r="AY334" s="19" t="s">
        <v>157</v>
      </c>
      <c r="BE334" s="192">
        <f>IF(N334="základní",J334,0)</f>
        <v>0</v>
      </c>
      <c r="BF334" s="192">
        <f>IF(N334="snížená",J334,0)</f>
        <v>0</v>
      </c>
      <c r="BG334" s="192">
        <f>IF(N334="zákl. přenesená",J334,0)</f>
        <v>0</v>
      </c>
      <c r="BH334" s="192">
        <f>IF(N334="sníž. přenesená",J334,0)</f>
        <v>0</v>
      </c>
      <c r="BI334" s="192">
        <f>IF(N334="nulová",J334,0)</f>
        <v>0</v>
      </c>
      <c r="BJ334" s="19" t="s">
        <v>81</v>
      </c>
      <c r="BK334" s="192">
        <f>ROUND(I334*H334,2)</f>
        <v>0</v>
      </c>
      <c r="BL334" s="19" t="s">
        <v>164</v>
      </c>
      <c r="BM334" s="191" t="s">
        <v>424</v>
      </c>
    </row>
    <row r="335" s="2" customFormat="1">
      <c r="A335" s="38"/>
      <c r="B335" s="39"/>
      <c r="C335" s="38"/>
      <c r="D335" s="193" t="s">
        <v>166</v>
      </c>
      <c r="E335" s="38"/>
      <c r="F335" s="194" t="s">
        <v>425</v>
      </c>
      <c r="G335" s="38"/>
      <c r="H335" s="38"/>
      <c r="I335" s="195"/>
      <c r="J335" s="38"/>
      <c r="K335" s="38"/>
      <c r="L335" s="39"/>
      <c r="M335" s="196"/>
      <c r="N335" s="197"/>
      <c r="O335" s="77"/>
      <c r="P335" s="77"/>
      <c r="Q335" s="77"/>
      <c r="R335" s="77"/>
      <c r="S335" s="77"/>
      <c r="T335" s="78"/>
      <c r="U335" s="38"/>
      <c r="V335" s="38"/>
      <c r="W335" s="38"/>
      <c r="X335" s="38"/>
      <c r="Y335" s="38"/>
      <c r="Z335" s="38"/>
      <c r="AA335" s="38"/>
      <c r="AB335" s="38"/>
      <c r="AC335" s="38"/>
      <c r="AD335" s="38"/>
      <c r="AE335" s="38"/>
      <c r="AT335" s="19" t="s">
        <v>166</v>
      </c>
      <c r="AU335" s="19" t="s">
        <v>83</v>
      </c>
    </row>
    <row r="336" s="2" customFormat="1">
      <c r="A336" s="38"/>
      <c r="B336" s="39"/>
      <c r="C336" s="38"/>
      <c r="D336" s="193" t="s">
        <v>168</v>
      </c>
      <c r="E336" s="38"/>
      <c r="F336" s="198" t="s">
        <v>380</v>
      </c>
      <c r="G336" s="38"/>
      <c r="H336" s="38"/>
      <c r="I336" s="195"/>
      <c r="J336" s="38"/>
      <c r="K336" s="38"/>
      <c r="L336" s="39"/>
      <c r="M336" s="196"/>
      <c r="N336" s="197"/>
      <c r="O336" s="77"/>
      <c r="P336" s="77"/>
      <c r="Q336" s="77"/>
      <c r="R336" s="77"/>
      <c r="S336" s="77"/>
      <c r="T336" s="78"/>
      <c r="U336" s="38"/>
      <c r="V336" s="38"/>
      <c r="W336" s="38"/>
      <c r="X336" s="38"/>
      <c r="Y336" s="38"/>
      <c r="Z336" s="38"/>
      <c r="AA336" s="38"/>
      <c r="AB336" s="38"/>
      <c r="AC336" s="38"/>
      <c r="AD336" s="38"/>
      <c r="AE336" s="38"/>
      <c r="AT336" s="19" t="s">
        <v>168</v>
      </c>
      <c r="AU336" s="19" t="s">
        <v>83</v>
      </c>
    </row>
    <row r="337" s="13" customFormat="1">
      <c r="A337" s="13"/>
      <c r="B337" s="199"/>
      <c r="C337" s="13"/>
      <c r="D337" s="193" t="s">
        <v>170</v>
      </c>
      <c r="E337" s="200" t="s">
        <v>1</v>
      </c>
      <c r="F337" s="201" t="s">
        <v>426</v>
      </c>
      <c r="G337" s="13"/>
      <c r="H337" s="200" t="s">
        <v>1</v>
      </c>
      <c r="I337" s="202"/>
      <c r="J337" s="13"/>
      <c r="K337" s="13"/>
      <c r="L337" s="199"/>
      <c r="M337" s="203"/>
      <c r="N337" s="204"/>
      <c r="O337" s="204"/>
      <c r="P337" s="204"/>
      <c r="Q337" s="204"/>
      <c r="R337" s="204"/>
      <c r="S337" s="204"/>
      <c r="T337" s="205"/>
      <c r="U337" s="13"/>
      <c r="V337" s="13"/>
      <c r="W337" s="13"/>
      <c r="X337" s="13"/>
      <c r="Y337" s="13"/>
      <c r="Z337" s="13"/>
      <c r="AA337" s="13"/>
      <c r="AB337" s="13"/>
      <c r="AC337" s="13"/>
      <c r="AD337" s="13"/>
      <c r="AE337" s="13"/>
      <c r="AT337" s="200" t="s">
        <v>170</v>
      </c>
      <c r="AU337" s="200" t="s">
        <v>83</v>
      </c>
      <c r="AV337" s="13" t="s">
        <v>81</v>
      </c>
      <c r="AW337" s="13" t="s">
        <v>32</v>
      </c>
      <c r="AX337" s="13" t="s">
        <v>75</v>
      </c>
      <c r="AY337" s="200" t="s">
        <v>157</v>
      </c>
    </row>
    <row r="338" s="14" customFormat="1">
      <c r="A338" s="14"/>
      <c r="B338" s="206"/>
      <c r="C338" s="14"/>
      <c r="D338" s="193" t="s">
        <v>170</v>
      </c>
      <c r="E338" s="207" t="s">
        <v>1</v>
      </c>
      <c r="F338" s="208" t="s">
        <v>427</v>
      </c>
      <c r="G338" s="14"/>
      <c r="H338" s="209">
        <v>41.112000000000002</v>
      </c>
      <c r="I338" s="210"/>
      <c r="J338" s="14"/>
      <c r="K338" s="14"/>
      <c r="L338" s="206"/>
      <c r="M338" s="211"/>
      <c r="N338" s="212"/>
      <c r="O338" s="212"/>
      <c r="P338" s="212"/>
      <c r="Q338" s="212"/>
      <c r="R338" s="212"/>
      <c r="S338" s="212"/>
      <c r="T338" s="213"/>
      <c r="U338" s="14"/>
      <c r="V338" s="14"/>
      <c r="W338" s="14"/>
      <c r="X338" s="14"/>
      <c r="Y338" s="14"/>
      <c r="Z338" s="14"/>
      <c r="AA338" s="14"/>
      <c r="AB338" s="14"/>
      <c r="AC338" s="14"/>
      <c r="AD338" s="14"/>
      <c r="AE338" s="14"/>
      <c r="AT338" s="207" t="s">
        <v>170</v>
      </c>
      <c r="AU338" s="207" t="s">
        <v>83</v>
      </c>
      <c r="AV338" s="14" t="s">
        <v>83</v>
      </c>
      <c r="AW338" s="14" t="s">
        <v>32</v>
      </c>
      <c r="AX338" s="14" t="s">
        <v>81</v>
      </c>
      <c r="AY338" s="207" t="s">
        <v>157</v>
      </c>
    </row>
    <row r="339" s="2" customFormat="1" ht="24.15" customHeight="1">
      <c r="A339" s="38"/>
      <c r="B339" s="179"/>
      <c r="C339" s="214" t="s">
        <v>428</v>
      </c>
      <c r="D339" s="214" t="s">
        <v>194</v>
      </c>
      <c r="E339" s="215" t="s">
        <v>429</v>
      </c>
      <c r="F339" s="216" t="s">
        <v>430</v>
      </c>
      <c r="G339" s="217" t="s">
        <v>162</v>
      </c>
      <c r="H339" s="218">
        <v>45.222999999999999</v>
      </c>
      <c r="I339" s="219"/>
      <c r="J339" s="220">
        <f>ROUND(I339*H339,2)</f>
        <v>0</v>
      </c>
      <c r="K339" s="216" t="s">
        <v>163</v>
      </c>
      <c r="L339" s="221"/>
      <c r="M339" s="222" t="s">
        <v>1</v>
      </c>
      <c r="N339" s="223" t="s">
        <v>40</v>
      </c>
      <c r="O339" s="77"/>
      <c r="P339" s="189">
        <f>O339*H339</f>
        <v>0</v>
      </c>
      <c r="Q339" s="189">
        <v>0.0047999999999999996</v>
      </c>
      <c r="R339" s="189">
        <f>Q339*H339</f>
        <v>0.21707039999999997</v>
      </c>
      <c r="S339" s="189">
        <v>0</v>
      </c>
      <c r="T339" s="190">
        <f>S339*H339</f>
        <v>0</v>
      </c>
      <c r="U339" s="38"/>
      <c r="V339" s="38"/>
      <c r="W339" s="38"/>
      <c r="X339" s="38"/>
      <c r="Y339" s="38"/>
      <c r="Z339" s="38"/>
      <c r="AA339" s="38"/>
      <c r="AB339" s="38"/>
      <c r="AC339" s="38"/>
      <c r="AD339" s="38"/>
      <c r="AE339" s="38"/>
      <c r="AR339" s="191" t="s">
        <v>198</v>
      </c>
      <c r="AT339" s="191" t="s">
        <v>194</v>
      </c>
      <c r="AU339" s="191" t="s">
        <v>83</v>
      </c>
      <c r="AY339" s="19" t="s">
        <v>157</v>
      </c>
      <c r="BE339" s="192">
        <f>IF(N339="základní",J339,0)</f>
        <v>0</v>
      </c>
      <c r="BF339" s="192">
        <f>IF(N339="snížená",J339,0)</f>
        <v>0</v>
      </c>
      <c r="BG339" s="192">
        <f>IF(N339="zákl. přenesená",J339,0)</f>
        <v>0</v>
      </c>
      <c r="BH339" s="192">
        <f>IF(N339="sníž. přenesená",J339,0)</f>
        <v>0</v>
      </c>
      <c r="BI339" s="192">
        <f>IF(N339="nulová",J339,0)</f>
        <v>0</v>
      </c>
      <c r="BJ339" s="19" t="s">
        <v>81</v>
      </c>
      <c r="BK339" s="192">
        <f>ROUND(I339*H339,2)</f>
        <v>0</v>
      </c>
      <c r="BL339" s="19" t="s">
        <v>164</v>
      </c>
      <c r="BM339" s="191" t="s">
        <v>431</v>
      </c>
    </row>
    <row r="340" s="2" customFormat="1">
      <c r="A340" s="38"/>
      <c r="B340" s="39"/>
      <c r="C340" s="38"/>
      <c r="D340" s="193" t="s">
        <v>166</v>
      </c>
      <c r="E340" s="38"/>
      <c r="F340" s="194" t="s">
        <v>430</v>
      </c>
      <c r="G340" s="38"/>
      <c r="H340" s="38"/>
      <c r="I340" s="195"/>
      <c r="J340" s="38"/>
      <c r="K340" s="38"/>
      <c r="L340" s="39"/>
      <c r="M340" s="196"/>
      <c r="N340" s="197"/>
      <c r="O340" s="77"/>
      <c r="P340" s="77"/>
      <c r="Q340" s="77"/>
      <c r="R340" s="77"/>
      <c r="S340" s="77"/>
      <c r="T340" s="78"/>
      <c r="U340" s="38"/>
      <c r="V340" s="38"/>
      <c r="W340" s="38"/>
      <c r="X340" s="38"/>
      <c r="Y340" s="38"/>
      <c r="Z340" s="38"/>
      <c r="AA340" s="38"/>
      <c r="AB340" s="38"/>
      <c r="AC340" s="38"/>
      <c r="AD340" s="38"/>
      <c r="AE340" s="38"/>
      <c r="AT340" s="19" t="s">
        <v>166</v>
      </c>
      <c r="AU340" s="19" t="s">
        <v>83</v>
      </c>
    </row>
    <row r="341" s="14" customFormat="1">
      <c r="A341" s="14"/>
      <c r="B341" s="206"/>
      <c r="C341" s="14"/>
      <c r="D341" s="193" t="s">
        <v>170</v>
      </c>
      <c r="E341" s="14"/>
      <c r="F341" s="208" t="s">
        <v>432</v>
      </c>
      <c r="G341" s="14"/>
      <c r="H341" s="209">
        <v>45.222999999999999</v>
      </c>
      <c r="I341" s="210"/>
      <c r="J341" s="14"/>
      <c r="K341" s="14"/>
      <c r="L341" s="206"/>
      <c r="M341" s="211"/>
      <c r="N341" s="212"/>
      <c r="O341" s="212"/>
      <c r="P341" s="212"/>
      <c r="Q341" s="212"/>
      <c r="R341" s="212"/>
      <c r="S341" s="212"/>
      <c r="T341" s="213"/>
      <c r="U341" s="14"/>
      <c r="V341" s="14"/>
      <c r="W341" s="14"/>
      <c r="X341" s="14"/>
      <c r="Y341" s="14"/>
      <c r="Z341" s="14"/>
      <c r="AA341" s="14"/>
      <c r="AB341" s="14"/>
      <c r="AC341" s="14"/>
      <c r="AD341" s="14"/>
      <c r="AE341" s="14"/>
      <c r="AT341" s="207" t="s">
        <v>170</v>
      </c>
      <c r="AU341" s="207" t="s">
        <v>83</v>
      </c>
      <c r="AV341" s="14" t="s">
        <v>83</v>
      </c>
      <c r="AW341" s="14" t="s">
        <v>3</v>
      </c>
      <c r="AX341" s="14" t="s">
        <v>81</v>
      </c>
      <c r="AY341" s="207" t="s">
        <v>157</v>
      </c>
    </row>
    <row r="342" s="2" customFormat="1" ht="24.15" customHeight="1">
      <c r="A342" s="38"/>
      <c r="B342" s="179"/>
      <c r="C342" s="180" t="s">
        <v>433</v>
      </c>
      <c r="D342" s="180" t="s">
        <v>159</v>
      </c>
      <c r="E342" s="181" t="s">
        <v>434</v>
      </c>
      <c r="F342" s="182" t="s">
        <v>435</v>
      </c>
      <c r="G342" s="183" t="s">
        <v>261</v>
      </c>
      <c r="H342" s="184">
        <v>15.9</v>
      </c>
      <c r="I342" s="185"/>
      <c r="J342" s="186">
        <f>ROUND(I342*H342,2)</f>
        <v>0</v>
      </c>
      <c r="K342" s="182" t="s">
        <v>163</v>
      </c>
      <c r="L342" s="39"/>
      <c r="M342" s="187" t="s">
        <v>1</v>
      </c>
      <c r="N342" s="188" t="s">
        <v>40</v>
      </c>
      <c r="O342" s="77"/>
      <c r="P342" s="189">
        <f>O342*H342</f>
        <v>0</v>
      </c>
      <c r="Q342" s="189">
        <v>0.0017600000000000001</v>
      </c>
      <c r="R342" s="189">
        <f>Q342*H342</f>
        <v>0.027984000000000002</v>
      </c>
      <c r="S342" s="189">
        <v>0</v>
      </c>
      <c r="T342" s="190">
        <f>S342*H342</f>
        <v>0</v>
      </c>
      <c r="U342" s="38"/>
      <c r="V342" s="38"/>
      <c r="W342" s="38"/>
      <c r="X342" s="38"/>
      <c r="Y342" s="38"/>
      <c r="Z342" s="38"/>
      <c r="AA342" s="38"/>
      <c r="AB342" s="38"/>
      <c r="AC342" s="38"/>
      <c r="AD342" s="38"/>
      <c r="AE342" s="38"/>
      <c r="AR342" s="191" t="s">
        <v>164</v>
      </c>
      <c r="AT342" s="191" t="s">
        <v>159</v>
      </c>
      <c r="AU342" s="191" t="s">
        <v>83</v>
      </c>
      <c r="AY342" s="19" t="s">
        <v>157</v>
      </c>
      <c r="BE342" s="192">
        <f>IF(N342="základní",J342,0)</f>
        <v>0</v>
      </c>
      <c r="BF342" s="192">
        <f>IF(N342="snížená",J342,0)</f>
        <v>0</v>
      </c>
      <c r="BG342" s="192">
        <f>IF(N342="zákl. přenesená",J342,0)</f>
        <v>0</v>
      </c>
      <c r="BH342" s="192">
        <f>IF(N342="sníž. přenesená",J342,0)</f>
        <v>0</v>
      </c>
      <c r="BI342" s="192">
        <f>IF(N342="nulová",J342,0)</f>
        <v>0</v>
      </c>
      <c r="BJ342" s="19" t="s">
        <v>81</v>
      </c>
      <c r="BK342" s="192">
        <f>ROUND(I342*H342,2)</f>
        <v>0</v>
      </c>
      <c r="BL342" s="19" t="s">
        <v>164</v>
      </c>
      <c r="BM342" s="191" t="s">
        <v>436</v>
      </c>
    </row>
    <row r="343" s="2" customFormat="1">
      <c r="A343" s="38"/>
      <c r="B343" s="39"/>
      <c r="C343" s="38"/>
      <c r="D343" s="193" t="s">
        <v>166</v>
      </c>
      <c r="E343" s="38"/>
      <c r="F343" s="194" t="s">
        <v>437</v>
      </c>
      <c r="G343" s="38"/>
      <c r="H343" s="38"/>
      <c r="I343" s="195"/>
      <c r="J343" s="38"/>
      <c r="K343" s="38"/>
      <c r="L343" s="39"/>
      <c r="M343" s="196"/>
      <c r="N343" s="197"/>
      <c r="O343" s="77"/>
      <c r="P343" s="77"/>
      <c r="Q343" s="77"/>
      <c r="R343" s="77"/>
      <c r="S343" s="77"/>
      <c r="T343" s="78"/>
      <c r="U343" s="38"/>
      <c r="V343" s="38"/>
      <c r="W343" s="38"/>
      <c r="X343" s="38"/>
      <c r="Y343" s="38"/>
      <c r="Z343" s="38"/>
      <c r="AA343" s="38"/>
      <c r="AB343" s="38"/>
      <c r="AC343" s="38"/>
      <c r="AD343" s="38"/>
      <c r="AE343" s="38"/>
      <c r="AT343" s="19" t="s">
        <v>166</v>
      </c>
      <c r="AU343" s="19" t="s">
        <v>83</v>
      </c>
    </row>
    <row r="344" s="2" customFormat="1">
      <c r="A344" s="38"/>
      <c r="B344" s="39"/>
      <c r="C344" s="38"/>
      <c r="D344" s="193" t="s">
        <v>168</v>
      </c>
      <c r="E344" s="38"/>
      <c r="F344" s="198" t="s">
        <v>380</v>
      </c>
      <c r="G344" s="38"/>
      <c r="H344" s="38"/>
      <c r="I344" s="195"/>
      <c r="J344" s="38"/>
      <c r="K344" s="38"/>
      <c r="L344" s="39"/>
      <c r="M344" s="196"/>
      <c r="N344" s="197"/>
      <c r="O344" s="77"/>
      <c r="P344" s="77"/>
      <c r="Q344" s="77"/>
      <c r="R344" s="77"/>
      <c r="S344" s="77"/>
      <c r="T344" s="78"/>
      <c r="U344" s="38"/>
      <c r="V344" s="38"/>
      <c r="W344" s="38"/>
      <c r="X344" s="38"/>
      <c r="Y344" s="38"/>
      <c r="Z344" s="38"/>
      <c r="AA344" s="38"/>
      <c r="AB344" s="38"/>
      <c r="AC344" s="38"/>
      <c r="AD344" s="38"/>
      <c r="AE344" s="38"/>
      <c r="AT344" s="19" t="s">
        <v>168</v>
      </c>
      <c r="AU344" s="19" t="s">
        <v>83</v>
      </c>
    </row>
    <row r="345" s="13" customFormat="1">
      <c r="A345" s="13"/>
      <c r="B345" s="199"/>
      <c r="C345" s="13"/>
      <c r="D345" s="193" t="s">
        <v>170</v>
      </c>
      <c r="E345" s="200" t="s">
        <v>1</v>
      </c>
      <c r="F345" s="201" t="s">
        <v>438</v>
      </c>
      <c r="G345" s="13"/>
      <c r="H345" s="200" t="s">
        <v>1</v>
      </c>
      <c r="I345" s="202"/>
      <c r="J345" s="13"/>
      <c r="K345" s="13"/>
      <c r="L345" s="199"/>
      <c r="M345" s="203"/>
      <c r="N345" s="204"/>
      <c r="O345" s="204"/>
      <c r="P345" s="204"/>
      <c r="Q345" s="204"/>
      <c r="R345" s="204"/>
      <c r="S345" s="204"/>
      <c r="T345" s="205"/>
      <c r="U345" s="13"/>
      <c r="V345" s="13"/>
      <c r="W345" s="13"/>
      <c r="X345" s="13"/>
      <c r="Y345" s="13"/>
      <c r="Z345" s="13"/>
      <c r="AA345" s="13"/>
      <c r="AB345" s="13"/>
      <c r="AC345" s="13"/>
      <c r="AD345" s="13"/>
      <c r="AE345" s="13"/>
      <c r="AT345" s="200" t="s">
        <v>170</v>
      </c>
      <c r="AU345" s="200" t="s">
        <v>83</v>
      </c>
      <c r="AV345" s="13" t="s">
        <v>81</v>
      </c>
      <c r="AW345" s="13" t="s">
        <v>32</v>
      </c>
      <c r="AX345" s="13" t="s">
        <v>75</v>
      </c>
      <c r="AY345" s="200" t="s">
        <v>157</v>
      </c>
    </row>
    <row r="346" s="14" customFormat="1">
      <c r="A346" s="14"/>
      <c r="B346" s="206"/>
      <c r="C346" s="14"/>
      <c r="D346" s="193" t="s">
        <v>170</v>
      </c>
      <c r="E346" s="207" t="s">
        <v>1</v>
      </c>
      <c r="F346" s="208" t="s">
        <v>439</v>
      </c>
      <c r="G346" s="14"/>
      <c r="H346" s="209">
        <v>2.3999999999999999</v>
      </c>
      <c r="I346" s="210"/>
      <c r="J346" s="14"/>
      <c r="K346" s="14"/>
      <c r="L346" s="206"/>
      <c r="M346" s="211"/>
      <c r="N346" s="212"/>
      <c r="O346" s="212"/>
      <c r="P346" s="212"/>
      <c r="Q346" s="212"/>
      <c r="R346" s="212"/>
      <c r="S346" s="212"/>
      <c r="T346" s="213"/>
      <c r="U346" s="14"/>
      <c r="V346" s="14"/>
      <c r="W346" s="14"/>
      <c r="X346" s="14"/>
      <c r="Y346" s="14"/>
      <c r="Z346" s="14"/>
      <c r="AA346" s="14"/>
      <c r="AB346" s="14"/>
      <c r="AC346" s="14"/>
      <c r="AD346" s="14"/>
      <c r="AE346" s="14"/>
      <c r="AT346" s="207" t="s">
        <v>170</v>
      </c>
      <c r="AU346" s="207" t="s">
        <v>83</v>
      </c>
      <c r="AV346" s="14" t="s">
        <v>83</v>
      </c>
      <c r="AW346" s="14" t="s">
        <v>32</v>
      </c>
      <c r="AX346" s="14" t="s">
        <v>75</v>
      </c>
      <c r="AY346" s="207" t="s">
        <v>157</v>
      </c>
    </row>
    <row r="347" s="13" customFormat="1">
      <c r="A347" s="13"/>
      <c r="B347" s="199"/>
      <c r="C347" s="13"/>
      <c r="D347" s="193" t="s">
        <v>170</v>
      </c>
      <c r="E347" s="200" t="s">
        <v>1</v>
      </c>
      <c r="F347" s="201" t="s">
        <v>440</v>
      </c>
      <c r="G347" s="13"/>
      <c r="H347" s="200" t="s">
        <v>1</v>
      </c>
      <c r="I347" s="202"/>
      <c r="J347" s="13"/>
      <c r="K347" s="13"/>
      <c r="L347" s="199"/>
      <c r="M347" s="203"/>
      <c r="N347" s="204"/>
      <c r="O347" s="204"/>
      <c r="P347" s="204"/>
      <c r="Q347" s="204"/>
      <c r="R347" s="204"/>
      <c r="S347" s="204"/>
      <c r="T347" s="205"/>
      <c r="U347" s="13"/>
      <c r="V347" s="13"/>
      <c r="W347" s="13"/>
      <c r="X347" s="13"/>
      <c r="Y347" s="13"/>
      <c r="Z347" s="13"/>
      <c r="AA347" s="13"/>
      <c r="AB347" s="13"/>
      <c r="AC347" s="13"/>
      <c r="AD347" s="13"/>
      <c r="AE347" s="13"/>
      <c r="AT347" s="200" t="s">
        <v>170</v>
      </c>
      <c r="AU347" s="200" t="s">
        <v>83</v>
      </c>
      <c r="AV347" s="13" t="s">
        <v>81</v>
      </c>
      <c r="AW347" s="13" t="s">
        <v>32</v>
      </c>
      <c r="AX347" s="13" t="s">
        <v>75</v>
      </c>
      <c r="AY347" s="200" t="s">
        <v>157</v>
      </c>
    </row>
    <row r="348" s="14" customFormat="1">
      <c r="A348" s="14"/>
      <c r="B348" s="206"/>
      <c r="C348" s="14"/>
      <c r="D348" s="193" t="s">
        <v>170</v>
      </c>
      <c r="E348" s="207" t="s">
        <v>1</v>
      </c>
      <c r="F348" s="208" t="s">
        <v>441</v>
      </c>
      <c r="G348" s="14"/>
      <c r="H348" s="209">
        <v>3.6000000000000001</v>
      </c>
      <c r="I348" s="210"/>
      <c r="J348" s="14"/>
      <c r="K348" s="14"/>
      <c r="L348" s="206"/>
      <c r="M348" s="211"/>
      <c r="N348" s="212"/>
      <c r="O348" s="212"/>
      <c r="P348" s="212"/>
      <c r="Q348" s="212"/>
      <c r="R348" s="212"/>
      <c r="S348" s="212"/>
      <c r="T348" s="213"/>
      <c r="U348" s="14"/>
      <c r="V348" s="14"/>
      <c r="W348" s="14"/>
      <c r="X348" s="14"/>
      <c r="Y348" s="14"/>
      <c r="Z348" s="14"/>
      <c r="AA348" s="14"/>
      <c r="AB348" s="14"/>
      <c r="AC348" s="14"/>
      <c r="AD348" s="14"/>
      <c r="AE348" s="14"/>
      <c r="AT348" s="207" t="s">
        <v>170</v>
      </c>
      <c r="AU348" s="207" t="s">
        <v>83</v>
      </c>
      <c r="AV348" s="14" t="s">
        <v>83</v>
      </c>
      <c r="AW348" s="14" t="s">
        <v>32</v>
      </c>
      <c r="AX348" s="14" t="s">
        <v>75</v>
      </c>
      <c r="AY348" s="207" t="s">
        <v>157</v>
      </c>
    </row>
    <row r="349" s="14" customFormat="1">
      <c r="A349" s="14"/>
      <c r="B349" s="206"/>
      <c r="C349" s="14"/>
      <c r="D349" s="193" t="s">
        <v>170</v>
      </c>
      <c r="E349" s="207" t="s">
        <v>1</v>
      </c>
      <c r="F349" s="208" t="s">
        <v>442</v>
      </c>
      <c r="G349" s="14"/>
      <c r="H349" s="209">
        <v>2.3999999999999999</v>
      </c>
      <c r="I349" s="210"/>
      <c r="J349" s="14"/>
      <c r="K349" s="14"/>
      <c r="L349" s="206"/>
      <c r="M349" s="211"/>
      <c r="N349" s="212"/>
      <c r="O349" s="212"/>
      <c r="P349" s="212"/>
      <c r="Q349" s="212"/>
      <c r="R349" s="212"/>
      <c r="S349" s="212"/>
      <c r="T349" s="213"/>
      <c r="U349" s="14"/>
      <c r="V349" s="14"/>
      <c r="W349" s="14"/>
      <c r="X349" s="14"/>
      <c r="Y349" s="14"/>
      <c r="Z349" s="14"/>
      <c r="AA349" s="14"/>
      <c r="AB349" s="14"/>
      <c r="AC349" s="14"/>
      <c r="AD349" s="14"/>
      <c r="AE349" s="14"/>
      <c r="AT349" s="207" t="s">
        <v>170</v>
      </c>
      <c r="AU349" s="207" t="s">
        <v>83</v>
      </c>
      <c r="AV349" s="14" t="s">
        <v>83</v>
      </c>
      <c r="AW349" s="14" t="s">
        <v>32</v>
      </c>
      <c r="AX349" s="14" t="s">
        <v>75</v>
      </c>
      <c r="AY349" s="207" t="s">
        <v>157</v>
      </c>
    </row>
    <row r="350" s="14" customFormat="1">
      <c r="A350" s="14"/>
      <c r="B350" s="206"/>
      <c r="C350" s="14"/>
      <c r="D350" s="193" t="s">
        <v>170</v>
      </c>
      <c r="E350" s="207" t="s">
        <v>1</v>
      </c>
      <c r="F350" s="208" t="s">
        <v>443</v>
      </c>
      <c r="G350" s="14"/>
      <c r="H350" s="209">
        <v>7.5</v>
      </c>
      <c r="I350" s="210"/>
      <c r="J350" s="14"/>
      <c r="K350" s="14"/>
      <c r="L350" s="206"/>
      <c r="M350" s="211"/>
      <c r="N350" s="212"/>
      <c r="O350" s="212"/>
      <c r="P350" s="212"/>
      <c r="Q350" s="212"/>
      <c r="R350" s="212"/>
      <c r="S350" s="212"/>
      <c r="T350" s="213"/>
      <c r="U350" s="14"/>
      <c r="V350" s="14"/>
      <c r="W350" s="14"/>
      <c r="X350" s="14"/>
      <c r="Y350" s="14"/>
      <c r="Z350" s="14"/>
      <c r="AA350" s="14"/>
      <c r="AB350" s="14"/>
      <c r="AC350" s="14"/>
      <c r="AD350" s="14"/>
      <c r="AE350" s="14"/>
      <c r="AT350" s="207" t="s">
        <v>170</v>
      </c>
      <c r="AU350" s="207" t="s">
        <v>83</v>
      </c>
      <c r="AV350" s="14" t="s">
        <v>83</v>
      </c>
      <c r="AW350" s="14" t="s">
        <v>32</v>
      </c>
      <c r="AX350" s="14" t="s">
        <v>75</v>
      </c>
      <c r="AY350" s="207" t="s">
        <v>157</v>
      </c>
    </row>
    <row r="351" s="15" customFormat="1">
      <c r="A351" s="15"/>
      <c r="B351" s="224"/>
      <c r="C351" s="15"/>
      <c r="D351" s="193" t="s">
        <v>170</v>
      </c>
      <c r="E351" s="225" t="s">
        <v>1</v>
      </c>
      <c r="F351" s="226" t="s">
        <v>227</v>
      </c>
      <c r="G351" s="15"/>
      <c r="H351" s="227">
        <v>15.9</v>
      </c>
      <c r="I351" s="228"/>
      <c r="J351" s="15"/>
      <c r="K351" s="15"/>
      <c r="L351" s="224"/>
      <c r="M351" s="229"/>
      <c r="N351" s="230"/>
      <c r="O351" s="230"/>
      <c r="P351" s="230"/>
      <c r="Q351" s="230"/>
      <c r="R351" s="230"/>
      <c r="S351" s="230"/>
      <c r="T351" s="231"/>
      <c r="U351" s="15"/>
      <c r="V351" s="15"/>
      <c r="W351" s="15"/>
      <c r="X351" s="15"/>
      <c r="Y351" s="15"/>
      <c r="Z351" s="15"/>
      <c r="AA351" s="15"/>
      <c r="AB351" s="15"/>
      <c r="AC351" s="15"/>
      <c r="AD351" s="15"/>
      <c r="AE351" s="15"/>
      <c r="AT351" s="225" t="s">
        <v>170</v>
      </c>
      <c r="AU351" s="225" t="s">
        <v>83</v>
      </c>
      <c r="AV351" s="15" t="s">
        <v>164</v>
      </c>
      <c r="AW351" s="15" t="s">
        <v>32</v>
      </c>
      <c r="AX351" s="15" t="s">
        <v>81</v>
      </c>
      <c r="AY351" s="225" t="s">
        <v>157</v>
      </c>
    </row>
    <row r="352" s="2" customFormat="1" ht="24.15" customHeight="1">
      <c r="A352" s="38"/>
      <c r="B352" s="179"/>
      <c r="C352" s="214" t="s">
        <v>444</v>
      </c>
      <c r="D352" s="214" t="s">
        <v>194</v>
      </c>
      <c r="E352" s="215" t="s">
        <v>445</v>
      </c>
      <c r="F352" s="216" t="s">
        <v>446</v>
      </c>
      <c r="G352" s="217" t="s">
        <v>162</v>
      </c>
      <c r="H352" s="218">
        <v>2.746</v>
      </c>
      <c r="I352" s="219"/>
      <c r="J352" s="220">
        <f>ROUND(I352*H352,2)</f>
        <v>0</v>
      </c>
      <c r="K352" s="216" t="s">
        <v>163</v>
      </c>
      <c r="L352" s="221"/>
      <c r="M352" s="222" t="s">
        <v>1</v>
      </c>
      <c r="N352" s="223" t="s">
        <v>40</v>
      </c>
      <c r="O352" s="77"/>
      <c r="P352" s="189">
        <f>O352*H352</f>
        <v>0</v>
      </c>
      <c r="Q352" s="189">
        <v>0.00089999999999999998</v>
      </c>
      <c r="R352" s="189">
        <f>Q352*H352</f>
        <v>0.0024713999999999999</v>
      </c>
      <c r="S352" s="189">
        <v>0</v>
      </c>
      <c r="T352" s="190">
        <f>S352*H352</f>
        <v>0</v>
      </c>
      <c r="U352" s="38"/>
      <c r="V352" s="38"/>
      <c r="W352" s="38"/>
      <c r="X352" s="38"/>
      <c r="Y352" s="38"/>
      <c r="Z352" s="38"/>
      <c r="AA352" s="38"/>
      <c r="AB352" s="38"/>
      <c r="AC352" s="38"/>
      <c r="AD352" s="38"/>
      <c r="AE352" s="38"/>
      <c r="AR352" s="191" t="s">
        <v>198</v>
      </c>
      <c r="AT352" s="191" t="s">
        <v>194</v>
      </c>
      <c r="AU352" s="191" t="s">
        <v>83</v>
      </c>
      <c r="AY352" s="19" t="s">
        <v>157</v>
      </c>
      <c r="BE352" s="192">
        <f>IF(N352="základní",J352,0)</f>
        <v>0</v>
      </c>
      <c r="BF352" s="192">
        <f>IF(N352="snížená",J352,0)</f>
        <v>0</v>
      </c>
      <c r="BG352" s="192">
        <f>IF(N352="zákl. přenesená",J352,0)</f>
        <v>0</v>
      </c>
      <c r="BH352" s="192">
        <f>IF(N352="sníž. přenesená",J352,0)</f>
        <v>0</v>
      </c>
      <c r="BI352" s="192">
        <f>IF(N352="nulová",J352,0)</f>
        <v>0</v>
      </c>
      <c r="BJ352" s="19" t="s">
        <v>81</v>
      </c>
      <c r="BK352" s="192">
        <f>ROUND(I352*H352,2)</f>
        <v>0</v>
      </c>
      <c r="BL352" s="19" t="s">
        <v>164</v>
      </c>
      <c r="BM352" s="191" t="s">
        <v>447</v>
      </c>
    </row>
    <row r="353" s="2" customFormat="1">
      <c r="A353" s="38"/>
      <c r="B353" s="39"/>
      <c r="C353" s="38"/>
      <c r="D353" s="193" t="s">
        <v>166</v>
      </c>
      <c r="E353" s="38"/>
      <c r="F353" s="194" t="s">
        <v>446</v>
      </c>
      <c r="G353" s="38"/>
      <c r="H353" s="38"/>
      <c r="I353" s="195"/>
      <c r="J353" s="38"/>
      <c r="K353" s="38"/>
      <c r="L353" s="39"/>
      <c r="M353" s="196"/>
      <c r="N353" s="197"/>
      <c r="O353" s="77"/>
      <c r="P353" s="77"/>
      <c r="Q353" s="77"/>
      <c r="R353" s="77"/>
      <c r="S353" s="77"/>
      <c r="T353" s="78"/>
      <c r="U353" s="38"/>
      <c r="V353" s="38"/>
      <c r="W353" s="38"/>
      <c r="X353" s="38"/>
      <c r="Y353" s="38"/>
      <c r="Z353" s="38"/>
      <c r="AA353" s="38"/>
      <c r="AB353" s="38"/>
      <c r="AC353" s="38"/>
      <c r="AD353" s="38"/>
      <c r="AE353" s="38"/>
      <c r="AT353" s="19" t="s">
        <v>166</v>
      </c>
      <c r="AU353" s="19" t="s">
        <v>83</v>
      </c>
    </row>
    <row r="354" s="13" customFormat="1">
      <c r="A354" s="13"/>
      <c r="B354" s="199"/>
      <c r="C354" s="13"/>
      <c r="D354" s="193" t="s">
        <v>170</v>
      </c>
      <c r="E354" s="200" t="s">
        <v>1</v>
      </c>
      <c r="F354" s="201" t="s">
        <v>438</v>
      </c>
      <c r="G354" s="13"/>
      <c r="H354" s="200" t="s">
        <v>1</v>
      </c>
      <c r="I354" s="202"/>
      <c r="J354" s="13"/>
      <c r="K354" s="13"/>
      <c r="L354" s="199"/>
      <c r="M354" s="203"/>
      <c r="N354" s="204"/>
      <c r="O354" s="204"/>
      <c r="P354" s="204"/>
      <c r="Q354" s="204"/>
      <c r="R354" s="204"/>
      <c r="S354" s="204"/>
      <c r="T354" s="205"/>
      <c r="U354" s="13"/>
      <c r="V354" s="13"/>
      <c r="W354" s="13"/>
      <c r="X354" s="13"/>
      <c r="Y354" s="13"/>
      <c r="Z354" s="13"/>
      <c r="AA354" s="13"/>
      <c r="AB354" s="13"/>
      <c r="AC354" s="13"/>
      <c r="AD354" s="13"/>
      <c r="AE354" s="13"/>
      <c r="AT354" s="200" t="s">
        <v>170</v>
      </c>
      <c r="AU354" s="200" t="s">
        <v>83</v>
      </c>
      <c r="AV354" s="13" t="s">
        <v>81</v>
      </c>
      <c r="AW354" s="13" t="s">
        <v>32</v>
      </c>
      <c r="AX354" s="13" t="s">
        <v>75</v>
      </c>
      <c r="AY354" s="200" t="s">
        <v>157</v>
      </c>
    </row>
    <row r="355" s="14" customFormat="1">
      <c r="A355" s="14"/>
      <c r="B355" s="206"/>
      <c r="C355" s="14"/>
      <c r="D355" s="193" t="s">
        <v>170</v>
      </c>
      <c r="E355" s="207" t="s">
        <v>1</v>
      </c>
      <c r="F355" s="208" t="s">
        <v>448</v>
      </c>
      <c r="G355" s="14"/>
      <c r="H355" s="209">
        <v>0.28799999999999998</v>
      </c>
      <c r="I355" s="210"/>
      <c r="J355" s="14"/>
      <c r="K355" s="14"/>
      <c r="L355" s="206"/>
      <c r="M355" s="211"/>
      <c r="N355" s="212"/>
      <c r="O355" s="212"/>
      <c r="P355" s="212"/>
      <c r="Q355" s="212"/>
      <c r="R355" s="212"/>
      <c r="S355" s="212"/>
      <c r="T355" s="213"/>
      <c r="U355" s="14"/>
      <c r="V355" s="14"/>
      <c r="W355" s="14"/>
      <c r="X355" s="14"/>
      <c r="Y355" s="14"/>
      <c r="Z355" s="14"/>
      <c r="AA355" s="14"/>
      <c r="AB355" s="14"/>
      <c r="AC355" s="14"/>
      <c r="AD355" s="14"/>
      <c r="AE355" s="14"/>
      <c r="AT355" s="207" t="s">
        <v>170</v>
      </c>
      <c r="AU355" s="207" t="s">
        <v>83</v>
      </c>
      <c r="AV355" s="14" t="s">
        <v>83</v>
      </c>
      <c r="AW355" s="14" t="s">
        <v>32</v>
      </c>
      <c r="AX355" s="14" t="s">
        <v>75</v>
      </c>
      <c r="AY355" s="207" t="s">
        <v>157</v>
      </c>
    </row>
    <row r="356" s="14" customFormat="1">
      <c r="A356" s="14"/>
      <c r="B356" s="206"/>
      <c r="C356" s="14"/>
      <c r="D356" s="193" t="s">
        <v>170</v>
      </c>
      <c r="E356" s="207" t="s">
        <v>1</v>
      </c>
      <c r="F356" s="208" t="s">
        <v>449</v>
      </c>
      <c r="G356" s="14"/>
      <c r="H356" s="209">
        <v>0.048000000000000001</v>
      </c>
      <c r="I356" s="210"/>
      <c r="J356" s="14"/>
      <c r="K356" s="14"/>
      <c r="L356" s="206"/>
      <c r="M356" s="211"/>
      <c r="N356" s="212"/>
      <c r="O356" s="212"/>
      <c r="P356" s="212"/>
      <c r="Q356" s="212"/>
      <c r="R356" s="212"/>
      <c r="S356" s="212"/>
      <c r="T356" s="213"/>
      <c r="U356" s="14"/>
      <c r="V356" s="14"/>
      <c r="W356" s="14"/>
      <c r="X356" s="14"/>
      <c r="Y356" s="14"/>
      <c r="Z356" s="14"/>
      <c r="AA356" s="14"/>
      <c r="AB356" s="14"/>
      <c r="AC356" s="14"/>
      <c r="AD356" s="14"/>
      <c r="AE356" s="14"/>
      <c r="AT356" s="207" t="s">
        <v>170</v>
      </c>
      <c r="AU356" s="207" t="s">
        <v>83</v>
      </c>
      <c r="AV356" s="14" t="s">
        <v>83</v>
      </c>
      <c r="AW356" s="14" t="s">
        <v>32</v>
      </c>
      <c r="AX356" s="14" t="s">
        <v>75</v>
      </c>
      <c r="AY356" s="207" t="s">
        <v>157</v>
      </c>
    </row>
    <row r="357" s="13" customFormat="1">
      <c r="A357" s="13"/>
      <c r="B357" s="199"/>
      <c r="C357" s="13"/>
      <c r="D357" s="193" t="s">
        <v>170</v>
      </c>
      <c r="E357" s="200" t="s">
        <v>1</v>
      </c>
      <c r="F357" s="201" t="s">
        <v>450</v>
      </c>
      <c r="G357" s="13"/>
      <c r="H357" s="200" t="s">
        <v>1</v>
      </c>
      <c r="I357" s="202"/>
      <c r="J357" s="13"/>
      <c r="K357" s="13"/>
      <c r="L357" s="199"/>
      <c r="M357" s="203"/>
      <c r="N357" s="204"/>
      <c r="O357" s="204"/>
      <c r="P357" s="204"/>
      <c r="Q357" s="204"/>
      <c r="R357" s="204"/>
      <c r="S357" s="204"/>
      <c r="T357" s="205"/>
      <c r="U357" s="13"/>
      <c r="V357" s="13"/>
      <c r="W357" s="13"/>
      <c r="X357" s="13"/>
      <c r="Y357" s="13"/>
      <c r="Z357" s="13"/>
      <c r="AA357" s="13"/>
      <c r="AB357" s="13"/>
      <c r="AC357" s="13"/>
      <c r="AD357" s="13"/>
      <c r="AE357" s="13"/>
      <c r="AT357" s="200" t="s">
        <v>170</v>
      </c>
      <c r="AU357" s="200" t="s">
        <v>83</v>
      </c>
      <c r="AV357" s="13" t="s">
        <v>81</v>
      </c>
      <c r="AW357" s="13" t="s">
        <v>32</v>
      </c>
      <c r="AX357" s="13" t="s">
        <v>75</v>
      </c>
      <c r="AY357" s="200" t="s">
        <v>157</v>
      </c>
    </row>
    <row r="358" s="14" customFormat="1">
      <c r="A358" s="14"/>
      <c r="B358" s="206"/>
      <c r="C358" s="14"/>
      <c r="D358" s="193" t="s">
        <v>170</v>
      </c>
      <c r="E358" s="207" t="s">
        <v>1</v>
      </c>
      <c r="F358" s="208" t="s">
        <v>451</v>
      </c>
      <c r="G358" s="14"/>
      <c r="H358" s="209">
        <v>0.57599999999999996</v>
      </c>
      <c r="I358" s="210"/>
      <c r="J358" s="14"/>
      <c r="K358" s="14"/>
      <c r="L358" s="206"/>
      <c r="M358" s="211"/>
      <c r="N358" s="212"/>
      <c r="O358" s="212"/>
      <c r="P358" s="212"/>
      <c r="Q358" s="212"/>
      <c r="R358" s="212"/>
      <c r="S358" s="212"/>
      <c r="T358" s="213"/>
      <c r="U358" s="14"/>
      <c r="V358" s="14"/>
      <c r="W358" s="14"/>
      <c r="X358" s="14"/>
      <c r="Y358" s="14"/>
      <c r="Z358" s="14"/>
      <c r="AA358" s="14"/>
      <c r="AB358" s="14"/>
      <c r="AC358" s="14"/>
      <c r="AD358" s="14"/>
      <c r="AE358" s="14"/>
      <c r="AT358" s="207" t="s">
        <v>170</v>
      </c>
      <c r="AU358" s="207" t="s">
        <v>83</v>
      </c>
      <c r="AV358" s="14" t="s">
        <v>83</v>
      </c>
      <c r="AW358" s="14" t="s">
        <v>32</v>
      </c>
      <c r="AX358" s="14" t="s">
        <v>75</v>
      </c>
      <c r="AY358" s="207" t="s">
        <v>157</v>
      </c>
    </row>
    <row r="359" s="14" customFormat="1">
      <c r="A359" s="14"/>
      <c r="B359" s="206"/>
      <c r="C359" s="14"/>
      <c r="D359" s="193" t="s">
        <v>170</v>
      </c>
      <c r="E359" s="207" t="s">
        <v>1</v>
      </c>
      <c r="F359" s="208" t="s">
        <v>452</v>
      </c>
      <c r="G359" s="14"/>
      <c r="H359" s="209">
        <v>0.38400000000000001</v>
      </c>
      <c r="I359" s="210"/>
      <c r="J359" s="14"/>
      <c r="K359" s="14"/>
      <c r="L359" s="206"/>
      <c r="M359" s="211"/>
      <c r="N359" s="212"/>
      <c r="O359" s="212"/>
      <c r="P359" s="212"/>
      <c r="Q359" s="212"/>
      <c r="R359" s="212"/>
      <c r="S359" s="212"/>
      <c r="T359" s="213"/>
      <c r="U359" s="14"/>
      <c r="V359" s="14"/>
      <c r="W359" s="14"/>
      <c r="X359" s="14"/>
      <c r="Y359" s="14"/>
      <c r="Z359" s="14"/>
      <c r="AA359" s="14"/>
      <c r="AB359" s="14"/>
      <c r="AC359" s="14"/>
      <c r="AD359" s="14"/>
      <c r="AE359" s="14"/>
      <c r="AT359" s="207" t="s">
        <v>170</v>
      </c>
      <c r="AU359" s="207" t="s">
        <v>83</v>
      </c>
      <c r="AV359" s="14" t="s">
        <v>83</v>
      </c>
      <c r="AW359" s="14" t="s">
        <v>32</v>
      </c>
      <c r="AX359" s="14" t="s">
        <v>75</v>
      </c>
      <c r="AY359" s="207" t="s">
        <v>157</v>
      </c>
    </row>
    <row r="360" s="14" customFormat="1">
      <c r="A360" s="14"/>
      <c r="B360" s="206"/>
      <c r="C360" s="14"/>
      <c r="D360" s="193" t="s">
        <v>170</v>
      </c>
      <c r="E360" s="207" t="s">
        <v>1</v>
      </c>
      <c r="F360" s="208" t="s">
        <v>453</v>
      </c>
      <c r="G360" s="14"/>
      <c r="H360" s="209">
        <v>1.2</v>
      </c>
      <c r="I360" s="210"/>
      <c r="J360" s="14"/>
      <c r="K360" s="14"/>
      <c r="L360" s="206"/>
      <c r="M360" s="211"/>
      <c r="N360" s="212"/>
      <c r="O360" s="212"/>
      <c r="P360" s="212"/>
      <c r="Q360" s="212"/>
      <c r="R360" s="212"/>
      <c r="S360" s="212"/>
      <c r="T360" s="213"/>
      <c r="U360" s="14"/>
      <c r="V360" s="14"/>
      <c r="W360" s="14"/>
      <c r="X360" s="14"/>
      <c r="Y360" s="14"/>
      <c r="Z360" s="14"/>
      <c r="AA360" s="14"/>
      <c r="AB360" s="14"/>
      <c r="AC360" s="14"/>
      <c r="AD360" s="14"/>
      <c r="AE360" s="14"/>
      <c r="AT360" s="207" t="s">
        <v>170</v>
      </c>
      <c r="AU360" s="207" t="s">
        <v>83</v>
      </c>
      <c r="AV360" s="14" t="s">
        <v>83</v>
      </c>
      <c r="AW360" s="14" t="s">
        <v>32</v>
      </c>
      <c r="AX360" s="14" t="s">
        <v>75</v>
      </c>
      <c r="AY360" s="207" t="s">
        <v>157</v>
      </c>
    </row>
    <row r="361" s="15" customFormat="1">
      <c r="A361" s="15"/>
      <c r="B361" s="224"/>
      <c r="C361" s="15"/>
      <c r="D361" s="193" t="s">
        <v>170</v>
      </c>
      <c r="E361" s="225" t="s">
        <v>1</v>
      </c>
      <c r="F361" s="226" t="s">
        <v>227</v>
      </c>
      <c r="G361" s="15"/>
      <c r="H361" s="227">
        <v>2.4959999999999996</v>
      </c>
      <c r="I361" s="228"/>
      <c r="J361" s="15"/>
      <c r="K361" s="15"/>
      <c r="L361" s="224"/>
      <c r="M361" s="229"/>
      <c r="N361" s="230"/>
      <c r="O361" s="230"/>
      <c r="P361" s="230"/>
      <c r="Q361" s="230"/>
      <c r="R361" s="230"/>
      <c r="S361" s="230"/>
      <c r="T361" s="231"/>
      <c r="U361" s="15"/>
      <c r="V361" s="15"/>
      <c r="W361" s="15"/>
      <c r="X361" s="15"/>
      <c r="Y361" s="15"/>
      <c r="Z361" s="15"/>
      <c r="AA361" s="15"/>
      <c r="AB361" s="15"/>
      <c r="AC361" s="15"/>
      <c r="AD361" s="15"/>
      <c r="AE361" s="15"/>
      <c r="AT361" s="225" t="s">
        <v>170</v>
      </c>
      <c r="AU361" s="225" t="s">
        <v>83</v>
      </c>
      <c r="AV361" s="15" t="s">
        <v>164</v>
      </c>
      <c r="AW361" s="15" t="s">
        <v>32</v>
      </c>
      <c r="AX361" s="15" t="s">
        <v>81</v>
      </c>
      <c r="AY361" s="225" t="s">
        <v>157</v>
      </c>
    </row>
    <row r="362" s="14" customFormat="1">
      <c r="A362" s="14"/>
      <c r="B362" s="206"/>
      <c r="C362" s="14"/>
      <c r="D362" s="193" t="s">
        <v>170</v>
      </c>
      <c r="E362" s="14"/>
      <c r="F362" s="208" t="s">
        <v>454</v>
      </c>
      <c r="G362" s="14"/>
      <c r="H362" s="209">
        <v>2.746</v>
      </c>
      <c r="I362" s="210"/>
      <c r="J362" s="14"/>
      <c r="K362" s="14"/>
      <c r="L362" s="206"/>
      <c r="M362" s="211"/>
      <c r="N362" s="212"/>
      <c r="O362" s="212"/>
      <c r="P362" s="212"/>
      <c r="Q362" s="212"/>
      <c r="R362" s="212"/>
      <c r="S362" s="212"/>
      <c r="T362" s="213"/>
      <c r="U362" s="14"/>
      <c r="V362" s="14"/>
      <c r="W362" s="14"/>
      <c r="X362" s="14"/>
      <c r="Y362" s="14"/>
      <c r="Z362" s="14"/>
      <c r="AA362" s="14"/>
      <c r="AB362" s="14"/>
      <c r="AC362" s="14"/>
      <c r="AD362" s="14"/>
      <c r="AE362" s="14"/>
      <c r="AT362" s="207" t="s">
        <v>170</v>
      </c>
      <c r="AU362" s="207" t="s">
        <v>83</v>
      </c>
      <c r="AV362" s="14" t="s">
        <v>83</v>
      </c>
      <c r="AW362" s="14" t="s">
        <v>3</v>
      </c>
      <c r="AX362" s="14" t="s">
        <v>81</v>
      </c>
      <c r="AY362" s="207" t="s">
        <v>157</v>
      </c>
    </row>
    <row r="363" s="2" customFormat="1" ht="24.15" customHeight="1">
      <c r="A363" s="38"/>
      <c r="B363" s="179"/>
      <c r="C363" s="180" t="s">
        <v>192</v>
      </c>
      <c r="D363" s="180" t="s">
        <v>159</v>
      </c>
      <c r="E363" s="181" t="s">
        <v>455</v>
      </c>
      <c r="F363" s="182" t="s">
        <v>456</v>
      </c>
      <c r="G363" s="183" t="s">
        <v>162</v>
      </c>
      <c r="H363" s="184">
        <v>95.953999999999994</v>
      </c>
      <c r="I363" s="185"/>
      <c r="J363" s="186">
        <f>ROUND(I363*H363,2)</f>
        <v>0</v>
      </c>
      <c r="K363" s="182" t="s">
        <v>163</v>
      </c>
      <c r="L363" s="39"/>
      <c r="M363" s="187" t="s">
        <v>1</v>
      </c>
      <c r="N363" s="188" t="s">
        <v>40</v>
      </c>
      <c r="O363" s="77"/>
      <c r="P363" s="189">
        <f>O363*H363</f>
        <v>0</v>
      </c>
      <c r="Q363" s="189">
        <v>6.0000000000000002E-05</v>
      </c>
      <c r="R363" s="189">
        <f>Q363*H363</f>
        <v>0.0057572399999999994</v>
      </c>
      <c r="S363" s="189">
        <v>0</v>
      </c>
      <c r="T363" s="190">
        <f>S363*H363</f>
        <v>0</v>
      </c>
      <c r="U363" s="38"/>
      <c r="V363" s="38"/>
      <c r="W363" s="38"/>
      <c r="X363" s="38"/>
      <c r="Y363" s="38"/>
      <c r="Z363" s="38"/>
      <c r="AA363" s="38"/>
      <c r="AB363" s="38"/>
      <c r="AC363" s="38"/>
      <c r="AD363" s="38"/>
      <c r="AE363" s="38"/>
      <c r="AR363" s="191" t="s">
        <v>164</v>
      </c>
      <c r="AT363" s="191" t="s">
        <v>159</v>
      </c>
      <c r="AU363" s="191" t="s">
        <v>83</v>
      </c>
      <c r="AY363" s="19" t="s">
        <v>157</v>
      </c>
      <c r="BE363" s="192">
        <f>IF(N363="základní",J363,0)</f>
        <v>0</v>
      </c>
      <c r="BF363" s="192">
        <f>IF(N363="snížená",J363,0)</f>
        <v>0</v>
      </c>
      <c r="BG363" s="192">
        <f>IF(N363="zákl. přenesená",J363,0)</f>
        <v>0</v>
      </c>
      <c r="BH363" s="192">
        <f>IF(N363="sníž. přenesená",J363,0)</f>
        <v>0</v>
      </c>
      <c r="BI363" s="192">
        <f>IF(N363="nulová",J363,0)</f>
        <v>0</v>
      </c>
      <c r="BJ363" s="19" t="s">
        <v>81</v>
      </c>
      <c r="BK363" s="192">
        <f>ROUND(I363*H363,2)</f>
        <v>0</v>
      </c>
      <c r="BL363" s="19" t="s">
        <v>164</v>
      </c>
      <c r="BM363" s="191" t="s">
        <v>457</v>
      </c>
    </row>
    <row r="364" s="2" customFormat="1">
      <c r="A364" s="38"/>
      <c r="B364" s="39"/>
      <c r="C364" s="38"/>
      <c r="D364" s="193" t="s">
        <v>166</v>
      </c>
      <c r="E364" s="38"/>
      <c r="F364" s="194" t="s">
        <v>458</v>
      </c>
      <c r="G364" s="38"/>
      <c r="H364" s="38"/>
      <c r="I364" s="195"/>
      <c r="J364" s="38"/>
      <c r="K364" s="38"/>
      <c r="L364" s="39"/>
      <c r="M364" s="196"/>
      <c r="N364" s="197"/>
      <c r="O364" s="77"/>
      <c r="P364" s="77"/>
      <c r="Q364" s="77"/>
      <c r="R364" s="77"/>
      <c r="S364" s="77"/>
      <c r="T364" s="78"/>
      <c r="U364" s="38"/>
      <c r="V364" s="38"/>
      <c r="W364" s="38"/>
      <c r="X364" s="38"/>
      <c r="Y364" s="38"/>
      <c r="Z364" s="38"/>
      <c r="AA364" s="38"/>
      <c r="AB364" s="38"/>
      <c r="AC364" s="38"/>
      <c r="AD364" s="38"/>
      <c r="AE364" s="38"/>
      <c r="AT364" s="19" t="s">
        <v>166</v>
      </c>
      <c r="AU364" s="19" t="s">
        <v>83</v>
      </c>
    </row>
    <row r="365" s="2" customFormat="1" ht="24.15" customHeight="1">
      <c r="A365" s="38"/>
      <c r="B365" s="179"/>
      <c r="C365" s="180" t="s">
        <v>459</v>
      </c>
      <c r="D365" s="180" t="s">
        <v>159</v>
      </c>
      <c r="E365" s="181" t="s">
        <v>460</v>
      </c>
      <c r="F365" s="182" t="s">
        <v>461</v>
      </c>
      <c r="G365" s="183" t="s">
        <v>162</v>
      </c>
      <c r="H365" s="184">
        <v>81.647999999999996</v>
      </c>
      <c r="I365" s="185"/>
      <c r="J365" s="186">
        <f>ROUND(I365*H365,2)</f>
        <v>0</v>
      </c>
      <c r="K365" s="182" t="s">
        <v>163</v>
      </c>
      <c r="L365" s="39"/>
      <c r="M365" s="187" t="s">
        <v>1</v>
      </c>
      <c r="N365" s="188" t="s">
        <v>40</v>
      </c>
      <c r="O365" s="77"/>
      <c r="P365" s="189">
        <f>O365*H365</f>
        <v>0</v>
      </c>
      <c r="Q365" s="189">
        <v>6.0000000000000002E-05</v>
      </c>
      <c r="R365" s="189">
        <f>Q365*H365</f>
        <v>0.0048988799999999996</v>
      </c>
      <c r="S365" s="189">
        <v>0</v>
      </c>
      <c r="T365" s="190">
        <f>S365*H365</f>
        <v>0</v>
      </c>
      <c r="U365" s="38"/>
      <c r="V365" s="38"/>
      <c r="W365" s="38"/>
      <c r="X365" s="38"/>
      <c r="Y365" s="38"/>
      <c r="Z365" s="38"/>
      <c r="AA365" s="38"/>
      <c r="AB365" s="38"/>
      <c r="AC365" s="38"/>
      <c r="AD365" s="38"/>
      <c r="AE365" s="38"/>
      <c r="AR365" s="191" t="s">
        <v>164</v>
      </c>
      <c r="AT365" s="191" t="s">
        <v>159</v>
      </c>
      <c r="AU365" s="191" t="s">
        <v>83</v>
      </c>
      <c r="AY365" s="19" t="s">
        <v>157</v>
      </c>
      <c r="BE365" s="192">
        <f>IF(N365="základní",J365,0)</f>
        <v>0</v>
      </c>
      <c r="BF365" s="192">
        <f>IF(N365="snížená",J365,0)</f>
        <v>0</v>
      </c>
      <c r="BG365" s="192">
        <f>IF(N365="zákl. přenesená",J365,0)</f>
        <v>0</v>
      </c>
      <c r="BH365" s="192">
        <f>IF(N365="sníž. přenesená",J365,0)</f>
        <v>0</v>
      </c>
      <c r="BI365" s="192">
        <f>IF(N365="nulová",J365,0)</f>
        <v>0</v>
      </c>
      <c r="BJ365" s="19" t="s">
        <v>81</v>
      </c>
      <c r="BK365" s="192">
        <f>ROUND(I365*H365,2)</f>
        <v>0</v>
      </c>
      <c r="BL365" s="19" t="s">
        <v>164</v>
      </c>
      <c r="BM365" s="191" t="s">
        <v>462</v>
      </c>
    </row>
    <row r="366" s="2" customFormat="1">
      <c r="A366" s="38"/>
      <c r="B366" s="39"/>
      <c r="C366" s="38"/>
      <c r="D366" s="193" t="s">
        <v>166</v>
      </c>
      <c r="E366" s="38"/>
      <c r="F366" s="194" t="s">
        <v>463</v>
      </c>
      <c r="G366" s="38"/>
      <c r="H366" s="38"/>
      <c r="I366" s="195"/>
      <c r="J366" s="38"/>
      <c r="K366" s="38"/>
      <c r="L366" s="39"/>
      <c r="M366" s="196"/>
      <c r="N366" s="197"/>
      <c r="O366" s="77"/>
      <c r="P366" s="77"/>
      <c r="Q366" s="77"/>
      <c r="R366" s="77"/>
      <c r="S366" s="77"/>
      <c r="T366" s="78"/>
      <c r="U366" s="38"/>
      <c r="V366" s="38"/>
      <c r="W366" s="38"/>
      <c r="X366" s="38"/>
      <c r="Y366" s="38"/>
      <c r="Z366" s="38"/>
      <c r="AA366" s="38"/>
      <c r="AB366" s="38"/>
      <c r="AC366" s="38"/>
      <c r="AD366" s="38"/>
      <c r="AE366" s="38"/>
      <c r="AT366" s="19" t="s">
        <v>166</v>
      </c>
      <c r="AU366" s="19" t="s">
        <v>83</v>
      </c>
    </row>
    <row r="367" s="14" customFormat="1">
      <c r="A367" s="14"/>
      <c r="B367" s="206"/>
      <c r="C367" s="14"/>
      <c r="D367" s="193" t="s">
        <v>170</v>
      </c>
      <c r="E367" s="207" t="s">
        <v>1</v>
      </c>
      <c r="F367" s="208" t="s">
        <v>464</v>
      </c>
      <c r="G367" s="14"/>
      <c r="H367" s="209">
        <v>81.647999999999996</v>
      </c>
      <c r="I367" s="210"/>
      <c r="J367" s="14"/>
      <c r="K367" s="14"/>
      <c r="L367" s="206"/>
      <c r="M367" s="211"/>
      <c r="N367" s="212"/>
      <c r="O367" s="212"/>
      <c r="P367" s="212"/>
      <c r="Q367" s="212"/>
      <c r="R367" s="212"/>
      <c r="S367" s="212"/>
      <c r="T367" s="213"/>
      <c r="U367" s="14"/>
      <c r="V367" s="14"/>
      <c r="W367" s="14"/>
      <c r="X367" s="14"/>
      <c r="Y367" s="14"/>
      <c r="Z367" s="14"/>
      <c r="AA367" s="14"/>
      <c r="AB367" s="14"/>
      <c r="AC367" s="14"/>
      <c r="AD367" s="14"/>
      <c r="AE367" s="14"/>
      <c r="AT367" s="207" t="s">
        <v>170</v>
      </c>
      <c r="AU367" s="207" t="s">
        <v>83</v>
      </c>
      <c r="AV367" s="14" t="s">
        <v>83</v>
      </c>
      <c r="AW367" s="14" t="s">
        <v>32</v>
      </c>
      <c r="AX367" s="14" t="s">
        <v>81</v>
      </c>
      <c r="AY367" s="207" t="s">
        <v>157</v>
      </c>
    </row>
    <row r="368" s="2" customFormat="1" ht="14.4" customHeight="1">
      <c r="A368" s="38"/>
      <c r="B368" s="179"/>
      <c r="C368" s="180" t="s">
        <v>465</v>
      </c>
      <c r="D368" s="180" t="s">
        <v>159</v>
      </c>
      <c r="E368" s="181" t="s">
        <v>466</v>
      </c>
      <c r="F368" s="182" t="s">
        <v>467</v>
      </c>
      <c r="G368" s="183" t="s">
        <v>261</v>
      </c>
      <c r="H368" s="184">
        <v>45.68</v>
      </c>
      <c r="I368" s="185"/>
      <c r="J368" s="186">
        <f>ROUND(I368*H368,2)</f>
        <v>0</v>
      </c>
      <c r="K368" s="182" t="s">
        <v>163</v>
      </c>
      <c r="L368" s="39"/>
      <c r="M368" s="187" t="s">
        <v>1</v>
      </c>
      <c r="N368" s="188" t="s">
        <v>40</v>
      </c>
      <c r="O368" s="77"/>
      <c r="P368" s="189">
        <f>O368*H368</f>
        <v>0</v>
      </c>
      <c r="Q368" s="189">
        <v>6.0000000000000002E-05</v>
      </c>
      <c r="R368" s="189">
        <f>Q368*H368</f>
        <v>0.0027408000000000003</v>
      </c>
      <c r="S368" s="189">
        <v>0</v>
      </c>
      <c r="T368" s="190">
        <f>S368*H368</f>
        <v>0</v>
      </c>
      <c r="U368" s="38"/>
      <c r="V368" s="38"/>
      <c r="W368" s="38"/>
      <c r="X368" s="38"/>
      <c r="Y368" s="38"/>
      <c r="Z368" s="38"/>
      <c r="AA368" s="38"/>
      <c r="AB368" s="38"/>
      <c r="AC368" s="38"/>
      <c r="AD368" s="38"/>
      <c r="AE368" s="38"/>
      <c r="AR368" s="191" t="s">
        <v>164</v>
      </c>
      <c r="AT368" s="191" t="s">
        <v>159</v>
      </c>
      <c r="AU368" s="191" t="s">
        <v>83</v>
      </c>
      <c r="AY368" s="19" t="s">
        <v>157</v>
      </c>
      <c r="BE368" s="192">
        <f>IF(N368="základní",J368,0)</f>
        <v>0</v>
      </c>
      <c r="BF368" s="192">
        <f>IF(N368="snížená",J368,0)</f>
        <v>0</v>
      </c>
      <c r="BG368" s="192">
        <f>IF(N368="zákl. přenesená",J368,0)</f>
        <v>0</v>
      </c>
      <c r="BH368" s="192">
        <f>IF(N368="sníž. přenesená",J368,0)</f>
        <v>0</v>
      </c>
      <c r="BI368" s="192">
        <f>IF(N368="nulová",J368,0)</f>
        <v>0</v>
      </c>
      <c r="BJ368" s="19" t="s">
        <v>81</v>
      </c>
      <c r="BK368" s="192">
        <f>ROUND(I368*H368,2)</f>
        <v>0</v>
      </c>
      <c r="BL368" s="19" t="s">
        <v>164</v>
      </c>
      <c r="BM368" s="191" t="s">
        <v>468</v>
      </c>
    </row>
    <row r="369" s="2" customFormat="1">
      <c r="A369" s="38"/>
      <c r="B369" s="39"/>
      <c r="C369" s="38"/>
      <c r="D369" s="193" t="s">
        <v>166</v>
      </c>
      <c r="E369" s="38"/>
      <c r="F369" s="194" t="s">
        <v>469</v>
      </c>
      <c r="G369" s="38"/>
      <c r="H369" s="38"/>
      <c r="I369" s="195"/>
      <c r="J369" s="38"/>
      <c r="K369" s="38"/>
      <c r="L369" s="39"/>
      <c r="M369" s="196"/>
      <c r="N369" s="197"/>
      <c r="O369" s="77"/>
      <c r="P369" s="77"/>
      <c r="Q369" s="77"/>
      <c r="R369" s="77"/>
      <c r="S369" s="77"/>
      <c r="T369" s="78"/>
      <c r="U369" s="38"/>
      <c r="V369" s="38"/>
      <c r="W369" s="38"/>
      <c r="X369" s="38"/>
      <c r="Y369" s="38"/>
      <c r="Z369" s="38"/>
      <c r="AA369" s="38"/>
      <c r="AB369" s="38"/>
      <c r="AC369" s="38"/>
      <c r="AD369" s="38"/>
      <c r="AE369" s="38"/>
      <c r="AT369" s="19" t="s">
        <v>166</v>
      </c>
      <c r="AU369" s="19" t="s">
        <v>83</v>
      </c>
    </row>
    <row r="370" s="2" customFormat="1">
      <c r="A370" s="38"/>
      <c r="B370" s="39"/>
      <c r="C370" s="38"/>
      <c r="D370" s="193" t="s">
        <v>168</v>
      </c>
      <c r="E370" s="38"/>
      <c r="F370" s="198" t="s">
        <v>380</v>
      </c>
      <c r="G370" s="38"/>
      <c r="H370" s="38"/>
      <c r="I370" s="195"/>
      <c r="J370" s="38"/>
      <c r="K370" s="38"/>
      <c r="L370" s="39"/>
      <c r="M370" s="196"/>
      <c r="N370" s="197"/>
      <c r="O370" s="77"/>
      <c r="P370" s="77"/>
      <c r="Q370" s="77"/>
      <c r="R370" s="77"/>
      <c r="S370" s="77"/>
      <c r="T370" s="78"/>
      <c r="U370" s="38"/>
      <c r="V370" s="38"/>
      <c r="W370" s="38"/>
      <c r="X370" s="38"/>
      <c r="Y370" s="38"/>
      <c r="Z370" s="38"/>
      <c r="AA370" s="38"/>
      <c r="AB370" s="38"/>
      <c r="AC370" s="38"/>
      <c r="AD370" s="38"/>
      <c r="AE370" s="38"/>
      <c r="AT370" s="19" t="s">
        <v>168</v>
      </c>
      <c r="AU370" s="19" t="s">
        <v>83</v>
      </c>
    </row>
    <row r="371" s="14" customFormat="1">
      <c r="A371" s="14"/>
      <c r="B371" s="206"/>
      <c r="C371" s="14"/>
      <c r="D371" s="193" t="s">
        <v>170</v>
      </c>
      <c r="E371" s="207" t="s">
        <v>1</v>
      </c>
      <c r="F371" s="208" t="s">
        <v>470</v>
      </c>
      <c r="G371" s="14"/>
      <c r="H371" s="209">
        <v>45.68</v>
      </c>
      <c r="I371" s="210"/>
      <c r="J371" s="14"/>
      <c r="K371" s="14"/>
      <c r="L371" s="206"/>
      <c r="M371" s="211"/>
      <c r="N371" s="212"/>
      <c r="O371" s="212"/>
      <c r="P371" s="212"/>
      <c r="Q371" s="212"/>
      <c r="R371" s="212"/>
      <c r="S371" s="212"/>
      <c r="T371" s="213"/>
      <c r="U371" s="14"/>
      <c r="V371" s="14"/>
      <c r="W371" s="14"/>
      <c r="X371" s="14"/>
      <c r="Y371" s="14"/>
      <c r="Z371" s="14"/>
      <c r="AA371" s="14"/>
      <c r="AB371" s="14"/>
      <c r="AC371" s="14"/>
      <c r="AD371" s="14"/>
      <c r="AE371" s="14"/>
      <c r="AT371" s="207" t="s">
        <v>170</v>
      </c>
      <c r="AU371" s="207" t="s">
        <v>83</v>
      </c>
      <c r="AV371" s="14" t="s">
        <v>83</v>
      </c>
      <c r="AW371" s="14" t="s">
        <v>32</v>
      </c>
      <c r="AX371" s="14" t="s">
        <v>81</v>
      </c>
      <c r="AY371" s="207" t="s">
        <v>157</v>
      </c>
    </row>
    <row r="372" s="2" customFormat="1" ht="24.15" customHeight="1">
      <c r="A372" s="38"/>
      <c r="B372" s="179"/>
      <c r="C372" s="214" t="s">
        <v>471</v>
      </c>
      <c r="D372" s="214" t="s">
        <v>194</v>
      </c>
      <c r="E372" s="215" t="s">
        <v>472</v>
      </c>
      <c r="F372" s="216" t="s">
        <v>473</v>
      </c>
      <c r="G372" s="217" t="s">
        <v>261</v>
      </c>
      <c r="H372" s="218">
        <v>50.247999999999998</v>
      </c>
      <c r="I372" s="219"/>
      <c r="J372" s="220">
        <f>ROUND(I372*H372,2)</f>
        <v>0</v>
      </c>
      <c r="K372" s="216" t="s">
        <v>163</v>
      </c>
      <c r="L372" s="221"/>
      <c r="M372" s="222" t="s">
        <v>1</v>
      </c>
      <c r="N372" s="223" t="s">
        <v>40</v>
      </c>
      <c r="O372" s="77"/>
      <c r="P372" s="189">
        <f>O372*H372</f>
        <v>0</v>
      </c>
      <c r="Q372" s="189">
        <v>0.00059999999999999995</v>
      </c>
      <c r="R372" s="189">
        <f>Q372*H372</f>
        <v>0.030148799999999996</v>
      </c>
      <c r="S372" s="189">
        <v>0</v>
      </c>
      <c r="T372" s="190">
        <f>S372*H372</f>
        <v>0</v>
      </c>
      <c r="U372" s="38"/>
      <c r="V372" s="38"/>
      <c r="W372" s="38"/>
      <c r="X372" s="38"/>
      <c r="Y372" s="38"/>
      <c r="Z372" s="38"/>
      <c r="AA372" s="38"/>
      <c r="AB372" s="38"/>
      <c r="AC372" s="38"/>
      <c r="AD372" s="38"/>
      <c r="AE372" s="38"/>
      <c r="AR372" s="191" t="s">
        <v>198</v>
      </c>
      <c r="AT372" s="191" t="s">
        <v>194</v>
      </c>
      <c r="AU372" s="191" t="s">
        <v>83</v>
      </c>
      <c r="AY372" s="19" t="s">
        <v>157</v>
      </c>
      <c r="BE372" s="192">
        <f>IF(N372="základní",J372,0)</f>
        <v>0</v>
      </c>
      <c r="BF372" s="192">
        <f>IF(N372="snížená",J372,0)</f>
        <v>0</v>
      </c>
      <c r="BG372" s="192">
        <f>IF(N372="zákl. přenesená",J372,0)</f>
        <v>0</v>
      </c>
      <c r="BH372" s="192">
        <f>IF(N372="sníž. přenesená",J372,0)</f>
        <v>0</v>
      </c>
      <c r="BI372" s="192">
        <f>IF(N372="nulová",J372,0)</f>
        <v>0</v>
      </c>
      <c r="BJ372" s="19" t="s">
        <v>81</v>
      </c>
      <c r="BK372" s="192">
        <f>ROUND(I372*H372,2)</f>
        <v>0</v>
      </c>
      <c r="BL372" s="19" t="s">
        <v>164</v>
      </c>
      <c r="BM372" s="191" t="s">
        <v>474</v>
      </c>
    </row>
    <row r="373" s="2" customFormat="1">
      <c r="A373" s="38"/>
      <c r="B373" s="39"/>
      <c r="C373" s="38"/>
      <c r="D373" s="193" t="s">
        <v>166</v>
      </c>
      <c r="E373" s="38"/>
      <c r="F373" s="194" t="s">
        <v>473</v>
      </c>
      <c r="G373" s="38"/>
      <c r="H373" s="38"/>
      <c r="I373" s="195"/>
      <c r="J373" s="38"/>
      <c r="K373" s="38"/>
      <c r="L373" s="39"/>
      <c r="M373" s="196"/>
      <c r="N373" s="197"/>
      <c r="O373" s="77"/>
      <c r="P373" s="77"/>
      <c r="Q373" s="77"/>
      <c r="R373" s="77"/>
      <c r="S373" s="77"/>
      <c r="T373" s="78"/>
      <c r="U373" s="38"/>
      <c r="V373" s="38"/>
      <c r="W373" s="38"/>
      <c r="X373" s="38"/>
      <c r="Y373" s="38"/>
      <c r="Z373" s="38"/>
      <c r="AA373" s="38"/>
      <c r="AB373" s="38"/>
      <c r="AC373" s="38"/>
      <c r="AD373" s="38"/>
      <c r="AE373" s="38"/>
      <c r="AT373" s="19" t="s">
        <v>166</v>
      </c>
      <c r="AU373" s="19" t="s">
        <v>83</v>
      </c>
    </row>
    <row r="374" s="14" customFormat="1">
      <c r="A374" s="14"/>
      <c r="B374" s="206"/>
      <c r="C374" s="14"/>
      <c r="D374" s="193" t="s">
        <v>170</v>
      </c>
      <c r="E374" s="14"/>
      <c r="F374" s="208" t="s">
        <v>475</v>
      </c>
      <c r="G374" s="14"/>
      <c r="H374" s="209">
        <v>50.247999999999998</v>
      </c>
      <c r="I374" s="210"/>
      <c r="J374" s="14"/>
      <c r="K374" s="14"/>
      <c r="L374" s="206"/>
      <c r="M374" s="211"/>
      <c r="N374" s="212"/>
      <c r="O374" s="212"/>
      <c r="P374" s="212"/>
      <c r="Q374" s="212"/>
      <c r="R374" s="212"/>
      <c r="S374" s="212"/>
      <c r="T374" s="213"/>
      <c r="U374" s="14"/>
      <c r="V374" s="14"/>
      <c r="W374" s="14"/>
      <c r="X374" s="14"/>
      <c r="Y374" s="14"/>
      <c r="Z374" s="14"/>
      <c r="AA374" s="14"/>
      <c r="AB374" s="14"/>
      <c r="AC374" s="14"/>
      <c r="AD374" s="14"/>
      <c r="AE374" s="14"/>
      <c r="AT374" s="207" t="s">
        <v>170</v>
      </c>
      <c r="AU374" s="207" t="s">
        <v>83</v>
      </c>
      <c r="AV374" s="14" t="s">
        <v>83</v>
      </c>
      <c r="AW374" s="14" t="s">
        <v>3</v>
      </c>
      <c r="AX374" s="14" t="s">
        <v>81</v>
      </c>
      <c r="AY374" s="207" t="s">
        <v>157</v>
      </c>
    </row>
    <row r="375" s="2" customFormat="1" ht="24.15" customHeight="1">
      <c r="A375" s="38"/>
      <c r="B375" s="179"/>
      <c r="C375" s="180" t="s">
        <v>476</v>
      </c>
      <c r="D375" s="180" t="s">
        <v>159</v>
      </c>
      <c r="E375" s="181" t="s">
        <v>477</v>
      </c>
      <c r="F375" s="182" t="s">
        <v>478</v>
      </c>
      <c r="G375" s="183" t="s">
        <v>162</v>
      </c>
      <c r="H375" s="184">
        <v>171.386</v>
      </c>
      <c r="I375" s="185"/>
      <c r="J375" s="186">
        <f>ROUND(I375*H375,2)</f>
        <v>0</v>
      </c>
      <c r="K375" s="182" t="s">
        <v>163</v>
      </c>
      <c r="L375" s="39"/>
      <c r="M375" s="187" t="s">
        <v>1</v>
      </c>
      <c r="N375" s="188" t="s">
        <v>40</v>
      </c>
      <c r="O375" s="77"/>
      <c r="P375" s="189">
        <f>O375*H375</f>
        <v>0</v>
      </c>
      <c r="Q375" s="189">
        <v>0.0073499999999999998</v>
      </c>
      <c r="R375" s="189">
        <f>Q375*H375</f>
        <v>1.2596870999999998</v>
      </c>
      <c r="S375" s="189">
        <v>0</v>
      </c>
      <c r="T375" s="190">
        <f>S375*H375</f>
        <v>0</v>
      </c>
      <c r="U375" s="38"/>
      <c r="V375" s="38"/>
      <c r="W375" s="38"/>
      <c r="X375" s="38"/>
      <c r="Y375" s="38"/>
      <c r="Z375" s="38"/>
      <c r="AA375" s="38"/>
      <c r="AB375" s="38"/>
      <c r="AC375" s="38"/>
      <c r="AD375" s="38"/>
      <c r="AE375" s="38"/>
      <c r="AR375" s="191" t="s">
        <v>164</v>
      </c>
      <c r="AT375" s="191" t="s">
        <v>159</v>
      </c>
      <c r="AU375" s="191" t="s">
        <v>83</v>
      </c>
      <c r="AY375" s="19" t="s">
        <v>157</v>
      </c>
      <c r="BE375" s="192">
        <f>IF(N375="základní",J375,0)</f>
        <v>0</v>
      </c>
      <c r="BF375" s="192">
        <f>IF(N375="snížená",J375,0)</f>
        <v>0</v>
      </c>
      <c r="BG375" s="192">
        <f>IF(N375="zákl. přenesená",J375,0)</f>
        <v>0</v>
      </c>
      <c r="BH375" s="192">
        <f>IF(N375="sníž. přenesená",J375,0)</f>
        <v>0</v>
      </c>
      <c r="BI375" s="192">
        <f>IF(N375="nulová",J375,0)</f>
        <v>0</v>
      </c>
      <c r="BJ375" s="19" t="s">
        <v>81</v>
      </c>
      <c r="BK375" s="192">
        <f>ROUND(I375*H375,2)</f>
        <v>0</v>
      </c>
      <c r="BL375" s="19" t="s">
        <v>164</v>
      </c>
      <c r="BM375" s="191" t="s">
        <v>479</v>
      </c>
    </row>
    <row r="376" s="2" customFormat="1">
      <c r="A376" s="38"/>
      <c r="B376" s="39"/>
      <c r="C376" s="38"/>
      <c r="D376" s="193" t="s">
        <v>166</v>
      </c>
      <c r="E376" s="38"/>
      <c r="F376" s="194" t="s">
        <v>480</v>
      </c>
      <c r="G376" s="38"/>
      <c r="H376" s="38"/>
      <c r="I376" s="195"/>
      <c r="J376" s="38"/>
      <c r="K376" s="38"/>
      <c r="L376" s="39"/>
      <c r="M376" s="196"/>
      <c r="N376" s="197"/>
      <c r="O376" s="77"/>
      <c r="P376" s="77"/>
      <c r="Q376" s="77"/>
      <c r="R376" s="77"/>
      <c r="S376" s="77"/>
      <c r="T376" s="78"/>
      <c r="U376" s="38"/>
      <c r="V376" s="38"/>
      <c r="W376" s="38"/>
      <c r="X376" s="38"/>
      <c r="Y376" s="38"/>
      <c r="Z376" s="38"/>
      <c r="AA376" s="38"/>
      <c r="AB376" s="38"/>
      <c r="AC376" s="38"/>
      <c r="AD376" s="38"/>
      <c r="AE376" s="38"/>
      <c r="AT376" s="19" t="s">
        <v>166</v>
      </c>
      <c r="AU376" s="19" t="s">
        <v>83</v>
      </c>
    </row>
    <row r="377" s="2" customFormat="1">
      <c r="A377" s="38"/>
      <c r="B377" s="39"/>
      <c r="C377" s="38"/>
      <c r="D377" s="193" t="s">
        <v>168</v>
      </c>
      <c r="E377" s="38"/>
      <c r="F377" s="198" t="s">
        <v>169</v>
      </c>
      <c r="G377" s="38"/>
      <c r="H377" s="38"/>
      <c r="I377" s="195"/>
      <c r="J377" s="38"/>
      <c r="K377" s="38"/>
      <c r="L377" s="39"/>
      <c r="M377" s="196"/>
      <c r="N377" s="197"/>
      <c r="O377" s="77"/>
      <c r="P377" s="77"/>
      <c r="Q377" s="77"/>
      <c r="R377" s="77"/>
      <c r="S377" s="77"/>
      <c r="T377" s="78"/>
      <c r="U377" s="38"/>
      <c r="V377" s="38"/>
      <c r="W377" s="38"/>
      <c r="X377" s="38"/>
      <c r="Y377" s="38"/>
      <c r="Z377" s="38"/>
      <c r="AA377" s="38"/>
      <c r="AB377" s="38"/>
      <c r="AC377" s="38"/>
      <c r="AD377" s="38"/>
      <c r="AE377" s="38"/>
      <c r="AT377" s="19" t="s">
        <v>168</v>
      </c>
      <c r="AU377" s="19" t="s">
        <v>83</v>
      </c>
    </row>
    <row r="378" s="13" customFormat="1">
      <c r="A378" s="13"/>
      <c r="B378" s="199"/>
      <c r="C378" s="13"/>
      <c r="D378" s="193" t="s">
        <v>170</v>
      </c>
      <c r="E378" s="200" t="s">
        <v>1</v>
      </c>
      <c r="F378" s="201" t="s">
        <v>481</v>
      </c>
      <c r="G378" s="13"/>
      <c r="H378" s="200" t="s">
        <v>1</v>
      </c>
      <c r="I378" s="202"/>
      <c r="J378" s="13"/>
      <c r="K378" s="13"/>
      <c r="L378" s="199"/>
      <c r="M378" s="203"/>
      <c r="N378" s="204"/>
      <c r="O378" s="204"/>
      <c r="P378" s="204"/>
      <c r="Q378" s="204"/>
      <c r="R378" s="204"/>
      <c r="S378" s="204"/>
      <c r="T378" s="205"/>
      <c r="U378" s="13"/>
      <c r="V378" s="13"/>
      <c r="W378" s="13"/>
      <c r="X378" s="13"/>
      <c r="Y378" s="13"/>
      <c r="Z378" s="13"/>
      <c r="AA378" s="13"/>
      <c r="AB378" s="13"/>
      <c r="AC378" s="13"/>
      <c r="AD378" s="13"/>
      <c r="AE378" s="13"/>
      <c r="AT378" s="200" t="s">
        <v>170</v>
      </c>
      <c r="AU378" s="200" t="s">
        <v>83</v>
      </c>
      <c r="AV378" s="13" t="s">
        <v>81</v>
      </c>
      <c r="AW378" s="13" t="s">
        <v>32</v>
      </c>
      <c r="AX378" s="13" t="s">
        <v>75</v>
      </c>
      <c r="AY378" s="200" t="s">
        <v>157</v>
      </c>
    </row>
    <row r="379" s="14" customFormat="1">
      <c r="A379" s="14"/>
      <c r="B379" s="206"/>
      <c r="C379" s="14"/>
      <c r="D379" s="193" t="s">
        <v>170</v>
      </c>
      <c r="E379" s="207" t="s">
        <v>1</v>
      </c>
      <c r="F379" s="208" t="s">
        <v>482</v>
      </c>
      <c r="G379" s="14"/>
      <c r="H379" s="209">
        <v>42.402999999999999</v>
      </c>
      <c r="I379" s="210"/>
      <c r="J379" s="14"/>
      <c r="K379" s="14"/>
      <c r="L379" s="206"/>
      <c r="M379" s="211"/>
      <c r="N379" s="212"/>
      <c r="O379" s="212"/>
      <c r="P379" s="212"/>
      <c r="Q379" s="212"/>
      <c r="R379" s="212"/>
      <c r="S379" s="212"/>
      <c r="T379" s="213"/>
      <c r="U379" s="14"/>
      <c r="V379" s="14"/>
      <c r="W379" s="14"/>
      <c r="X379" s="14"/>
      <c r="Y379" s="14"/>
      <c r="Z379" s="14"/>
      <c r="AA379" s="14"/>
      <c r="AB379" s="14"/>
      <c r="AC379" s="14"/>
      <c r="AD379" s="14"/>
      <c r="AE379" s="14"/>
      <c r="AT379" s="207" t="s">
        <v>170</v>
      </c>
      <c r="AU379" s="207" t="s">
        <v>83</v>
      </c>
      <c r="AV379" s="14" t="s">
        <v>83</v>
      </c>
      <c r="AW379" s="14" t="s">
        <v>32</v>
      </c>
      <c r="AX379" s="14" t="s">
        <v>75</v>
      </c>
      <c r="AY379" s="207" t="s">
        <v>157</v>
      </c>
    </row>
    <row r="380" s="14" customFormat="1">
      <c r="A380" s="14"/>
      <c r="B380" s="206"/>
      <c r="C380" s="14"/>
      <c r="D380" s="193" t="s">
        <v>170</v>
      </c>
      <c r="E380" s="207" t="s">
        <v>1</v>
      </c>
      <c r="F380" s="208" t="s">
        <v>483</v>
      </c>
      <c r="G380" s="14"/>
      <c r="H380" s="209">
        <v>34.049999999999997</v>
      </c>
      <c r="I380" s="210"/>
      <c r="J380" s="14"/>
      <c r="K380" s="14"/>
      <c r="L380" s="206"/>
      <c r="M380" s="211"/>
      <c r="N380" s="212"/>
      <c r="O380" s="212"/>
      <c r="P380" s="212"/>
      <c r="Q380" s="212"/>
      <c r="R380" s="212"/>
      <c r="S380" s="212"/>
      <c r="T380" s="213"/>
      <c r="U380" s="14"/>
      <c r="V380" s="14"/>
      <c r="W380" s="14"/>
      <c r="X380" s="14"/>
      <c r="Y380" s="14"/>
      <c r="Z380" s="14"/>
      <c r="AA380" s="14"/>
      <c r="AB380" s="14"/>
      <c r="AC380" s="14"/>
      <c r="AD380" s="14"/>
      <c r="AE380" s="14"/>
      <c r="AT380" s="207" t="s">
        <v>170</v>
      </c>
      <c r="AU380" s="207" t="s">
        <v>83</v>
      </c>
      <c r="AV380" s="14" t="s">
        <v>83</v>
      </c>
      <c r="AW380" s="14" t="s">
        <v>32</v>
      </c>
      <c r="AX380" s="14" t="s">
        <v>75</v>
      </c>
      <c r="AY380" s="207" t="s">
        <v>157</v>
      </c>
    </row>
    <row r="381" s="14" customFormat="1">
      <c r="A381" s="14"/>
      <c r="B381" s="206"/>
      <c r="C381" s="14"/>
      <c r="D381" s="193" t="s">
        <v>170</v>
      </c>
      <c r="E381" s="207" t="s">
        <v>1</v>
      </c>
      <c r="F381" s="208" t="s">
        <v>484</v>
      </c>
      <c r="G381" s="14"/>
      <c r="H381" s="209">
        <v>37.393000000000001</v>
      </c>
      <c r="I381" s="210"/>
      <c r="J381" s="14"/>
      <c r="K381" s="14"/>
      <c r="L381" s="206"/>
      <c r="M381" s="211"/>
      <c r="N381" s="212"/>
      <c r="O381" s="212"/>
      <c r="P381" s="212"/>
      <c r="Q381" s="212"/>
      <c r="R381" s="212"/>
      <c r="S381" s="212"/>
      <c r="T381" s="213"/>
      <c r="U381" s="14"/>
      <c r="V381" s="14"/>
      <c r="W381" s="14"/>
      <c r="X381" s="14"/>
      <c r="Y381" s="14"/>
      <c r="Z381" s="14"/>
      <c r="AA381" s="14"/>
      <c r="AB381" s="14"/>
      <c r="AC381" s="14"/>
      <c r="AD381" s="14"/>
      <c r="AE381" s="14"/>
      <c r="AT381" s="207" t="s">
        <v>170</v>
      </c>
      <c r="AU381" s="207" t="s">
        <v>83</v>
      </c>
      <c r="AV381" s="14" t="s">
        <v>83</v>
      </c>
      <c r="AW381" s="14" t="s">
        <v>32</v>
      </c>
      <c r="AX381" s="14" t="s">
        <v>75</v>
      </c>
      <c r="AY381" s="207" t="s">
        <v>157</v>
      </c>
    </row>
    <row r="382" s="14" customFormat="1">
      <c r="A382" s="14"/>
      <c r="B382" s="206"/>
      <c r="C382" s="14"/>
      <c r="D382" s="193" t="s">
        <v>170</v>
      </c>
      <c r="E382" s="207" t="s">
        <v>1</v>
      </c>
      <c r="F382" s="208" t="s">
        <v>485</v>
      </c>
      <c r="G382" s="14"/>
      <c r="H382" s="209">
        <v>30.899999999999999</v>
      </c>
      <c r="I382" s="210"/>
      <c r="J382" s="14"/>
      <c r="K382" s="14"/>
      <c r="L382" s="206"/>
      <c r="M382" s="211"/>
      <c r="N382" s="212"/>
      <c r="O382" s="212"/>
      <c r="P382" s="212"/>
      <c r="Q382" s="212"/>
      <c r="R382" s="212"/>
      <c r="S382" s="212"/>
      <c r="T382" s="213"/>
      <c r="U382" s="14"/>
      <c r="V382" s="14"/>
      <c r="W382" s="14"/>
      <c r="X382" s="14"/>
      <c r="Y382" s="14"/>
      <c r="Z382" s="14"/>
      <c r="AA382" s="14"/>
      <c r="AB382" s="14"/>
      <c r="AC382" s="14"/>
      <c r="AD382" s="14"/>
      <c r="AE382" s="14"/>
      <c r="AT382" s="207" t="s">
        <v>170</v>
      </c>
      <c r="AU382" s="207" t="s">
        <v>83</v>
      </c>
      <c r="AV382" s="14" t="s">
        <v>83</v>
      </c>
      <c r="AW382" s="14" t="s">
        <v>32</v>
      </c>
      <c r="AX382" s="14" t="s">
        <v>75</v>
      </c>
      <c r="AY382" s="207" t="s">
        <v>157</v>
      </c>
    </row>
    <row r="383" s="16" customFormat="1">
      <c r="A383" s="16"/>
      <c r="B383" s="232"/>
      <c r="C383" s="16"/>
      <c r="D383" s="193" t="s">
        <v>170</v>
      </c>
      <c r="E383" s="233" t="s">
        <v>1</v>
      </c>
      <c r="F383" s="234" t="s">
        <v>486</v>
      </c>
      <c r="G383" s="16"/>
      <c r="H383" s="235">
        <v>144.74600000000001</v>
      </c>
      <c r="I383" s="236"/>
      <c r="J383" s="16"/>
      <c r="K383" s="16"/>
      <c r="L383" s="232"/>
      <c r="M383" s="237"/>
      <c r="N383" s="238"/>
      <c r="O383" s="238"/>
      <c r="P383" s="238"/>
      <c r="Q383" s="238"/>
      <c r="R383" s="238"/>
      <c r="S383" s="238"/>
      <c r="T383" s="239"/>
      <c r="U383" s="16"/>
      <c r="V383" s="16"/>
      <c r="W383" s="16"/>
      <c r="X383" s="16"/>
      <c r="Y383" s="16"/>
      <c r="Z383" s="16"/>
      <c r="AA383" s="16"/>
      <c r="AB383" s="16"/>
      <c r="AC383" s="16"/>
      <c r="AD383" s="16"/>
      <c r="AE383" s="16"/>
      <c r="AT383" s="233" t="s">
        <v>170</v>
      </c>
      <c r="AU383" s="233" t="s">
        <v>83</v>
      </c>
      <c r="AV383" s="16" t="s">
        <v>179</v>
      </c>
      <c r="AW383" s="16" t="s">
        <v>32</v>
      </c>
      <c r="AX383" s="16" t="s">
        <v>75</v>
      </c>
      <c r="AY383" s="233" t="s">
        <v>157</v>
      </c>
    </row>
    <row r="384" s="13" customFormat="1">
      <c r="A384" s="13"/>
      <c r="B384" s="199"/>
      <c r="C384" s="13"/>
      <c r="D384" s="193" t="s">
        <v>170</v>
      </c>
      <c r="E384" s="200" t="s">
        <v>1</v>
      </c>
      <c r="F384" s="201" t="s">
        <v>487</v>
      </c>
      <c r="G384" s="13"/>
      <c r="H384" s="200" t="s">
        <v>1</v>
      </c>
      <c r="I384" s="202"/>
      <c r="J384" s="13"/>
      <c r="K384" s="13"/>
      <c r="L384" s="199"/>
      <c r="M384" s="203"/>
      <c r="N384" s="204"/>
      <c r="O384" s="204"/>
      <c r="P384" s="204"/>
      <c r="Q384" s="204"/>
      <c r="R384" s="204"/>
      <c r="S384" s="204"/>
      <c r="T384" s="205"/>
      <c r="U384" s="13"/>
      <c r="V384" s="13"/>
      <c r="W384" s="13"/>
      <c r="X384" s="13"/>
      <c r="Y384" s="13"/>
      <c r="Z384" s="13"/>
      <c r="AA384" s="13"/>
      <c r="AB384" s="13"/>
      <c r="AC384" s="13"/>
      <c r="AD384" s="13"/>
      <c r="AE384" s="13"/>
      <c r="AT384" s="200" t="s">
        <v>170</v>
      </c>
      <c r="AU384" s="200" t="s">
        <v>83</v>
      </c>
      <c r="AV384" s="13" t="s">
        <v>81</v>
      </c>
      <c r="AW384" s="13" t="s">
        <v>32</v>
      </c>
      <c r="AX384" s="13" t="s">
        <v>75</v>
      </c>
      <c r="AY384" s="200" t="s">
        <v>157</v>
      </c>
    </row>
    <row r="385" s="14" customFormat="1">
      <c r="A385" s="14"/>
      <c r="B385" s="206"/>
      <c r="C385" s="14"/>
      <c r="D385" s="193" t="s">
        <v>170</v>
      </c>
      <c r="E385" s="207" t="s">
        <v>1</v>
      </c>
      <c r="F385" s="208" t="s">
        <v>488</v>
      </c>
      <c r="G385" s="14"/>
      <c r="H385" s="209">
        <v>26.640000000000001</v>
      </c>
      <c r="I385" s="210"/>
      <c r="J385" s="14"/>
      <c r="K385" s="14"/>
      <c r="L385" s="206"/>
      <c r="M385" s="211"/>
      <c r="N385" s="212"/>
      <c r="O385" s="212"/>
      <c r="P385" s="212"/>
      <c r="Q385" s="212"/>
      <c r="R385" s="212"/>
      <c r="S385" s="212"/>
      <c r="T385" s="213"/>
      <c r="U385" s="14"/>
      <c r="V385" s="14"/>
      <c r="W385" s="14"/>
      <c r="X385" s="14"/>
      <c r="Y385" s="14"/>
      <c r="Z385" s="14"/>
      <c r="AA385" s="14"/>
      <c r="AB385" s="14"/>
      <c r="AC385" s="14"/>
      <c r="AD385" s="14"/>
      <c r="AE385" s="14"/>
      <c r="AT385" s="207" t="s">
        <v>170</v>
      </c>
      <c r="AU385" s="207" t="s">
        <v>83</v>
      </c>
      <c r="AV385" s="14" t="s">
        <v>83</v>
      </c>
      <c r="AW385" s="14" t="s">
        <v>32</v>
      </c>
      <c r="AX385" s="14" t="s">
        <v>75</v>
      </c>
      <c r="AY385" s="207" t="s">
        <v>157</v>
      </c>
    </row>
    <row r="386" s="16" customFormat="1">
      <c r="A386" s="16"/>
      <c r="B386" s="232"/>
      <c r="C386" s="16"/>
      <c r="D386" s="193" t="s">
        <v>170</v>
      </c>
      <c r="E386" s="233" t="s">
        <v>1</v>
      </c>
      <c r="F386" s="234" t="s">
        <v>486</v>
      </c>
      <c r="G386" s="16"/>
      <c r="H386" s="235">
        <v>26.640000000000001</v>
      </c>
      <c r="I386" s="236"/>
      <c r="J386" s="16"/>
      <c r="K386" s="16"/>
      <c r="L386" s="232"/>
      <c r="M386" s="237"/>
      <c r="N386" s="238"/>
      <c r="O386" s="238"/>
      <c r="P386" s="238"/>
      <c r="Q386" s="238"/>
      <c r="R386" s="238"/>
      <c r="S386" s="238"/>
      <c r="T386" s="239"/>
      <c r="U386" s="16"/>
      <c r="V386" s="16"/>
      <c r="W386" s="16"/>
      <c r="X386" s="16"/>
      <c r="Y386" s="16"/>
      <c r="Z386" s="16"/>
      <c r="AA386" s="16"/>
      <c r="AB386" s="16"/>
      <c r="AC386" s="16"/>
      <c r="AD386" s="16"/>
      <c r="AE386" s="16"/>
      <c r="AT386" s="233" t="s">
        <v>170</v>
      </c>
      <c r="AU386" s="233" t="s">
        <v>83</v>
      </c>
      <c r="AV386" s="16" t="s">
        <v>179</v>
      </c>
      <c r="AW386" s="16" t="s">
        <v>32</v>
      </c>
      <c r="AX386" s="16" t="s">
        <v>75</v>
      </c>
      <c r="AY386" s="233" t="s">
        <v>157</v>
      </c>
    </row>
    <row r="387" s="15" customFormat="1">
      <c r="A387" s="15"/>
      <c r="B387" s="224"/>
      <c r="C387" s="15"/>
      <c r="D387" s="193" t="s">
        <v>170</v>
      </c>
      <c r="E387" s="225" t="s">
        <v>1</v>
      </c>
      <c r="F387" s="226" t="s">
        <v>227</v>
      </c>
      <c r="G387" s="15"/>
      <c r="H387" s="227">
        <v>171.38600000000002</v>
      </c>
      <c r="I387" s="228"/>
      <c r="J387" s="15"/>
      <c r="K387" s="15"/>
      <c r="L387" s="224"/>
      <c r="M387" s="229"/>
      <c r="N387" s="230"/>
      <c r="O387" s="230"/>
      <c r="P387" s="230"/>
      <c r="Q387" s="230"/>
      <c r="R387" s="230"/>
      <c r="S387" s="230"/>
      <c r="T387" s="231"/>
      <c r="U387" s="15"/>
      <c r="V387" s="15"/>
      <c r="W387" s="15"/>
      <c r="X387" s="15"/>
      <c r="Y387" s="15"/>
      <c r="Z387" s="15"/>
      <c r="AA387" s="15"/>
      <c r="AB387" s="15"/>
      <c r="AC387" s="15"/>
      <c r="AD387" s="15"/>
      <c r="AE387" s="15"/>
      <c r="AT387" s="225" t="s">
        <v>170</v>
      </c>
      <c r="AU387" s="225" t="s">
        <v>83</v>
      </c>
      <c r="AV387" s="15" t="s">
        <v>164</v>
      </c>
      <c r="AW387" s="15" t="s">
        <v>32</v>
      </c>
      <c r="AX387" s="15" t="s">
        <v>81</v>
      </c>
      <c r="AY387" s="225" t="s">
        <v>157</v>
      </c>
    </row>
    <row r="388" s="2" customFormat="1" ht="24.15" customHeight="1">
      <c r="A388" s="38"/>
      <c r="B388" s="179"/>
      <c r="C388" s="180" t="s">
        <v>489</v>
      </c>
      <c r="D388" s="180" t="s">
        <v>159</v>
      </c>
      <c r="E388" s="181" t="s">
        <v>490</v>
      </c>
      <c r="F388" s="182" t="s">
        <v>491</v>
      </c>
      <c r="G388" s="183" t="s">
        <v>261</v>
      </c>
      <c r="H388" s="184">
        <v>103.7</v>
      </c>
      <c r="I388" s="185"/>
      <c r="J388" s="186">
        <f>ROUND(I388*H388,2)</f>
        <v>0</v>
      </c>
      <c r="K388" s="182" t="s">
        <v>163</v>
      </c>
      <c r="L388" s="39"/>
      <c r="M388" s="187" t="s">
        <v>1</v>
      </c>
      <c r="N388" s="188" t="s">
        <v>40</v>
      </c>
      <c r="O388" s="77"/>
      <c r="P388" s="189">
        <f>O388*H388</f>
        <v>0</v>
      </c>
      <c r="Q388" s="189">
        <v>0.00025000000000000001</v>
      </c>
      <c r="R388" s="189">
        <f>Q388*H388</f>
        <v>0.025925</v>
      </c>
      <c r="S388" s="189">
        <v>0</v>
      </c>
      <c r="T388" s="190">
        <f>S388*H388</f>
        <v>0</v>
      </c>
      <c r="U388" s="38"/>
      <c r="V388" s="38"/>
      <c r="W388" s="38"/>
      <c r="X388" s="38"/>
      <c r="Y388" s="38"/>
      <c r="Z388" s="38"/>
      <c r="AA388" s="38"/>
      <c r="AB388" s="38"/>
      <c r="AC388" s="38"/>
      <c r="AD388" s="38"/>
      <c r="AE388" s="38"/>
      <c r="AR388" s="191" t="s">
        <v>164</v>
      </c>
      <c r="AT388" s="191" t="s">
        <v>159</v>
      </c>
      <c r="AU388" s="191" t="s">
        <v>83</v>
      </c>
      <c r="AY388" s="19" t="s">
        <v>157</v>
      </c>
      <c r="BE388" s="192">
        <f>IF(N388="základní",J388,0)</f>
        <v>0</v>
      </c>
      <c r="BF388" s="192">
        <f>IF(N388="snížená",J388,0)</f>
        <v>0</v>
      </c>
      <c r="BG388" s="192">
        <f>IF(N388="zákl. přenesená",J388,0)</f>
        <v>0</v>
      </c>
      <c r="BH388" s="192">
        <f>IF(N388="sníž. přenesená",J388,0)</f>
        <v>0</v>
      </c>
      <c r="BI388" s="192">
        <f>IF(N388="nulová",J388,0)</f>
        <v>0</v>
      </c>
      <c r="BJ388" s="19" t="s">
        <v>81</v>
      </c>
      <c r="BK388" s="192">
        <f>ROUND(I388*H388,2)</f>
        <v>0</v>
      </c>
      <c r="BL388" s="19" t="s">
        <v>164</v>
      </c>
      <c r="BM388" s="191" t="s">
        <v>492</v>
      </c>
    </row>
    <row r="389" s="2" customFormat="1">
      <c r="A389" s="38"/>
      <c r="B389" s="39"/>
      <c r="C389" s="38"/>
      <c r="D389" s="193" t="s">
        <v>166</v>
      </c>
      <c r="E389" s="38"/>
      <c r="F389" s="194" t="s">
        <v>493</v>
      </c>
      <c r="G389" s="38"/>
      <c r="H389" s="38"/>
      <c r="I389" s="195"/>
      <c r="J389" s="38"/>
      <c r="K389" s="38"/>
      <c r="L389" s="39"/>
      <c r="M389" s="196"/>
      <c r="N389" s="197"/>
      <c r="O389" s="77"/>
      <c r="P389" s="77"/>
      <c r="Q389" s="77"/>
      <c r="R389" s="77"/>
      <c r="S389" s="77"/>
      <c r="T389" s="78"/>
      <c r="U389" s="38"/>
      <c r="V389" s="38"/>
      <c r="W389" s="38"/>
      <c r="X389" s="38"/>
      <c r="Y389" s="38"/>
      <c r="Z389" s="38"/>
      <c r="AA389" s="38"/>
      <c r="AB389" s="38"/>
      <c r="AC389" s="38"/>
      <c r="AD389" s="38"/>
      <c r="AE389" s="38"/>
      <c r="AT389" s="19" t="s">
        <v>166</v>
      </c>
      <c r="AU389" s="19" t="s">
        <v>83</v>
      </c>
    </row>
    <row r="390" s="2" customFormat="1">
      <c r="A390" s="38"/>
      <c r="B390" s="39"/>
      <c r="C390" s="38"/>
      <c r="D390" s="193" t="s">
        <v>168</v>
      </c>
      <c r="E390" s="38"/>
      <c r="F390" s="198" t="s">
        <v>380</v>
      </c>
      <c r="G390" s="38"/>
      <c r="H390" s="38"/>
      <c r="I390" s="195"/>
      <c r="J390" s="38"/>
      <c r="K390" s="38"/>
      <c r="L390" s="39"/>
      <c r="M390" s="196"/>
      <c r="N390" s="197"/>
      <c r="O390" s="77"/>
      <c r="P390" s="77"/>
      <c r="Q390" s="77"/>
      <c r="R390" s="77"/>
      <c r="S390" s="77"/>
      <c r="T390" s="78"/>
      <c r="U390" s="38"/>
      <c r="V390" s="38"/>
      <c r="W390" s="38"/>
      <c r="X390" s="38"/>
      <c r="Y390" s="38"/>
      <c r="Z390" s="38"/>
      <c r="AA390" s="38"/>
      <c r="AB390" s="38"/>
      <c r="AC390" s="38"/>
      <c r="AD390" s="38"/>
      <c r="AE390" s="38"/>
      <c r="AT390" s="19" t="s">
        <v>168</v>
      </c>
      <c r="AU390" s="19" t="s">
        <v>83</v>
      </c>
    </row>
    <row r="391" s="13" customFormat="1">
      <c r="A391" s="13"/>
      <c r="B391" s="199"/>
      <c r="C391" s="13"/>
      <c r="D391" s="193" t="s">
        <v>170</v>
      </c>
      <c r="E391" s="200" t="s">
        <v>1</v>
      </c>
      <c r="F391" s="201" t="s">
        <v>494</v>
      </c>
      <c r="G391" s="13"/>
      <c r="H391" s="200" t="s">
        <v>1</v>
      </c>
      <c r="I391" s="202"/>
      <c r="J391" s="13"/>
      <c r="K391" s="13"/>
      <c r="L391" s="199"/>
      <c r="M391" s="203"/>
      <c r="N391" s="204"/>
      <c r="O391" s="204"/>
      <c r="P391" s="204"/>
      <c r="Q391" s="204"/>
      <c r="R391" s="204"/>
      <c r="S391" s="204"/>
      <c r="T391" s="205"/>
      <c r="U391" s="13"/>
      <c r="V391" s="13"/>
      <c r="W391" s="13"/>
      <c r="X391" s="13"/>
      <c r="Y391" s="13"/>
      <c r="Z391" s="13"/>
      <c r="AA391" s="13"/>
      <c r="AB391" s="13"/>
      <c r="AC391" s="13"/>
      <c r="AD391" s="13"/>
      <c r="AE391" s="13"/>
      <c r="AT391" s="200" t="s">
        <v>170</v>
      </c>
      <c r="AU391" s="200" t="s">
        <v>83</v>
      </c>
      <c r="AV391" s="13" t="s">
        <v>81</v>
      </c>
      <c r="AW391" s="13" t="s">
        <v>32</v>
      </c>
      <c r="AX391" s="13" t="s">
        <v>75</v>
      </c>
      <c r="AY391" s="200" t="s">
        <v>157</v>
      </c>
    </row>
    <row r="392" s="14" customFormat="1">
      <c r="A392" s="14"/>
      <c r="B392" s="206"/>
      <c r="C392" s="14"/>
      <c r="D392" s="193" t="s">
        <v>170</v>
      </c>
      <c r="E392" s="207" t="s">
        <v>1</v>
      </c>
      <c r="F392" s="208" t="s">
        <v>495</v>
      </c>
      <c r="G392" s="14"/>
      <c r="H392" s="209">
        <v>14.4</v>
      </c>
      <c r="I392" s="210"/>
      <c r="J392" s="14"/>
      <c r="K392" s="14"/>
      <c r="L392" s="206"/>
      <c r="M392" s="211"/>
      <c r="N392" s="212"/>
      <c r="O392" s="212"/>
      <c r="P392" s="212"/>
      <c r="Q392" s="212"/>
      <c r="R392" s="212"/>
      <c r="S392" s="212"/>
      <c r="T392" s="213"/>
      <c r="U392" s="14"/>
      <c r="V392" s="14"/>
      <c r="W392" s="14"/>
      <c r="X392" s="14"/>
      <c r="Y392" s="14"/>
      <c r="Z392" s="14"/>
      <c r="AA392" s="14"/>
      <c r="AB392" s="14"/>
      <c r="AC392" s="14"/>
      <c r="AD392" s="14"/>
      <c r="AE392" s="14"/>
      <c r="AT392" s="207" t="s">
        <v>170</v>
      </c>
      <c r="AU392" s="207" t="s">
        <v>83</v>
      </c>
      <c r="AV392" s="14" t="s">
        <v>83</v>
      </c>
      <c r="AW392" s="14" t="s">
        <v>32</v>
      </c>
      <c r="AX392" s="14" t="s">
        <v>75</v>
      </c>
      <c r="AY392" s="207" t="s">
        <v>157</v>
      </c>
    </row>
    <row r="393" s="13" customFormat="1">
      <c r="A393" s="13"/>
      <c r="B393" s="199"/>
      <c r="C393" s="13"/>
      <c r="D393" s="193" t="s">
        <v>170</v>
      </c>
      <c r="E393" s="200" t="s">
        <v>1</v>
      </c>
      <c r="F393" s="201" t="s">
        <v>496</v>
      </c>
      <c r="G393" s="13"/>
      <c r="H393" s="200" t="s">
        <v>1</v>
      </c>
      <c r="I393" s="202"/>
      <c r="J393" s="13"/>
      <c r="K393" s="13"/>
      <c r="L393" s="199"/>
      <c r="M393" s="203"/>
      <c r="N393" s="204"/>
      <c r="O393" s="204"/>
      <c r="P393" s="204"/>
      <c r="Q393" s="204"/>
      <c r="R393" s="204"/>
      <c r="S393" s="204"/>
      <c r="T393" s="205"/>
      <c r="U393" s="13"/>
      <c r="V393" s="13"/>
      <c r="W393" s="13"/>
      <c r="X393" s="13"/>
      <c r="Y393" s="13"/>
      <c r="Z393" s="13"/>
      <c r="AA393" s="13"/>
      <c r="AB393" s="13"/>
      <c r="AC393" s="13"/>
      <c r="AD393" s="13"/>
      <c r="AE393" s="13"/>
      <c r="AT393" s="200" t="s">
        <v>170</v>
      </c>
      <c r="AU393" s="200" t="s">
        <v>83</v>
      </c>
      <c r="AV393" s="13" t="s">
        <v>81</v>
      </c>
      <c r="AW393" s="13" t="s">
        <v>32</v>
      </c>
      <c r="AX393" s="13" t="s">
        <v>75</v>
      </c>
      <c r="AY393" s="200" t="s">
        <v>157</v>
      </c>
    </row>
    <row r="394" s="14" customFormat="1">
      <c r="A394" s="14"/>
      <c r="B394" s="206"/>
      <c r="C394" s="14"/>
      <c r="D394" s="193" t="s">
        <v>170</v>
      </c>
      <c r="E394" s="207" t="s">
        <v>1</v>
      </c>
      <c r="F394" s="208" t="s">
        <v>497</v>
      </c>
      <c r="G394" s="14"/>
      <c r="H394" s="209">
        <v>13.5</v>
      </c>
      <c r="I394" s="210"/>
      <c r="J394" s="14"/>
      <c r="K394" s="14"/>
      <c r="L394" s="206"/>
      <c r="M394" s="211"/>
      <c r="N394" s="212"/>
      <c r="O394" s="212"/>
      <c r="P394" s="212"/>
      <c r="Q394" s="212"/>
      <c r="R394" s="212"/>
      <c r="S394" s="212"/>
      <c r="T394" s="213"/>
      <c r="U394" s="14"/>
      <c r="V394" s="14"/>
      <c r="W394" s="14"/>
      <c r="X394" s="14"/>
      <c r="Y394" s="14"/>
      <c r="Z394" s="14"/>
      <c r="AA394" s="14"/>
      <c r="AB394" s="14"/>
      <c r="AC394" s="14"/>
      <c r="AD394" s="14"/>
      <c r="AE394" s="14"/>
      <c r="AT394" s="207" t="s">
        <v>170</v>
      </c>
      <c r="AU394" s="207" t="s">
        <v>83</v>
      </c>
      <c r="AV394" s="14" t="s">
        <v>83</v>
      </c>
      <c r="AW394" s="14" t="s">
        <v>32</v>
      </c>
      <c r="AX394" s="14" t="s">
        <v>75</v>
      </c>
      <c r="AY394" s="207" t="s">
        <v>157</v>
      </c>
    </row>
    <row r="395" s="13" customFormat="1">
      <c r="A395" s="13"/>
      <c r="B395" s="199"/>
      <c r="C395" s="13"/>
      <c r="D395" s="193" t="s">
        <v>170</v>
      </c>
      <c r="E395" s="200" t="s">
        <v>1</v>
      </c>
      <c r="F395" s="201" t="s">
        <v>498</v>
      </c>
      <c r="G395" s="13"/>
      <c r="H395" s="200" t="s">
        <v>1</v>
      </c>
      <c r="I395" s="202"/>
      <c r="J395" s="13"/>
      <c r="K395" s="13"/>
      <c r="L395" s="199"/>
      <c r="M395" s="203"/>
      <c r="N395" s="204"/>
      <c r="O395" s="204"/>
      <c r="P395" s="204"/>
      <c r="Q395" s="204"/>
      <c r="R395" s="204"/>
      <c r="S395" s="204"/>
      <c r="T395" s="205"/>
      <c r="U395" s="13"/>
      <c r="V395" s="13"/>
      <c r="W395" s="13"/>
      <c r="X395" s="13"/>
      <c r="Y395" s="13"/>
      <c r="Z395" s="13"/>
      <c r="AA395" s="13"/>
      <c r="AB395" s="13"/>
      <c r="AC395" s="13"/>
      <c r="AD395" s="13"/>
      <c r="AE395" s="13"/>
      <c r="AT395" s="200" t="s">
        <v>170</v>
      </c>
      <c r="AU395" s="200" t="s">
        <v>83</v>
      </c>
      <c r="AV395" s="13" t="s">
        <v>81</v>
      </c>
      <c r="AW395" s="13" t="s">
        <v>32</v>
      </c>
      <c r="AX395" s="13" t="s">
        <v>75</v>
      </c>
      <c r="AY395" s="200" t="s">
        <v>157</v>
      </c>
    </row>
    <row r="396" s="14" customFormat="1">
      <c r="A396" s="14"/>
      <c r="B396" s="206"/>
      <c r="C396" s="14"/>
      <c r="D396" s="193" t="s">
        <v>170</v>
      </c>
      <c r="E396" s="207" t="s">
        <v>1</v>
      </c>
      <c r="F396" s="208" t="s">
        <v>499</v>
      </c>
      <c r="G396" s="14"/>
      <c r="H396" s="209">
        <v>27.199999999999999</v>
      </c>
      <c r="I396" s="210"/>
      <c r="J396" s="14"/>
      <c r="K396" s="14"/>
      <c r="L396" s="206"/>
      <c r="M396" s="211"/>
      <c r="N396" s="212"/>
      <c r="O396" s="212"/>
      <c r="P396" s="212"/>
      <c r="Q396" s="212"/>
      <c r="R396" s="212"/>
      <c r="S396" s="212"/>
      <c r="T396" s="213"/>
      <c r="U396" s="14"/>
      <c r="V396" s="14"/>
      <c r="W396" s="14"/>
      <c r="X396" s="14"/>
      <c r="Y396" s="14"/>
      <c r="Z396" s="14"/>
      <c r="AA396" s="14"/>
      <c r="AB396" s="14"/>
      <c r="AC396" s="14"/>
      <c r="AD396" s="14"/>
      <c r="AE396" s="14"/>
      <c r="AT396" s="207" t="s">
        <v>170</v>
      </c>
      <c r="AU396" s="207" t="s">
        <v>83</v>
      </c>
      <c r="AV396" s="14" t="s">
        <v>83</v>
      </c>
      <c r="AW396" s="14" t="s">
        <v>32</v>
      </c>
      <c r="AX396" s="14" t="s">
        <v>75</v>
      </c>
      <c r="AY396" s="207" t="s">
        <v>157</v>
      </c>
    </row>
    <row r="397" s="13" customFormat="1">
      <c r="A397" s="13"/>
      <c r="B397" s="199"/>
      <c r="C397" s="13"/>
      <c r="D397" s="193" t="s">
        <v>170</v>
      </c>
      <c r="E397" s="200" t="s">
        <v>1</v>
      </c>
      <c r="F397" s="201" t="s">
        <v>500</v>
      </c>
      <c r="G397" s="13"/>
      <c r="H397" s="200" t="s">
        <v>1</v>
      </c>
      <c r="I397" s="202"/>
      <c r="J397" s="13"/>
      <c r="K397" s="13"/>
      <c r="L397" s="199"/>
      <c r="M397" s="203"/>
      <c r="N397" s="204"/>
      <c r="O397" s="204"/>
      <c r="P397" s="204"/>
      <c r="Q397" s="204"/>
      <c r="R397" s="204"/>
      <c r="S397" s="204"/>
      <c r="T397" s="205"/>
      <c r="U397" s="13"/>
      <c r="V397" s="13"/>
      <c r="W397" s="13"/>
      <c r="X397" s="13"/>
      <c r="Y397" s="13"/>
      <c r="Z397" s="13"/>
      <c r="AA397" s="13"/>
      <c r="AB397" s="13"/>
      <c r="AC397" s="13"/>
      <c r="AD397" s="13"/>
      <c r="AE397" s="13"/>
      <c r="AT397" s="200" t="s">
        <v>170</v>
      </c>
      <c r="AU397" s="200" t="s">
        <v>83</v>
      </c>
      <c r="AV397" s="13" t="s">
        <v>81</v>
      </c>
      <c r="AW397" s="13" t="s">
        <v>32</v>
      </c>
      <c r="AX397" s="13" t="s">
        <v>75</v>
      </c>
      <c r="AY397" s="200" t="s">
        <v>157</v>
      </c>
    </row>
    <row r="398" s="14" customFormat="1">
      <c r="A398" s="14"/>
      <c r="B398" s="206"/>
      <c r="C398" s="14"/>
      <c r="D398" s="193" t="s">
        <v>170</v>
      </c>
      <c r="E398" s="207" t="s">
        <v>1</v>
      </c>
      <c r="F398" s="208" t="s">
        <v>501</v>
      </c>
      <c r="G398" s="14"/>
      <c r="H398" s="209">
        <v>7</v>
      </c>
      <c r="I398" s="210"/>
      <c r="J398" s="14"/>
      <c r="K398" s="14"/>
      <c r="L398" s="206"/>
      <c r="M398" s="211"/>
      <c r="N398" s="212"/>
      <c r="O398" s="212"/>
      <c r="P398" s="212"/>
      <c r="Q398" s="212"/>
      <c r="R398" s="212"/>
      <c r="S398" s="212"/>
      <c r="T398" s="213"/>
      <c r="U398" s="14"/>
      <c r="V398" s="14"/>
      <c r="W398" s="14"/>
      <c r="X398" s="14"/>
      <c r="Y398" s="14"/>
      <c r="Z398" s="14"/>
      <c r="AA398" s="14"/>
      <c r="AB398" s="14"/>
      <c r="AC398" s="14"/>
      <c r="AD398" s="14"/>
      <c r="AE398" s="14"/>
      <c r="AT398" s="207" t="s">
        <v>170</v>
      </c>
      <c r="AU398" s="207" t="s">
        <v>83</v>
      </c>
      <c r="AV398" s="14" t="s">
        <v>83</v>
      </c>
      <c r="AW398" s="14" t="s">
        <v>32</v>
      </c>
      <c r="AX398" s="14" t="s">
        <v>75</v>
      </c>
      <c r="AY398" s="207" t="s">
        <v>157</v>
      </c>
    </row>
    <row r="399" s="16" customFormat="1">
      <c r="A399" s="16"/>
      <c r="B399" s="232"/>
      <c r="C399" s="16"/>
      <c r="D399" s="193" t="s">
        <v>170</v>
      </c>
      <c r="E399" s="233" t="s">
        <v>1</v>
      </c>
      <c r="F399" s="234" t="s">
        <v>486</v>
      </c>
      <c r="G399" s="16"/>
      <c r="H399" s="235">
        <v>62.099999999999994</v>
      </c>
      <c r="I399" s="236"/>
      <c r="J399" s="16"/>
      <c r="K399" s="16"/>
      <c r="L399" s="232"/>
      <c r="M399" s="237"/>
      <c r="N399" s="238"/>
      <c r="O399" s="238"/>
      <c r="P399" s="238"/>
      <c r="Q399" s="238"/>
      <c r="R399" s="238"/>
      <c r="S399" s="238"/>
      <c r="T399" s="239"/>
      <c r="U399" s="16"/>
      <c r="V399" s="16"/>
      <c r="W399" s="16"/>
      <c r="X399" s="16"/>
      <c r="Y399" s="16"/>
      <c r="Z399" s="16"/>
      <c r="AA399" s="16"/>
      <c r="AB399" s="16"/>
      <c r="AC399" s="16"/>
      <c r="AD399" s="16"/>
      <c r="AE399" s="16"/>
      <c r="AT399" s="233" t="s">
        <v>170</v>
      </c>
      <c r="AU399" s="233" t="s">
        <v>83</v>
      </c>
      <c r="AV399" s="16" t="s">
        <v>179</v>
      </c>
      <c r="AW399" s="16" t="s">
        <v>32</v>
      </c>
      <c r="AX399" s="16" t="s">
        <v>75</v>
      </c>
      <c r="AY399" s="233" t="s">
        <v>157</v>
      </c>
    </row>
    <row r="400" s="13" customFormat="1">
      <c r="A400" s="13"/>
      <c r="B400" s="199"/>
      <c r="C400" s="13"/>
      <c r="D400" s="193" t="s">
        <v>170</v>
      </c>
      <c r="E400" s="200" t="s">
        <v>1</v>
      </c>
      <c r="F400" s="201" t="s">
        <v>502</v>
      </c>
      <c r="G400" s="13"/>
      <c r="H400" s="200" t="s">
        <v>1</v>
      </c>
      <c r="I400" s="202"/>
      <c r="J400" s="13"/>
      <c r="K400" s="13"/>
      <c r="L400" s="199"/>
      <c r="M400" s="203"/>
      <c r="N400" s="204"/>
      <c r="O400" s="204"/>
      <c r="P400" s="204"/>
      <c r="Q400" s="204"/>
      <c r="R400" s="204"/>
      <c r="S400" s="204"/>
      <c r="T400" s="205"/>
      <c r="U400" s="13"/>
      <c r="V400" s="13"/>
      <c r="W400" s="13"/>
      <c r="X400" s="13"/>
      <c r="Y400" s="13"/>
      <c r="Z400" s="13"/>
      <c r="AA400" s="13"/>
      <c r="AB400" s="13"/>
      <c r="AC400" s="13"/>
      <c r="AD400" s="13"/>
      <c r="AE400" s="13"/>
      <c r="AT400" s="200" t="s">
        <v>170</v>
      </c>
      <c r="AU400" s="200" t="s">
        <v>83</v>
      </c>
      <c r="AV400" s="13" t="s">
        <v>81</v>
      </c>
      <c r="AW400" s="13" t="s">
        <v>32</v>
      </c>
      <c r="AX400" s="13" t="s">
        <v>75</v>
      </c>
      <c r="AY400" s="200" t="s">
        <v>157</v>
      </c>
    </row>
    <row r="401" s="14" customFormat="1">
      <c r="A401" s="14"/>
      <c r="B401" s="206"/>
      <c r="C401" s="14"/>
      <c r="D401" s="193" t="s">
        <v>170</v>
      </c>
      <c r="E401" s="207" t="s">
        <v>1</v>
      </c>
      <c r="F401" s="208" t="s">
        <v>397</v>
      </c>
      <c r="G401" s="14"/>
      <c r="H401" s="209">
        <v>10.800000000000001</v>
      </c>
      <c r="I401" s="210"/>
      <c r="J401" s="14"/>
      <c r="K401" s="14"/>
      <c r="L401" s="206"/>
      <c r="M401" s="211"/>
      <c r="N401" s="212"/>
      <c r="O401" s="212"/>
      <c r="P401" s="212"/>
      <c r="Q401" s="212"/>
      <c r="R401" s="212"/>
      <c r="S401" s="212"/>
      <c r="T401" s="213"/>
      <c r="U401" s="14"/>
      <c r="V401" s="14"/>
      <c r="W401" s="14"/>
      <c r="X401" s="14"/>
      <c r="Y401" s="14"/>
      <c r="Z401" s="14"/>
      <c r="AA401" s="14"/>
      <c r="AB401" s="14"/>
      <c r="AC401" s="14"/>
      <c r="AD401" s="14"/>
      <c r="AE401" s="14"/>
      <c r="AT401" s="207" t="s">
        <v>170</v>
      </c>
      <c r="AU401" s="207" t="s">
        <v>83</v>
      </c>
      <c r="AV401" s="14" t="s">
        <v>83</v>
      </c>
      <c r="AW401" s="14" t="s">
        <v>32</v>
      </c>
      <c r="AX401" s="14" t="s">
        <v>75</v>
      </c>
      <c r="AY401" s="207" t="s">
        <v>157</v>
      </c>
    </row>
    <row r="402" s="14" customFormat="1">
      <c r="A402" s="14"/>
      <c r="B402" s="206"/>
      <c r="C402" s="14"/>
      <c r="D402" s="193" t="s">
        <v>170</v>
      </c>
      <c r="E402" s="207" t="s">
        <v>1</v>
      </c>
      <c r="F402" s="208" t="s">
        <v>398</v>
      </c>
      <c r="G402" s="14"/>
      <c r="H402" s="209">
        <v>7.5999999999999996</v>
      </c>
      <c r="I402" s="210"/>
      <c r="J402" s="14"/>
      <c r="K402" s="14"/>
      <c r="L402" s="206"/>
      <c r="M402" s="211"/>
      <c r="N402" s="212"/>
      <c r="O402" s="212"/>
      <c r="P402" s="212"/>
      <c r="Q402" s="212"/>
      <c r="R402" s="212"/>
      <c r="S402" s="212"/>
      <c r="T402" s="213"/>
      <c r="U402" s="14"/>
      <c r="V402" s="14"/>
      <c r="W402" s="14"/>
      <c r="X402" s="14"/>
      <c r="Y402" s="14"/>
      <c r="Z402" s="14"/>
      <c r="AA402" s="14"/>
      <c r="AB402" s="14"/>
      <c r="AC402" s="14"/>
      <c r="AD402" s="14"/>
      <c r="AE402" s="14"/>
      <c r="AT402" s="207" t="s">
        <v>170</v>
      </c>
      <c r="AU402" s="207" t="s">
        <v>83</v>
      </c>
      <c r="AV402" s="14" t="s">
        <v>83</v>
      </c>
      <c r="AW402" s="14" t="s">
        <v>32</v>
      </c>
      <c r="AX402" s="14" t="s">
        <v>75</v>
      </c>
      <c r="AY402" s="207" t="s">
        <v>157</v>
      </c>
    </row>
    <row r="403" s="14" customFormat="1">
      <c r="A403" s="14"/>
      <c r="B403" s="206"/>
      <c r="C403" s="14"/>
      <c r="D403" s="193" t="s">
        <v>170</v>
      </c>
      <c r="E403" s="207" t="s">
        <v>1</v>
      </c>
      <c r="F403" s="208" t="s">
        <v>399</v>
      </c>
      <c r="G403" s="14"/>
      <c r="H403" s="209">
        <v>18</v>
      </c>
      <c r="I403" s="210"/>
      <c r="J403" s="14"/>
      <c r="K403" s="14"/>
      <c r="L403" s="206"/>
      <c r="M403" s="211"/>
      <c r="N403" s="212"/>
      <c r="O403" s="212"/>
      <c r="P403" s="212"/>
      <c r="Q403" s="212"/>
      <c r="R403" s="212"/>
      <c r="S403" s="212"/>
      <c r="T403" s="213"/>
      <c r="U403" s="14"/>
      <c r="V403" s="14"/>
      <c r="W403" s="14"/>
      <c r="X403" s="14"/>
      <c r="Y403" s="14"/>
      <c r="Z403" s="14"/>
      <c r="AA403" s="14"/>
      <c r="AB403" s="14"/>
      <c r="AC403" s="14"/>
      <c r="AD403" s="14"/>
      <c r="AE403" s="14"/>
      <c r="AT403" s="207" t="s">
        <v>170</v>
      </c>
      <c r="AU403" s="207" t="s">
        <v>83</v>
      </c>
      <c r="AV403" s="14" t="s">
        <v>83</v>
      </c>
      <c r="AW403" s="14" t="s">
        <v>32</v>
      </c>
      <c r="AX403" s="14" t="s">
        <v>75</v>
      </c>
      <c r="AY403" s="207" t="s">
        <v>157</v>
      </c>
    </row>
    <row r="404" s="14" customFormat="1">
      <c r="A404" s="14"/>
      <c r="B404" s="206"/>
      <c r="C404" s="14"/>
      <c r="D404" s="193" t="s">
        <v>170</v>
      </c>
      <c r="E404" s="207" t="s">
        <v>1</v>
      </c>
      <c r="F404" s="208" t="s">
        <v>503</v>
      </c>
      <c r="G404" s="14"/>
      <c r="H404" s="209">
        <v>5.2000000000000002</v>
      </c>
      <c r="I404" s="210"/>
      <c r="J404" s="14"/>
      <c r="K404" s="14"/>
      <c r="L404" s="206"/>
      <c r="M404" s="211"/>
      <c r="N404" s="212"/>
      <c r="O404" s="212"/>
      <c r="P404" s="212"/>
      <c r="Q404" s="212"/>
      <c r="R404" s="212"/>
      <c r="S404" s="212"/>
      <c r="T404" s="213"/>
      <c r="U404" s="14"/>
      <c r="V404" s="14"/>
      <c r="W404" s="14"/>
      <c r="X404" s="14"/>
      <c r="Y404" s="14"/>
      <c r="Z404" s="14"/>
      <c r="AA404" s="14"/>
      <c r="AB404" s="14"/>
      <c r="AC404" s="14"/>
      <c r="AD404" s="14"/>
      <c r="AE404" s="14"/>
      <c r="AT404" s="207" t="s">
        <v>170</v>
      </c>
      <c r="AU404" s="207" t="s">
        <v>83</v>
      </c>
      <c r="AV404" s="14" t="s">
        <v>83</v>
      </c>
      <c r="AW404" s="14" t="s">
        <v>32</v>
      </c>
      <c r="AX404" s="14" t="s">
        <v>75</v>
      </c>
      <c r="AY404" s="207" t="s">
        <v>157</v>
      </c>
    </row>
    <row r="405" s="16" customFormat="1">
      <c r="A405" s="16"/>
      <c r="B405" s="232"/>
      <c r="C405" s="16"/>
      <c r="D405" s="193" t="s">
        <v>170</v>
      </c>
      <c r="E405" s="233" t="s">
        <v>1</v>
      </c>
      <c r="F405" s="234" t="s">
        <v>486</v>
      </c>
      <c r="G405" s="16"/>
      <c r="H405" s="235">
        <v>41.600000000000001</v>
      </c>
      <c r="I405" s="236"/>
      <c r="J405" s="16"/>
      <c r="K405" s="16"/>
      <c r="L405" s="232"/>
      <c r="M405" s="237"/>
      <c r="N405" s="238"/>
      <c r="O405" s="238"/>
      <c r="P405" s="238"/>
      <c r="Q405" s="238"/>
      <c r="R405" s="238"/>
      <c r="S405" s="238"/>
      <c r="T405" s="239"/>
      <c r="U405" s="16"/>
      <c r="V405" s="16"/>
      <c r="W405" s="16"/>
      <c r="X405" s="16"/>
      <c r="Y405" s="16"/>
      <c r="Z405" s="16"/>
      <c r="AA405" s="16"/>
      <c r="AB405" s="16"/>
      <c r="AC405" s="16"/>
      <c r="AD405" s="16"/>
      <c r="AE405" s="16"/>
      <c r="AT405" s="233" t="s">
        <v>170</v>
      </c>
      <c r="AU405" s="233" t="s">
        <v>83</v>
      </c>
      <c r="AV405" s="16" t="s">
        <v>179</v>
      </c>
      <c r="AW405" s="16" t="s">
        <v>32</v>
      </c>
      <c r="AX405" s="16" t="s">
        <v>75</v>
      </c>
      <c r="AY405" s="233" t="s">
        <v>157</v>
      </c>
    </row>
    <row r="406" s="15" customFormat="1">
      <c r="A406" s="15"/>
      <c r="B406" s="224"/>
      <c r="C406" s="15"/>
      <c r="D406" s="193" t="s">
        <v>170</v>
      </c>
      <c r="E406" s="225" t="s">
        <v>1</v>
      </c>
      <c r="F406" s="226" t="s">
        <v>227</v>
      </c>
      <c r="G406" s="15"/>
      <c r="H406" s="227">
        <v>103.69999999999999</v>
      </c>
      <c r="I406" s="228"/>
      <c r="J406" s="15"/>
      <c r="K406" s="15"/>
      <c r="L406" s="224"/>
      <c r="M406" s="229"/>
      <c r="N406" s="230"/>
      <c r="O406" s="230"/>
      <c r="P406" s="230"/>
      <c r="Q406" s="230"/>
      <c r="R406" s="230"/>
      <c r="S406" s="230"/>
      <c r="T406" s="231"/>
      <c r="U406" s="15"/>
      <c r="V406" s="15"/>
      <c r="W406" s="15"/>
      <c r="X406" s="15"/>
      <c r="Y406" s="15"/>
      <c r="Z406" s="15"/>
      <c r="AA406" s="15"/>
      <c r="AB406" s="15"/>
      <c r="AC406" s="15"/>
      <c r="AD406" s="15"/>
      <c r="AE406" s="15"/>
      <c r="AT406" s="225" t="s">
        <v>170</v>
      </c>
      <c r="AU406" s="225" t="s">
        <v>83</v>
      </c>
      <c r="AV406" s="15" t="s">
        <v>164</v>
      </c>
      <c r="AW406" s="15" t="s">
        <v>32</v>
      </c>
      <c r="AX406" s="15" t="s">
        <v>81</v>
      </c>
      <c r="AY406" s="225" t="s">
        <v>157</v>
      </c>
    </row>
    <row r="407" s="2" customFormat="1" ht="14.4" customHeight="1">
      <c r="A407" s="38"/>
      <c r="B407" s="179"/>
      <c r="C407" s="214" t="s">
        <v>504</v>
      </c>
      <c r="D407" s="214" t="s">
        <v>194</v>
      </c>
      <c r="E407" s="215" t="s">
        <v>505</v>
      </c>
      <c r="F407" s="216" t="s">
        <v>506</v>
      </c>
      <c r="G407" s="217" t="s">
        <v>261</v>
      </c>
      <c r="H407" s="218">
        <v>7.3499999999999996</v>
      </c>
      <c r="I407" s="219"/>
      <c r="J407" s="220">
        <f>ROUND(I407*H407,2)</f>
        <v>0</v>
      </c>
      <c r="K407" s="216" t="s">
        <v>163</v>
      </c>
      <c r="L407" s="221"/>
      <c r="M407" s="222" t="s">
        <v>1</v>
      </c>
      <c r="N407" s="223" t="s">
        <v>40</v>
      </c>
      <c r="O407" s="77"/>
      <c r="P407" s="189">
        <f>O407*H407</f>
        <v>0</v>
      </c>
      <c r="Q407" s="189">
        <v>0.00050000000000000001</v>
      </c>
      <c r="R407" s="189">
        <f>Q407*H407</f>
        <v>0.0036749999999999999</v>
      </c>
      <c r="S407" s="189">
        <v>0</v>
      </c>
      <c r="T407" s="190">
        <f>S407*H407</f>
        <v>0</v>
      </c>
      <c r="U407" s="38"/>
      <c r="V407" s="38"/>
      <c r="W407" s="38"/>
      <c r="X407" s="38"/>
      <c r="Y407" s="38"/>
      <c r="Z407" s="38"/>
      <c r="AA407" s="38"/>
      <c r="AB407" s="38"/>
      <c r="AC407" s="38"/>
      <c r="AD407" s="38"/>
      <c r="AE407" s="38"/>
      <c r="AR407" s="191" t="s">
        <v>198</v>
      </c>
      <c r="AT407" s="191" t="s">
        <v>194</v>
      </c>
      <c r="AU407" s="191" t="s">
        <v>83</v>
      </c>
      <c r="AY407" s="19" t="s">
        <v>157</v>
      </c>
      <c r="BE407" s="192">
        <f>IF(N407="základní",J407,0)</f>
        <v>0</v>
      </c>
      <c r="BF407" s="192">
        <f>IF(N407="snížená",J407,0)</f>
        <v>0</v>
      </c>
      <c r="BG407" s="192">
        <f>IF(N407="zákl. přenesená",J407,0)</f>
        <v>0</v>
      </c>
      <c r="BH407" s="192">
        <f>IF(N407="sníž. přenesená",J407,0)</f>
        <v>0</v>
      </c>
      <c r="BI407" s="192">
        <f>IF(N407="nulová",J407,0)</f>
        <v>0</v>
      </c>
      <c r="BJ407" s="19" t="s">
        <v>81</v>
      </c>
      <c r="BK407" s="192">
        <f>ROUND(I407*H407,2)</f>
        <v>0</v>
      </c>
      <c r="BL407" s="19" t="s">
        <v>164</v>
      </c>
      <c r="BM407" s="191" t="s">
        <v>507</v>
      </c>
    </row>
    <row r="408" s="2" customFormat="1">
      <c r="A408" s="38"/>
      <c r="B408" s="39"/>
      <c r="C408" s="38"/>
      <c r="D408" s="193" t="s">
        <v>166</v>
      </c>
      <c r="E408" s="38"/>
      <c r="F408" s="194" t="s">
        <v>506</v>
      </c>
      <c r="G408" s="38"/>
      <c r="H408" s="38"/>
      <c r="I408" s="195"/>
      <c r="J408" s="38"/>
      <c r="K408" s="38"/>
      <c r="L408" s="39"/>
      <c r="M408" s="196"/>
      <c r="N408" s="197"/>
      <c r="O408" s="77"/>
      <c r="P408" s="77"/>
      <c r="Q408" s="77"/>
      <c r="R408" s="77"/>
      <c r="S408" s="77"/>
      <c r="T408" s="78"/>
      <c r="U408" s="38"/>
      <c r="V408" s="38"/>
      <c r="W408" s="38"/>
      <c r="X408" s="38"/>
      <c r="Y408" s="38"/>
      <c r="Z408" s="38"/>
      <c r="AA408" s="38"/>
      <c r="AB408" s="38"/>
      <c r="AC408" s="38"/>
      <c r="AD408" s="38"/>
      <c r="AE408" s="38"/>
      <c r="AT408" s="19" t="s">
        <v>166</v>
      </c>
      <c r="AU408" s="19" t="s">
        <v>83</v>
      </c>
    </row>
    <row r="409" s="14" customFormat="1">
      <c r="A409" s="14"/>
      <c r="B409" s="206"/>
      <c r="C409" s="14"/>
      <c r="D409" s="193" t="s">
        <v>170</v>
      </c>
      <c r="E409" s="14"/>
      <c r="F409" s="208" t="s">
        <v>508</v>
      </c>
      <c r="G409" s="14"/>
      <c r="H409" s="209">
        <v>7.3499999999999996</v>
      </c>
      <c r="I409" s="210"/>
      <c r="J409" s="14"/>
      <c r="K409" s="14"/>
      <c r="L409" s="206"/>
      <c r="M409" s="211"/>
      <c r="N409" s="212"/>
      <c r="O409" s="212"/>
      <c r="P409" s="212"/>
      <c r="Q409" s="212"/>
      <c r="R409" s="212"/>
      <c r="S409" s="212"/>
      <c r="T409" s="213"/>
      <c r="U409" s="14"/>
      <c r="V409" s="14"/>
      <c r="W409" s="14"/>
      <c r="X409" s="14"/>
      <c r="Y409" s="14"/>
      <c r="Z409" s="14"/>
      <c r="AA409" s="14"/>
      <c r="AB409" s="14"/>
      <c r="AC409" s="14"/>
      <c r="AD409" s="14"/>
      <c r="AE409" s="14"/>
      <c r="AT409" s="207" t="s">
        <v>170</v>
      </c>
      <c r="AU409" s="207" t="s">
        <v>83</v>
      </c>
      <c r="AV409" s="14" t="s">
        <v>83</v>
      </c>
      <c r="AW409" s="14" t="s">
        <v>3</v>
      </c>
      <c r="AX409" s="14" t="s">
        <v>81</v>
      </c>
      <c r="AY409" s="207" t="s">
        <v>157</v>
      </c>
    </row>
    <row r="410" s="2" customFormat="1" ht="14.4" customHeight="1">
      <c r="A410" s="38"/>
      <c r="B410" s="179"/>
      <c r="C410" s="214" t="s">
        <v>509</v>
      </c>
      <c r="D410" s="214" t="s">
        <v>194</v>
      </c>
      <c r="E410" s="215" t="s">
        <v>510</v>
      </c>
      <c r="F410" s="216" t="s">
        <v>511</v>
      </c>
      <c r="G410" s="217" t="s">
        <v>261</v>
      </c>
      <c r="H410" s="218">
        <v>28.559999999999999</v>
      </c>
      <c r="I410" s="219"/>
      <c r="J410" s="220">
        <f>ROUND(I410*H410,2)</f>
        <v>0</v>
      </c>
      <c r="K410" s="216" t="s">
        <v>163</v>
      </c>
      <c r="L410" s="221"/>
      <c r="M410" s="222" t="s">
        <v>1</v>
      </c>
      <c r="N410" s="223" t="s">
        <v>40</v>
      </c>
      <c r="O410" s="77"/>
      <c r="P410" s="189">
        <f>O410*H410</f>
        <v>0</v>
      </c>
      <c r="Q410" s="189">
        <v>3.0000000000000001E-05</v>
      </c>
      <c r="R410" s="189">
        <f>Q410*H410</f>
        <v>0.00085680000000000001</v>
      </c>
      <c r="S410" s="189">
        <v>0</v>
      </c>
      <c r="T410" s="190">
        <f>S410*H410</f>
        <v>0</v>
      </c>
      <c r="U410" s="38"/>
      <c r="V410" s="38"/>
      <c r="W410" s="38"/>
      <c r="X410" s="38"/>
      <c r="Y410" s="38"/>
      <c r="Z410" s="38"/>
      <c r="AA410" s="38"/>
      <c r="AB410" s="38"/>
      <c r="AC410" s="38"/>
      <c r="AD410" s="38"/>
      <c r="AE410" s="38"/>
      <c r="AR410" s="191" t="s">
        <v>198</v>
      </c>
      <c r="AT410" s="191" t="s">
        <v>194</v>
      </c>
      <c r="AU410" s="191" t="s">
        <v>83</v>
      </c>
      <c r="AY410" s="19" t="s">
        <v>157</v>
      </c>
      <c r="BE410" s="192">
        <f>IF(N410="základní",J410,0)</f>
        <v>0</v>
      </c>
      <c r="BF410" s="192">
        <f>IF(N410="snížená",J410,0)</f>
        <v>0</v>
      </c>
      <c r="BG410" s="192">
        <f>IF(N410="zákl. přenesená",J410,0)</f>
        <v>0</v>
      </c>
      <c r="BH410" s="192">
        <f>IF(N410="sníž. přenesená",J410,0)</f>
        <v>0</v>
      </c>
      <c r="BI410" s="192">
        <f>IF(N410="nulová",J410,0)</f>
        <v>0</v>
      </c>
      <c r="BJ410" s="19" t="s">
        <v>81</v>
      </c>
      <c r="BK410" s="192">
        <f>ROUND(I410*H410,2)</f>
        <v>0</v>
      </c>
      <c r="BL410" s="19" t="s">
        <v>164</v>
      </c>
      <c r="BM410" s="191" t="s">
        <v>512</v>
      </c>
    </row>
    <row r="411" s="2" customFormat="1">
      <c r="A411" s="38"/>
      <c r="B411" s="39"/>
      <c r="C411" s="38"/>
      <c r="D411" s="193" t="s">
        <v>166</v>
      </c>
      <c r="E411" s="38"/>
      <c r="F411" s="194" t="s">
        <v>513</v>
      </c>
      <c r="G411" s="38"/>
      <c r="H411" s="38"/>
      <c r="I411" s="195"/>
      <c r="J411" s="38"/>
      <c r="K411" s="38"/>
      <c r="L411" s="39"/>
      <c r="M411" s="196"/>
      <c r="N411" s="197"/>
      <c r="O411" s="77"/>
      <c r="P411" s="77"/>
      <c r="Q411" s="77"/>
      <c r="R411" s="77"/>
      <c r="S411" s="77"/>
      <c r="T411" s="78"/>
      <c r="U411" s="38"/>
      <c r="V411" s="38"/>
      <c r="W411" s="38"/>
      <c r="X411" s="38"/>
      <c r="Y411" s="38"/>
      <c r="Z411" s="38"/>
      <c r="AA411" s="38"/>
      <c r="AB411" s="38"/>
      <c r="AC411" s="38"/>
      <c r="AD411" s="38"/>
      <c r="AE411" s="38"/>
      <c r="AT411" s="19" t="s">
        <v>166</v>
      </c>
      <c r="AU411" s="19" t="s">
        <v>83</v>
      </c>
    </row>
    <row r="412" s="14" customFormat="1">
      <c r="A412" s="14"/>
      <c r="B412" s="206"/>
      <c r="C412" s="14"/>
      <c r="D412" s="193" t="s">
        <v>170</v>
      </c>
      <c r="E412" s="14"/>
      <c r="F412" s="208" t="s">
        <v>514</v>
      </c>
      <c r="G412" s="14"/>
      <c r="H412" s="209">
        <v>28.559999999999999</v>
      </c>
      <c r="I412" s="210"/>
      <c r="J412" s="14"/>
      <c r="K412" s="14"/>
      <c r="L412" s="206"/>
      <c r="M412" s="211"/>
      <c r="N412" s="212"/>
      <c r="O412" s="212"/>
      <c r="P412" s="212"/>
      <c r="Q412" s="212"/>
      <c r="R412" s="212"/>
      <c r="S412" s="212"/>
      <c r="T412" s="213"/>
      <c r="U412" s="14"/>
      <c r="V412" s="14"/>
      <c r="W412" s="14"/>
      <c r="X412" s="14"/>
      <c r="Y412" s="14"/>
      <c r="Z412" s="14"/>
      <c r="AA412" s="14"/>
      <c r="AB412" s="14"/>
      <c r="AC412" s="14"/>
      <c r="AD412" s="14"/>
      <c r="AE412" s="14"/>
      <c r="AT412" s="207" t="s">
        <v>170</v>
      </c>
      <c r="AU412" s="207" t="s">
        <v>83</v>
      </c>
      <c r="AV412" s="14" t="s">
        <v>83</v>
      </c>
      <c r="AW412" s="14" t="s">
        <v>3</v>
      </c>
      <c r="AX412" s="14" t="s">
        <v>81</v>
      </c>
      <c r="AY412" s="207" t="s">
        <v>157</v>
      </c>
    </row>
    <row r="413" s="2" customFormat="1" ht="14.4" customHeight="1">
      <c r="A413" s="38"/>
      <c r="B413" s="179"/>
      <c r="C413" s="214" t="s">
        <v>515</v>
      </c>
      <c r="D413" s="214" t="s">
        <v>194</v>
      </c>
      <c r="E413" s="215" t="s">
        <v>516</v>
      </c>
      <c r="F413" s="216" t="s">
        <v>517</v>
      </c>
      <c r="G413" s="217" t="s">
        <v>261</v>
      </c>
      <c r="H413" s="218">
        <v>14.175000000000001</v>
      </c>
      <c r="I413" s="219"/>
      <c r="J413" s="220">
        <f>ROUND(I413*H413,2)</f>
        <v>0</v>
      </c>
      <c r="K413" s="216" t="s">
        <v>1</v>
      </c>
      <c r="L413" s="221"/>
      <c r="M413" s="222" t="s">
        <v>1</v>
      </c>
      <c r="N413" s="223" t="s">
        <v>40</v>
      </c>
      <c r="O413" s="77"/>
      <c r="P413" s="189">
        <f>O413*H413</f>
        <v>0</v>
      </c>
      <c r="Q413" s="189">
        <v>3.0000000000000001E-05</v>
      </c>
      <c r="R413" s="189">
        <f>Q413*H413</f>
        <v>0.00042525000000000001</v>
      </c>
      <c r="S413" s="189">
        <v>0</v>
      </c>
      <c r="T413" s="190">
        <f>S413*H413</f>
        <v>0</v>
      </c>
      <c r="U413" s="38"/>
      <c r="V413" s="38"/>
      <c r="W413" s="38"/>
      <c r="X413" s="38"/>
      <c r="Y413" s="38"/>
      <c r="Z413" s="38"/>
      <c r="AA413" s="38"/>
      <c r="AB413" s="38"/>
      <c r="AC413" s="38"/>
      <c r="AD413" s="38"/>
      <c r="AE413" s="38"/>
      <c r="AR413" s="191" t="s">
        <v>198</v>
      </c>
      <c r="AT413" s="191" t="s">
        <v>194</v>
      </c>
      <c r="AU413" s="191" t="s">
        <v>83</v>
      </c>
      <c r="AY413" s="19" t="s">
        <v>157</v>
      </c>
      <c r="BE413" s="192">
        <f>IF(N413="základní",J413,0)</f>
        <v>0</v>
      </c>
      <c r="BF413" s="192">
        <f>IF(N413="snížená",J413,0)</f>
        <v>0</v>
      </c>
      <c r="BG413" s="192">
        <f>IF(N413="zákl. přenesená",J413,0)</f>
        <v>0</v>
      </c>
      <c r="BH413" s="192">
        <f>IF(N413="sníž. přenesená",J413,0)</f>
        <v>0</v>
      </c>
      <c r="BI413" s="192">
        <f>IF(N413="nulová",J413,0)</f>
        <v>0</v>
      </c>
      <c r="BJ413" s="19" t="s">
        <v>81</v>
      </c>
      <c r="BK413" s="192">
        <f>ROUND(I413*H413,2)</f>
        <v>0</v>
      </c>
      <c r="BL413" s="19" t="s">
        <v>164</v>
      </c>
      <c r="BM413" s="191" t="s">
        <v>518</v>
      </c>
    </row>
    <row r="414" s="2" customFormat="1">
      <c r="A414" s="38"/>
      <c r="B414" s="39"/>
      <c r="C414" s="38"/>
      <c r="D414" s="193" t="s">
        <v>166</v>
      </c>
      <c r="E414" s="38"/>
      <c r="F414" s="194" t="s">
        <v>517</v>
      </c>
      <c r="G414" s="38"/>
      <c r="H414" s="38"/>
      <c r="I414" s="195"/>
      <c r="J414" s="38"/>
      <c r="K414" s="38"/>
      <c r="L414" s="39"/>
      <c r="M414" s="196"/>
      <c r="N414" s="197"/>
      <c r="O414" s="77"/>
      <c r="P414" s="77"/>
      <c r="Q414" s="77"/>
      <c r="R414" s="77"/>
      <c r="S414" s="77"/>
      <c r="T414" s="78"/>
      <c r="U414" s="38"/>
      <c r="V414" s="38"/>
      <c r="W414" s="38"/>
      <c r="X414" s="38"/>
      <c r="Y414" s="38"/>
      <c r="Z414" s="38"/>
      <c r="AA414" s="38"/>
      <c r="AB414" s="38"/>
      <c r="AC414" s="38"/>
      <c r="AD414" s="38"/>
      <c r="AE414" s="38"/>
      <c r="AT414" s="19" t="s">
        <v>166</v>
      </c>
      <c r="AU414" s="19" t="s">
        <v>83</v>
      </c>
    </row>
    <row r="415" s="14" customFormat="1">
      <c r="A415" s="14"/>
      <c r="B415" s="206"/>
      <c r="C415" s="14"/>
      <c r="D415" s="193" t="s">
        <v>170</v>
      </c>
      <c r="E415" s="14"/>
      <c r="F415" s="208" t="s">
        <v>519</v>
      </c>
      <c r="G415" s="14"/>
      <c r="H415" s="209">
        <v>14.175000000000001</v>
      </c>
      <c r="I415" s="210"/>
      <c r="J415" s="14"/>
      <c r="K415" s="14"/>
      <c r="L415" s="206"/>
      <c r="M415" s="211"/>
      <c r="N415" s="212"/>
      <c r="O415" s="212"/>
      <c r="P415" s="212"/>
      <c r="Q415" s="212"/>
      <c r="R415" s="212"/>
      <c r="S415" s="212"/>
      <c r="T415" s="213"/>
      <c r="U415" s="14"/>
      <c r="V415" s="14"/>
      <c r="W415" s="14"/>
      <c r="X415" s="14"/>
      <c r="Y415" s="14"/>
      <c r="Z415" s="14"/>
      <c r="AA415" s="14"/>
      <c r="AB415" s="14"/>
      <c r="AC415" s="14"/>
      <c r="AD415" s="14"/>
      <c r="AE415" s="14"/>
      <c r="AT415" s="207" t="s">
        <v>170</v>
      </c>
      <c r="AU415" s="207" t="s">
        <v>83</v>
      </c>
      <c r="AV415" s="14" t="s">
        <v>83</v>
      </c>
      <c r="AW415" s="14" t="s">
        <v>3</v>
      </c>
      <c r="AX415" s="14" t="s">
        <v>81</v>
      </c>
      <c r="AY415" s="207" t="s">
        <v>157</v>
      </c>
    </row>
    <row r="416" s="2" customFormat="1" ht="14.4" customHeight="1">
      <c r="A416" s="38"/>
      <c r="B416" s="179"/>
      <c r="C416" s="214" t="s">
        <v>520</v>
      </c>
      <c r="D416" s="214" t="s">
        <v>194</v>
      </c>
      <c r="E416" s="215" t="s">
        <v>521</v>
      </c>
      <c r="F416" s="216" t="s">
        <v>522</v>
      </c>
      <c r="G416" s="217" t="s">
        <v>261</v>
      </c>
      <c r="H416" s="218">
        <v>43.68</v>
      </c>
      <c r="I416" s="219"/>
      <c r="J416" s="220">
        <f>ROUND(I416*H416,2)</f>
        <v>0</v>
      </c>
      <c r="K416" s="216" t="s">
        <v>163</v>
      </c>
      <c r="L416" s="221"/>
      <c r="M416" s="222" t="s">
        <v>1</v>
      </c>
      <c r="N416" s="223" t="s">
        <v>40</v>
      </c>
      <c r="O416" s="77"/>
      <c r="P416" s="189">
        <f>O416*H416</f>
        <v>0</v>
      </c>
      <c r="Q416" s="189">
        <v>4.0000000000000003E-05</v>
      </c>
      <c r="R416" s="189">
        <f>Q416*H416</f>
        <v>0.0017472000000000002</v>
      </c>
      <c r="S416" s="189">
        <v>0</v>
      </c>
      <c r="T416" s="190">
        <f>S416*H416</f>
        <v>0</v>
      </c>
      <c r="U416" s="38"/>
      <c r="V416" s="38"/>
      <c r="W416" s="38"/>
      <c r="X416" s="38"/>
      <c r="Y416" s="38"/>
      <c r="Z416" s="38"/>
      <c r="AA416" s="38"/>
      <c r="AB416" s="38"/>
      <c r="AC416" s="38"/>
      <c r="AD416" s="38"/>
      <c r="AE416" s="38"/>
      <c r="AR416" s="191" t="s">
        <v>198</v>
      </c>
      <c r="AT416" s="191" t="s">
        <v>194</v>
      </c>
      <c r="AU416" s="191" t="s">
        <v>83</v>
      </c>
      <c r="AY416" s="19" t="s">
        <v>157</v>
      </c>
      <c r="BE416" s="192">
        <f>IF(N416="základní",J416,0)</f>
        <v>0</v>
      </c>
      <c r="BF416" s="192">
        <f>IF(N416="snížená",J416,0)</f>
        <v>0</v>
      </c>
      <c r="BG416" s="192">
        <f>IF(N416="zákl. přenesená",J416,0)</f>
        <v>0</v>
      </c>
      <c r="BH416" s="192">
        <f>IF(N416="sníž. přenesená",J416,0)</f>
        <v>0</v>
      </c>
      <c r="BI416" s="192">
        <f>IF(N416="nulová",J416,0)</f>
        <v>0</v>
      </c>
      <c r="BJ416" s="19" t="s">
        <v>81</v>
      </c>
      <c r="BK416" s="192">
        <f>ROUND(I416*H416,2)</f>
        <v>0</v>
      </c>
      <c r="BL416" s="19" t="s">
        <v>164</v>
      </c>
      <c r="BM416" s="191" t="s">
        <v>523</v>
      </c>
    </row>
    <row r="417" s="2" customFormat="1">
      <c r="A417" s="38"/>
      <c r="B417" s="39"/>
      <c r="C417" s="38"/>
      <c r="D417" s="193" t="s">
        <v>166</v>
      </c>
      <c r="E417" s="38"/>
      <c r="F417" s="194" t="s">
        <v>522</v>
      </c>
      <c r="G417" s="38"/>
      <c r="H417" s="38"/>
      <c r="I417" s="195"/>
      <c r="J417" s="38"/>
      <c r="K417" s="38"/>
      <c r="L417" s="39"/>
      <c r="M417" s="196"/>
      <c r="N417" s="197"/>
      <c r="O417" s="77"/>
      <c r="P417" s="77"/>
      <c r="Q417" s="77"/>
      <c r="R417" s="77"/>
      <c r="S417" s="77"/>
      <c r="T417" s="78"/>
      <c r="U417" s="38"/>
      <c r="V417" s="38"/>
      <c r="W417" s="38"/>
      <c r="X417" s="38"/>
      <c r="Y417" s="38"/>
      <c r="Z417" s="38"/>
      <c r="AA417" s="38"/>
      <c r="AB417" s="38"/>
      <c r="AC417" s="38"/>
      <c r="AD417" s="38"/>
      <c r="AE417" s="38"/>
      <c r="AT417" s="19" t="s">
        <v>166</v>
      </c>
      <c r="AU417" s="19" t="s">
        <v>83</v>
      </c>
    </row>
    <row r="418" s="14" customFormat="1">
      <c r="A418" s="14"/>
      <c r="B418" s="206"/>
      <c r="C418" s="14"/>
      <c r="D418" s="193" t="s">
        <v>170</v>
      </c>
      <c r="E418" s="14"/>
      <c r="F418" s="208" t="s">
        <v>524</v>
      </c>
      <c r="G418" s="14"/>
      <c r="H418" s="209">
        <v>43.68</v>
      </c>
      <c r="I418" s="210"/>
      <c r="J418" s="14"/>
      <c r="K418" s="14"/>
      <c r="L418" s="206"/>
      <c r="M418" s="211"/>
      <c r="N418" s="212"/>
      <c r="O418" s="212"/>
      <c r="P418" s="212"/>
      <c r="Q418" s="212"/>
      <c r="R418" s="212"/>
      <c r="S418" s="212"/>
      <c r="T418" s="213"/>
      <c r="U418" s="14"/>
      <c r="V418" s="14"/>
      <c r="W418" s="14"/>
      <c r="X418" s="14"/>
      <c r="Y418" s="14"/>
      <c r="Z418" s="14"/>
      <c r="AA418" s="14"/>
      <c r="AB418" s="14"/>
      <c r="AC418" s="14"/>
      <c r="AD418" s="14"/>
      <c r="AE418" s="14"/>
      <c r="AT418" s="207" t="s">
        <v>170</v>
      </c>
      <c r="AU418" s="207" t="s">
        <v>83</v>
      </c>
      <c r="AV418" s="14" t="s">
        <v>83</v>
      </c>
      <c r="AW418" s="14" t="s">
        <v>3</v>
      </c>
      <c r="AX418" s="14" t="s">
        <v>81</v>
      </c>
      <c r="AY418" s="207" t="s">
        <v>157</v>
      </c>
    </row>
    <row r="419" s="2" customFormat="1" ht="24.15" customHeight="1">
      <c r="A419" s="38"/>
      <c r="B419" s="179"/>
      <c r="C419" s="214" t="s">
        <v>525</v>
      </c>
      <c r="D419" s="214" t="s">
        <v>194</v>
      </c>
      <c r="E419" s="215" t="s">
        <v>526</v>
      </c>
      <c r="F419" s="216" t="s">
        <v>527</v>
      </c>
      <c r="G419" s="217" t="s">
        <v>261</v>
      </c>
      <c r="H419" s="218">
        <v>15.119999999999999</v>
      </c>
      <c r="I419" s="219"/>
      <c r="J419" s="220">
        <f>ROUND(I419*H419,2)</f>
        <v>0</v>
      </c>
      <c r="K419" s="216" t="s">
        <v>163</v>
      </c>
      <c r="L419" s="221"/>
      <c r="M419" s="222" t="s">
        <v>1</v>
      </c>
      <c r="N419" s="223" t="s">
        <v>40</v>
      </c>
      <c r="O419" s="77"/>
      <c r="P419" s="189">
        <f>O419*H419</f>
        <v>0</v>
      </c>
      <c r="Q419" s="189">
        <v>0.00029999999999999997</v>
      </c>
      <c r="R419" s="189">
        <f>Q419*H419</f>
        <v>0.0045359999999999992</v>
      </c>
      <c r="S419" s="189">
        <v>0</v>
      </c>
      <c r="T419" s="190">
        <f>S419*H419</f>
        <v>0</v>
      </c>
      <c r="U419" s="38"/>
      <c r="V419" s="38"/>
      <c r="W419" s="38"/>
      <c r="X419" s="38"/>
      <c r="Y419" s="38"/>
      <c r="Z419" s="38"/>
      <c r="AA419" s="38"/>
      <c r="AB419" s="38"/>
      <c r="AC419" s="38"/>
      <c r="AD419" s="38"/>
      <c r="AE419" s="38"/>
      <c r="AR419" s="191" t="s">
        <v>198</v>
      </c>
      <c r="AT419" s="191" t="s">
        <v>194</v>
      </c>
      <c r="AU419" s="191" t="s">
        <v>83</v>
      </c>
      <c r="AY419" s="19" t="s">
        <v>157</v>
      </c>
      <c r="BE419" s="192">
        <f>IF(N419="základní",J419,0)</f>
        <v>0</v>
      </c>
      <c r="BF419" s="192">
        <f>IF(N419="snížená",J419,0)</f>
        <v>0</v>
      </c>
      <c r="BG419" s="192">
        <f>IF(N419="zákl. přenesená",J419,0)</f>
        <v>0</v>
      </c>
      <c r="BH419" s="192">
        <f>IF(N419="sníž. přenesená",J419,0)</f>
        <v>0</v>
      </c>
      <c r="BI419" s="192">
        <f>IF(N419="nulová",J419,0)</f>
        <v>0</v>
      </c>
      <c r="BJ419" s="19" t="s">
        <v>81</v>
      </c>
      <c r="BK419" s="192">
        <f>ROUND(I419*H419,2)</f>
        <v>0</v>
      </c>
      <c r="BL419" s="19" t="s">
        <v>164</v>
      </c>
      <c r="BM419" s="191" t="s">
        <v>528</v>
      </c>
    </row>
    <row r="420" s="2" customFormat="1">
      <c r="A420" s="38"/>
      <c r="B420" s="39"/>
      <c r="C420" s="38"/>
      <c r="D420" s="193" t="s">
        <v>166</v>
      </c>
      <c r="E420" s="38"/>
      <c r="F420" s="194" t="s">
        <v>529</v>
      </c>
      <c r="G420" s="38"/>
      <c r="H420" s="38"/>
      <c r="I420" s="195"/>
      <c r="J420" s="38"/>
      <c r="K420" s="38"/>
      <c r="L420" s="39"/>
      <c r="M420" s="196"/>
      <c r="N420" s="197"/>
      <c r="O420" s="77"/>
      <c r="P420" s="77"/>
      <c r="Q420" s="77"/>
      <c r="R420" s="77"/>
      <c r="S420" s="77"/>
      <c r="T420" s="78"/>
      <c r="U420" s="38"/>
      <c r="V420" s="38"/>
      <c r="W420" s="38"/>
      <c r="X420" s="38"/>
      <c r="Y420" s="38"/>
      <c r="Z420" s="38"/>
      <c r="AA420" s="38"/>
      <c r="AB420" s="38"/>
      <c r="AC420" s="38"/>
      <c r="AD420" s="38"/>
      <c r="AE420" s="38"/>
      <c r="AT420" s="19" t="s">
        <v>166</v>
      </c>
      <c r="AU420" s="19" t="s">
        <v>83</v>
      </c>
    </row>
    <row r="421" s="14" customFormat="1">
      <c r="A421" s="14"/>
      <c r="B421" s="206"/>
      <c r="C421" s="14"/>
      <c r="D421" s="193" t="s">
        <v>170</v>
      </c>
      <c r="E421" s="14"/>
      <c r="F421" s="208" t="s">
        <v>530</v>
      </c>
      <c r="G421" s="14"/>
      <c r="H421" s="209">
        <v>15.119999999999999</v>
      </c>
      <c r="I421" s="210"/>
      <c r="J421" s="14"/>
      <c r="K421" s="14"/>
      <c r="L421" s="206"/>
      <c r="M421" s="211"/>
      <c r="N421" s="212"/>
      <c r="O421" s="212"/>
      <c r="P421" s="212"/>
      <c r="Q421" s="212"/>
      <c r="R421" s="212"/>
      <c r="S421" s="212"/>
      <c r="T421" s="213"/>
      <c r="U421" s="14"/>
      <c r="V421" s="14"/>
      <c r="W421" s="14"/>
      <c r="X421" s="14"/>
      <c r="Y421" s="14"/>
      <c r="Z421" s="14"/>
      <c r="AA421" s="14"/>
      <c r="AB421" s="14"/>
      <c r="AC421" s="14"/>
      <c r="AD421" s="14"/>
      <c r="AE421" s="14"/>
      <c r="AT421" s="207" t="s">
        <v>170</v>
      </c>
      <c r="AU421" s="207" t="s">
        <v>83</v>
      </c>
      <c r="AV421" s="14" t="s">
        <v>83</v>
      </c>
      <c r="AW421" s="14" t="s">
        <v>3</v>
      </c>
      <c r="AX421" s="14" t="s">
        <v>81</v>
      </c>
      <c r="AY421" s="207" t="s">
        <v>157</v>
      </c>
    </row>
    <row r="422" s="2" customFormat="1" ht="24.15" customHeight="1">
      <c r="A422" s="38"/>
      <c r="B422" s="179"/>
      <c r="C422" s="180" t="s">
        <v>531</v>
      </c>
      <c r="D422" s="180" t="s">
        <v>159</v>
      </c>
      <c r="E422" s="181" t="s">
        <v>532</v>
      </c>
      <c r="F422" s="182" t="s">
        <v>533</v>
      </c>
      <c r="G422" s="183" t="s">
        <v>162</v>
      </c>
      <c r="H422" s="184">
        <v>144.74600000000001</v>
      </c>
      <c r="I422" s="185"/>
      <c r="J422" s="186">
        <f>ROUND(I422*H422,2)</f>
        <v>0</v>
      </c>
      <c r="K422" s="182" t="s">
        <v>163</v>
      </c>
      <c r="L422" s="39"/>
      <c r="M422" s="187" t="s">
        <v>1</v>
      </c>
      <c r="N422" s="188" t="s">
        <v>40</v>
      </c>
      <c r="O422" s="77"/>
      <c r="P422" s="189">
        <f>O422*H422</f>
        <v>0</v>
      </c>
      <c r="Q422" s="189">
        <v>0.023630000000000002</v>
      </c>
      <c r="R422" s="189">
        <f>Q422*H422</f>
        <v>3.4203479800000003</v>
      </c>
      <c r="S422" s="189">
        <v>0</v>
      </c>
      <c r="T422" s="190">
        <f>S422*H422</f>
        <v>0</v>
      </c>
      <c r="U422" s="38"/>
      <c r="V422" s="38"/>
      <c r="W422" s="38"/>
      <c r="X422" s="38"/>
      <c r="Y422" s="38"/>
      <c r="Z422" s="38"/>
      <c r="AA422" s="38"/>
      <c r="AB422" s="38"/>
      <c r="AC422" s="38"/>
      <c r="AD422" s="38"/>
      <c r="AE422" s="38"/>
      <c r="AR422" s="191" t="s">
        <v>164</v>
      </c>
      <c r="AT422" s="191" t="s">
        <v>159</v>
      </c>
      <c r="AU422" s="191" t="s">
        <v>83</v>
      </c>
      <c r="AY422" s="19" t="s">
        <v>157</v>
      </c>
      <c r="BE422" s="192">
        <f>IF(N422="základní",J422,0)</f>
        <v>0</v>
      </c>
      <c r="BF422" s="192">
        <f>IF(N422="snížená",J422,0)</f>
        <v>0</v>
      </c>
      <c r="BG422" s="192">
        <f>IF(N422="zákl. přenesená",J422,0)</f>
        <v>0</v>
      </c>
      <c r="BH422" s="192">
        <f>IF(N422="sníž. přenesená",J422,0)</f>
        <v>0</v>
      </c>
      <c r="BI422" s="192">
        <f>IF(N422="nulová",J422,0)</f>
        <v>0</v>
      </c>
      <c r="BJ422" s="19" t="s">
        <v>81</v>
      </c>
      <c r="BK422" s="192">
        <f>ROUND(I422*H422,2)</f>
        <v>0</v>
      </c>
      <c r="BL422" s="19" t="s">
        <v>164</v>
      </c>
      <c r="BM422" s="191" t="s">
        <v>534</v>
      </c>
    </row>
    <row r="423" s="2" customFormat="1">
      <c r="A423" s="38"/>
      <c r="B423" s="39"/>
      <c r="C423" s="38"/>
      <c r="D423" s="193" t="s">
        <v>166</v>
      </c>
      <c r="E423" s="38"/>
      <c r="F423" s="194" t="s">
        <v>535</v>
      </c>
      <c r="G423" s="38"/>
      <c r="H423" s="38"/>
      <c r="I423" s="195"/>
      <c r="J423" s="38"/>
      <c r="K423" s="38"/>
      <c r="L423" s="39"/>
      <c r="M423" s="196"/>
      <c r="N423" s="197"/>
      <c r="O423" s="77"/>
      <c r="P423" s="77"/>
      <c r="Q423" s="77"/>
      <c r="R423" s="77"/>
      <c r="S423" s="77"/>
      <c r="T423" s="78"/>
      <c r="U423" s="38"/>
      <c r="V423" s="38"/>
      <c r="W423" s="38"/>
      <c r="X423" s="38"/>
      <c r="Y423" s="38"/>
      <c r="Z423" s="38"/>
      <c r="AA423" s="38"/>
      <c r="AB423" s="38"/>
      <c r="AC423" s="38"/>
      <c r="AD423" s="38"/>
      <c r="AE423" s="38"/>
      <c r="AT423" s="19" t="s">
        <v>166</v>
      </c>
      <c r="AU423" s="19" t="s">
        <v>83</v>
      </c>
    </row>
    <row r="424" s="13" customFormat="1">
      <c r="A424" s="13"/>
      <c r="B424" s="199"/>
      <c r="C424" s="13"/>
      <c r="D424" s="193" t="s">
        <v>170</v>
      </c>
      <c r="E424" s="200" t="s">
        <v>1</v>
      </c>
      <c r="F424" s="201" t="s">
        <v>536</v>
      </c>
      <c r="G424" s="13"/>
      <c r="H424" s="200" t="s">
        <v>1</v>
      </c>
      <c r="I424" s="202"/>
      <c r="J424" s="13"/>
      <c r="K424" s="13"/>
      <c r="L424" s="199"/>
      <c r="M424" s="203"/>
      <c r="N424" s="204"/>
      <c r="O424" s="204"/>
      <c r="P424" s="204"/>
      <c r="Q424" s="204"/>
      <c r="R424" s="204"/>
      <c r="S424" s="204"/>
      <c r="T424" s="205"/>
      <c r="U424" s="13"/>
      <c r="V424" s="13"/>
      <c r="W424" s="13"/>
      <c r="X424" s="13"/>
      <c r="Y424" s="13"/>
      <c r="Z424" s="13"/>
      <c r="AA424" s="13"/>
      <c r="AB424" s="13"/>
      <c r="AC424" s="13"/>
      <c r="AD424" s="13"/>
      <c r="AE424" s="13"/>
      <c r="AT424" s="200" t="s">
        <v>170</v>
      </c>
      <c r="AU424" s="200" t="s">
        <v>83</v>
      </c>
      <c r="AV424" s="13" t="s">
        <v>81</v>
      </c>
      <c r="AW424" s="13" t="s">
        <v>32</v>
      </c>
      <c r="AX424" s="13" t="s">
        <v>75</v>
      </c>
      <c r="AY424" s="200" t="s">
        <v>157</v>
      </c>
    </row>
    <row r="425" s="14" customFormat="1">
      <c r="A425" s="14"/>
      <c r="B425" s="206"/>
      <c r="C425" s="14"/>
      <c r="D425" s="193" t="s">
        <v>170</v>
      </c>
      <c r="E425" s="207" t="s">
        <v>1</v>
      </c>
      <c r="F425" s="208" t="s">
        <v>537</v>
      </c>
      <c r="G425" s="14"/>
      <c r="H425" s="209">
        <v>144.74600000000001</v>
      </c>
      <c r="I425" s="210"/>
      <c r="J425" s="14"/>
      <c r="K425" s="14"/>
      <c r="L425" s="206"/>
      <c r="M425" s="211"/>
      <c r="N425" s="212"/>
      <c r="O425" s="212"/>
      <c r="P425" s="212"/>
      <c r="Q425" s="212"/>
      <c r="R425" s="212"/>
      <c r="S425" s="212"/>
      <c r="T425" s="213"/>
      <c r="U425" s="14"/>
      <c r="V425" s="14"/>
      <c r="W425" s="14"/>
      <c r="X425" s="14"/>
      <c r="Y425" s="14"/>
      <c r="Z425" s="14"/>
      <c r="AA425" s="14"/>
      <c r="AB425" s="14"/>
      <c r="AC425" s="14"/>
      <c r="AD425" s="14"/>
      <c r="AE425" s="14"/>
      <c r="AT425" s="207" t="s">
        <v>170</v>
      </c>
      <c r="AU425" s="207" t="s">
        <v>83</v>
      </c>
      <c r="AV425" s="14" t="s">
        <v>83</v>
      </c>
      <c r="AW425" s="14" t="s">
        <v>32</v>
      </c>
      <c r="AX425" s="14" t="s">
        <v>81</v>
      </c>
      <c r="AY425" s="207" t="s">
        <v>157</v>
      </c>
    </row>
    <row r="426" s="2" customFormat="1" ht="24.15" customHeight="1">
      <c r="A426" s="38"/>
      <c r="B426" s="179"/>
      <c r="C426" s="180" t="s">
        <v>538</v>
      </c>
      <c r="D426" s="180" t="s">
        <v>159</v>
      </c>
      <c r="E426" s="181" t="s">
        <v>539</v>
      </c>
      <c r="F426" s="182" t="s">
        <v>540</v>
      </c>
      <c r="G426" s="183" t="s">
        <v>162</v>
      </c>
      <c r="H426" s="184">
        <v>434.238</v>
      </c>
      <c r="I426" s="185"/>
      <c r="J426" s="186">
        <f>ROUND(I426*H426,2)</f>
        <v>0</v>
      </c>
      <c r="K426" s="182" t="s">
        <v>163</v>
      </c>
      <c r="L426" s="39"/>
      <c r="M426" s="187" t="s">
        <v>1</v>
      </c>
      <c r="N426" s="188" t="s">
        <v>40</v>
      </c>
      <c r="O426" s="77"/>
      <c r="P426" s="189">
        <f>O426*H426</f>
        <v>0</v>
      </c>
      <c r="Q426" s="189">
        <v>0.0079000000000000008</v>
      </c>
      <c r="R426" s="189">
        <f>Q426*H426</f>
        <v>3.4304802000000003</v>
      </c>
      <c r="S426" s="189">
        <v>0</v>
      </c>
      <c r="T426" s="190">
        <f>S426*H426</f>
        <v>0</v>
      </c>
      <c r="U426" s="38"/>
      <c r="V426" s="38"/>
      <c r="W426" s="38"/>
      <c r="X426" s="38"/>
      <c r="Y426" s="38"/>
      <c r="Z426" s="38"/>
      <c r="AA426" s="38"/>
      <c r="AB426" s="38"/>
      <c r="AC426" s="38"/>
      <c r="AD426" s="38"/>
      <c r="AE426" s="38"/>
      <c r="AR426" s="191" t="s">
        <v>164</v>
      </c>
      <c r="AT426" s="191" t="s">
        <v>159</v>
      </c>
      <c r="AU426" s="191" t="s">
        <v>83</v>
      </c>
      <c r="AY426" s="19" t="s">
        <v>157</v>
      </c>
      <c r="BE426" s="192">
        <f>IF(N426="základní",J426,0)</f>
        <v>0</v>
      </c>
      <c r="BF426" s="192">
        <f>IF(N426="snížená",J426,0)</f>
        <v>0</v>
      </c>
      <c r="BG426" s="192">
        <f>IF(N426="zákl. přenesená",J426,0)</f>
        <v>0</v>
      </c>
      <c r="BH426" s="192">
        <f>IF(N426="sníž. přenesená",J426,0)</f>
        <v>0</v>
      </c>
      <c r="BI426" s="192">
        <f>IF(N426="nulová",J426,0)</f>
        <v>0</v>
      </c>
      <c r="BJ426" s="19" t="s">
        <v>81</v>
      </c>
      <c r="BK426" s="192">
        <f>ROUND(I426*H426,2)</f>
        <v>0</v>
      </c>
      <c r="BL426" s="19" t="s">
        <v>164</v>
      </c>
      <c r="BM426" s="191" t="s">
        <v>541</v>
      </c>
    </row>
    <row r="427" s="2" customFormat="1">
      <c r="A427" s="38"/>
      <c r="B427" s="39"/>
      <c r="C427" s="38"/>
      <c r="D427" s="193" t="s">
        <v>166</v>
      </c>
      <c r="E427" s="38"/>
      <c r="F427" s="194" t="s">
        <v>542</v>
      </c>
      <c r="G427" s="38"/>
      <c r="H427" s="38"/>
      <c r="I427" s="195"/>
      <c r="J427" s="38"/>
      <c r="K427" s="38"/>
      <c r="L427" s="39"/>
      <c r="M427" s="196"/>
      <c r="N427" s="197"/>
      <c r="O427" s="77"/>
      <c r="P427" s="77"/>
      <c r="Q427" s="77"/>
      <c r="R427" s="77"/>
      <c r="S427" s="77"/>
      <c r="T427" s="78"/>
      <c r="U427" s="38"/>
      <c r="V427" s="38"/>
      <c r="W427" s="38"/>
      <c r="X427" s="38"/>
      <c r="Y427" s="38"/>
      <c r="Z427" s="38"/>
      <c r="AA427" s="38"/>
      <c r="AB427" s="38"/>
      <c r="AC427" s="38"/>
      <c r="AD427" s="38"/>
      <c r="AE427" s="38"/>
      <c r="AT427" s="19" t="s">
        <v>166</v>
      </c>
      <c r="AU427" s="19" t="s">
        <v>83</v>
      </c>
    </row>
    <row r="428" s="14" customFormat="1">
      <c r="A428" s="14"/>
      <c r="B428" s="206"/>
      <c r="C428" s="14"/>
      <c r="D428" s="193" t="s">
        <v>170</v>
      </c>
      <c r="E428" s="14"/>
      <c r="F428" s="208" t="s">
        <v>543</v>
      </c>
      <c r="G428" s="14"/>
      <c r="H428" s="209">
        <v>434.238</v>
      </c>
      <c r="I428" s="210"/>
      <c r="J428" s="14"/>
      <c r="K428" s="14"/>
      <c r="L428" s="206"/>
      <c r="M428" s="211"/>
      <c r="N428" s="212"/>
      <c r="O428" s="212"/>
      <c r="P428" s="212"/>
      <c r="Q428" s="212"/>
      <c r="R428" s="212"/>
      <c r="S428" s="212"/>
      <c r="T428" s="213"/>
      <c r="U428" s="14"/>
      <c r="V428" s="14"/>
      <c r="W428" s="14"/>
      <c r="X428" s="14"/>
      <c r="Y428" s="14"/>
      <c r="Z428" s="14"/>
      <c r="AA428" s="14"/>
      <c r="AB428" s="14"/>
      <c r="AC428" s="14"/>
      <c r="AD428" s="14"/>
      <c r="AE428" s="14"/>
      <c r="AT428" s="207" t="s">
        <v>170</v>
      </c>
      <c r="AU428" s="207" t="s">
        <v>83</v>
      </c>
      <c r="AV428" s="14" t="s">
        <v>83</v>
      </c>
      <c r="AW428" s="14" t="s">
        <v>3</v>
      </c>
      <c r="AX428" s="14" t="s">
        <v>81</v>
      </c>
      <c r="AY428" s="207" t="s">
        <v>157</v>
      </c>
    </row>
    <row r="429" s="2" customFormat="1" ht="24.15" customHeight="1">
      <c r="A429" s="38"/>
      <c r="B429" s="179"/>
      <c r="C429" s="180" t="s">
        <v>544</v>
      </c>
      <c r="D429" s="180" t="s">
        <v>159</v>
      </c>
      <c r="E429" s="181" t="s">
        <v>545</v>
      </c>
      <c r="F429" s="182" t="s">
        <v>546</v>
      </c>
      <c r="G429" s="183" t="s">
        <v>162</v>
      </c>
      <c r="H429" s="184">
        <v>13.560000000000001</v>
      </c>
      <c r="I429" s="185"/>
      <c r="J429" s="186">
        <f>ROUND(I429*H429,2)</f>
        <v>0</v>
      </c>
      <c r="K429" s="182" t="s">
        <v>163</v>
      </c>
      <c r="L429" s="39"/>
      <c r="M429" s="187" t="s">
        <v>1</v>
      </c>
      <c r="N429" s="188" t="s">
        <v>40</v>
      </c>
      <c r="O429" s="77"/>
      <c r="P429" s="189">
        <f>O429*H429</f>
        <v>0</v>
      </c>
      <c r="Q429" s="189">
        <v>0.00628</v>
      </c>
      <c r="R429" s="189">
        <f>Q429*H429</f>
        <v>0.085156800000000005</v>
      </c>
      <c r="S429" s="189">
        <v>0</v>
      </c>
      <c r="T429" s="190">
        <f>S429*H429</f>
        <v>0</v>
      </c>
      <c r="U429" s="38"/>
      <c r="V429" s="38"/>
      <c r="W429" s="38"/>
      <c r="X429" s="38"/>
      <c r="Y429" s="38"/>
      <c r="Z429" s="38"/>
      <c r="AA429" s="38"/>
      <c r="AB429" s="38"/>
      <c r="AC429" s="38"/>
      <c r="AD429" s="38"/>
      <c r="AE429" s="38"/>
      <c r="AR429" s="191" t="s">
        <v>164</v>
      </c>
      <c r="AT429" s="191" t="s">
        <v>159</v>
      </c>
      <c r="AU429" s="191" t="s">
        <v>83</v>
      </c>
      <c r="AY429" s="19" t="s">
        <v>157</v>
      </c>
      <c r="BE429" s="192">
        <f>IF(N429="základní",J429,0)</f>
        <v>0</v>
      </c>
      <c r="BF429" s="192">
        <f>IF(N429="snížená",J429,0)</f>
        <v>0</v>
      </c>
      <c r="BG429" s="192">
        <f>IF(N429="zákl. přenesená",J429,0)</f>
        <v>0</v>
      </c>
      <c r="BH429" s="192">
        <f>IF(N429="sníž. přenesená",J429,0)</f>
        <v>0</v>
      </c>
      <c r="BI429" s="192">
        <f>IF(N429="nulová",J429,0)</f>
        <v>0</v>
      </c>
      <c r="BJ429" s="19" t="s">
        <v>81</v>
      </c>
      <c r="BK429" s="192">
        <f>ROUND(I429*H429,2)</f>
        <v>0</v>
      </c>
      <c r="BL429" s="19" t="s">
        <v>164</v>
      </c>
      <c r="BM429" s="191" t="s">
        <v>547</v>
      </c>
    </row>
    <row r="430" s="2" customFormat="1">
      <c r="A430" s="38"/>
      <c r="B430" s="39"/>
      <c r="C430" s="38"/>
      <c r="D430" s="193" t="s">
        <v>166</v>
      </c>
      <c r="E430" s="38"/>
      <c r="F430" s="194" t="s">
        <v>548</v>
      </c>
      <c r="G430" s="38"/>
      <c r="H430" s="38"/>
      <c r="I430" s="195"/>
      <c r="J430" s="38"/>
      <c r="K430" s="38"/>
      <c r="L430" s="39"/>
      <c r="M430" s="196"/>
      <c r="N430" s="197"/>
      <c r="O430" s="77"/>
      <c r="P430" s="77"/>
      <c r="Q430" s="77"/>
      <c r="R430" s="77"/>
      <c r="S430" s="77"/>
      <c r="T430" s="78"/>
      <c r="U430" s="38"/>
      <c r="V430" s="38"/>
      <c r="W430" s="38"/>
      <c r="X430" s="38"/>
      <c r="Y430" s="38"/>
      <c r="Z430" s="38"/>
      <c r="AA430" s="38"/>
      <c r="AB430" s="38"/>
      <c r="AC430" s="38"/>
      <c r="AD430" s="38"/>
      <c r="AE430" s="38"/>
      <c r="AT430" s="19" t="s">
        <v>166</v>
      </c>
      <c r="AU430" s="19" t="s">
        <v>83</v>
      </c>
    </row>
    <row r="431" s="2" customFormat="1">
      <c r="A431" s="38"/>
      <c r="B431" s="39"/>
      <c r="C431" s="38"/>
      <c r="D431" s="193" t="s">
        <v>168</v>
      </c>
      <c r="E431" s="38"/>
      <c r="F431" s="198" t="s">
        <v>380</v>
      </c>
      <c r="G431" s="38"/>
      <c r="H431" s="38"/>
      <c r="I431" s="195"/>
      <c r="J431" s="38"/>
      <c r="K431" s="38"/>
      <c r="L431" s="39"/>
      <c r="M431" s="196"/>
      <c r="N431" s="197"/>
      <c r="O431" s="77"/>
      <c r="P431" s="77"/>
      <c r="Q431" s="77"/>
      <c r="R431" s="77"/>
      <c r="S431" s="77"/>
      <c r="T431" s="78"/>
      <c r="U431" s="38"/>
      <c r="V431" s="38"/>
      <c r="W431" s="38"/>
      <c r="X431" s="38"/>
      <c r="Y431" s="38"/>
      <c r="Z431" s="38"/>
      <c r="AA431" s="38"/>
      <c r="AB431" s="38"/>
      <c r="AC431" s="38"/>
      <c r="AD431" s="38"/>
      <c r="AE431" s="38"/>
      <c r="AT431" s="19" t="s">
        <v>168</v>
      </c>
      <c r="AU431" s="19" t="s">
        <v>83</v>
      </c>
    </row>
    <row r="432" s="13" customFormat="1">
      <c r="A432" s="13"/>
      <c r="B432" s="199"/>
      <c r="C432" s="13"/>
      <c r="D432" s="193" t="s">
        <v>170</v>
      </c>
      <c r="E432" s="200" t="s">
        <v>1</v>
      </c>
      <c r="F432" s="201" t="s">
        <v>414</v>
      </c>
      <c r="G432" s="13"/>
      <c r="H432" s="200" t="s">
        <v>1</v>
      </c>
      <c r="I432" s="202"/>
      <c r="J432" s="13"/>
      <c r="K432" s="13"/>
      <c r="L432" s="199"/>
      <c r="M432" s="203"/>
      <c r="N432" s="204"/>
      <c r="O432" s="204"/>
      <c r="P432" s="204"/>
      <c r="Q432" s="204"/>
      <c r="R432" s="204"/>
      <c r="S432" s="204"/>
      <c r="T432" s="205"/>
      <c r="U432" s="13"/>
      <c r="V432" s="13"/>
      <c r="W432" s="13"/>
      <c r="X432" s="13"/>
      <c r="Y432" s="13"/>
      <c r="Z432" s="13"/>
      <c r="AA432" s="13"/>
      <c r="AB432" s="13"/>
      <c r="AC432" s="13"/>
      <c r="AD432" s="13"/>
      <c r="AE432" s="13"/>
      <c r="AT432" s="200" t="s">
        <v>170</v>
      </c>
      <c r="AU432" s="200" t="s">
        <v>83</v>
      </c>
      <c r="AV432" s="13" t="s">
        <v>81</v>
      </c>
      <c r="AW432" s="13" t="s">
        <v>32</v>
      </c>
      <c r="AX432" s="13" t="s">
        <v>75</v>
      </c>
      <c r="AY432" s="200" t="s">
        <v>157</v>
      </c>
    </row>
    <row r="433" s="14" customFormat="1">
      <c r="A433" s="14"/>
      <c r="B433" s="206"/>
      <c r="C433" s="14"/>
      <c r="D433" s="193" t="s">
        <v>170</v>
      </c>
      <c r="E433" s="207" t="s">
        <v>1</v>
      </c>
      <c r="F433" s="208" t="s">
        <v>415</v>
      </c>
      <c r="G433" s="14"/>
      <c r="H433" s="209">
        <v>13.512000000000001</v>
      </c>
      <c r="I433" s="210"/>
      <c r="J433" s="14"/>
      <c r="K433" s="14"/>
      <c r="L433" s="206"/>
      <c r="M433" s="211"/>
      <c r="N433" s="212"/>
      <c r="O433" s="212"/>
      <c r="P433" s="212"/>
      <c r="Q433" s="212"/>
      <c r="R433" s="212"/>
      <c r="S433" s="212"/>
      <c r="T433" s="213"/>
      <c r="U433" s="14"/>
      <c r="V433" s="14"/>
      <c r="W433" s="14"/>
      <c r="X433" s="14"/>
      <c r="Y433" s="14"/>
      <c r="Z433" s="14"/>
      <c r="AA433" s="14"/>
      <c r="AB433" s="14"/>
      <c r="AC433" s="14"/>
      <c r="AD433" s="14"/>
      <c r="AE433" s="14"/>
      <c r="AT433" s="207" t="s">
        <v>170</v>
      </c>
      <c r="AU433" s="207" t="s">
        <v>83</v>
      </c>
      <c r="AV433" s="14" t="s">
        <v>83</v>
      </c>
      <c r="AW433" s="14" t="s">
        <v>32</v>
      </c>
      <c r="AX433" s="14" t="s">
        <v>75</v>
      </c>
      <c r="AY433" s="207" t="s">
        <v>157</v>
      </c>
    </row>
    <row r="434" s="13" customFormat="1">
      <c r="A434" s="13"/>
      <c r="B434" s="199"/>
      <c r="C434" s="13"/>
      <c r="D434" s="193" t="s">
        <v>170</v>
      </c>
      <c r="E434" s="200" t="s">
        <v>1</v>
      </c>
      <c r="F434" s="201" t="s">
        <v>438</v>
      </c>
      <c r="G434" s="13"/>
      <c r="H434" s="200" t="s">
        <v>1</v>
      </c>
      <c r="I434" s="202"/>
      <c r="J434" s="13"/>
      <c r="K434" s="13"/>
      <c r="L434" s="199"/>
      <c r="M434" s="203"/>
      <c r="N434" s="204"/>
      <c r="O434" s="204"/>
      <c r="P434" s="204"/>
      <c r="Q434" s="204"/>
      <c r="R434" s="204"/>
      <c r="S434" s="204"/>
      <c r="T434" s="205"/>
      <c r="U434" s="13"/>
      <c r="V434" s="13"/>
      <c r="W434" s="13"/>
      <c r="X434" s="13"/>
      <c r="Y434" s="13"/>
      <c r="Z434" s="13"/>
      <c r="AA434" s="13"/>
      <c r="AB434" s="13"/>
      <c r="AC434" s="13"/>
      <c r="AD434" s="13"/>
      <c r="AE434" s="13"/>
      <c r="AT434" s="200" t="s">
        <v>170</v>
      </c>
      <c r="AU434" s="200" t="s">
        <v>83</v>
      </c>
      <c r="AV434" s="13" t="s">
        <v>81</v>
      </c>
      <c r="AW434" s="13" t="s">
        <v>32</v>
      </c>
      <c r="AX434" s="13" t="s">
        <v>75</v>
      </c>
      <c r="AY434" s="200" t="s">
        <v>157</v>
      </c>
    </row>
    <row r="435" s="14" customFormat="1">
      <c r="A435" s="14"/>
      <c r="B435" s="206"/>
      <c r="C435" s="14"/>
      <c r="D435" s="193" t="s">
        <v>170</v>
      </c>
      <c r="E435" s="207" t="s">
        <v>1</v>
      </c>
      <c r="F435" s="208" t="s">
        <v>449</v>
      </c>
      <c r="G435" s="14"/>
      <c r="H435" s="209">
        <v>0.048000000000000001</v>
      </c>
      <c r="I435" s="210"/>
      <c r="J435" s="14"/>
      <c r="K435" s="14"/>
      <c r="L435" s="206"/>
      <c r="M435" s="211"/>
      <c r="N435" s="212"/>
      <c r="O435" s="212"/>
      <c r="P435" s="212"/>
      <c r="Q435" s="212"/>
      <c r="R435" s="212"/>
      <c r="S435" s="212"/>
      <c r="T435" s="213"/>
      <c r="U435" s="14"/>
      <c r="V435" s="14"/>
      <c r="W435" s="14"/>
      <c r="X435" s="14"/>
      <c r="Y435" s="14"/>
      <c r="Z435" s="14"/>
      <c r="AA435" s="14"/>
      <c r="AB435" s="14"/>
      <c r="AC435" s="14"/>
      <c r="AD435" s="14"/>
      <c r="AE435" s="14"/>
      <c r="AT435" s="207" t="s">
        <v>170</v>
      </c>
      <c r="AU435" s="207" t="s">
        <v>83</v>
      </c>
      <c r="AV435" s="14" t="s">
        <v>83</v>
      </c>
      <c r="AW435" s="14" t="s">
        <v>32</v>
      </c>
      <c r="AX435" s="14" t="s">
        <v>75</v>
      </c>
      <c r="AY435" s="207" t="s">
        <v>157</v>
      </c>
    </row>
    <row r="436" s="15" customFormat="1">
      <c r="A436" s="15"/>
      <c r="B436" s="224"/>
      <c r="C436" s="15"/>
      <c r="D436" s="193" t="s">
        <v>170</v>
      </c>
      <c r="E436" s="225" t="s">
        <v>1</v>
      </c>
      <c r="F436" s="226" t="s">
        <v>227</v>
      </c>
      <c r="G436" s="15"/>
      <c r="H436" s="227">
        <v>13.560000000000001</v>
      </c>
      <c r="I436" s="228"/>
      <c r="J436" s="15"/>
      <c r="K436" s="15"/>
      <c r="L436" s="224"/>
      <c r="M436" s="229"/>
      <c r="N436" s="230"/>
      <c r="O436" s="230"/>
      <c r="P436" s="230"/>
      <c r="Q436" s="230"/>
      <c r="R436" s="230"/>
      <c r="S436" s="230"/>
      <c r="T436" s="231"/>
      <c r="U436" s="15"/>
      <c r="V436" s="15"/>
      <c r="W436" s="15"/>
      <c r="X436" s="15"/>
      <c r="Y436" s="15"/>
      <c r="Z436" s="15"/>
      <c r="AA436" s="15"/>
      <c r="AB436" s="15"/>
      <c r="AC436" s="15"/>
      <c r="AD436" s="15"/>
      <c r="AE436" s="15"/>
      <c r="AT436" s="225" t="s">
        <v>170</v>
      </c>
      <c r="AU436" s="225" t="s">
        <v>83</v>
      </c>
      <c r="AV436" s="15" t="s">
        <v>164</v>
      </c>
      <c r="AW436" s="15" t="s">
        <v>32</v>
      </c>
      <c r="AX436" s="15" t="s">
        <v>81</v>
      </c>
      <c r="AY436" s="225" t="s">
        <v>157</v>
      </c>
    </row>
    <row r="437" s="2" customFormat="1" ht="24.15" customHeight="1">
      <c r="A437" s="38"/>
      <c r="B437" s="179"/>
      <c r="C437" s="180" t="s">
        <v>549</v>
      </c>
      <c r="D437" s="180" t="s">
        <v>159</v>
      </c>
      <c r="E437" s="181" t="s">
        <v>550</v>
      </c>
      <c r="F437" s="182" t="s">
        <v>551</v>
      </c>
      <c r="G437" s="183" t="s">
        <v>162</v>
      </c>
      <c r="H437" s="184">
        <v>148.56700000000001</v>
      </c>
      <c r="I437" s="185"/>
      <c r="J437" s="186">
        <f>ROUND(I437*H437,2)</f>
        <v>0</v>
      </c>
      <c r="K437" s="182" t="s">
        <v>163</v>
      </c>
      <c r="L437" s="39"/>
      <c r="M437" s="187" t="s">
        <v>1</v>
      </c>
      <c r="N437" s="188" t="s">
        <v>40</v>
      </c>
      <c r="O437" s="77"/>
      <c r="P437" s="189">
        <f>O437*H437</f>
        <v>0</v>
      </c>
      <c r="Q437" s="189">
        <v>0.00348</v>
      </c>
      <c r="R437" s="189">
        <f>Q437*H437</f>
        <v>0.51701316000000008</v>
      </c>
      <c r="S437" s="189">
        <v>0</v>
      </c>
      <c r="T437" s="190">
        <f>S437*H437</f>
        <v>0</v>
      </c>
      <c r="U437" s="38"/>
      <c r="V437" s="38"/>
      <c r="W437" s="38"/>
      <c r="X437" s="38"/>
      <c r="Y437" s="38"/>
      <c r="Z437" s="38"/>
      <c r="AA437" s="38"/>
      <c r="AB437" s="38"/>
      <c r="AC437" s="38"/>
      <c r="AD437" s="38"/>
      <c r="AE437" s="38"/>
      <c r="AR437" s="191" t="s">
        <v>164</v>
      </c>
      <c r="AT437" s="191" t="s">
        <v>159</v>
      </c>
      <c r="AU437" s="191" t="s">
        <v>83</v>
      </c>
      <c r="AY437" s="19" t="s">
        <v>157</v>
      </c>
      <c r="BE437" s="192">
        <f>IF(N437="základní",J437,0)</f>
        <v>0</v>
      </c>
      <c r="BF437" s="192">
        <f>IF(N437="snížená",J437,0)</f>
        <v>0</v>
      </c>
      <c r="BG437" s="192">
        <f>IF(N437="zákl. přenesená",J437,0)</f>
        <v>0</v>
      </c>
      <c r="BH437" s="192">
        <f>IF(N437="sníž. přenesená",J437,0)</f>
        <v>0</v>
      </c>
      <c r="BI437" s="192">
        <f>IF(N437="nulová",J437,0)</f>
        <v>0</v>
      </c>
      <c r="BJ437" s="19" t="s">
        <v>81</v>
      </c>
      <c r="BK437" s="192">
        <f>ROUND(I437*H437,2)</f>
        <v>0</v>
      </c>
      <c r="BL437" s="19" t="s">
        <v>164</v>
      </c>
      <c r="BM437" s="191" t="s">
        <v>552</v>
      </c>
    </row>
    <row r="438" s="2" customFormat="1">
      <c r="A438" s="38"/>
      <c r="B438" s="39"/>
      <c r="C438" s="38"/>
      <c r="D438" s="193" t="s">
        <v>166</v>
      </c>
      <c r="E438" s="38"/>
      <c r="F438" s="194" t="s">
        <v>553</v>
      </c>
      <c r="G438" s="38"/>
      <c r="H438" s="38"/>
      <c r="I438" s="195"/>
      <c r="J438" s="38"/>
      <c r="K438" s="38"/>
      <c r="L438" s="39"/>
      <c r="M438" s="196"/>
      <c r="N438" s="197"/>
      <c r="O438" s="77"/>
      <c r="P438" s="77"/>
      <c r="Q438" s="77"/>
      <c r="R438" s="77"/>
      <c r="S438" s="77"/>
      <c r="T438" s="78"/>
      <c r="U438" s="38"/>
      <c r="V438" s="38"/>
      <c r="W438" s="38"/>
      <c r="X438" s="38"/>
      <c r="Y438" s="38"/>
      <c r="Z438" s="38"/>
      <c r="AA438" s="38"/>
      <c r="AB438" s="38"/>
      <c r="AC438" s="38"/>
      <c r="AD438" s="38"/>
      <c r="AE438" s="38"/>
      <c r="AT438" s="19" t="s">
        <v>166</v>
      </c>
      <c r="AU438" s="19" t="s">
        <v>83</v>
      </c>
    </row>
    <row r="439" s="2" customFormat="1">
      <c r="A439" s="38"/>
      <c r="B439" s="39"/>
      <c r="C439" s="38"/>
      <c r="D439" s="193" t="s">
        <v>168</v>
      </c>
      <c r="E439" s="38"/>
      <c r="F439" s="198" t="s">
        <v>380</v>
      </c>
      <c r="G439" s="38"/>
      <c r="H439" s="38"/>
      <c r="I439" s="195"/>
      <c r="J439" s="38"/>
      <c r="K439" s="38"/>
      <c r="L439" s="39"/>
      <c r="M439" s="196"/>
      <c r="N439" s="197"/>
      <c r="O439" s="77"/>
      <c r="P439" s="77"/>
      <c r="Q439" s="77"/>
      <c r="R439" s="77"/>
      <c r="S439" s="77"/>
      <c r="T439" s="78"/>
      <c r="U439" s="38"/>
      <c r="V439" s="38"/>
      <c r="W439" s="38"/>
      <c r="X439" s="38"/>
      <c r="Y439" s="38"/>
      <c r="Z439" s="38"/>
      <c r="AA439" s="38"/>
      <c r="AB439" s="38"/>
      <c r="AC439" s="38"/>
      <c r="AD439" s="38"/>
      <c r="AE439" s="38"/>
      <c r="AT439" s="19" t="s">
        <v>168</v>
      </c>
      <c r="AU439" s="19" t="s">
        <v>83</v>
      </c>
    </row>
    <row r="440" s="13" customFormat="1">
      <c r="A440" s="13"/>
      <c r="B440" s="199"/>
      <c r="C440" s="13"/>
      <c r="D440" s="193" t="s">
        <v>170</v>
      </c>
      <c r="E440" s="200" t="s">
        <v>1</v>
      </c>
      <c r="F440" s="201" t="s">
        <v>426</v>
      </c>
      <c r="G440" s="13"/>
      <c r="H440" s="200" t="s">
        <v>1</v>
      </c>
      <c r="I440" s="202"/>
      <c r="J440" s="13"/>
      <c r="K440" s="13"/>
      <c r="L440" s="199"/>
      <c r="M440" s="203"/>
      <c r="N440" s="204"/>
      <c r="O440" s="204"/>
      <c r="P440" s="204"/>
      <c r="Q440" s="204"/>
      <c r="R440" s="204"/>
      <c r="S440" s="204"/>
      <c r="T440" s="205"/>
      <c r="U440" s="13"/>
      <c r="V440" s="13"/>
      <c r="W440" s="13"/>
      <c r="X440" s="13"/>
      <c r="Y440" s="13"/>
      <c r="Z440" s="13"/>
      <c r="AA440" s="13"/>
      <c r="AB440" s="13"/>
      <c r="AC440" s="13"/>
      <c r="AD440" s="13"/>
      <c r="AE440" s="13"/>
      <c r="AT440" s="200" t="s">
        <v>170</v>
      </c>
      <c r="AU440" s="200" t="s">
        <v>83</v>
      </c>
      <c r="AV440" s="13" t="s">
        <v>81</v>
      </c>
      <c r="AW440" s="13" t="s">
        <v>32</v>
      </c>
      <c r="AX440" s="13" t="s">
        <v>75</v>
      </c>
      <c r="AY440" s="200" t="s">
        <v>157</v>
      </c>
    </row>
    <row r="441" s="14" customFormat="1">
      <c r="A441" s="14"/>
      <c r="B441" s="206"/>
      <c r="C441" s="14"/>
      <c r="D441" s="193" t="s">
        <v>170</v>
      </c>
      <c r="E441" s="207" t="s">
        <v>1</v>
      </c>
      <c r="F441" s="208" t="s">
        <v>427</v>
      </c>
      <c r="G441" s="14"/>
      <c r="H441" s="209">
        <v>41.112000000000002</v>
      </c>
      <c r="I441" s="210"/>
      <c r="J441" s="14"/>
      <c r="K441" s="14"/>
      <c r="L441" s="206"/>
      <c r="M441" s="211"/>
      <c r="N441" s="212"/>
      <c r="O441" s="212"/>
      <c r="P441" s="212"/>
      <c r="Q441" s="212"/>
      <c r="R441" s="212"/>
      <c r="S441" s="212"/>
      <c r="T441" s="213"/>
      <c r="U441" s="14"/>
      <c r="V441" s="14"/>
      <c r="W441" s="14"/>
      <c r="X441" s="14"/>
      <c r="Y441" s="14"/>
      <c r="Z441" s="14"/>
      <c r="AA441" s="14"/>
      <c r="AB441" s="14"/>
      <c r="AC441" s="14"/>
      <c r="AD441" s="14"/>
      <c r="AE441" s="14"/>
      <c r="AT441" s="207" t="s">
        <v>170</v>
      </c>
      <c r="AU441" s="207" t="s">
        <v>83</v>
      </c>
      <c r="AV441" s="14" t="s">
        <v>83</v>
      </c>
      <c r="AW441" s="14" t="s">
        <v>32</v>
      </c>
      <c r="AX441" s="14" t="s">
        <v>75</v>
      </c>
      <c r="AY441" s="207" t="s">
        <v>157</v>
      </c>
    </row>
    <row r="442" s="13" customFormat="1">
      <c r="A442" s="13"/>
      <c r="B442" s="199"/>
      <c r="C442" s="13"/>
      <c r="D442" s="193" t="s">
        <v>170</v>
      </c>
      <c r="E442" s="200" t="s">
        <v>1</v>
      </c>
      <c r="F442" s="201" t="s">
        <v>438</v>
      </c>
      <c r="G442" s="13"/>
      <c r="H442" s="200" t="s">
        <v>1</v>
      </c>
      <c r="I442" s="202"/>
      <c r="J442" s="13"/>
      <c r="K442" s="13"/>
      <c r="L442" s="199"/>
      <c r="M442" s="203"/>
      <c r="N442" s="204"/>
      <c r="O442" s="204"/>
      <c r="P442" s="204"/>
      <c r="Q442" s="204"/>
      <c r="R442" s="204"/>
      <c r="S442" s="204"/>
      <c r="T442" s="205"/>
      <c r="U442" s="13"/>
      <c r="V442" s="13"/>
      <c r="W442" s="13"/>
      <c r="X442" s="13"/>
      <c r="Y442" s="13"/>
      <c r="Z442" s="13"/>
      <c r="AA442" s="13"/>
      <c r="AB442" s="13"/>
      <c r="AC442" s="13"/>
      <c r="AD442" s="13"/>
      <c r="AE442" s="13"/>
      <c r="AT442" s="200" t="s">
        <v>170</v>
      </c>
      <c r="AU442" s="200" t="s">
        <v>83</v>
      </c>
      <c r="AV442" s="13" t="s">
        <v>81</v>
      </c>
      <c r="AW442" s="13" t="s">
        <v>32</v>
      </c>
      <c r="AX442" s="13" t="s">
        <v>75</v>
      </c>
      <c r="AY442" s="200" t="s">
        <v>157</v>
      </c>
    </row>
    <row r="443" s="14" customFormat="1">
      <c r="A443" s="14"/>
      <c r="B443" s="206"/>
      <c r="C443" s="14"/>
      <c r="D443" s="193" t="s">
        <v>170</v>
      </c>
      <c r="E443" s="207" t="s">
        <v>1</v>
      </c>
      <c r="F443" s="208" t="s">
        <v>448</v>
      </c>
      <c r="G443" s="14"/>
      <c r="H443" s="209">
        <v>0.28799999999999998</v>
      </c>
      <c r="I443" s="210"/>
      <c r="J443" s="14"/>
      <c r="K443" s="14"/>
      <c r="L443" s="206"/>
      <c r="M443" s="211"/>
      <c r="N443" s="212"/>
      <c r="O443" s="212"/>
      <c r="P443" s="212"/>
      <c r="Q443" s="212"/>
      <c r="R443" s="212"/>
      <c r="S443" s="212"/>
      <c r="T443" s="213"/>
      <c r="U443" s="14"/>
      <c r="V443" s="14"/>
      <c r="W443" s="14"/>
      <c r="X443" s="14"/>
      <c r="Y443" s="14"/>
      <c r="Z443" s="14"/>
      <c r="AA443" s="14"/>
      <c r="AB443" s="14"/>
      <c r="AC443" s="14"/>
      <c r="AD443" s="14"/>
      <c r="AE443" s="14"/>
      <c r="AT443" s="207" t="s">
        <v>170</v>
      </c>
      <c r="AU443" s="207" t="s">
        <v>83</v>
      </c>
      <c r="AV443" s="14" t="s">
        <v>83</v>
      </c>
      <c r="AW443" s="14" t="s">
        <v>32</v>
      </c>
      <c r="AX443" s="14" t="s">
        <v>75</v>
      </c>
      <c r="AY443" s="207" t="s">
        <v>157</v>
      </c>
    </row>
    <row r="444" s="13" customFormat="1">
      <c r="A444" s="13"/>
      <c r="B444" s="199"/>
      <c r="C444" s="13"/>
      <c r="D444" s="193" t="s">
        <v>170</v>
      </c>
      <c r="E444" s="200" t="s">
        <v>1</v>
      </c>
      <c r="F444" s="201" t="s">
        <v>554</v>
      </c>
      <c r="G444" s="13"/>
      <c r="H444" s="200" t="s">
        <v>1</v>
      </c>
      <c r="I444" s="202"/>
      <c r="J444" s="13"/>
      <c r="K444" s="13"/>
      <c r="L444" s="199"/>
      <c r="M444" s="203"/>
      <c r="N444" s="204"/>
      <c r="O444" s="204"/>
      <c r="P444" s="204"/>
      <c r="Q444" s="204"/>
      <c r="R444" s="204"/>
      <c r="S444" s="204"/>
      <c r="T444" s="205"/>
      <c r="U444" s="13"/>
      <c r="V444" s="13"/>
      <c r="W444" s="13"/>
      <c r="X444" s="13"/>
      <c r="Y444" s="13"/>
      <c r="Z444" s="13"/>
      <c r="AA444" s="13"/>
      <c r="AB444" s="13"/>
      <c r="AC444" s="13"/>
      <c r="AD444" s="13"/>
      <c r="AE444" s="13"/>
      <c r="AT444" s="200" t="s">
        <v>170</v>
      </c>
      <c r="AU444" s="200" t="s">
        <v>83</v>
      </c>
      <c r="AV444" s="13" t="s">
        <v>81</v>
      </c>
      <c r="AW444" s="13" t="s">
        <v>32</v>
      </c>
      <c r="AX444" s="13" t="s">
        <v>75</v>
      </c>
      <c r="AY444" s="200" t="s">
        <v>157</v>
      </c>
    </row>
    <row r="445" s="14" customFormat="1">
      <c r="A445" s="14"/>
      <c r="B445" s="206"/>
      <c r="C445" s="14"/>
      <c r="D445" s="193" t="s">
        <v>170</v>
      </c>
      <c r="E445" s="207" t="s">
        <v>1</v>
      </c>
      <c r="F445" s="208" t="s">
        <v>555</v>
      </c>
      <c r="G445" s="14"/>
      <c r="H445" s="209">
        <v>95.953999999999994</v>
      </c>
      <c r="I445" s="210"/>
      <c r="J445" s="14"/>
      <c r="K445" s="14"/>
      <c r="L445" s="206"/>
      <c r="M445" s="211"/>
      <c r="N445" s="212"/>
      <c r="O445" s="212"/>
      <c r="P445" s="212"/>
      <c r="Q445" s="212"/>
      <c r="R445" s="212"/>
      <c r="S445" s="212"/>
      <c r="T445" s="213"/>
      <c r="U445" s="14"/>
      <c r="V445" s="14"/>
      <c r="W445" s="14"/>
      <c r="X445" s="14"/>
      <c r="Y445" s="14"/>
      <c r="Z445" s="14"/>
      <c r="AA445" s="14"/>
      <c r="AB445" s="14"/>
      <c r="AC445" s="14"/>
      <c r="AD445" s="14"/>
      <c r="AE445" s="14"/>
      <c r="AT445" s="207" t="s">
        <v>170</v>
      </c>
      <c r="AU445" s="207" t="s">
        <v>83</v>
      </c>
      <c r="AV445" s="14" t="s">
        <v>83</v>
      </c>
      <c r="AW445" s="14" t="s">
        <v>32</v>
      </c>
      <c r="AX445" s="14" t="s">
        <v>75</v>
      </c>
      <c r="AY445" s="207" t="s">
        <v>157</v>
      </c>
    </row>
    <row r="446" s="13" customFormat="1">
      <c r="A446" s="13"/>
      <c r="B446" s="199"/>
      <c r="C446" s="13"/>
      <c r="D446" s="193" t="s">
        <v>170</v>
      </c>
      <c r="E446" s="200" t="s">
        <v>1</v>
      </c>
      <c r="F446" s="201" t="s">
        <v>556</v>
      </c>
      <c r="G446" s="13"/>
      <c r="H446" s="200" t="s">
        <v>1</v>
      </c>
      <c r="I446" s="202"/>
      <c r="J446" s="13"/>
      <c r="K446" s="13"/>
      <c r="L446" s="199"/>
      <c r="M446" s="203"/>
      <c r="N446" s="204"/>
      <c r="O446" s="204"/>
      <c r="P446" s="204"/>
      <c r="Q446" s="204"/>
      <c r="R446" s="204"/>
      <c r="S446" s="204"/>
      <c r="T446" s="205"/>
      <c r="U446" s="13"/>
      <c r="V446" s="13"/>
      <c r="W446" s="13"/>
      <c r="X446" s="13"/>
      <c r="Y446" s="13"/>
      <c r="Z446" s="13"/>
      <c r="AA446" s="13"/>
      <c r="AB446" s="13"/>
      <c r="AC446" s="13"/>
      <c r="AD446" s="13"/>
      <c r="AE446" s="13"/>
      <c r="AT446" s="200" t="s">
        <v>170</v>
      </c>
      <c r="AU446" s="200" t="s">
        <v>83</v>
      </c>
      <c r="AV446" s="13" t="s">
        <v>81</v>
      </c>
      <c r="AW446" s="13" t="s">
        <v>32</v>
      </c>
      <c r="AX446" s="13" t="s">
        <v>75</v>
      </c>
      <c r="AY446" s="200" t="s">
        <v>157</v>
      </c>
    </row>
    <row r="447" s="14" customFormat="1">
      <c r="A447" s="14"/>
      <c r="B447" s="206"/>
      <c r="C447" s="14"/>
      <c r="D447" s="193" t="s">
        <v>170</v>
      </c>
      <c r="E447" s="207" t="s">
        <v>1</v>
      </c>
      <c r="F447" s="208" t="s">
        <v>557</v>
      </c>
      <c r="G447" s="14"/>
      <c r="H447" s="209">
        <v>1.728</v>
      </c>
      <c r="I447" s="210"/>
      <c r="J447" s="14"/>
      <c r="K447" s="14"/>
      <c r="L447" s="206"/>
      <c r="M447" s="211"/>
      <c r="N447" s="212"/>
      <c r="O447" s="212"/>
      <c r="P447" s="212"/>
      <c r="Q447" s="212"/>
      <c r="R447" s="212"/>
      <c r="S447" s="212"/>
      <c r="T447" s="213"/>
      <c r="U447" s="14"/>
      <c r="V447" s="14"/>
      <c r="W447" s="14"/>
      <c r="X447" s="14"/>
      <c r="Y447" s="14"/>
      <c r="Z447" s="14"/>
      <c r="AA447" s="14"/>
      <c r="AB447" s="14"/>
      <c r="AC447" s="14"/>
      <c r="AD447" s="14"/>
      <c r="AE447" s="14"/>
      <c r="AT447" s="207" t="s">
        <v>170</v>
      </c>
      <c r="AU447" s="207" t="s">
        <v>83</v>
      </c>
      <c r="AV447" s="14" t="s">
        <v>83</v>
      </c>
      <c r="AW447" s="14" t="s">
        <v>32</v>
      </c>
      <c r="AX447" s="14" t="s">
        <v>75</v>
      </c>
      <c r="AY447" s="207" t="s">
        <v>157</v>
      </c>
    </row>
    <row r="448" s="14" customFormat="1">
      <c r="A448" s="14"/>
      <c r="B448" s="206"/>
      <c r="C448" s="14"/>
      <c r="D448" s="193" t="s">
        <v>170</v>
      </c>
      <c r="E448" s="207" t="s">
        <v>1</v>
      </c>
      <c r="F448" s="208" t="s">
        <v>558</v>
      </c>
      <c r="G448" s="14"/>
      <c r="H448" s="209">
        <v>1.216</v>
      </c>
      <c r="I448" s="210"/>
      <c r="J448" s="14"/>
      <c r="K448" s="14"/>
      <c r="L448" s="206"/>
      <c r="M448" s="211"/>
      <c r="N448" s="212"/>
      <c r="O448" s="212"/>
      <c r="P448" s="212"/>
      <c r="Q448" s="212"/>
      <c r="R448" s="212"/>
      <c r="S448" s="212"/>
      <c r="T448" s="213"/>
      <c r="U448" s="14"/>
      <c r="V448" s="14"/>
      <c r="W448" s="14"/>
      <c r="X448" s="14"/>
      <c r="Y448" s="14"/>
      <c r="Z448" s="14"/>
      <c r="AA448" s="14"/>
      <c r="AB448" s="14"/>
      <c r="AC448" s="14"/>
      <c r="AD448" s="14"/>
      <c r="AE448" s="14"/>
      <c r="AT448" s="207" t="s">
        <v>170</v>
      </c>
      <c r="AU448" s="207" t="s">
        <v>83</v>
      </c>
      <c r="AV448" s="14" t="s">
        <v>83</v>
      </c>
      <c r="AW448" s="14" t="s">
        <v>32</v>
      </c>
      <c r="AX448" s="14" t="s">
        <v>75</v>
      </c>
      <c r="AY448" s="207" t="s">
        <v>157</v>
      </c>
    </row>
    <row r="449" s="14" customFormat="1">
      <c r="A449" s="14"/>
      <c r="B449" s="206"/>
      <c r="C449" s="14"/>
      <c r="D449" s="193" t="s">
        <v>170</v>
      </c>
      <c r="E449" s="207" t="s">
        <v>1</v>
      </c>
      <c r="F449" s="208" t="s">
        <v>559</v>
      </c>
      <c r="G449" s="14"/>
      <c r="H449" s="209">
        <v>2.8799999999999999</v>
      </c>
      <c r="I449" s="210"/>
      <c r="J449" s="14"/>
      <c r="K449" s="14"/>
      <c r="L449" s="206"/>
      <c r="M449" s="211"/>
      <c r="N449" s="212"/>
      <c r="O449" s="212"/>
      <c r="P449" s="212"/>
      <c r="Q449" s="212"/>
      <c r="R449" s="212"/>
      <c r="S449" s="212"/>
      <c r="T449" s="213"/>
      <c r="U449" s="14"/>
      <c r="V449" s="14"/>
      <c r="W449" s="14"/>
      <c r="X449" s="14"/>
      <c r="Y449" s="14"/>
      <c r="Z449" s="14"/>
      <c r="AA449" s="14"/>
      <c r="AB449" s="14"/>
      <c r="AC449" s="14"/>
      <c r="AD449" s="14"/>
      <c r="AE449" s="14"/>
      <c r="AT449" s="207" t="s">
        <v>170</v>
      </c>
      <c r="AU449" s="207" t="s">
        <v>83</v>
      </c>
      <c r="AV449" s="14" t="s">
        <v>83</v>
      </c>
      <c r="AW449" s="14" t="s">
        <v>32</v>
      </c>
      <c r="AX449" s="14" t="s">
        <v>75</v>
      </c>
      <c r="AY449" s="207" t="s">
        <v>157</v>
      </c>
    </row>
    <row r="450" s="14" customFormat="1">
      <c r="A450" s="14"/>
      <c r="B450" s="206"/>
      <c r="C450" s="14"/>
      <c r="D450" s="193" t="s">
        <v>170</v>
      </c>
      <c r="E450" s="207" t="s">
        <v>1</v>
      </c>
      <c r="F450" s="208" t="s">
        <v>560</v>
      </c>
      <c r="G450" s="14"/>
      <c r="H450" s="209">
        <v>0.44800000000000001</v>
      </c>
      <c r="I450" s="210"/>
      <c r="J450" s="14"/>
      <c r="K450" s="14"/>
      <c r="L450" s="206"/>
      <c r="M450" s="211"/>
      <c r="N450" s="212"/>
      <c r="O450" s="212"/>
      <c r="P450" s="212"/>
      <c r="Q450" s="212"/>
      <c r="R450" s="212"/>
      <c r="S450" s="212"/>
      <c r="T450" s="213"/>
      <c r="U450" s="14"/>
      <c r="V450" s="14"/>
      <c r="W450" s="14"/>
      <c r="X450" s="14"/>
      <c r="Y450" s="14"/>
      <c r="Z450" s="14"/>
      <c r="AA450" s="14"/>
      <c r="AB450" s="14"/>
      <c r="AC450" s="14"/>
      <c r="AD450" s="14"/>
      <c r="AE450" s="14"/>
      <c r="AT450" s="207" t="s">
        <v>170</v>
      </c>
      <c r="AU450" s="207" t="s">
        <v>83</v>
      </c>
      <c r="AV450" s="14" t="s">
        <v>83</v>
      </c>
      <c r="AW450" s="14" t="s">
        <v>32</v>
      </c>
      <c r="AX450" s="14" t="s">
        <v>75</v>
      </c>
      <c r="AY450" s="207" t="s">
        <v>157</v>
      </c>
    </row>
    <row r="451" s="13" customFormat="1">
      <c r="A451" s="13"/>
      <c r="B451" s="199"/>
      <c r="C451" s="13"/>
      <c r="D451" s="193" t="s">
        <v>170</v>
      </c>
      <c r="E451" s="200" t="s">
        <v>1</v>
      </c>
      <c r="F451" s="201" t="s">
        <v>363</v>
      </c>
      <c r="G451" s="13"/>
      <c r="H451" s="200" t="s">
        <v>1</v>
      </c>
      <c r="I451" s="202"/>
      <c r="J451" s="13"/>
      <c r="K451" s="13"/>
      <c r="L451" s="199"/>
      <c r="M451" s="203"/>
      <c r="N451" s="204"/>
      <c r="O451" s="204"/>
      <c r="P451" s="204"/>
      <c r="Q451" s="204"/>
      <c r="R451" s="204"/>
      <c r="S451" s="204"/>
      <c r="T451" s="205"/>
      <c r="U451" s="13"/>
      <c r="V451" s="13"/>
      <c r="W451" s="13"/>
      <c r="X451" s="13"/>
      <c r="Y451" s="13"/>
      <c r="Z451" s="13"/>
      <c r="AA451" s="13"/>
      <c r="AB451" s="13"/>
      <c r="AC451" s="13"/>
      <c r="AD451" s="13"/>
      <c r="AE451" s="13"/>
      <c r="AT451" s="200" t="s">
        <v>170</v>
      </c>
      <c r="AU451" s="200" t="s">
        <v>83</v>
      </c>
      <c r="AV451" s="13" t="s">
        <v>81</v>
      </c>
      <c r="AW451" s="13" t="s">
        <v>32</v>
      </c>
      <c r="AX451" s="13" t="s">
        <v>75</v>
      </c>
      <c r="AY451" s="200" t="s">
        <v>157</v>
      </c>
    </row>
    <row r="452" s="14" customFormat="1">
      <c r="A452" s="14"/>
      <c r="B452" s="206"/>
      <c r="C452" s="14"/>
      <c r="D452" s="193" t="s">
        <v>170</v>
      </c>
      <c r="E452" s="207" t="s">
        <v>1</v>
      </c>
      <c r="F452" s="208" t="s">
        <v>561</v>
      </c>
      <c r="G452" s="14"/>
      <c r="H452" s="209">
        <v>4.9409999999999998</v>
      </c>
      <c r="I452" s="210"/>
      <c r="J452" s="14"/>
      <c r="K452" s="14"/>
      <c r="L452" s="206"/>
      <c r="M452" s="211"/>
      <c r="N452" s="212"/>
      <c r="O452" s="212"/>
      <c r="P452" s="212"/>
      <c r="Q452" s="212"/>
      <c r="R452" s="212"/>
      <c r="S452" s="212"/>
      <c r="T452" s="213"/>
      <c r="U452" s="14"/>
      <c r="V452" s="14"/>
      <c r="W452" s="14"/>
      <c r="X452" s="14"/>
      <c r="Y452" s="14"/>
      <c r="Z452" s="14"/>
      <c r="AA452" s="14"/>
      <c r="AB452" s="14"/>
      <c r="AC452" s="14"/>
      <c r="AD452" s="14"/>
      <c r="AE452" s="14"/>
      <c r="AT452" s="207" t="s">
        <v>170</v>
      </c>
      <c r="AU452" s="207" t="s">
        <v>83</v>
      </c>
      <c r="AV452" s="14" t="s">
        <v>83</v>
      </c>
      <c r="AW452" s="14" t="s">
        <v>32</v>
      </c>
      <c r="AX452" s="14" t="s">
        <v>75</v>
      </c>
      <c r="AY452" s="207" t="s">
        <v>157</v>
      </c>
    </row>
    <row r="453" s="15" customFormat="1">
      <c r="A453" s="15"/>
      <c r="B453" s="224"/>
      <c r="C453" s="15"/>
      <c r="D453" s="193" t="s">
        <v>170</v>
      </c>
      <c r="E453" s="225" t="s">
        <v>1</v>
      </c>
      <c r="F453" s="226" t="s">
        <v>227</v>
      </c>
      <c r="G453" s="15"/>
      <c r="H453" s="227">
        <v>148.56700000000001</v>
      </c>
      <c r="I453" s="228"/>
      <c r="J453" s="15"/>
      <c r="K453" s="15"/>
      <c r="L453" s="224"/>
      <c r="M453" s="229"/>
      <c r="N453" s="230"/>
      <c r="O453" s="230"/>
      <c r="P453" s="230"/>
      <c r="Q453" s="230"/>
      <c r="R453" s="230"/>
      <c r="S453" s="230"/>
      <c r="T453" s="231"/>
      <c r="U453" s="15"/>
      <c r="V453" s="15"/>
      <c r="W453" s="15"/>
      <c r="X453" s="15"/>
      <c r="Y453" s="15"/>
      <c r="Z453" s="15"/>
      <c r="AA453" s="15"/>
      <c r="AB453" s="15"/>
      <c r="AC453" s="15"/>
      <c r="AD453" s="15"/>
      <c r="AE453" s="15"/>
      <c r="AT453" s="225" t="s">
        <v>170</v>
      </c>
      <c r="AU453" s="225" t="s">
        <v>83</v>
      </c>
      <c r="AV453" s="15" t="s">
        <v>164</v>
      </c>
      <c r="AW453" s="15" t="s">
        <v>32</v>
      </c>
      <c r="AX453" s="15" t="s">
        <v>81</v>
      </c>
      <c r="AY453" s="225" t="s">
        <v>157</v>
      </c>
    </row>
    <row r="454" s="2" customFormat="1" ht="24.15" customHeight="1">
      <c r="A454" s="38"/>
      <c r="B454" s="179"/>
      <c r="C454" s="180" t="s">
        <v>562</v>
      </c>
      <c r="D454" s="180" t="s">
        <v>159</v>
      </c>
      <c r="E454" s="181" t="s">
        <v>563</v>
      </c>
      <c r="F454" s="182" t="s">
        <v>564</v>
      </c>
      <c r="G454" s="183" t="s">
        <v>162</v>
      </c>
      <c r="H454" s="184">
        <v>26.640000000000001</v>
      </c>
      <c r="I454" s="185"/>
      <c r="J454" s="186">
        <f>ROUND(I454*H454,2)</f>
        <v>0</v>
      </c>
      <c r="K454" s="182" t="s">
        <v>163</v>
      </c>
      <c r="L454" s="39"/>
      <c r="M454" s="187" t="s">
        <v>1</v>
      </c>
      <c r="N454" s="188" t="s">
        <v>40</v>
      </c>
      <c r="O454" s="77"/>
      <c r="P454" s="189">
        <f>O454*H454</f>
        <v>0</v>
      </c>
      <c r="Q454" s="189">
        <v>0.037999999999999999</v>
      </c>
      <c r="R454" s="189">
        <f>Q454*H454</f>
        <v>1.0123199999999999</v>
      </c>
      <c r="S454" s="189">
        <v>0</v>
      </c>
      <c r="T454" s="190">
        <f>S454*H454</f>
        <v>0</v>
      </c>
      <c r="U454" s="38"/>
      <c r="V454" s="38"/>
      <c r="W454" s="38"/>
      <c r="X454" s="38"/>
      <c r="Y454" s="38"/>
      <c r="Z454" s="38"/>
      <c r="AA454" s="38"/>
      <c r="AB454" s="38"/>
      <c r="AC454" s="38"/>
      <c r="AD454" s="38"/>
      <c r="AE454" s="38"/>
      <c r="AR454" s="191" t="s">
        <v>164</v>
      </c>
      <c r="AT454" s="191" t="s">
        <v>159</v>
      </c>
      <c r="AU454" s="191" t="s">
        <v>83</v>
      </c>
      <c r="AY454" s="19" t="s">
        <v>157</v>
      </c>
      <c r="BE454" s="192">
        <f>IF(N454="základní",J454,0)</f>
        <v>0</v>
      </c>
      <c r="BF454" s="192">
        <f>IF(N454="snížená",J454,0)</f>
        <v>0</v>
      </c>
      <c r="BG454" s="192">
        <f>IF(N454="zákl. přenesená",J454,0)</f>
        <v>0</v>
      </c>
      <c r="BH454" s="192">
        <f>IF(N454="sníž. přenesená",J454,0)</f>
        <v>0</v>
      </c>
      <c r="BI454" s="192">
        <f>IF(N454="nulová",J454,0)</f>
        <v>0</v>
      </c>
      <c r="BJ454" s="19" t="s">
        <v>81</v>
      </c>
      <c r="BK454" s="192">
        <f>ROUND(I454*H454,2)</f>
        <v>0</v>
      </c>
      <c r="BL454" s="19" t="s">
        <v>164</v>
      </c>
      <c r="BM454" s="191" t="s">
        <v>565</v>
      </c>
    </row>
    <row r="455" s="2" customFormat="1">
      <c r="A455" s="38"/>
      <c r="B455" s="39"/>
      <c r="C455" s="38"/>
      <c r="D455" s="193" t="s">
        <v>166</v>
      </c>
      <c r="E455" s="38"/>
      <c r="F455" s="194" t="s">
        <v>566</v>
      </c>
      <c r="G455" s="38"/>
      <c r="H455" s="38"/>
      <c r="I455" s="195"/>
      <c r="J455" s="38"/>
      <c r="K455" s="38"/>
      <c r="L455" s="39"/>
      <c r="M455" s="196"/>
      <c r="N455" s="197"/>
      <c r="O455" s="77"/>
      <c r="P455" s="77"/>
      <c r="Q455" s="77"/>
      <c r="R455" s="77"/>
      <c r="S455" s="77"/>
      <c r="T455" s="78"/>
      <c r="U455" s="38"/>
      <c r="V455" s="38"/>
      <c r="W455" s="38"/>
      <c r="X455" s="38"/>
      <c r="Y455" s="38"/>
      <c r="Z455" s="38"/>
      <c r="AA455" s="38"/>
      <c r="AB455" s="38"/>
      <c r="AC455" s="38"/>
      <c r="AD455" s="38"/>
      <c r="AE455" s="38"/>
      <c r="AT455" s="19" t="s">
        <v>166</v>
      </c>
      <c r="AU455" s="19" t="s">
        <v>83</v>
      </c>
    </row>
    <row r="456" s="2" customFormat="1">
      <c r="A456" s="38"/>
      <c r="B456" s="39"/>
      <c r="C456" s="38"/>
      <c r="D456" s="193" t="s">
        <v>168</v>
      </c>
      <c r="E456" s="38"/>
      <c r="F456" s="198" t="s">
        <v>169</v>
      </c>
      <c r="G456" s="38"/>
      <c r="H456" s="38"/>
      <c r="I456" s="195"/>
      <c r="J456" s="38"/>
      <c r="K456" s="38"/>
      <c r="L456" s="39"/>
      <c r="M456" s="196"/>
      <c r="N456" s="197"/>
      <c r="O456" s="77"/>
      <c r="P456" s="77"/>
      <c r="Q456" s="77"/>
      <c r="R456" s="77"/>
      <c r="S456" s="77"/>
      <c r="T456" s="78"/>
      <c r="U456" s="38"/>
      <c r="V456" s="38"/>
      <c r="W456" s="38"/>
      <c r="X456" s="38"/>
      <c r="Y456" s="38"/>
      <c r="Z456" s="38"/>
      <c r="AA456" s="38"/>
      <c r="AB456" s="38"/>
      <c r="AC456" s="38"/>
      <c r="AD456" s="38"/>
      <c r="AE456" s="38"/>
      <c r="AT456" s="19" t="s">
        <v>168</v>
      </c>
      <c r="AU456" s="19" t="s">
        <v>83</v>
      </c>
    </row>
    <row r="457" s="13" customFormat="1">
      <c r="A457" s="13"/>
      <c r="B457" s="199"/>
      <c r="C457" s="13"/>
      <c r="D457" s="193" t="s">
        <v>170</v>
      </c>
      <c r="E457" s="200" t="s">
        <v>1</v>
      </c>
      <c r="F457" s="201" t="s">
        <v>412</v>
      </c>
      <c r="G457" s="13"/>
      <c r="H457" s="200" t="s">
        <v>1</v>
      </c>
      <c r="I457" s="202"/>
      <c r="J457" s="13"/>
      <c r="K457" s="13"/>
      <c r="L457" s="199"/>
      <c r="M457" s="203"/>
      <c r="N457" s="204"/>
      <c r="O457" s="204"/>
      <c r="P457" s="204"/>
      <c r="Q457" s="204"/>
      <c r="R457" s="204"/>
      <c r="S457" s="204"/>
      <c r="T457" s="205"/>
      <c r="U457" s="13"/>
      <c r="V457" s="13"/>
      <c r="W457" s="13"/>
      <c r="X457" s="13"/>
      <c r="Y457" s="13"/>
      <c r="Z457" s="13"/>
      <c r="AA457" s="13"/>
      <c r="AB457" s="13"/>
      <c r="AC457" s="13"/>
      <c r="AD457" s="13"/>
      <c r="AE457" s="13"/>
      <c r="AT457" s="200" t="s">
        <v>170</v>
      </c>
      <c r="AU457" s="200" t="s">
        <v>83</v>
      </c>
      <c r="AV457" s="13" t="s">
        <v>81</v>
      </c>
      <c r="AW457" s="13" t="s">
        <v>32</v>
      </c>
      <c r="AX457" s="13" t="s">
        <v>75</v>
      </c>
      <c r="AY457" s="200" t="s">
        <v>157</v>
      </c>
    </row>
    <row r="458" s="14" customFormat="1">
      <c r="A458" s="14"/>
      <c r="B458" s="206"/>
      <c r="C458" s="14"/>
      <c r="D458" s="193" t="s">
        <v>170</v>
      </c>
      <c r="E458" s="207" t="s">
        <v>1</v>
      </c>
      <c r="F458" s="208" t="s">
        <v>567</v>
      </c>
      <c r="G458" s="14"/>
      <c r="H458" s="209">
        <v>26.640000000000001</v>
      </c>
      <c r="I458" s="210"/>
      <c r="J458" s="14"/>
      <c r="K458" s="14"/>
      <c r="L458" s="206"/>
      <c r="M458" s="211"/>
      <c r="N458" s="212"/>
      <c r="O458" s="212"/>
      <c r="P458" s="212"/>
      <c r="Q458" s="212"/>
      <c r="R458" s="212"/>
      <c r="S458" s="212"/>
      <c r="T458" s="213"/>
      <c r="U458" s="14"/>
      <c r="V458" s="14"/>
      <c r="W458" s="14"/>
      <c r="X458" s="14"/>
      <c r="Y458" s="14"/>
      <c r="Z458" s="14"/>
      <c r="AA458" s="14"/>
      <c r="AB458" s="14"/>
      <c r="AC458" s="14"/>
      <c r="AD458" s="14"/>
      <c r="AE458" s="14"/>
      <c r="AT458" s="207" t="s">
        <v>170</v>
      </c>
      <c r="AU458" s="207" t="s">
        <v>83</v>
      </c>
      <c r="AV458" s="14" t="s">
        <v>83</v>
      </c>
      <c r="AW458" s="14" t="s">
        <v>32</v>
      </c>
      <c r="AX458" s="14" t="s">
        <v>81</v>
      </c>
      <c r="AY458" s="207" t="s">
        <v>157</v>
      </c>
    </row>
    <row r="459" s="2" customFormat="1" ht="24.15" customHeight="1">
      <c r="A459" s="38"/>
      <c r="B459" s="179"/>
      <c r="C459" s="180" t="s">
        <v>568</v>
      </c>
      <c r="D459" s="180" t="s">
        <v>159</v>
      </c>
      <c r="E459" s="181" t="s">
        <v>569</v>
      </c>
      <c r="F459" s="182" t="s">
        <v>570</v>
      </c>
      <c r="G459" s="183" t="s">
        <v>162</v>
      </c>
      <c r="H459" s="184">
        <v>16.170000000000002</v>
      </c>
      <c r="I459" s="185"/>
      <c r="J459" s="186">
        <f>ROUND(I459*H459,2)</f>
        <v>0</v>
      </c>
      <c r="K459" s="182" t="s">
        <v>163</v>
      </c>
      <c r="L459" s="39"/>
      <c r="M459" s="187" t="s">
        <v>1</v>
      </c>
      <c r="N459" s="188" t="s">
        <v>40</v>
      </c>
      <c r="O459" s="77"/>
      <c r="P459" s="189">
        <f>O459*H459</f>
        <v>0</v>
      </c>
      <c r="Q459" s="189">
        <v>0</v>
      </c>
      <c r="R459" s="189">
        <f>Q459*H459</f>
        <v>0</v>
      </c>
      <c r="S459" s="189">
        <v>0</v>
      </c>
      <c r="T459" s="190">
        <f>S459*H459</f>
        <v>0</v>
      </c>
      <c r="U459" s="38"/>
      <c r="V459" s="38"/>
      <c r="W459" s="38"/>
      <c r="X459" s="38"/>
      <c r="Y459" s="38"/>
      <c r="Z459" s="38"/>
      <c r="AA459" s="38"/>
      <c r="AB459" s="38"/>
      <c r="AC459" s="38"/>
      <c r="AD459" s="38"/>
      <c r="AE459" s="38"/>
      <c r="AR459" s="191" t="s">
        <v>164</v>
      </c>
      <c r="AT459" s="191" t="s">
        <v>159</v>
      </c>
      <c r="AU459" s="191" t="s">
        <v>83</v>
      </c>
      <c r="AY459" s="19" t="s">
        <v>157</v>
      </c>
      <c r="BE459" s="192">
        <f>IF(N459="základní",J459,0)</f>
        <v>0</v>
      </c>
      <c r="BF459" s="192">
        <f>IF(N459="snížená",J459,0)</f>
        <v>0</v>
      </c>
      <c r="BG459" s="192">
        <f>IF(N459="zákl. přenesená",J459,0)</f>
        <v>0</v>
      </c>
      <c r="BH459" s="192">
        <f>IF(N459="sníž. přenesená",J459,0)</f>
        <v>0</v>
      </c>
      <c r="BI459" s="192">
        <f>IF(N459="nulová",J459,0)</f>
        <v>0</v>
      </c>
      <c r="BJ459" s="19" t="s">
        <v>81</v>
      </c>
      <c r="BK459" s="192">
        <f>ROUND(I459*H459,2)</f>
        <v>0</v>
      </c>
      <c r="BL459" s="19" t="s">
        <v>164</v>
      </c>
      <c r="BM459" s="191" t="s">
        <v>571</v>
      </c>
    </row>
    <row r="460" s="2" customFormat="1">
      <c r="A460" s="38"/>
      <c r="B460" s="39"/>
      <c r="C460" s="38"/>
      <c r="D460" s="193" t="s">
        <v>166</v>
      </c>
      <c r="E460" s="38"/>
      <c r="F460" s="194" t="s">
        <v>572</v>
      </c>
      <c r="G460" s="38"/>
      <c r="H460" s="38"/>
      <c r="I460" s="195"/>
      <c r="J460" s="38"/>
      <c r="K460" s="38"/>
      <c r="L460" s="39"/>
      <c r="M460" s="196"/>
      <c r="N460" s="197"/>
      <c r="O460" s="77"/>
      <c r="P460" s="77"/>
      <c r="Q460" s="77"/>
      <c r="R460" s="77"/>
      <c r="S460" s="77"/>
      <c r="T460" s="78"/>
      <c r="U460" s="38"/>
      <c r="V460" s="38"/>
      <c r="W460" s="38"/>
      <c r="X460" s="38"/>
      <c r="Y460" s="38"/>
      <c r="Z460" s="38"/>
      <c r="AA460" s="38"/>
      <c r="AB460" s="38"/>
      <c r="AC460" s="38"/>
      <c r="AD460" s="38"/>
      <c r="AE460" s="38"/>
      <c r="AT460" s="19" t="s">
        <v>166</v>
      </c>
      <c r="AU460" s="19" t="s">
        <v>83</v>
      </c>
    </row>
    <row r="461" s="14" customFormat="1">
      <c r="A461" s="14"/>
      <c r="B461" s="206"/>
      <c r="C461" s="14"/>
      <c r="D461" s="193" t="s">
        <v>170</v>
      </c>
      <c r="E461" s="207" t="s">
        <v>1</v>
      </c>
      <c r="F461" s="208" t="s">
        <v>573</v>
      </c>
      <c r="G461" s="14"/>
      <c r="H461" s="209">
        <v>7.875</v>
      </c>
      <c r="I461" s="210"/>
      <c r="J461" s="14"/>
      <c r="K461" s="14"/>
      <c r="L461" s="206"/>
      <c r="M461" s="211"/>
      <c r="N461" s="212"/>
      <c r="O461" s="212"/>
      <c r="P461" s="212"/>
      <c r="Q461" s="212"/>
      <c r="R461" s="212"/>
      <c r="S461" s="212"/>
      <c r="T461" s="213"/>
      <c r="U461" s="14"/>
      <c r="V461" s="14"/>
      <c r="W461" s="14"/>
      <c r="X461" s="14"/>
      <c r="Y461" s="14"/>
      <c r="Z461" s="14"/>
      <c r="AA461" s="14"/>
      <c r="AB461" s="14"/>
      <c r="AC461" s="14"/>
      <c r="AD461" s="14"/>
      <c r="AE461" s="14"/>
      <c r="AT461" s="207" t="s">
        <v>170</v>
      </c>
      <c r="AU461" s="207" t="s">
        <v>83</v>
      </c>
      <c r="AV461" s="14" t="s">
        <v>83</v>
      </c>
      <c r="AW461" s="14" t="s">
        <v>32</v>
      </c>
      <c r="AX461" s="14" t="s">
        <v>75</v>
      </c>
      <c r="AY461" s="207" t="s">
        <v>157</v>
      </c>
    </row>
    <row r="462" s="14" customFormat="1">
      <c r="A462" s="14"/>
      <c r="B462" s="206"/>
      <c r="C462" s="14"/>
      <c r="D462" s="193" t="s">
        <v>170</v>
      </c>
      <c r="E462" s="207" t="s">
        <v>1</v>
      </c>
      <c r="F462" s="208" t="s">
        <v>574</v>
      </c>
      <c r="G462" s="14"/>
      <c r="H462" s="209">
        <v>3.1200000000000001</v>
      </c>
      <c r="I462" s="210"/>
      <c r="J462" s="14"/>
      <c r="K462" s="14"/>
      <c r="L462" s="206"/>
      <c r="M462" s="211"/>
      <c r="N462" s="212"/>
      <c r="O462" s="212"/>
      <c r="P462" s="212"/>
      <c r="Q462" s="212"/>
      <c r="R462" s="212"/>
      <c r="S462" s="212"/>
      <c r="T462" s="213"/>
      <c r="U462" s="14"/>
      <c r="V462" s="14"/>
      <c r="W462" s="14"/>
      <c r="X462" s="14"/>
      <c r="Y462" s="14"/>
      <c r="Z462" s="14"/>
      <c r="AA462" s="14"/>
      <c r="AB462" s="14"/>
      <c r="AC462" s="14"/>
      <c r="AD462" s="14"/>
      <c r="AE462" s="14"/>
      <c r="AT462" s="207" t="s">
        <v>170</v>
      </c>
      <c r="AU462" s="207" t="s">
        <v>83</v>
      </c>
      <c r="AV462" s="14" t="s">
        <v>83</v>
      </c>
      <c r="AW462" s="14" t="s">
        <v>32</v>
      </c>
      <c r="AX462" s="14" t="s">
        <v>75</v>
      </c>
      <c r="AY462" s="207" t="s">
        <v>157</v>
      </c>
    </row>
    <row r="463" s="14" customFormat="1">
      <c r="A463" s="14"/>
      <c r="B463" s="206"/>
      <c r="C463" s="14"/>
      <c r="D463" s="193" t="s">
        <v>170</v>
      </c>
      <c r="E463" s="207" t="s">
        <v>1</v>
      </c>
      <c r="F463" s="208" t="s">
        <v>575</v>
      </c>
      <c r="G463" s="14"/>
      <c r="H463" s="209">
        <v>3.2400000000000002</v>
      </c>
      <c r="I463" s="210"/>
      <c r="J463" s="14"/>
      <c r="K463" s="14"/>
      <c r="L463" s="206"/>
      <c r="M463" s="211"/>
      <c r="N463" s="212"/>
      <c r="O463" s="212"/>
      <c r="P463" s="212"/>
      <c r="Q463" s="212"/>
      <c r="R463" s="212"/>
      <c r="S463" s="212"/>
      <c r="T463" s="213"/>
      <c r="U463" s="14"/>
      <c r="V463" s="14"/>
      <c r="W463" s="14"/>
      <c r="X463" s="14"/>
      <c r="Y463" s="14"/>
      <c r="Z463" s="14"/>
      <c r="AA463" s="14"/>
      <c r="AB463" s="14"/>
      <c r="AC463" s="14"/>
      <c r="AD463" s="14"/>
      <c r="AE463" s="14"/>
      <c r="AT463" s="207" t="s">
        <v>170</v>
      </c>
      <c r="AU463" s="207" t="s">
        <v>83</v>
      </c>
      <c r="AV463" s="14" t="s">
        <v>83</v>
      </c>
      <c r="AW463" s="14" t="s">
        <v>32</v>
      </c>
      <c r="AX463" s="14" t="s">
        <v>75</v>
      </c>
      <c r="AY463" s="207" t="s">
        <v>157</v>
      </c>
    </row>
    <row r="464" s="14" customFormat="1">
      <c r="A464" s="14"/>
      <c r="B464" s="206"/>
      <c r="C464" s="14"/>
      <c r="D464" s="193" t="s">
        <v>170</v>
      </c>
      <c r="E464" s="207" t="s">
        <v>1</v>
      </c>
      <c r="F464" s="208" t="s">
        <v>576</v>
      </c>
      <c r="G464" s="14"/>
      <c r="H464" s="209">
        <v>1.9350000000000001</v>
      </c>
      <c r="I464" s="210"/>
      <c r="J464" s="14"/>
      <c r="K464" s="14"/>
      <c r="L464" s="206"/>
      <c r="M464" s="211"/>
      <c r="N464" s="212"/>
      <c r="O464" s="212"/>
      <c r="P464" s="212"/>
      <c r="Q464" s="212"/>
      <c r="R464" s="212"/>
      <c r="S464" s="212"/>
      <c r="T464" s="213"/>
      <c r="U464" s="14"/>
      <c r="V464" s="14"/>
      <c r="W464" s="14"/>
      <c r="X464" s="14"/>
      <c r="Y464" s="14"/>
      <c r="Z464" s="14"/>
      <c r="AA464" s="14"/>
      <c r="AB464" s="14"/>
      <c r="AC464" s="14"/>
      <c r="AD464" s="14"/>
      <c r="AE464" s="14"/>
      <c r="AT464" s="207" t="s">
        <v>170</v>
      </c>
      <c r="AU464" s="207" t="s">
        <v>83</v>
      </c>
      <c r="AV464" s="14" t="s">
        <v>83</v>
      </c>
      <c r="AW464" s="14" t="s">
        <v>32</v>
      </c>
      <c r="AX464" s="14" t="s">
        <v>75</v>
      </c>
      <c r="AY464" s="207" t="s">
        <v>157</v>
      </c>
    </row>
    <row r="465" s="15" customFormat="1">
      <c r="A465" s="15"/>
      <c r="B465" s="224"/>
      <c r="C465" s="15"/>
      <c r="D465" s="193" t="s">
        <v>170</v>
      </c>
      <c r="E465" s="225" t="s">
        <v>1</v>
      </c>
      <c r="F465" s="226" t="s">
        <v>227</v>
      </c>
      <c r="G465" s="15"/>
      <c r="H465" s="227">
        <v>16.170000000000002</v>
      </c>
      <c r="I465" s="228"/>
      <c r="J465" s="15"/>
      <c r="K465" s="15"/>
      <c r="L465" s="224"/>
      <c r="M465" s="229"/>
      <c r="N465" s="230"/>
      <c r="O465" s="230"/>
      <c r="P465" s="230"/>
      <c r="Q465" s="230"/>
      <c r="R465" s="230"/>
      <c r="S465" s="230"/>
      <c r="T465" s="231"/>
      <c r="U465" s="15"/>
      <c r="V465" s="15"/>
      <c r="W465" s="15"/>
      <c r="X465" s="15"/>
      <c r="Y465" s="15"/>
      <c r="Z465" s="15"/>
      <c r="AA465" s="15"/>
      <c r="AB465" s="15"/>
      <c r="AC465" s="15"/>
      <c r="AD465" s="15"/>
      <c r="AE465" s="15"/>
      <c r="AT465" s="225" t="s">
        <v>170</v>
      </c>
      <c r="AU465" s="225" t="s">
        <v>83</v>
      </c>
      <c r="AV465" s="15" t="s">
        <v>164</v>
      </c>
      <c r="AW465" s="15" t="s">
        <v>32</v>
      </c>
      <c r="AX465" s="15" t="s">
        <v>81</v>
      </c>
      <c r="AY465" s="225" t="s">
        <v>157</v>
      </c>
    </row>
    <row r="466" s="2" customFormat="1" ht="14.4" customHeight="1">
      <c r="A466" s="38"/>
      <c r="B466" s="179"/>
      <c r="C466" s="180" t="s">
        <v>577</v>
      </c>
      <c r="D466" s="180" t="s">
        <v>159</v>
      </c>
      <c r="E466" s="181" t="s">
        <v>578</v>
      </c>
      <c r="F466" s="182" t="s">
        <v>579</v>
      </c>
      <c r="G466" s="183" t="s">
        <v>162</v>
      </c>
      <c r="H466" s="184">
        <v>171.386</v>
      </c>
      <c r="I466" s="185"/>
      <c r="J466" s="186">
        <f>ROUND(I466*H466,2)</f>
        <v>0</v>
      </c>
      <c r="K466" s="182" t="s">
        <v>163</v>
      </c>
      <c r="L466" s="39"/>
      <c r="M466" s="187" t="s">
        <v>1</v>
      </c>
      <c r="N466" s="188" t="s">
        <v>40</v>
      </c>
      <c r="O466" s="77"/>
      <c r="P466" s="189">
        <f>O466*H466</f>
        <v>0</v>
      </c>
      <c r="Q466" s="189">
        <v>0</v>
      </c>
      <c r="R466" s="189">
        <f>Q466*H466</f>
        <v>0</v>
      </c>
      <c r="S466" s="189">
        <v>0</v>
      </c>
      <c r="T466" s="190">
        <f>S466*H466</f>
        <v>0</v>
      </c>
      <c r="U466" s="38"/>
      <c r="V466" s="38"/>
      <c r="W466" s="38"/>
      <c r="X466" s="38"/>
      <c r="Y466" s="38"/>
      <c r="Z466" s="38"/>
      <c r="AA466" s="38"/>
      <c r="AB466" s="38"/>
      <c r="AC466" s="38"/>
      <c r="AD466" s="38"/>
      <c r="AE466" s="38"/>
      <c r="AR466" s="191" t="s">
        <v>164</v>
      </c>
      <c r="AT466" s="191" t="s">
        <v>159</v>
      </c>
      <c r="AU466" s="191" t="s">
        <v>83</v>
      </c>
      <c r="AY466" s="19" t="s">
        <v>157</v>
      </c>
      <c r="BE466" s="192">
        <f>IF(N466="základní",J466,0)</f>
        <v>0</v>
      </c>
      <c r="BF466" s="192">
        <f>IF(N466="snížená",J466,0)</f>
        <v>0</v>
      </c>
      <c r="BG466" s="192">
        <f>IF(N466="zákl. přenesená",J466,0)</f>
        <v>0</v>
      </c>
      <c r="BH466" s="192">
        <f>IF(N466="sníž. přenesená",J466,0)</f>
        <v>0</v>
      </c>
      <c r="BI466" s="192">
        <f>IF(N466="nulová",J466,0)</f>
        <v>0</v>
      </c>
      <c r="BJ466" s="19" t="s">
        <v>81</v>
      </c>
      <c r="BK466" s="192">
        <f>ROUND(I466*H466,2)</f>
        <v>0</v>
      </c>
      <c r="BL466" s="19" t="s">
        <v>164</v>
      </c>
      <c r="BM466" s="191" t="s">
        <v>580</v>
      </c>
    </row>
    <row r="467" s="2" customFormat="1">
      <c r="A467" s="38"/>
      <c r="B467" s="39"/>
      <c r="C467" s="38"/>
      <c r="D467" s="193" t="s">
        <v>166</v>
      </c>
      <c r="E467" s="38"/>
      <c r="F467" s="194" t="s">
        <v>581</v>
      </c>
      <c r="G467" s="38"/>
      <c r="H467" s="38"/>
      <c r="I467" s="195"/>
      <c r="J467" s="38"/>
      <c r="K467" s="38"/>
      <c r="L467" s="39"/>
      <c r="M467" s="196"/>
      <c r="N467" s="197"/>
      <c r="O467" s="77"/>
      <c r="P467" s="77"/>
      <c r="Q467" s="77"/>
      <c r="R467" s="77"/>
      <c r="S467" s="77"/>
      <c r="T467" s="78"/>
      <c r="U467" s="38"/>
      <c r="V467" s="38"/>
      <c r="W467" s="38"/>
      <c r="X467" s="38"/>
      <c r="Y467" s="38"/>
      <c r="Z467" s="38"/>
      <c r="AA467" s="38"/>
      <c r="AB467" s="38"/>
      <c r="AC467" s="38"/>
      <c r="AD467" s="38"/>
      <c r="AE467" s="38"/>
      <c r="AT467" s="19" t="s">
        <v>166</v>
      </c>
      <c r="AU467" s="19" t="s">
        <v>83</v>
      </c>
    </row>
    <row r="468" s="2" customFormat="1">
      <c r="A468" s="38"/>
      <c r="B468" s="39"/>
      <c r="C468" s="38"/>
      <c r="D468" s="193" t="s">
        <v>168</v>
      </c>
      <c r="E468" s="38"/>
      <c r="F468" s="198" t="s">
        <v>169</v>
      </c>
      <c r="G468" s="38"/>
      <c r="H468" s="38"/>
      <c r="I468" s="195"/>
      <c r="J468" s="38"/>
      <c r="K468" s="38"/>
      <c r="L468" s="39"/>
      <c r="M468" s="196"/>
      <c r="N468" s="197"/>
      <c r="O468" s="77"/>
      <c r="P468" s="77"/>
      <c r="Q468" s="77"/>
      <c r="R468" s="77"/>
      <c r="S468" s="77"/>
      <c r="T468" s="78"/>
      <c r="U468" s="38"/>
      <c r="V468" s="38"/>
      <c r="W468" s="38"/>
      <c r="X468" s="38"/>
      <c r="Y468" s="38"/>
      <c r="Z468" s="38"/>
      <c r="AA468" s="38"/>
      <c r="AB468" s="38"/>
      <c r="AC468" s="38"/>
      <c r="AD468" s="38"/>
      <c r="AE468" s="38"/>
      <c r="AT468" s="19" t="s">
        <v>168</v>
      </c>
      <c r="AU468" s="19" t="s">
        <v>83</v>
      </c>
    </row>
    <row r="469" s="13" customFormat="1">
      <c r="A469" s="13"/>
      <c r="B469" s="199"/>
      <c r="C469" s="13"/>
      <c r="D469" s="193" t="s">
        <v>170</v>
      </c>
      <c r="E469" s="200" t="s">
        <v>1</v>
      </c>
      <c r="F469" s="201" t="s">
        <v>582</v>
      </c>
      <c r="G469" s="13"/>
      <c r="H469" s="200" t="s">
        <v>1</v>
      </c>
      <c r="I469" s="202"/>
      <c r="J469" s="13"/>
      <c r="K469" s="13"/>
      <c r="L469" s="199"/>
      <c r="M469" s="203"/>
      <c r="N469" s="204"/>
      <c r="O469" s="204"/>
      <c r="P469" s="204"/>
      <c r="Q469" s="204"/>
      <c r="R469" s="204"/>
      <c r="S469" s="204"/>
      <c r="T469" s="205"/>
      <c r="U469" s="13"/>
      <c r="V469" s="13"/>
      <c r="W469" s="13"/>
      <c r="X469" s="13"/>
      <c r="Y469" s="13"/>
      <c r="Z469" s="13"/>
      <c r="AA469" s="13"/>
      <c r="AB469" s="13"/>
      <c r="AC469" s="13"/>
      <c r="AD469" s="13"/>
      <c r="AE469" s="13"/>
      <c r="AT469" s="200" t="s">
        <v>170</v>
      </c>
      <c r="AU469" s="200" t="s">
        <v>83</v>
      </c>
      <c r="AV469" s="13" t="s">
        <v>81</v>
      </c>
      <c r="AW469" s="13" t="s">
        <v>32</v>
      </c>
      <c r="AX469" s="13" t="s">
        <v>75</v>
      </c>
      <c r="AY469" s="200" t="s">
        <v>157</v>
      </c>
    </row>
    <row r="470" s="14" customFormat="1">
      <c r="A470" s="14"/>
      <c r="B470" s="206"/>
      <c r="C470" s="14"/>
      <c r="D470" s="193" t="s">
        <v>170</v>
      </c>
      <c r="E470" s="207" t="s">
        <v>1</v>
      </c>
      <c r="F470" s="208" t="s">
        <v>583</v>
      </c>
      <c r="G470" s="14"/>
      <c r="H470" s="209">
        <v>171.386</v>
      </c>
      <c r="I470" s="210"/>
      <c r="J470" s="14"/>
      <c r="K470" s="14"/>
      <c r="L470" s="206"/>
      <c r="M470" s="211"/>
      <c r="N470" s="212"/>
      <c r="O470" s="212"/>
      <c r="P470" s="212"/>
      <c r="Q470" s="212"/>
      <c r="R470" s="212"/>
      <c r="S470" s="212"/>
      <c r="T470" s="213"/>
      <c r="U470" s="14"/>
      <c r="V470" s="14"/>
      <c r="W470" s="14"/>
      <c r="X470" s="14"/>
      <c r="Y470" s="14"/>
      <c r="Z470" s="14"/>
      <c r="AA470" s="14"/>
      <c r="AB470" s="14"/>
      <c r="AC470" s="14"/>
      <c r="AD470" s="14"/>
      <c r="AE470" s="14"/>
      <c r="AT470" s="207" t="s">
        <v>170</v>
      </c>
      <c r="AU470" s="207" t="s">
        <v>83</v>
      </c>
      <c r="AV470" s="14" t="s">
        <v>83</v>
      </c>
      <c r="AW470" s="14" t="s">
        <v>32</v>
      </c>
      <c r="AX470" s="14" t="s">
        <v>81</v>
      </c>
      <c r="AY470" s="207" t="s">
        <v>157</v>
      </c>
    </row>
    <row r="471" s="2" customFormat="1" ht="24.15" customHeight="1">
      <c r="A471" s="38"/>
      <c r="B471" s="179"/>
      <c r="C471" s="180" t="s">
        <v>584</v>
      </c>
      <c r="D471" s="180" t="s">
        <v>159</v>
      </c>
      <c r="E471" s="181" t="s">
        <v>585</v>
      </c>
      <c r="F471" s="182" t="s">
        <v>586</v>
      </c>
      <c r="G471" s="183" t="s">
        <v>175</v>
      </c>
      <c r="H471" s="184">
        <v>0.80000000000000004</v>
      </c>
      <c r="I471" s="185"/>
      <c r="J471" s="186">
        <f>ROUND(I471*H471,2)</f>
        <v>0</v>
      </c>
      <c r="K471" s="182" t="s">
        <v>163</v>
      </c>
      <c r="L471" s="39"/>
      <c r="M471" s="187" t="s">
        <v>1</v>
      </c>
      <c r="N471" s="188" t="s">
        <v>40</v>
      </c>
      <c r="O471" s="77"/>
      <c r="P471" s="189">
        <f>O471*H471</f>
        <v>0</v>
      </c>
      <c r="Q471" s="189">
        <v>2.45329</v>
      </c>
      <c r="R471" s="189">
        <f>Q471*H471</f>
        <v>1.9626320000000002</v>
      </c>
      <c r="S471" s="189">
        <v>0</v>
      </c>
      <c r="T471" s="190">
        <f>S471*H471</f>
        <v>0</v>
      </c>
      <c r="U471" s="38"/>
      <c r="V471" s="38"/>
      <c r="W471" s="38"/>
      <c r="X471" s="38"/>
      <c r="Y471" s="38"/>
      <c r="Z471" s="38"/>
      <c r="AA471" s="38"/>
      <c r="AB471" s="38"/>
      <c r="AC471" s="38"/>
      <c r="AD471" s="38"/>
      <c r="AE471" s="38"/>
      <c r="AR471" s="191" t="s">
        <v>164</v>
      </c>
      <c r="AT471" s="191" t="s">
        <v>159</v>
      </c>
      <c r="AU471" s="191" t="s">
        <v>83</v>
      </c>
      <c r="AY471" s="19" t="s">
        <v>157</v>
      </c>
      <c r="BE471" s="192">
        <f>IF(N471="základní",J471,0)</f>
        <v>0</v>
      </c>
      <c r="BF471" s="192">
        <f>IF(N471="snížená",J471,0)</f>
        <v>0</v>
      </c>
      <c r="BG471" s="192">
        <f>IF(N471="zákl. přenesená",J471,0)</f>
        <v>0</v>
      </c>
      <c r="BH471" s="192">
        <f>IF(N471="sníž. přenesená",J471,0)</f>
        <v>0</v>
      </c>
      <c r="BI471" s="192">
        <f>IF(N471="nulová",J471,0)</f>
        <v>0</v>
      </c>
      <c r="BJ471" s="19" t="s">
        <v>81</v>
      </c>
      <c r="BK471" s="192">
        <f>ROUND(I471*H471,2)</f>
        <v>0</v>
      </c>
      <c r="BL471" s="19" t="s">
        <v>164</v>
      </c>
      <c r="BM471" s="191" t="s">
        <v>587</v>
      </c>
    </row>
    <row r="472" s="2" customFormat="1">
      <c r="A472" s="38"/>
      <c r="B472" s="39"/>
      <c r="C472" s="38"/>
      <c r="D472" s="193" t="s">
        <v>166</v>
      </c>
      <c r="E472" s="38"/>
      <c r="F472" s="194" t="s">
        <v>588</v>
      </c>
      <c r="G472" s="38"/>
      <c r="H472" s="38"/>
      <c r="I472" s="195"/>
      <c r="J472" s="38"/>
      <c r="K472" s="38"/>
      <c r="L472" s="39"/>
      <c r="M472" s="196"/>
      <c r="N472" s="197"/>
      <c r="O472" s="77"/>
      <c r="P472" s="77"/>
      <c r="Q472" s="77"/>
      <c r="R472" s="77"/>
      <c r="S472" s="77"/>
      <c r="T472" s="78"/>
      <c r="U472" s="38"/>
      <c r="V472" s="38"/>
      <c r="W472" s="38"/>
      <c r="X472" s="38"/>
      <c r="Y472" s="38"/>
      <c r="Z472" s="38"/>
      <c r="AA472" s="38"/>
      <c r="AB472" s="38"/>
      <c r="AC472" s="38"/>
      <c r="AD472" s="38"/>
      <c r="AE472" s="38"/>
      <c r="AT472" s="19" t="s">
        <v>166</v>
      </c>
      <c r="AU472" s="19" t="s">
        <v>83</v>
      </c>
    </row>
    <row r="473" s="2" customFormat="1">
      <c r="A473" s="38"/>
      <c r="B473" s="39"/>
      <c r="C473" s="38"/>
      <c r="D473" s="193" t="s">
        <v>168</v>
      </c>
      <c r="E473" s="38"/>
      <c r="F473" s="198" t="s">
        <v>169</v>
      </c>
      <c r="G473" s="38"/>
      <c r="H473" s="38"/>
      <c r="I473" s="195"/>
      <c r="J473" s="38"/>
      <c r="K473" s="38"/>
      <c r="L473" s="39"/>
      <c r="M473" s="196"/>
      <c r="N473" s="197"/>
      <c r="O473" s="77"/>
      <c r="P473" s="77"/>
      <c r="Q473" s="77"/>
      <c r="R473" s="77"/>
      <c r="S473" s="77"/>
      <c r="T473" s="78"/>
      <c r="U473" s="38"/>
      <c r="V473" s="38"/>
      <c r="W473" s="38"/>
      <c r="X473" s="38"/>
      <c r="Y473" s="38"/>
      <c r="Z473" s="38"/>
      <c r="AA473" s="38"/>
      <c r="AB473" s="38"/>
      <c r="AC473" s="38"/>
      <c r="AD473" s="38"/>
      <c r="AE473" s="38"/>
      <c r="AT473" s="19" t="s">
        <v>168</v>
      </c>
      <c r="AU473" s="19" t="s">
        <v>83</v>
      </c>
    </row>
    <row r="474" s="13" customFormat="1">
      <c r="A474" s="13"/>
      <c r="B474" s="199"/>
      <c r="C474" s="13"/>
      <c r="D474" s="193" t="s">
        <v>170</v>
      </c>
      <c r="E474" s="200" t="s">
        <v>1</v>
      </c>
      <c r="F474" s="201" t="s">
        <v>208</v>
      </c>
      <c r="G474" s="13"/>
      <c r="H474" s="200" t="s">
        <v>1</v>
      </c>
      <c r="I474" s="202"/>
      <c r="J474" s="13"/>
      <c r="K474" s="13"/>
      <c r="L474" s="199"/>
      <c r="M474" s="203"/>
      <c r="N474" s="204"/>
      <c r="O474" s="204"/>
      <c r="P474" s="204"/>
      <c r="Q474" s="204"/>
      <c r="R474" s="204"/>
      <c r="S474" s="204"/>
      <c r="T474" s="205"/>
      <c r="U474" s="13"/>
      <c r="V474" s="13"/>
      <c r="W474" s="13"/>
      <c r="X474" s="13"/>
      <c r="Y474" s="13"/>
      <c r="Z474" s="13"/>
      <c r="AA474" s="13"/>
      <c r="AB474" s="13"/>
      <c r="AC474" s="13"/>
      <c r="AD474" s="13"/>
      <c r="AE474" s="13"/>
      <c r="AT474" s="200" t="s">
        <v>170</v>
      </c>
      <c r="AU474" s="200" t="s">
        <v>83</v>
      </c>
      <c r="AV474" s="13" t="s">
        <v>81</v>
      </c>
      <c r="AW474" s="13" t="s">
        <v>32</v>
      </c>
      <c r="AX474" s="13" t="s">
        <v>75</v>
      </c>
      <c r="AY474" s="200" t="s">
        <v>157</v>
      </c>
    </row>
    <row r="475" s="14" customFormat="1">
      <c r="A475" s="14"/>
      <c r="B475" s="206"/>
      <c r="C475" s="14"/>
      <c r="D475" s="193" t="s">
        <v>170</v>
      </c>
      <c r="E475" s="207" t="s">
        <v>1</v>
      </c>
      <c r="F475" s="208" t="s">
        <v>209</v>
      </c>
      <c r="G475" s="14"/>
      <c r="H475" s="209">
        <v>0.80000000000000004</v>
      </c>
      <c r="I475" s="210"/>
      <c r="J475" s="14"/>
      <c r="K475" s="14"/>
      <c r="L475" s="206"/>
      <c r="M475" s="211"/>
      <c r="N475" s="212"/>
      <c r="O475" s="212"/>
      <c r="P475" s="212"/>
      <c r="Q475" s="212"/>
      <c r="R475" s="212"/>
      <c r="S475" s="212"/>
      <c r="T475" s="213"/>
      <c r="U475" s="14"/>
      <c r="V475" s="14"/>
      <c r="W475" s="14"/>
      <c r="X475" s="14"/>
      <c r="Y475" s="14"/>
      <c r="Z475" s="14"/>
      <c r="AA475" s="14"/>
      <c r="AB475" s="14"/>
      <c r="AC475" s="14"/>
      <c r="AD475" s="14"/>
      <c r="AE475" s="14"/>
      <c r="AT475" s="207" t="s">
        <v>170</v>
      </c>
      <c r="AU475" s="207" t="s">
        <v>83</v>
      </c>
      <c r="AV475" s="14" t="s">
        <v>83</v>
      </c>
      <c r="AW475" s="14" t="s">
        <v>32</v>
      </c>
      <c r="AX475" s="14" t="s">
        <v>81</v>
      </c>
      <c r="AY475" s="207" t="s">
        <v>157</v>
      </c>
    </row>
    <row r="476" s="2" customFormat="1" ht="24.15" customHeight="1">
      <c r="A476" s="38"/>
      <c r="B476" s="179"/>
      <c r="C476" s="180" t="s">
        <v>589</v>
      </c>
      <c r="D476" s="180" t="s">
        <v>159</v>
      </c>
      <c r="E476" s="181" t="s">
        <v>590</v>
      </c>
      <c r="F476" s="182" t="s">
        <v>591</v>
      </c>
      <c r="G476" s="183" t="s">
        <v>175</v>
      </c>
      <c r="H476" s="184">
        <v>8.8000000000000007</v>
      </c>
      <c r="I476" s="185"/>
      <c r="J476" s="186">
        <f>ROUND(I476*H476,2)</f>
        <v>0</v>
      </c>
      <c r="K476" s="182" t="s">
        <v>163</v>
      </c>
      <c r="L476" s="39"/>
      <c r="M476" s="187" t="s">
        <v>1</v>
      </c>
      <c r="N476" s="188" t="s">
        <v>40</v>
      </c>
      <c r="O476" s="77"/>
      <c r="P476" s="189">
        <f>O476*H476</f>
        <v>0</v>
      </c>
      <c r="Q476" s="189">
        <v>0</v>
      </c>
      <c r="R476" s="189">
        <f>Q476*H476</f>
        <v>0</v>
      </c>
      <c r="S476" s="189">
        <v>0</v>
      </c>
      <c r="T476" s="190">
        <f>S476*H476</f>
        <v>0</v>
      </c>
      <c r="U476" s="38"/>
      <c r="V476" s="38"/>
      <c r="W476" s="38"/>
      <c r="X476" s="38"/>
      <c r="Y476" s="38"/>
      <c r="Z476" s="38"/>
      <c r="AA476" s="38"/>
      <c r="AB476" s="38"/>
      <c r="AC476" s="38"/>
      <c r="AD476" s="38"/>
      <c r="AE476" s="38"/>
      <c r="AR476" s="191" t="s">
        <v>164</v>
      </c>
      <c r="AT476" s="191" t="s">
        <v>159</v>
      </c>
      <c r="AU476" s="191" t="s">
        <v>83</v>
      </c>
      <c r="AY476" s="19" t="s">
        <v>157</v>
      </c>
      <c r="BE476" s="192">
        <f>IF(N476="základní",J476,0)</f>
        <v>0</v>
      </c>
      <c r="BF476" s="192">
        <f>IF(N476="snížená",J476,0)</f>
        <v>0</v>
      </c>
      <c r="BG476" s="192">
        <f>IF(N476="zákl. přenesená",J476,0)</f>
        <v>0</v>
      </c>
      <c r="BH476" s="192">
        <f>IF(N476="sníž. přenesená",J476,0)</f>
        <v>0</v>
      </c>
      <c r="BI476" s="192">
        <f>IF(N476="nulová",J476,0)</f>
        <v>0</v>
      </c>
      <c r="BJ476" s="19" t="s">
        <v>81</v>
      </c>
      <c r="BK476" s="192">
        <f>ROUND(I476*H476,2)</f>
        <v>0</v>
      </c>
      <c r="BL476" s="19" t="s">
        <v>164</v>
      </c>
      <c r="BM476" s="191" t="s">
        <v>592</v>
      </c>
    </row>
    <row r="477" s="2" customFormat="1">
      <c r="A477" s="38"/>
      <c r="B477" s="39"/>
      <c r="C477" s="38"/>
      <c r="D477" s="193" t="s">
        <v>166</v>
      </c>
      <c r="E477" s="38"/>
      <c r="F477" s="194" t="s">
        <v>593</v>
      </c>
      <c r="G477" s="38"/>
      <c r="H477" s="38"/>
      <c r="I477" s="195"/>
      <c r="J477" s="38"/>
      <c r="K477" s="38"/>
      <c r="L477" s="39"/>
      <c r="M477" s="196"/>
      <c r="N477" s="197"/>
      <c r="O477" s="77"/>
      <c r="P477" s="77"/>
      <c r="Q477" s="77"/>
      <c r="R477" s="77"/>
      <c r="S477" s="77"/>
      <c r="T477" s="78"/>
      <c r="U477" s="38"/>
      <c r="V477" s="38"/>
      <c r="W477" s="38"/>
      <c r="X477" s="38"/>
      <c r="Y477" s="38"/>
      <c r="Z477" s="38"/>
      <c r="AA477" s="38"/>
      <c r="AB477" s="38"/>
      <c r="AC477" s="38"/>
      <c r="AD477" s="38"/>
      <c r="AE477" s="38"/>
      <c r="AT477" s="19" t="s">
        <v>166</v>
      </c>
      <c r="AU477" s="19" t="s">
        <v>83</v>
      </c>
    </row>
    <row r="478" s="2" customFormat="1" ht="14.4" customHeight="1">
      <c r="A478" s="38"/>
      <c r="B478" s="179"/>
      <c r="C478" s="180" t="s">
        <v>594</v>
      </c>
      <c r="D478" s="180" t="s">
        <v>159</v>
      </c>
      <c r="E478" s="181" t="s">
        <v>595</v>
      </c>
      <c r="F478" s="182" t="s">
        <v>596</v>
      </c>
      <c r="G478" s="183" t="s">
        <v>197</v>
      </c>
      <c r="H478" s="184">
        <v>0.057000000000000002</v>
      </c>
      <c r="I478" s="185"/>
      <c r="J478" s="186">
        <f>ROUND(I478*H478,2)</f>
        <v>0</v>
      </c>
      <c r="K478" s="182" t="s">
        <v>163</v>
      </c>
      <c r="L478" s="39"/>
      <c r="M478" s="187" t="s">
        <v>1</v>
      </c>
      <c r="N478" s="188" t="s">
        <v>40</v>
      </c>
      <c r="O478" s="77"/>
      <c r="P478" s="189">
        <f>O478*H478</f>
        <v>0</v>
      </c>
      <c r="Q478" s="189">
        <v>1.06277</v>
      </c>
      <c r="R478" s="189">
        <f>Q478*H478</f>
        <v>0.060577890000000002</v>
      </c>
      <c r="S478" s="189">
        <v>0</v>
      </c>
      <c r="T478" s="190">
        <f>S478*H478</f>
        <v>0</v>
      </c>
      <c r="U478" s="38"/>
      <c r="V478" s="38"/>
      <c r="W478" s="38"/>
      <c r="X478" s="38"/>
      <c r="Y478" s="38"/>
      <c r="Z478" s="38"/>
      <c r="AA478" s="38"/>
      <c r="AB478" s="38"/>
      <c r="AC478" s="38"/>
      <c r="AD478" s="38"/>
      <c r="AE478" s="38"/>
      <c r="AR478" s="191" t="s">
        <v>164</v>
      </c>
      <c r="AT478" s="191" t="s">
        <v>159</v>
      </c>
      <c r="AU478" s="191" t="s">
        <v>83</v>
      </c>
      <c r="AY478" s="19" t="s">
        <v>157</v>
      </c>
      <c r="BE478" s="192">
        <f>IF(N478="základní",J478,0)</f>
        <v>0</v>
      </c>
      <c r="BF478" s="192">
        <f>IF(N478="snížená",J478,0)</f>
        <v>0</v>
      </c>
      <c r="BG478" s="192">
        <f>IF(N478="zákl. přenesená",J478,0)</f>
        <v>0</v>
      </c>
      <c r="BH478" s="192">
        <f>IF(N478="sníž. přenesená",J478,0)</f>
        <v>0</v>
      </c>
      <c r="BI478" s="192">
        <f>IF(N478="nulová",J478,0)</f>
        <v>0</v>
      </c>
      <c r="BJ478" s="19" t="s">
        <v>81</v>
      </c>
      <c r="BK478" s="192">
        <f>ROUND(I478*H478,2)</f>
        <v>0</v>
      </c>
      <c r="BL478" s="19" t="s">
        <v>164</v>
      </c>
      <c r="BM478" s="191" t="s">
        <v>597</v>
      </c>
    </row>
    <row r="479" s="2" customFormat="1">
      <c r="A479" s="38"/>
      <c r="B479" s="39"/>
      <c r="C479" s="38"/>
      <c r="D479" s="193" t="s">
        <v>166</v>
      </c>
      <c r="E479" s="38"/>
      <c r="F479" s="194" t="s">
        <v>598</v>
      </c>
      <c r="G479" s="38"/>
      <c r="H479" s="38"/>
      <c r="I479" s="195"/>
      <c r="J479" s="38"/>
      <c r="K479" s="38"/>
      <c r="L479" s="39"/>
      <c r="M479" s="196"/>
      <c r="N479" s="197"/>
      <c r="O479" s="77"/>
      <c r="P479" s="77"/>
      <c r="Q479" s="77"/>
      <c r="R479" s="77"/>
      <c r="S479" s="77"/>
      <c r="T479" s="78"/>
      <c r="U479" s="38"/>
      <c r="V479" s="38"/>
      <c r="W479" s="38"/>
      <c r="X479" s="38"/>
      <c r="Y479" s="38"/>
      <c r="Z479" s="38"/>
      <c r="AA479" s="38"/>
      <c r="AB479" s="38"/>
      <c r="AC479" s="38"/>
      <c r="AD479" s="38"/>
      <c r="AE479" s="38"/>
      <c r="AT479" s="19" t="s">
        <v>166</v>
      </c>
      <c r="AU479" s="19" t="s">
        <v>83</v>
      </c>
    </row>
    <row r="480" s="14" customFormat="1">
      <c r="A480" s="14"/>
      <c r="B480" s="206"/>
      <c r="C480" s="14"/>
      <c r="D480" s="193" t="s">
        <v>170</v>
      </c>
      <c r="E480" s="207" t="s">
        <v>1</v>
      </c>
      <c r="F480" s="208" t="s">
        <v>599</v>
      </c>
      <c r="G480" s="14"/>
      <c r="H480" s="209">
        <v>0.057000000000000002</v>
      </c>
      <c r="I480" s="210"/>
      <c r="J480" s="14"/>
      <c r="K480" s="14"/>
      <c r="L480" s="206"/>
      <c r="M480" s="211"/>
      <c r="N480" s="212"/>
      <c r="O480" s="212"/>
      <c r="P480" s="212"/>
      <c r="Q480" s="212"/>
      <c r="R480" s="212"/>
      <c r="S480" s="212"/>
      <c r="T480" s="213"/>
      <c r="U480" s="14"/>
      <c r="V480" s="14"/>
      <c r="W480" s="14"/>
      <c r="X480" s="14"/>
      <c r="Y480" s="14"/>
      <c r="Z480" s="14"/>
      <c r="AA480" s="14"/>
      <c r="AB480" s="14"/>
      <c r="AC480" s="14"/>
      <c r="AD480" s="14"/>
      <c r="AE480" s="14"/>
      <c r="AT480" s="207" t="s">
        <v>170</v>
      </c>
      <c r="AU480" s="207" t="s">
        <v>83</v>
      </c>
      <c r="AV480" s="14" t="s">
        <v>83</v>
      </c>
      <c r="AW480" s="14" t="s">
        <v>32</v>
      </c>
      <c r="AX480" s="14" t="s">
        <v>81</v>
      </c>
      <c r="AY480" s="207" t="s">
        <v>157</v>
      </c>
    </row>
    <row r="481" s="12" customFormat="1" ht="22.8" customHeight="1">
      <c r="A481" s="12"/>
      <c r="B481" s="166"/>
      <c r="C481" s="12"/>
      <c r="D481" s="167" t="s">
        <v>74</v>
      </c>
      <c r="E481" s="177" t="s">
        <v>228</v>
      </c>
      <c r="F481" s="177" t="s">
        <v>600</v>
      </c>
      <c r="G481" s="12"/>
      <c r="H481" s="12"/>
      <c r="I481" s="169"/>
      <c r="J481" s="178">
        <f>BK481</f>
        <v>0</v>
      </c>
      <c r="K481" s="12"/>
      <c r="L481" s="166"/>
      <c r="M481" s="171"/>
      <c r="N481" s="172"/>
      <c r="O481" s="172"/>
      <c r="P481" s="173">
        <f>SUM(P482:P675)</f>
        <v>0</v>
      </c>
      <c r="Q481" s="172"/>
      <c r="R481" s="173">
        <f>SUM(R482:R675)</f>
        <v>0.56462469999999998</v>
      </c>
      <c r="S481" s="172"/>
      <c r="T481" s="174">
        <f>SUM(T482:T675)</f>
        <v>45.161895000000001</v>
      </c>
      <c r="U481" s="12"/>
      <c r="V481" s="12"/>
      <c r="W481" s="12"/>
      <c r="X481" s="12"/>
      <c r="Y481" s="12"/>
      <c r="Z481" s="12"/>
      <c r="AA481" s="12"/>
      <c r="AB481" s="12"/>
      <c r="AC481" s="12"/>
      <c r="AD481" s="12"/>
      <c r="AE481" s="12"/>
      <c r="AR481" s="167" t="s">
        <v>81</v>
      </c>
      <c r="AT481" s="175" t="s">
        <v>74</v>
      </c>
      <c r="AU481" s="175" t="s">
        <v>81</v>
      </c>
      <c r="AY481" s="167" t="s">
        <v>157</v>
      </c>
      <c r="BK481" s="176">
        <f>SUM(BK482:BK675)</f>
        <v>0</v>
      </c>
    </row>
    <row r="482" s="2" customFormat="1" ht="24.15" customHeight="1">
      <c r="A482" s="38"/>
      <c r="B482" s="179"/>
      <c r="C482" s="180" t="s">
        <v>601</v>
      </c>
      <c r="D482" s="180" t="s">
        <v>159</v>
      </c>
      <c r="E482" s="181" t="s">
        <v>602</v>
      </c>
      <c r="F482" s="182" t="s">
        <v>603</v>
      </c>
      <c r="G482" s="183" t="s">
        <v>604</v>
      </c>
      <c r="H482" s="184">
        <v>1</v>
      </c>
      <c r="I482" s="185"/>
      <c r="J482" s="186">
        <f>ROUND(I482*H482,2)</f>
        <v>0</v>
      </c>
      <c r="K482" s="182" t="s">
        <v>1</v>
      </c>
      <c r="L482" s="39"/>
      <c r="M482" s="187" t="s">
        <v>1</v>
      </c>
      <c r="N482" s="188" t="s">
        <v>40</v>
      </c>
      <c r="O482" s="77"/>
      <c r="P482" s="189">
        <f>O482*H482</f>
        <v>0</v>
      </c>
      <c r="Q482" s="189">
        <v>0</v>
      </c>
      <c r="R482" s="189">
        <f>Q482*H482</f>
        <v>0</v>
      </c>
      <c r="S482" s="189">
        <v>0</v>
      </c>
      <c r="T482" s="190">
        <f>S482*H482</f>
        <v>0</v>
      </c>
      <c r="U482" s="38"/>
      <c r="V482" s="38"/>
      <c r="W482" s="38"/>
      <c r="X482" s="38"/>
      <c r="Y482" s="38"/>
      <c r="Z482" s="38"/>
      <c r="AA482" s="38"/>
      <c r="AB482" s="38"/>
      <c r="AC482" s="38"/>
      <c r="AD482" s="38"/>
      <c r="AE482" s="38"/>
      <c r="AR482" s="191" t="s">
        <v>164</v>
      </c>
      <c r="AT482" s="191" t="s">
        <v>159</v>
      </c>
      <c r="AU482" s="191" t="s">
        <v>83</v>
      </c>
      <c r="AY482" s="19" t="s">
        <v>157</v>
      </c>
      <c r="BE482" s="192">
        <f>IF(N482="základní",J482,0)</f>
        <v>0</v>
      </c>
      <c r="BF482" s="192">
        <f>IF(N482="snížená",J482,0)</f>
        <v>0</v>
      </c>
      <c r="BG482" s="192">
        <f>IF(N482="zákl. přenesená",J482,0)</f>
        <v>0</v>
      </c>
      <c r="BH482" s="192">
        <f>IF(N482="sníž. přenesená",J482,0)</f>
        <v>0</v>
      </c>
      <c r="BI482" s="192">
        <f>IF(N482="nulová",J482,0)</f>
        <v>0</v>
      </c>
      <c r="BJ482" s="19" t="s">
        <v>81</v>
      </c>
      <c r="BK482" s="192">
        <f>ROUND(I482*H482,2)</f>
        <v>0</v>
      </c>
      <c r="BL482" s="19" t="s">
        <v>164</v>
      </c>
      <c r="BM482" s="191" t="s">
        <v>605</v>
      </c>
    </row>
    <row r="483" s="2" customFormat="1">
      <c r="A483" s="38"/>
      <c r="B483" s="39"/>
      <c r="C483" s="38"/>
      <c r="D483" s="193" t="s">
        <v>166</v>
      </c>
      <c r="E483" s="38"/>
      <c r="F483" s="194" t="s">
        <v>603</v>
      </c>
      <c r="G483" s="38"/>
      <c r="H483" s="38"/>
      <c r="I483" s="195"/>
      <c r="J483" s="38"/>
      <c r="K483" s="38"/>
      <c r="L483" s="39"/>
      <c r="M483" s="196"/>
      <c r="N483" s="197"/>
      <c r="O483" s="77"/>
      <c r="P483" s="77"/>
      <c r="Q483" s="77"/>
      <c r="R483" s="77"/>
      <c r="S483" s="77"/>
      <c r="T483" s="78"/>
      <c r="U483" s="38"/>
      <c r="V483" s="38"/>
      <c r="W483" s="38"/>
      <c r="X483" s="38"/>
      <c r="Y483" s="38"/>
      <c r="Z483" s="38"/>
      <c r="AA483" s="38"/>
      <c r="AB483" s="38"/>
      <c r="AC483" s="38"/>
      <c r="AD483" s="38"/>
      <c r="AE483" s="38"/>
      <c r="AT483" s="19" t="s">
        <v>166</v>
      </c>
      <c r="AU483" s="19" t="s">
        <v>83</v>
      </c>
    </row>
    <row r="484" s="2" customFormat="1">
      <c r="A484" s="38"/>
      <c r="B484" s="39"/>
      <c r="C484" s="38"/>
      <c r="D484" s="193" t="s">
        <v>168</v>
      </c>
      <c r="E484" s="38"/>
      <c r="F484" s="198" t="s">
        <v>169</v>
      </c>
      <c r="G484" s="38"/>
      <c r="H484" s="38"/>
      <c r="I484" s="195"/>
      <c r="J484" s="38"/>
      <c r="K484" s="38"/>
      <c r="L484" s="39"/>
      <c r="M484" s="196"/>
      <c r="N484" s="197"/>
      <c r="O484" s="77"/>
      <c r="P484" s="77"/>
      <c r="Q484" s="77"/>
      <c r="R484" s="77"/>
      <c r="S484" s="77"/>
      <c r="T484" s="78"/>
      <c r="U484" s="38"/>
      <c r="V484" s="38"/>
      <c r="W484" s="38"/>
      <c r="X484" s="38"/>
      <c r="Y484" s="38"/>
      <c r="Z484" s="38"/>
      <c r="AA484" s="38"/>
      <c r="AB484" s="38"/>
      <c r="AC484" s="38"/>
      <c r="AD484" s="38"/>
      <c r="AE484" s="38"/>
      <c r="AT484" s="19" t="s">
        <v>168</v>
      </c>
      <c r="AU484" s="19" t="s">
        <v>83</v>
      </c>
    </row>
    <row r="485" s="14" customFormat="1">
      <c r="A485" s="14"/>
      <c r="B485" s="206"/>
      <c r="C485" s="14"/>
      <c r="D485" s="193" t="s">
        <v>170</v>
      </c>
      <c r="E485" s="207" t="s">
        <v>1</v>
      </c>
      <c r="F485" s="208" t="s">
        <v>81</v>
      </c>
      <c r="G485" s="14"/>
      <c r="H485" s="209">
        <v>1</v>
      </c>
      <c r="I485" s="210"/>
      <c r="J485" s="14"/>
      <c r="K485" s="14"/>
      <c r="L485" s="206"/>
      <c r="M485" s="211"/>
      <c r="N485" s="212"/>
      <c r="O485" s="212"/>
      <c r="P485" s="212"/>
      <c r="Q485" s="212"/>
      <c r="R485" s="212"/>
      <c r="S485" s="212"/>
      <c r="T485" s="213"/>
      <c r="U485" s="14"/>
      <c r="V485" s="14"/>
      <c r="W485" s="14"/>
      <c r="X485" s="14"/>
      <c r="Y485" s="14"/>
      <c r="Z485" s="14"/>
      <c r="AA485" s="14"/>
      <c r="AB485" s="14"/>
      <c r="AC485" s="14"/>
      <c r="AD485" s="14"/>
      <c r="AE485" s="14"/>
      <c r="AT485" s="207" t="s">
        <v>170</v>
      </c>
      <c r="AU485" s="207" t="s">
        <v>83</v>
      </c>
      <c r="AV485" s="14" t="s">
        <v>83</v>
      </c>
      <c r="AW485" s="14" t="s">
        <v>32</v>
      </c>
      <c r="AX485" s="14" t="s">
        <v>81</v>
      </c>
      <c r="AY485" s="207" t="s">
        <v>157</v>
      </c>
    </row>
    <row r="486" s="2" customFormat="1" ht="24.15" customHeight="1">
      <c r="A486" s="38"/>
      <c r="B486" s="179"/>
      <c r="C486" s="180" t="s">
        <v>606</v>
      </c>
      <c r="D486" s="180" t="s">
        <v>159</v>
      </c>
      <c r="E486" s="181" t="s">
        <v>607</v>
      </c>
      <c r="F486" s="182" t="s">
        <v>608</v>
      </c>
      <c r="G486" s="183" t="s">
        <v>609</v>
      </c>
      <c r="H486" s="184">
        <v>3</v>
      </c>
      <c r="I486" s="185"/>
      <c r="J486" s="186">
        <f>ROUND(I486*H486,2)</f>
        <v>0</v>
      </c>
      <c r="K486" s="182" t="s">
        <v>1</v>
      </c>
      <c r="L486" s="39"/>
      <c r="M486" s="187" t="s">
        <v>1</v>
      </c>
      <c r="N486" s="188" t="s">
        <v>40</v>
      </c>
      <c r="O486" s="77"/>
      <c r="P486" s="189">
        <f>O486*H486</f>
        <v>0</v>
      </c>
      <c r="Q486" s="189">
        <v>0</v>
      </c>
      <c r="R486" s="189">
        <f>Q486*H486</f>
        <v>0</v>
      </c>
      <c r="S486" s="189">
        <v>0</v>
      </c>
      <c r="T486" s="190">
        <f>S486*H486</f>
        <v>0</v>
      </c>
      <c r="U486" s="38"/>
      <c r="V486" s="38"/>
      <c r="W486" s="38"/>
      <c r="X486" s="38"/>
      <c r="Y486" s="38"/>
      <c r="Z486" s="38"/>
      <c r="AA486" s="38"/>
      <c r="AB486" s="38"/>
      <c r="AC486" s="38"/>
      <c r="AD486" s="38"/>
      <c r="AE486" s="38"/>
      <c r="AR486" s="191" t="s">
        <v>164</v>
      </c>
      <c r="AT486" s="191" t="s">
        <v>159</v>
      </c>
      <c r="AU486" s="191" t="s">
        <v>83</v>
      </c>
      <c r="AY486" s="19" t="s">
        <v>157</v>
      </c>
      <c r="BE486" s="192">
        <f>IF(N486="základní",J486,0)</f>
        <v>0</v>
      </c>
      <c r="BF486" s="192">
        <f>IF(N486="snížená",J486,0)</f>
        <v>0</v>
      </c>
      <c r="BG486" s="192">
        <f>IF(N486="zákl. přenesená",J486,0)</f>
        <v>0</v>
      </c>
      <c r="BH486" s="192">
        <f>IF(N486="sníž. přenesená",J486,0)</f>
        <v>0</v>
      </c>
      <c r="BI486" s="192">
        <f>IF(N486="nulová",J486,0)</f>
        <v>0</v>
      </c>
      <c r="BJ486" s="19" t="s">
        <v>81</v>
      </c>
      <c r="BK486" s="192">
        <f>ROUND(I486*H486,2)</f>
        <v>0</v>
      </c>
      <c r="BL486" s="19" t="s">
        <v>164</v>
      </c>
      <c r="BM486" s="191" t="s">
        <v>610</v>
      </c>
    </row>
    <row r="487" s="2" customFormat="1">
      <c r="A487" s="38"/>
      <c r="B487" s="39"/>
      <c r="C487" s="38"/>
      <c r="D487" s="193" t="s">
        <v>166</v>
      </c>
      <c r="E487" s="38"/>
      <c r="F487" s="194" t="s">
        <v>608</v>
      </c>
      <c r="G487" s="38"/>
      <c r="H487" s="38"/>
      <c r="I487" s="195"/>
      <c r="J487" s="38"/>
      <c r="K487" s="38"/>
      <c r="L487" s="39"/>
      <c r="M487" s="196"/>
      <c r="N487" s="197"/>
      <c r="O487" s="77"/>
      <c r="P487" s="77"/>
      <c r="Q487" s="77"/>
      <c r="R487" s="77"/>
      <c r="S487" s="77"/>
      <c r="T487" s="78"/>
      <c r="U487" s="38"/>
      <c r="V487" s="38"/>
      <c r="W487" s="38"/>
      <c r="X487" s="38"/>
      <c r="Y487" s="38"/>
      <c r="Z487" s="38"/>
      <c r="AA487" s="38"/>
      <c r="AB487" s="38"/>
      <c r="AC487" s="38"/>
      <c r="AD487" s="38"/>
      <c r="AE487" s="38"/>
      <c r="AT487" s="19" t="s">
        <v>166</v>
      </c>
      <c r="AU487" s="19" t="s">
        <v>83</v>
      </c>
    </row>
    <row r="488" s="2" customFormat="1">
      <c r="A488" s="38"/>
      <c r="B488" s="39"/>
      <c r="C488" s="38"/>
      <c r="D488" s="193" t="s">
        <v>168</v>
      </c>
      <c r="E488" s="38"/>
      <c r="F488" s="198" t="s">
        <v>169</v>
      </c>
      <c r="G488" s="38"/>
      <c r="H488" s="38"/>
      <c r="I488" s="195"/>
      <c r="J488" s="38"/>
      <c r="K488" s="38"/>
      <c r="L488" s="39"/>
      <c r="M488" s="196"/>
      <c r="N488" s="197"/>
      <c r="O488" s="77"/>
      <c r="P488" s="77"/>
      <c r="Q488" s="77"/>
      <c r="R488" s="77"/>
      <c r="S488" s="77"/>
      <c r="T488" s="78"/>
      <c r="U488" s="38"/>
      <c r="V488" s="38"/>
      <c r="W488" s="38"/>
      <c r="X488" s="38"/>
      <c r="Y488" s="38"/>
      <c r="Z488" s="38"/>
      <c r="AA488" s="38"/>
      <c r="AB488" s="38"/>
      <c r="AC488" s="38"/>
      <c r="AD488" s="38"/>
      <c r="AE488" s="38"/>
      <c r="AT488" s="19" t="s">
        <v>168</v>
      </c>
      <c r="AU488" s="19" t="s">
        <v>83</v>
      </c>
    </row>
    <row r="489" s="14" customFormat="1">
      <c r="A489" s="14"/>
      <c r="B489" s="206"/>
      <c r="C489" s="14"/>
      <c r="D489" s="193" t="s">
        <v>170</v>
      </c>
      <c r="E489" s="207" t="s">
        <v>1</v>
      </c>
      <c r="F489" s="208" t="s">
        <v>179</v>
      </c>
      <c r="G489" s="14"/>
      <c r="H489" s="209">
        <v>3</v>
      </c>
      <c r="I489" s="210"/>
      <c r="J489" s="14"/>
      <c r="K489" s="14"/>
      <c r="L489" s="206"/>
      <c r="M489" s="211"/>
      <c r="N489" s="212"/>
      <c r="O489" s="212"/>
      <c r="P489" s="212"/>
      <c r="Q489" s="212"/>
      <c r="R489" s="212"/>
      <c r="S489" s="212"/>
      <c r="T489" s="213"/>
      <c r="U489" s="14"/>
      <c r="V489" s="14"/>
      <c r="W489" s="14"/>
      <c r="X489" s="14"/>
      <c r="Y489" s="14"/>
      <c r="Z489" s="14"/>
      <c r="AA489" s="14"/>
      <c r="AB489" s="14"/>
      <c r="AC489" s="14"/>
      <c r="AD489" s="14"/>
      <c r="AE489" s="14"/>
      <c r="AT489" s="207" t="s">
        <v>170</v>
      </c>
      <c r="AU489" s="207" t="s">
        <v>83</v>
      </c>
      <c r="AV489" s="14" t="s">
        <v>83</v>
      </c>
      <c r="AW489" s="14" t="s">
        <v>32</v>
      </c>
      <c r="AX489" s="14" t="s">
        <v>81</v>
      </c>
      <c r="AY489" s="207" t="s">
        <v>157</v>
      </c>
    </row>
    <row r="490" s="2" customFormat="1" ht="37.8" customHeight="1">
      <c r="A490" s="38"/>
      <c r="B490" s="179"/>
      <c r="C490" s="180" t="s">
        <v>611</v>
      </c>
      <c r="D490" s="180" t="s">
        <v>159</v>
      </c>
      <c r="E490" s="181" t="s">
        <v>612</v>
      </c>
      <c r="F490" s="182" t="s">
        <v>613</v>
      </c>
      <c r="G490" s="183" t="s">
        <v>604</v>
      </c>
      <c r="H490" s="184">
        <v>1</v>
      </c>
      <c r="I490" s="185"/>
      <c r="J490" s="186">
        <f>ROUND(I490*H490,2)</f>
        <v>0</v>
      </c>
      <c r="K490" s="182" t="s">
        <v>1</v>
      </c>
      <c r="L490" s="39"/>
      <c r="M490" s="187" t="s">
        <v>1</v>
      </c>
      <c r="N490" s="188" t="s">
        <v>40</v>
      </c>
      <c r="O490" s="77"/>
      <c r="P490" s="189">
        <f>O490*H490</f>
        <v>0</v>
      </c>
      <c r="Q490" s="189">
        <v>0</v>
      </c>
      <c r="R490" s="189">
        <f>Q490*H490</f>
        <v>0</v>
      </c>
      <c r="S490" s="189">
        <v>0</v>
      </c>
      <c r="T490" s="190">
        <f>S490*H490</f>
        <v>0</v>
      </c>
      <c r="U490" s="38"/>
      <c r="V490" s="38"/>
      <c r="W490" s="38"/>
      <c r="X490" s="38"/>
      <c r="Y490" s="38"/>
      <c r="Z490" s="38"/>
      <c r="AA490" s="38"/>
      <c r="AB490" s="38"/>
      <c r="AC490" s="38"/>
      <c r="AD490" s="38"/>
      <c r="AE490" s="38"/>
      <c r="AR490" s="191" t="s">
        <v>164</v>
      </c>
      <c r="AT490" s="191" t="s">
        <v>159</v>
      </c>
      <c r="AU490" s="191" t="s">
        <v>83</v>
      </c>
      <c r="AY490" s="19" t="s">
        <v>157</v>
      </c>
      <c r="BE490" s="192">
        <f>IF(N490="základní",J490,0)</f>
        <v>0</v>
      </c>
      <c r="BF490" s="192">
        <f>IF(N490="snížená",J490,0)</f>
        <v>0</v>
      </c>
      <c r="BG490" s="192">
        <f>IF(N490="zákl. přenesená",J490,0)</f>
        <v>0</v>
      </c>
      <c r="BH490" s="192">
        <f>IF(N490="sníž. přenesená",J490,0)</f>
        <v>0</v>
      </c>
      <c r="BI490" s="192">
        <f>IF(N490="nulová",J490,0)</f>
        <v>0</v>
      </c>
      <c r="BJ490" s="19" t="s">
        <v>81</v>
      </c>
      <c r="BK490" s="192">
        <f>ROUND(I490*H490,2)</f>
        <v>0</v>
      </c>
      <c r="BL490" s="19" t="s">
        <v>164</v>
      </c>
      <c r="BM490" s="191" t="s">
        <v>614</v>
      </c>
    </row>
    <row r="491" s="2" customFormat="1">
      <c r="A491" s="38"/>
      <c r="B491" s="39"/>
      <c r="C491" s="38"/>
      <c r="D491" s="193" t="s">
        <v>166</v>
      </c>
      <c r="E491" s="38"/>
      <c r="F491" s="194" t="s">
        <v>615</v>
      </c>
      <c r="G491" s="38"/>
      <c r="H491" s="38"/>
      <c r="I491" s="195"/>
      <c r="J491" s="38"/>
      <c r="K491" s="38"/>
      <c r="L491" s="39"/>
      <c r="M491" s="196"/>
      <c r="N491" s="197"/>
      <c r="O491" s="77"/>
      <c r="P491" s="77"/>
      <c r="Q491" s="77"/>
      <c r="R491" s="77"/>
      <c r="S491" s="77"/>
      <c r="T491" s="78"/>
      <c r="U491" s="38"/>
      <c r="V491" s="38"/>
      <c r="W491" s="38"/>
      <c r="X491" s="38"/>
      <c r="Y491" s="38"/>
      <c r="Z491" s="38"/>
      <c r="AA491" s="38"/>
      <c r="AB491" s="38"/>
      <c r="AC491" s="38"/>
      <c r="AD491" s="38"/>
      <c r="AE491" s="38"/>
      <c r="AT491" s="19" t="s">
        <v>166</v>
      </c>
      <c r="AU491" s="19" t="s">
        <v>83</v>
      </c>
    </row>
    <row r="492" s="2" customFormat="1">
      <c r="A492" s="38"/>
      <c r="B492" s="39"/>
      <c r="C492" s="38"/>
      <c r="D492" s="193" t="s">
        <v>168</v>
      </c>
      <c r="E492" s="38"/>
      <c r="F492" s="198" t="s">
        <v>169</v>
      </c>
      <c r="G492" s="38"/>
      <c r="H492" s="38"/>
      <c r="I492" s="195"/>
      <c r="J492" s="38"/>
      <c r="K492" s="38"/>
      <c r="L492" s="39"/>
      <c r="M492" s="196"/>
      <c r="N492" s="197"/>
      <c r="O492" s="77"/>
      <c r="P492" s="77"/>
      <c r="Q492" s="77"/>
      <c r="R492" s="77"/>
      <c r="S492" s="77"/>
      <c r="T492" s="78"/>
      <c r="U492" s="38"/>
      <c r="V492" s="38"/>
      <c r="W492" s="38"/>
      <c r="X492" s="38"/>
      <c r="Y492" s="38"/>
      <c r="Z492" s="38"/>
      <c r="AA492" s="38"/>
      <c r="AB492" s="38"/>
      <c r="AC492" s="38"/>
      <c r="AD492" s="38"/>
      <c r="AE492" s="38"/>
      <c r="AT492" s="19" t="s">
        <v>168</v>
      </c>
      <c r="AU492" s="19" t="s">
        <v>83</v>
      </c>
    </row>
    <row r="493" s="14" customFormat="1">
      <c r="A493" s="14"/>
      <c r="B493" s="206"/>
      <c r="C493" s="14"/>
      <c r="D493" s="193" t="s">
        <v>170</v>
      </c>
      <c r="E493" s="207" t="s">
        <v>1</v>
      </c>
      <c r="F493" s="208" t="s">
        <v>81</v>
      </c>
      <c r="G493" s="14"/>
      <c r="H493" s="209">
        <v>1</v>
      </c>
      <c r="I493" s="210"/>
      <c r="J493" s="14"/>
      <c r="K493" s="14"/>
      <c r="L493" s="206"/>
      <c r="M493" s="211"/>
      <c r="N493" s="212"/>
      <c r="O493" s="212"/>
      <c r="P493" s="212"/>
      <c r="Q493" s="212"/>
      <c r="R493" s="212"/>
      <c r="S493" s="212"/>
      <c r="T493" s="213"/>
      <c r="U493" s="14"/>
      <c r="V493" s="14"/>
      <c r="W493" s="14"/>
      <c r="X493" s="14"/>
      <c r="Y493" s="14"/>
      <c r="Z493" s="14"/>
      <c r="AA493" s="14"/>
      <c r="AB493" s="14"/>
      <c r="AC493" s="14"/>
      <c r="AD493" s="14"/>
      <c r="AE493" s="14"/>
      <c r="AT493" s="207" t="s">
        <v>170</v>
      </c>
      <c r="AU493" s="207" t="s">
        <v>83</v>
      </c>
      <c r="AV493" s="14" t="s">
        <v>83</v>
      </c>
      <c r="AW493" s="14" t="s">
        <v>32</v>
      </c>
      <c r="AX493" s="14" t="s">
        <v>81</v>
      </c>
      <c r="AY493" s="207" t="s">
        <v>157</v>
      </c>
    </row>
    <row r="494" s="2" customFormat="1" ht="24.15" customHeight="1">
      <c r="A494" s="38"/>
      <c r="B494" s="179"/>
      <c r="C494" s="180" t="s">
        <v>616</v>
      </c>
      <c r="D494" s="180" t="s">
        <v>159</v>
      </c>
      <c r="E494" s="181" t="s">
        <v>617</v>
      </c>
      <c r="F494" s="182" t="s">
        <v>618</v>
      </c>
      <c r="G494" s="183" t="s">
        <v>609</v>
      </c>
      <c r="H494" s="184">
        <v>2</v>
      </c>
      <c r="I494" s="185"/>
      <c r="J494" s="186">
        <f>ROUND(I494*H494,2)</f>
        <v>0</v>
      </c>
      <c r="K494" s="182" t="s">
        <v>1</v>
      </c>
      <c r="L494" s="39"/>
      <c r="M494" s="187" t="s">
        <v>1</v>
      </c>
      <c r="N494" s="188" t="s">
        <v>40</v>
      </c>
      <c r="O494" s="77"/>
      <c r="P494" s="189">
        <f>O494*H494</f>
        <v>0</v>
      </c>
      <c r="Q494" s="189">
        <v>0</v>
      </c>
      <c r="R494" s="189">
        <f>Q494*H494</f>
        <v>0</v>
      </c>
      <c r="S494" s="189">
        <v>0</v>
      </c>
      <c r="T494" s="190">
        <f>S494*H494</f>
        <v>0</v>
      </c>
      <c r="U494" s="38"/>
      <c r="V494" s="38"/>
      <c r="W494" s="38"/>
      <c r="X494" s="38"/>
      <c r="Y494" s="38"/>
      <c r="Z494" s="38"/>
      <c r="AA494" s="38"/>
      <c r="AB494" s="38"/>
      <c r="AC494" s="38"/>
      <c r="AD494" s="38"/>
      <c r="AE494" s="38"/>
      <c r="AR494" s="191" t="s">
        <v>164</v>
      </c>
      <c r="AT494" s="191" t="s">
        <v>159</v>
      </c>
      <c r="AU494" s="191" t="s">
        <v>83</v>
      </c>
      <c r="AY494" s="19" t="s">
        <v>157</v>
      </c>
      <c r="BE494" s="192">
        <f>IF(N494="základní",J494,0)</f>
        <v>0</v>
      </c>
      <c r="BF494" s="192">
        <f>IF(N494="snížená",J494,0)</f>
        <v>0</v>
      </c>
      <c r="BG494" s="192">
        <f>IF(N494="zákl. přenesená",J494,0)</f>
        <v>0</v>
      </c>
      <c r="BH494" s="192">
        <f>IF(N494="sníž. přenesená",J494,0)</f>
        <v>0</v>
      </c>
      <c r="BI494" s="192">
        <f>IF(N494="nulová",J494,0)</f>
        <v>0</v>
      </c>
      <c r="BJ494" s="19" t="s">
        <v>81</v>
      </c>
      <c r="BK494" s="192">
        <f>ROUND(I494*H494,2)</f>
        <v>0</v>
      </c>
      <c r="BL494" s="19" t="s">
        <v>164</v>
      </c>
      <c r="BM494" s="191" t="s">
        <v>619</v>
      </c>
    </row>
    <row r="495" s="2" customFormat="1">
      <c r="A495" s="38"/>
      <c r="B495" s="39"/>
      <c r="C495" s="38"/>
      <c r="D495" s="193" t="s">
        <v>166</v>
      </c>
      <c r="E495" s="38"/>
      <c r="F495" s="194" t="s">
        <v>618</v>
      </c>
      <c r="G495" s="38"/>
      <c r="H495" s="38"/>
      <c r="I495" s="195"/>
      <c r="J495" s="38"/>
      <c r="K495" s="38"/>
      <c r="L495" s="39"/>
      <c r="M495" s="196"/>
      <c r="N495" s="197"/>
      <c r="O495" s="77"/>
      <c r="P495" s="77"/>
      <c r="Q495" s="77"/>
      <c r="R495" s="77"/>
      <c r="S495" s="77"/>
      <c r="T495" s="78"/>
      <c r="U495" s="38"/>
      <c r="V495" s="38"/>
      <c r="W495" s="38"/>
      <c r="X495" s="38"/>
      <c r="Y495" s="38"/>
      <c r="Z495" s="38"/>
      <c r="AA495" s="38"/>
      <c r="AB495" s="38"/>
      <c r="AC495" s="38"/>
      <c r="AD495" s="38"/>
      <c r="AE495" s="38"/>
      <c r="AT495" s="19" t="s">
        <v>166</v>
      </c>
      <c r="AU495" s="19" t="s">
        <v>83</v>
      </c>
    </row>
    <row r="496" s="2" customFormat="1">
      <c r="A496" s="38"/>
      <c r="B496" s="39"/>
      <c r="C496" s="38"/>
      <c r="D496" s="193" t="s">
        <v>168</v>
      </c>
      <c r="E496" s="38"/>
      <c r="F496" s="198" t="s">
        <v>620</v>
      </c>
      <c r="G496" s="38"/>
      <c r="H496" s="38"/>
      <c r="I496" s="195"/>
      <c r="J496" s="38"/>
      <c r="K496" s="38"/>
      <c r="L496" s="39"/>
      <c r="M496" s="196"/>
      <c r="N496" s="197"/>
      <c r="O496" s="77"/>
      <c r="P496" s="77"/>
      <c r="Q496" s="77"/>
      <c r="R496" s="77"/>
      <c r="S496" s="77"/>
      <c r="T496" s="78"/>
      <c r="U496" s="38"/>
      <c r="V496" s="38"/>
      <c r="W496" s="38"/>
      <c r="X496" s="38"/>
      <c r="Y496" s="38"/>
      <c r="Z496" s="38"/>
      <c r="AA496" s="38"/>
      <c r="AB496" s="38"/>
      <c r="AC496" s="38"/>
      <c r="AD496" s="38"/>
      <c r="AE496" s="38"/>
      <c r="AT496" s="19" t="s">
        <v>168</v>
      </c>
      <c r="AU496" s="19" t="s">
        <v>83</v>
      </c>
    </row>
    <row r="497" s="14" customFormat="1">
      <c r="A497" s="14"/>
      <c r="B497" s="206"/>
      <c r="C497" s="14"/>
      <c r="D497" s="193" t="s">
        <v>170</v>
      </c>
      <c r="E497" s="207" t="s">
        <v>1</v>
      </c>
      <c r="F497" s="208" t="s">
        <v>83</v>
      </c>
      <c r="G497" s="14"/>
      <c r="H497" s="209">
        <v>2</v>
      </c>
      <c r="I497" s="210"/>
      <c r="J497" s="14"/>
      <c r="K497" s="14"/>
      <c r="L497" s="206"/>
      <c r="M497" s="211"/>
      <c r="N497" s="212"/>
      <c r="O497" s="212"/>
      <c r="P497" s="212"/>
      <c r="Q497" s="212"/>
      <c r="R497" s="212"/>
      <c r="S497" s="212"/>
      <c r="T497" s="213"/>
      <c r="U497" s="14"/>
      <c r="V497" s="14"/>
      <c r="W497" s="14"/>
      <c r="X497" s="14"/>
      <c r="Y497" s="14"/>
      <c r="Z497" s="14"/>
      <c r="AA497" s="14"/>
      <c r="AB497" s="14"/>
      <c r="AC497" s="14"/>
      <c r="AD497" s="14"/>
      <c r="AE497" s="14"/>
      <c r="AT497" s="207" t="s">
        <v>170</v>
      </c>
      <c r="AU497" s="207" t="s">
        <v>83</v>
      </c>
      <c r="AV497" s="14" t="s">
        <v>83</v>
      </c>
      <c r="AW497" s="14" t="s">
        <v>32</v>
      </c>
      <c r="AX497" s="14" t="s">
        <v>81</v>
      </c>
      <c r="AY497" s="207" t="s">
        <v>157</v>
      </c>
    </row>
    <row r="498" s="2" customFormat="1" ht="37.8" customHeight="1">
      <c r="A498" s="38"/>
      <c r="B498" s="179"/>
      <c r="C498" s="180" t="s">
        <v>621</v>
      </c>
      <c r="D498" s="180" t="s">
        <v>159</v>
      </c>
      <c r="E498" s="181" t="s">
        <v>622</v>
      </c>
      <c r="F498" s="182" t="s">
        <v>623</v>
      </c>
      <c r="G498" s="183" t="s">
        <v>609</v>
      </c>
      <c r="H498" s="184">
        <v>7</v>
      </c>
      <c r="I498" s="185"/>
      <c r="J498" s="186">
        <f>ROUND(I498*H498,2)</f>
        <v>0</v>
      </c>
      <c r="K498" s="182" t="s">
        <v>1</v>
      </c>
      <c r="L498" s="39"/>
      <c r="M498" s="187" t="s">
        <v>1</v>
      </c>
      <c r="N498" s="188" t="s">
        <v>40</v>
      </c>
      <c r="O498" s="77"/>
      <c r="P498" s="189">
        <f>O498*H498</f>
        <v>0</v>
      </c>
      <c r="Q498" s="189">
        <v>0</v>
      </c>
      <c r="R498" s="189">
        <f>Q498*H498</f>
        <v>0</v>
      </c>
      <c r="S498" s="189">
        <v>0</v>
      </c>
      <c r="T498" s="190">
        <f>S498*H498</f>
        <v>0</v>
      </c>
      <c r="U498" s="38"/>
      <c r="V498" s="38"/>
      <c r="W498" s="38"/>
      <c r="X498" s="38"/>
      <c r="Y498" s="38"/>
      <c r="Z498" s="38"/>
      <c r="AA498" s="38"/>
      <c r="AB498" s="38"/>
      <c r="AC498" s="38"/>
      <c r="AD498" s="38"/>
      <c r="AE498" s="38"/>
      <c r="AR498" s="191" t="s">
        <v>164</v>
      </c>
      <c r="AT498" s="191" t="s">
        <v>159</v>
      </c>
      <c r="AU498" s="191" t="s">
        <v>83</v>
      </c>
      <c r="AY498" s="19" t="s">
        <v>157</v>
      </c>
      <c r="BE498" s="192">
        <f>IF(N498="základní",J498,0)</f>
        <v>0</v>
      </c>
      <c r="BF498" s="192">
        <f>IF(N498="snížená",J498,0)</f>
        <v>0</v>
      </c>
      <c r="BG498" s="192">
        <f>IF(N498="zákl. přenesená",J498,0)</f>
        <v>0</v>
      </c>
      <c r="BH498" s="192">
        <f>IF(N498="sníž. přenesená",J498,0)</f>
        <v>0</v>
      </c>
      <c r="BI498" s="192">
        <f>IF(N498="nulová",J498,0)</f>
        <v>0</v>
      </c>
      <c r="BJ498" s="19" t="s">
        <v>81</v>
      </c>
      <c r="BK498" s="192">
        <f>ROUND(I498*H498,2)</f>
        <v>0</v>
      </c>
      <c r="BL498" s="19" t="s">
        <v>164</v>
      </c>
      <c r="BM498" s="191" t="s">
        <v>624</v>
      </c>
    </row>
    <row r="499" s="2" customFormat="1">
      <c r="A499" s="38"/>
      <c r="B499" s="39"/>
      <c r="C499" s="38"/>
      <c r="D499" s="193" t="s">
        <v>166</v>
      </c>
      <c r="E499" s="38"/>
      <c r="F499" s="194" t="s">
        <v>623</v>
      </c>
      <c r="G499" s="38"/>
      <c r="H499" s="38"/>
      <c r="I499" s="195"/>
      <c r="J499" s="38"/>
      <c r="K499" s="38"/>
      <c r="L499" s="39"/>
      <c r="M499" s="196"/>
      <c r="N499" s="197"/>
      <c r="O499" s="77"/>
      <c r="P499" s="77"/>
      <c r="Q499" s="77"/>
      <c r="R499" s="77"/>
      <c r="S499" s="77"/>
      <c r="T499" s="78"/>
      <c r="U499" s="38"/>
      <c r="V499" s="38"/>
      <c r="W499" s="38"/>
      <c r="X499" s="38"/>
      <c r="Y499" s="38"/>
      <c r="Z499" s="38"/>
      <c r="AA499" s="38"/>
      <c r="AB499" s="38"/>
      <c r="AC499" s="38"/>
      <c r="AD499" s="38"/>
      <c r="AE499" s="38"/>
      <c r="AT499" s="19" t="s">
        <v>166</v>
      </c>
      <c r="AU499" s="19" t="s">
        <v>83</v>
      </c>
    </row>
    <row r="500" s="2" customFormat="1">
      <c r="A500" s="38"/>
      <c r="B500" s="39"/>
      <c r="C500" s="38"/>
      <c r="D500" s="193" t="s">
        <v>168</v>
      </c>
      <c r="E500" s="38"/>
      <c r="F500" s="198" t="s">
        <v>620</v>
      </c>
      <c r="G500" s="38"/>
      <c r="H500" s="38"/>
      <c r="I500" s="195"/>
      <c r="J500" s="38"/>
      <c r="K500" s="38"/>
      <c r="L500" s="39"/>
      <c r="M500" s="196"/>
      <c r="N500" s="197"/>
      <c r="O500" s="77"/>
      <c r="P500" s="77"/>
      <c r="Q500" s="77"/>
      <c r="R500" s="77"/>
      <c r="S500" s="77"/>
      <c r="T500" s="78"/>
      <c r="U500" s="38"/>
      <c r="V500" s="38"/>
      <c r="W500" s="38"/>
      <c r="X500" s="38"/>
      <c r="Y500" s="38"/>
      <c r="Z500" s="38"/>
      <c r="AA500" s="38"/>
      <c r="AB500" s="38"/>
      <c r="AC500" s="38"/>
      <c r="AD500" s="38"/>
      <c r="AE500" s="38"/>
      <c r="AT500" s="19" t="s">
        <v>168</v>
      </c>
      <c r="AU500" s="19" t="s">
        <v>83</v>
      </c>
    </row>
    <row r="501" s="14" customFormat="1">
      <c r="A501" s="14"/>
      <c r="B501" s="206"/>
      <c r="C501" s="14"/>
      <c r="D501" s="193" t="s">
        <v>170</v>
      </c>
      <c r="E501" s="207" t="s">
        <v>1</v>
      </c>
      <c r="F501" s="208" t="s">
        <v>203</v>
      </c>
      <c r="G501" s="14"/>
      <c r="H501" s="209">
        <v>7</v>
      </c>
      <c r="I501" s="210"/>
      <c r="J501" s="14"/>
      <c r="K501" s="14"/>
      <c r="L501" s="206"/>
      <c r="M501" s="211"/>
      <c r="N501" s="212"/>
      <c r="O501" s="212"/>
      <c r="P501" s="212"/>
      <c r="Q501" s="212"/>
      <c r="R501" s="212"/>
      <c r="S501" s="212"/>
      <c r="T501" s="213"/>
      <c r="U501" s="14"/>
      <c r="V501" s="14"/>
      <c r="W501" s="14"/>
      <c r="X501" s="14"/>
      <c r="Y501" s="14"/>
      <c r="Z501" s="14"/>
      <c r="AA501" s="14"/>
      <c r="AB501" s="14"/>
      <c r="AC501" s="14"/>
      <c r="AD501" s="14"/>
      <c r="AE501" s="14"/>
      <c r="AT501" s="207" t="s">
        <v>170</v>
      </c>
      <c r="AU501" s="207" t="s">
        <v>83</v>
      </c>
      <c r="AV501" s="14" t="s">
        <v>83</v>
      </c>
      <c r="AW501" s="14" t="s">
        <v>32</v>
      </c>
      <c r="AX501" s="14" t="s">
        <v>81</v>
      </c>
      <c r="AY501" s="207" t="s">
        <v>157</v>
      </c>
    </row>
    <row r="502" s="2" customFormat="1" ht="24.15" customHeight="1">
      <c r="A502" s="38"/>
      <c r="B502" s="179"/>
      <c r="C502" s="180" t="s">
        <v>625</v>
      </c>
      <c r="D502" s="180" t="s">
        <v>159</v>
      </c>
      <c r="E502" s="181" t="s">
        <v>626</v>
      </c>
      <c r="F502" s="182" t="s">
        <v>627</v>
      </c>
      <c r="G502" s="183" t="s">
        <v>609</v>
      </c>
      <c r="H502" s="184">
        <v>4</v>
      </c>
      <c r="I502" s="185"/>
      <c r="J502" s="186">
        <f>ROUND(I502*H502,2)</f>
        <v>0</v>
      </c>
      <c r="K502" s="182" t="s">
        <v>1</v>
      </c>
      <c r="L502" s="39"/>
      <c r="M502" s="187" t="s">
        <v>1</v>
      </c>
      <c r="N502" s="188" t="s">
        <v>40</v>
      </c>
      <c r="O502" s="77"/>
      <c r="P502" s="189">
        <f>O502*H502</f>
        <v>0</v>
      </c>
      <c r="Q502" s="189">
        <v>0</v>
      </c>
      <c r="R502" s="189">
        <f>Q502*H502</f>
        <v>0</v>
      </c>
      <c r="S502" s="189">
        <v>0</v>
      </c>
      <c r="T502" s="190">
        <f>S502*H502</f>
        <v>0</v>
      </c>
      <c r="U502" s="38"/>
      <c r="V502" s="38"/>
      <c r="W502" s="38"/>
      <c r="X502" s="38"/>
      <c r="Y502" s="38"/>
      <c r="Z502" s="38"/>
      <c r="AA502" s="38"/>
      <c r="AB502" s="38"/>
      <c r="AC502" s="38"/>
      <c r="AD502" s="38"/>
      <c r="AE502" s="38"/>
      <c r="AR502" s="191" t="s">
        <v>164</v>
      </c>
      <c r="AT502" s="191" t="s">
        <v>159</v>
      </c>
      <c r="AU502" s="191" t="s">
        <v>83</v>
      </c>
      <c r="AY502" s="19" t="s">
        <v>157</v>
      </c>
      <c r="BE502" s="192">
        <f>IF(N502="základní",J502,0)</f>
        <v>0</v>
      </c>
      <c r="BF502" s="192">
        <f>IF(N502="snížená",J502,0)</f>
        <v>0</v>
      </c>
      <c r="BG502" s="192">
        <f>IF(N502="zákl. přenesená",J502,0)</f>
        <v>0</v>
      </c>
      <c r="BH502" s="192">
        <f>IF(N502="sníž. přenesená",J502,0)</f>
        <v>0</v>
      </c>
      <c r="BI502" s="192">
        <f>IF(N502="nulová",J502,0)</f>
        <v>0</v>
      </c>
      <c r="BJ502" s="19" t="s">
        <v>81</v>
      </c>
      <c r="BK502" s="192">
        <f>ROUND(I502*H502,2)</f>
        <v>0</v>
      </c>
      <c r="BL502" s="19" t="s">
        <v>164</v>
      </c>
      <c r="BM502" s="191" t="s">
        <v>628</v>
      </c>
    </row>
    <row r="503" s="2" customFormat="1">
      <c r="A503" s="38"/>
      <c r="B503" s="39"/>
      <c r="C503" s="38"/>
      <c r="D503" s="193" t="s">
        <v>166</v>
      </c>
      <c r="E503" s="38"/>
      <c r="F503" s="194" t="s">
        <v>627</v>
      </c>
      <c r="G503" s="38"/>
      <c r="H503" s="38"/>
      <c r="I503" s="195"/>
      <c r="J503" s="38"/>
      <c r="K503" s="38"/>
      <c r="L503" s="39"/>
      <c r="M503" s="196"/>
      <c r="N503" s="197"/>
      <c r="O503" s="77"/>
      <c r="P503" s="77"/>
      <c r="Q503" s="77"/>
      <c r="R503" s="77"/>
      <c r="S503" s="77"/>
      <c r="T503" s="78"/>
      <c r="U503" s="38"/>
      <c r="V503" s="38"/>
      <c r="W503" s="38"/>
      <c r="X503" s="38"/>
      <c r="Y503" s="38"/>
      <c r="Z503" s="38"/>
      <c r="AA503" s="38"/>
      <c r="AB503" s="38"/>
      <c r="AC503" s="38"/>
      <c r="AD503" s="38"/>
      <c r="AE503" s="38"/>
      <c r="AT503" s="19" t="s">
        <v>166</v>
      </c>
      <c r="AU503" s="19" t="s">
        <v>83</v>
      </c>
    </row>
    <row r="504" s="2" customFormat="1">
      <c r="A504" s="38"/>
      <c r="B504" s="39"/>
      <c r="C504" s="38"/>
      <c r="D504" s="193" t="s">
        <v>168</v>
      </c>
      <c r="E504" s="38"/>
      <c r="F504" s="198" t="s">
        <v>169</v>
      </c>
      <c r="G504" s="38"/>
      <c r="H504" s="38"/>
      <c r="I504" s="195"/>
      <c r="J504" s="38"/>
      <c r="K504" s="38"/>
      <c r="L504" s="39"/>
      <c r="M504" s="196"/>
      <c r="N504" s="197"/>
      <c r="O504" s="77"/>
      <c r="P504" s="77"/>
      <c r="Q504" s="77"/>
      <c r="R504" s="77"/>
      <c r="S504" s="77"/>
      <c r="T504" s="78"/>
      <c r="U504" s="38"/>
      <c r="V504" s="38"/>
      <c r="W504" s="38"/>
      <c r="X504" s="38"/>
      <c r="Y504" s="38"/>
      <c r="Z504" s="38"/>
      <c r="AA504" s="38"/>
      <c r="AB504" s="38"/>
      <c r="AC504" s="38"/>
      <c r="AD504" s="38"/>
      <c r="AE504" s="38"/>
      <c r="AT504" s="19" t="s">
        <v>168</v>
      </c>
      <c r="AU504" s="19" t="s">
        <v>83</v>
      </c>
    </row>
    <row r="505" s="14" customFormat="1">
      <c r="A505" s="14"/>
      <c r="B505" s="206"/>
      <c r="C505" s="14"/>
      <c r="D505" s="193" t="s">
        <v>170</v>
      </c>
      <c r="E505" s="207" t="s">
        <v>1</v>
      </c>
      <c r="F505" s="208" t="s">
        <v>164</v>
      </c>
      <c r="G505" s="14"/>
      <c r="H505" s="209">
        <v>4</v>
      </c>
      <c r="I505" s="210"/>
      <c r="J505" s="14"/>
      <c r="K505" s="14"/>
      <c r="L505" s="206"/>
      <c r="M505" s="211"/>
      <c r="N505" s="212"/>
      <c r="O505" s="212"/>
      <c r="P505" s="212"/>
      <c r="Q505" s="212"/>
      <c r="R505" s="212"/>
      <c r="S505" s="212"/>
      <c r="T505" s="213"/>
      <c r="U505" s="14"/>
      <c r="V505" s="14"/>
      <c r="W505" s="14"/>
      <c r="X505" s="14"/>
      <c r="Y505" s="14"/>
      <c r="Z505" s="14"/>
      <c r="AA505" s="14"/>
      <c r="AB505" s="14"/>
      <c r="AC505" s="14"/>
      <c r="AD505" s="14"/>
      <c r="AE505" s="14"/>
      <c r="AT505" s="207" t="s">
        <v>170</v>
      </c>
      <c r="AU505" s="207" t="s">
        <v>83</v>
      </c>
      <c r="AV505" s="14" t="s">
        <v>83</v>
      </c>
      <c r="AW505" s="14" t="s">
        <v>32</v>
      </c>
      <c r="AX505" s="14" t="s">
        <v>81</v>
      </c>
      <c r="AY505" s="207" t="s">
        <v>157</v>
      </c>
    </row>
    <row r="506" s="2" customFormat="1" ht="24.15" customHeight="1">
      <c r="A506" s="38"/>
      <c r="B506" s="179"/>
      <c r="C506" s="180" t="s">
        <v>629</v>
      </c>
      <c r="D506" s="180" t="s">
        <v>159</v>
      </c>
      <c r="E506" s="181" t="s">
        <v>630</v>
      </c>
      <c r="F506" s="182" t="s">
        <v>631</v>
      </c>
      <c r="G506" s="183" t="s">
        <v>162</v>
      </c>
      <c r="H506" s="184">
        <v>179.89500000000001</v>
      </c>
      <c r="I506" s="185"/>
      <c r="J506" s="186">
        <f>ROUND(I506*H506,2)</f>
        <v>0</v>
      </c>
      <c r="K506" s="182" t="s">
        <v>163</v>
      </c>
      <c r="L506" s="39"/>
      <c r="M506" s="187" t="s">
        <v>1</v>
      </c>
      <c r="N506" s="188" t="s">
        <v>40</v>
      </c>
      <c r="O506" s="77"/>
      <c r="P506" s="189">
        <f>O506*H506</f>
        <v>0</v>
      </c>
      <c r="Q506" s="189">
        <v>0</v>
      </c>
      <c r="R506" s="189">
        <f>Q506*H506</f>
        <v>0</v>
      </c>
      <c r="S506" s="189">
        <v>0</v>
      </c>
      <c r="T506" s="190">
        <f>S506*H506</f>
        <v>0</v>
      </c>
      <c r="U506" s="38"/>
      <c r="V506" s="38"/>
      <c r="W506" s="38"/>
      <c r="X506" s="38"/>
      <c r="Y506" s="38"/>
      <c r="Z506" s="38"/>
      <c r="AA506" s="38"/>
      <c r="AB506" s="38"/>
      <c r="AC506" s="38"/>
      <c r="AD506" s="38"/>
      <c r="AE506" s="38"/>
      <c r="AR506" s="191" t="s">
        <v>164</v>
      </c>
      <c r="AT506" s="191" t="s">
        <v>159</v>
      </c>
      <c r="AU506" s="191" t="s">
        <v>83</v>
      </c>
      <c r="AY506" s="19" t="s">
        <v>157</v>
      </c>
      <c r="BE506" s="192">
        <f>IF(N506="základní",J506,0)</f>
        <v>0</v>
      </c>
      <c r="BF506" s="192">
        <f>IF(N506="snížená",J506,0)</f>
        <v>0</v>
      </c>
      <c r="BG506" s="192">
        <f>IF(N506="zákl. přenesená",J506,0)</f>
        <v>0</v>
      </c>
      <c r="BH506" s="192">
        <f>IF(N506="sníž. přenesená",J506,0)</f>
        <v>0</v>
      </c>
      <c r="BI506" s="192">
        <f>IF(N506="nulová",J506,0)</f>
        <v>0</v>
      </c>
      <c r="BJ506" s="19" t="s">
        <v>81</v>
      </c>
      <c r="BK506" s="192">
        <f>ROUND(I506*H506,2)</f>
        <v>0</v>
      </c>
      <c r="BL506" s="19" t="s">
        <v>164</v>
      </c>
      <c r="BM506" s="191" t="s">
        <v>632</v>
      </c>
    </row>
    <row r="507" s="2" customFormat="1">
      <c r="A507" s="38"/>
      <c r="B507" s="39"/>
      <c r="C507" s="38"/>
      <c r="D507" s="193" t="s">
        <v>166</v>
      </c>
      <c r="E507" s="38"/>
      <c r="F507" s="194" t="s">
        <v>633</v>
      </c>
      <c r="G507" s="38"/>
      <c r="H507" s="38"/>
      <c r="I507" s="195"/>
      <c r="J507" s="38"/>
      <c r="K507" s="38"/>
      <c r="L507" s="39"/>
      <c r="M507" s="196"/>
      <c r="N507" s="197"/>
      <c r="O507" s="77"/>
      <c r="P507" s="77"/>
      <c r="Q507" s="77"/>
      <c r="R507" s="77"/>
      <c r="S507" s="77"/>
      <c r="T507" s="78"/>
      <c r="U507" s="38"/>
      <c r="V507" s="38"/>
      <c r="W507" s="38"/>
      <c r="X507" s="38"/>
      <c r="Y507" s="38"/>
      <c r="Z507" s="38"/>
      <c r="AA507" s="38"/>
      <c r="AB507" s="38"/>
      <c r="AC507" s="38"/>
      <c r="AD507" s="38"/>
      <c r="AE507" s="38"/>
      <c r="AT507" s="19" t="s">
        <v>166</v>
      </c>
      <c r="AU507" s="19" t="s">
        <v>83</v>
      </c>
    </row>
    <row r="508" s="2" customFormat="1">
      <c r="A508" s="38"/>
      <c r="B508" s="39"/>
      <c r="C508" s="38"/>
      <c r="D508" s="193" t="s">
        <v>168</v>
      </c>
      <c r="E508" s="38"/>
      <c r="F508" s="198" t="s">
        <v>169</v>
      </c>
      <c r="G508" s="38"/>
      <c r="H508" s="38"/>
      <c r="I508" s="195"/>
      <c r="J508" s="38"/>
      <c r="K508" s="38"/>
      <c r="L508" s="39"/>
      <c r="M508" s="196"/>
      <c r="N508" s="197"/>
      <c r="O508" s="77"/>
      <c r="P508" s="77"/>
      <c r="Q508" s="77"/>
      <c r="R508" s="77"/>
      <c r="S508" s="77"/>
      <c r="T508" s="78"/>
      <c r="U508" s="38"/>
      <c r="V508" s="38"/>
      <c r="W508" s="38"/>
      <c r="X508" s="38"/>
      <c r="Y508" s="38"/>
      <c r="Z508" s="38"/>
      <c r="AA508" s="38"/>
      <c r="AB508" s="38"/>
      <c r="AC508" s="38"/>
      <c r="AD508" s="38"/>
      <c r="AE508" s="38"/>
      <c r="AT508" s="19" t="s">
        <v>168</v>
      </c>
      <c r="AU508" s="19" t="s">
        <v>83</v>
      </c>
    </row>
    <row r="509" s="14" customFormat="1">
      <c r="A509" s="14"/>
      <c r="B509" s="206"/>
      <c r="C509" s="14"/>
      <c r="D509" s="193" t="s">
        <v>170</v>
      </c>
      <c r="E509" s="207" t="s">
        <v>1</v>
      </c>
      <c r="F509" s="208" t="s">
        <v>634</v>
      </c>
      <c r="G509" s="14"/>
      <c r="H509" s="209">
        <v>179.89500000000001</v>
      </c>
      <c r="I509" s="210"/>
      <c r="J509" s="14"/>
      <c r="K509" s="14"/>
      <c r="L509" s="206"/>
      <c r="M509" s="211"/>
      <c r="N509" s="212"/>
      <c r="O509" s="212"/>
      <c r="P509" s="212"/>
      <c r="Q509" s="212"/>
      <c r="R509" s="212"/>
      <c r="S509" s="212"/>
      <c r="T509" s="213"/>
      <c r="U509" s="14"/>
      <c r="V509" s="14"/>
      <c r="W509" s="14"/>
      <c r="X509" s="14"/>
      <c r="Y509" s="14"/>
      <c r="Z509" s="14"/>
      <c r="AA509" s="14"/>
      <c r="AB509" s="14"/>
      <c r="AC509" s="14"/>
      <c r="AD509" s="14"/>
      <c r="AE509" s="14"/>
      <c r="AT509" s="207" t="s">
        <v>170</v>
      </c>
      <c r="AU509" s="207" t="s">
        <v>83</v>
      </c>
      <c r="AV509" s="14" t="s">
        <v>83</v>
      </c>
      <c r="AW509" s="14" t="s">
        <v>32</v>
      </c>
      <c r="AX509" s="14" t="s">
        <v>81</v>
      </c>
      <c r="AY509" s="207" t="s">
        <v>157</v>
      </c>
    </row>
    <row r="510" s="2" customFormat="1" ht="24.15" customHeight="1">
      <c r="A510" s="38"/>
      <c r="B510" s="179"/>
      <c r="C510" s="180" t="s">
        <v>635</v>
      </c>
      <c r="D510" s="180" t="s">
        <v>159</v>
      </c>
      <c r="E510" s="181" t="s">
        <v>636</v>
      </c>
      <c r="F510" s="182" t="s">
        <v>637</v>
      </c>
      <c r="G510" s="183" t="s">
        <v>162</v>
      </c>
      <c r="H510" s="184">
        <v>10793.700000000001</v>
      </c>
      <c r="I510" s="185"/>
      <c r="J510" s="186">
        <f>ROUND(I510*H510,2)</f>
        <v>0</v>
      </c>
      <c r="K510" s="182" t="s">
        <v>163</v>
      </c>
      <c r="L510" s="39"/>
      <c r="M510" s="187" t="s">
        <v>1</v>
      </c>
      <c r="N510" s="188" t="s">
        <v>40</v>
      </c>
      <c r="O510" s="77"/>
      <c r="P510" s="189">
        <f>O510*H510</f>
        <v>0</v>
      </c>
      <c r="Q510" s="189">
        <v>0</v>
      </c>
      <c r="R510" s="189">
        <f>Q510*H510</f>
        <v>0</v>
      </c>
      <c r="S510" s="189">
        <v>0</v>
      </c>
      <c r="T510" s="190">
        <f>S510*H510</f>
        <v>0</v>
      </c>
      <c r="U510" s="38"/>
      <c r="V510" s="38"/>
      <c r="W510" s="38"/>
      <c r="X510" s="38"/>
      <c r="Y510" s="38"/>
      <c r="Z510" s="38"/>
      <c r="AA510" s="38"/>
      <c r="AB510" s="38"/>
      <c r="AC510" s="38"/>
      <c r="AD510" s="38"/>
      <c r="AE510" s="38"/>
      <c r="AR510" s="191" t="s">
        <v>164</v>
      </c>
      <c r="AT510" s="191" t="s">
        <v>159</v>
      </c>
      <c r="AU510" s="191" t="s">
        <v>83</v>
      </c>
      <c r="AY510" s="19" t="s">
        <v>157</v>
      </c>
      <c r="BE510" s="192">
        <f>IF(N510="základní",J510,0)</f>
        <v>0</v>
      </c>
      <c r="BF510" s="192">
        <f>IF(N510="snížená",J510,0)</f>
        <v>0</v>
      </c>
      <c r="BG510" s="192">
        <f>IF(N510="zákl. přenesená",J510,0)</f>
        <v>0</v>
      </c>
      <c r="BH510" s="192">
        <f>IF(N510="sníž. přenesená",J510,0)</f>
        <v>0</v>
      </c>
      <c r="BI510" s="192">
        <f>IF(N510="nulová",J510,0)</f>
        <v>0</v>
      </c>
      <c r="BJ510" s="19" t="s">
        <v>81</v>
      </c>
      <c r="BK510" s="192">
        <f>ROUND(I510*H510,2)</f>
        <v>0</v>
      </c>
      <c r="BL510" s="19" t="s">
        <v>164</v>
      </c>
      <c r="BM510" s="191" t="s">
        <v>638</v>
      </c>
    </row>
    <row r="511" s="2" customFormat="1">
      <c r="A511" s="38"/>
      <c r="B511" s="39"/>
      <c r="C511" s="38"/>
      <c r="D511" s="193" t="s">
        <v>166</v>
      </c>
      <c r="E511" s="38"/>
      <c r="F511" s="194" t="s">
        <v>639</v>
      </c>
      <c r="G511" s="38"/>
      <c r="H511" s="38"/>
      <c r="I511" s="195"/>
      <c r="J511" s="38"/>
      <c r="K511" s="38"/>
      <c r="L511" s="39"/>
      <c r="M511" s="196"/>
      <c r="N511" s="197"/>
      <c r="O511" s="77"/>
      <c r="P511" s="77"/>
      <c r="Q511" s="77"/>
      <c r="R511" s="77"/>
      <c r="S511" s="77"/>
      <c r="T511" s="78"/>
      <c r="U511" s="38"/>
      <c r="V511" s="38"/>
      <c r="W511" s="38"/>
      <c r="X511" s="38"/>
      <c r="Y511" s="38"/>
      <c r="Z511" s="38"/>
      <c r="AA511" s="38"/>
      <c r="AB511" s="38"/>
      <c r="AC511" s="38"/>
      <c r="AD511" s="38"/>
      <c r="AE511" s="38"/>
      <c r="AT511" s="19" t="s">
        <v>166</v>
      </c>
      <c r="AU511" s="19" t="s">
        <v>83</v>
      </c>
    </row>
    <row r="512" s="14" customFormat="1">
      <c r="A512" s="14"/>
      <c r="B512" s="206"/>
      <c r="C512" s="14"/>
      <c r="D512" s="193" t="s">
        <v>170</v>
      </c>
      <c r="E512" s="14"/>
      <c r="F512" s="208" t="s">
        <v>640</v>
      </c>
      <c r="G512" s="14"/>
      <c r="H512" s="209">
        <v>10793.700000000001</v>
      </c>
      <c r="I512" s="210"/>
      <c r="J512" s="14"/>
      <c r="K512" s="14"/>
      <c r="L512" s="206"/>
      <c r="M512" s="211"/>
      <c r="N512" s="212"/>
      <c r="O512" s="212"/>
      <c r="P512" s="212"/>
      <c r="Q512" s="212"/>
      <c r="R512" s="212"/>
      <c r="S512" s="212"/>
      <c r="T512" s="213"/>
      <c r="U512" s="14"/>
      <c r="V512" s="14"/>
      <c r="W512" s="14"/>
      <c r="X512" s="14"/>
      <c r="Y512" s="14"/>
      <c r="Z512" s="14"/>
      <c r="AA512" s="14"/>
      <c r="AB512" s="14"/>
      <c r="AC512" s="14"/>
      <c r="AD512" s="14"/>
      <c r="AE512" s="14"/>
      <c r="AT512" s="207" t="s">
        <v>170</v>
      </c>
      <c r="AU512" s="207" t="s">
        <v>83</v>
      </c>
      <c r="AV512" s="14" t="s">
        <v>83</v>
      </c>
      <c r="AW512" s="14" t="s">
        <v>3</v>
      </c>
      <c r="AX512" s="14" t="s">
        <v>81</v>
      </c>
      <c r="AY512" s="207" t="s">
        <v>157</v>
      </c>
    </row>
    <row r="513" s="2" customFormat="1" ht="24.15" customHeight="1">
      <c r="A513" s="38"/>
      <c r="B513" s="179"/>
      <c r="C513" s="180" t="s">
        <v>641</v>
      </c>
      <c r="D513" s="180" t="s">
        <v>159</v>
      </c>
      <c r="E513" s="181" t="s">
        <v>642</v>
      </c>
      <c r="F513" s="182" t="s">
        <v>643</v>
      </c>
      <c r="G513" s="183" t="s">
        <v>162</v>
      </c>
      <c r="H513" s="184">
        <v>179.89500000000001</v>
      </c>
      <c r="I513" s="185"/>
      <c r="J513" s="186">
        <f>ROUND(I513*H513,2)</f>
        <v>0</v>
      </c>
      <c r="K513" s="182" t="s">
        <v>163</v>
      </c>
      <c r="L513" s="39"/>
      <c r="M513" s="187" t="s">
        <v>1</v>
      </c>
      <c r="N513" s="188" t="s">
        <v>40</v>
      </c>
      <c r="O513" s="77"/>
      <c r="P513" s="189">
        <f>O513*H513</f>
        <v>0</v>
      </c>
      <c r="Q513" s="189">
        <v>0</v>
      </c>
      <c r="R513" s="189">
        <f>Q513*H513</f>
        <v>0</v>
      </c>
      <c r="S513" s="189">
        <v>0</v>
      </c>
      <c r="T513" s="190">
        <f>S513*H513</f>
        <v>0</v>
      </c>
      <c r="U513" s="38"/>
      <c r="V513" s="38"/>
      <c r="W513" s="38"/>
      <c r="X513" s="38"/>
      <c r="Y513" s="38"/>
      <c r="Z513" s="38"/>
      <c r="AA513" s="38"/>
      <c r="AB513" s="38"/>
      <c r="AC513" s="38"/>
      <c r="AD513" s="38"/>
      <c r="AE513" s="38"/>
      <c r="AR513" s="191" t="s">
        <v>164</v>
      </c>
      <c r="AT513" s="191" t="s">
        <v>159</v>
      </c>
      <c r="AU513" s="191" t="s">
        <v>83</v>
      </c>
      <c r="AY513" s="19" t="s">
        <v>157</v>
      </c>
      <c r="BE513" s="192">
        <f>IF(N513="základní",J513,0)</f>
        <v>0</v>
      </c>
      <c r="BF513" s="192">
        <f>IF(N513="snížená",J513,0)</f>
        <v>0</v>
      </c>
      <c r="BG513" s="192">
        <f>IF(N513="zákl. přenesená",J513,0)</f>
        <v>0</v>
      </c>
      <c r="BH513" s="192">
        <f>IF(N513="sníž. přenesená",J513,0)</f>
        <v>0</v>
      </c>
      <c r="BI513" s="192">
        <f>IF(N513="nulová",J513,0)</f>
        <v>0</v>
      </c>
      <c r="BJ513" s="19" t="s">
        <v>81</v>
      </c>
      <c r="BK513" s="192">
        <f>ROUND(I513*H513,2)</f>
        <v>0</v>
      </c>
      <c r="BL513" s="19" t="s">
        <v>164</v>
      </c>
      <c r="BM513" s="191" t="s">
        <v>644</v>
      </c>
    </row>
    <row r="514" s="2" customFormat="1">
      <c r="A514" s="38"/>
      <c r="B514" s="39"/>
      <c r="C514" s="38"/>
      <c r="D514" s="193" t="s">
        <v>166</v>
      </c>
      <c r="E514" s="38"/>
      <c r="F514" s="194" t="s">
        <v>645</v>
      </c>
      <c r="G514" s="38"/>
      <c r="H514" s="38"/>
      <c r="I514" s="195"/>
      <c r="J514" s="38"/>
      <c r="K514" s="38"/>
      <c r="L514" s="39"/>
      <c r="M514" s="196"/>
      <c r="N514" s="197"/>
      <c r="O514" s="77"/>
      <c r="P514" s="77"/>
      <c r="Q514" s="77"/>
      <c r="R514" s="77"/>
      <c r="S514" s="77"/>
      <c r="T514" s="78"/>
      <c r="U514" s="38"/>
      <c r="V514" s="38"/>
      <c r="W514" s="38"/>
      <c r="X514" s="38"/>
      <c r="Y514" s="38"/>
      <c r="Z514" s="38"/>
      <c r="AA514" s="38"/>
      <c r="AB514" s="38"/>
      <c r="AC514" s="38"/>
      <c r="AD514" s="38"/>
      <c r="AE514" s="38"/>
      <c r="AT514" s="19" t="s">
        <v>166</v>
      </c>
      <c r="AU514" s="19" t="s">
        <v>83</v>
      </c>
    </row>
    <row r="515" s="2" customFormat="1" ht="24.15" customHeight="1">
      <c r="A515" s="38"/>
      <c r="B515" s="179"/>
      <c r="C515" s="180" t="s">
        <v>646</v>
      </c>
      <c r="D515" s="180" t="s">
        <v>159</v>
      </c>
      <c r="E515" s="181" t="s">
        <v>647</v>
      </c>
      <c r="F515" s="182" t="s">
        <v>648</v>
      </c>
      <c r="G515" s="183" t="s">
        <v>162</v>
      </c>
      <c r="H515" s="184">
        <v>67.430000000000007</v>
      </c>
      <c r="I515" s="185"/>
      <c r="J515" s="186">
        <f>ROUND(I515*H515,2)</f>
        <v>0</v>
      </c>
      <c r="K515" s="182" t="s">
        <v>163</v>
      </c>
      <c r="L515" s="39"/>
      <c r="M515" s="187" t="s">
        <v>1</v>
      </c>
      <c r="N515" s="188" t="s">
        <v>40</v>
      </c>
      <c r="O515" s="77"/>
      <c r="P515" s="189">
        <f>O515*H515</f>
        <v>0</v>
      </c>
      <c r="Q515" s="189">
        <v>0.00021000000000000001</v>
      </c>
      <c r="R515" s="189">
        <f>Q515*H515</f>
        <v>0.014160300000000002</v>
      </c>
      <c r="S515" s="189">
        <v>0</v>
      </c>
      <c r="T515" s="190">
        <f>S515*H515</f>
        <v>0</v>
      </c>
      <c r="U515" s="38"/>
      <c r="V515" s="38"/>
      <c r="W515" s="38"/>
      <c r="X515" s="38"/>
      <c r="Y515" s="38"/>
      <c r="Z515" s="38"/>
      <c r="AA515" s="38"/>
      <c r="AB515" s="38"/>
      <c r="AC515" s="38"/>
      <c r="AD515" s="38"/>
      <c r="AE515" s="38"/>
      <c r="AR515" s="191" t="s">
        <v>164</v>
      </c>
      <c r="AT515" s="191" t="s">
        <v>159</v>
      </c>
      <c r="AU515" s="191" t="s">
        <v>83</v>
      </c>
      <c r="AY515" s="19" t="s">
        <v>157</v>
      </c>
      <c r="BE515" s="192">
        <f>IF(N515="základní",J515,0)</f>
        <v>0</v>
      </c>
      <c r="BF515" s="192">
        <f>IF(N515="snížená",J515,0)</f>
        <v>0</v>
      </c>
      <c r="BG515" s="192">
        <f>IF(N515="zákl. přenesená",J515,0)</f>
        <v>0</v>
      </c>
      <c r="BH515" s="192">
        <f>IF(N515="sníž. přenesená",J515,0)</f>
        <v>0</v>
      </c>
      <c r="BI515" s="192">
        <f>IF(N515="nulová",J515,0)</f>
        <v>0</v>
      </c>
      <c r="BJ515" s="19" t="s">
        <v>81</v>
      </c>
      <c r="BK515" s="192">
        <f>ROUND(I515*H515,2)</f>
        <v>0</v>
      </c>
      <c r="BL515" s="19" t="s">
        <v>164</v>
      </c>
      <c r="BM515" s="191" t="s">
        <v>649</v>
      </c>
    </row>
    <row r="516" s="2" customFormat="1">
      <c r="A516" s="38"/>
      <c r="B516" s="39"/>
      <c r="C516" s="38"/>
      <c r="D516" s="193" t="s">
        <v>166</v>
      </c>
      <c r="E516" s="38"/>
      <c r="F516" s="194" t="s">
        <v>650</v>
      </c>
      <c r="G516" s="38"/>
      <c r="H516" s="38"/>
      <c r="I516" s="195"/>
      <c r="J516" s="38"/>
      <c r="K516" s="38"/>
      <c r="L516" s="39"/>
      <c r="M516" s="196"/>
      <c r="N516" s="197"/>
      <c r="O516" s="77"/>
      <c r="P516" s="77"/>
      <c r="Q516" s="77"/>
      <c r="R516" s="77"/>
      <c r="S516" s="77"/>
      <c r="T516" s="78"/>
      <c r="U516" s="38"/>
      <c r="V516" s="38"/>
      <c r="W516" s="38"/>
      <c r="X516" s="38"/>
      <c r="Y516" s="38"/>
      <c r="Z516" s="38"/>
      <c r="AA516" s="38"/>
      <c r="AB516" s="38"/>
      <c r="AC516" s="38"/>
      <c r="AD516" s="38"/>
      <c r="AE516" s="38"/>
      <c r="AT516" s="19" t="s">
        <v>166</v>
      </c>
      <c r="AU516" s="19" t="s">
        <v>83</v>
      </c>
    </row>
    <row r="517" s="2" customFormat="1">
      <c r="A517" s="38"/>
      <c r="B517" s="39"/>
      <c r="C517" s="38"/>
      <c r="D517" s="193" t="s">
        <v>168</v>
      </c>
      <c r="E517" s="38"/>
      <c r="F517" s="198" t="s">
        <v>169</v>
      </c>
      <c r="G517" s="38"/>
      <c r="H517" s="38"/>
      <c r="I517" s="195"/>
      <c r="J517" s="38"/>
      <c r="K517" s="38"/>
      <c r="L517" s="39"/>
      <c r="M517" s="196"/>
      <c r="N517" s="197"/>
      <c r="O517" s="77"/>
      <c r="P517" s="77"/>
      <c r="Q517" s="77"/>
      <c r="R517" s="77"/>
      <c r="S517" s="77"/>
      <c r="T517" s="78"/>
      <c r="U517" s="38"/>
      <c r="V517" s="38"/>
      <c r="W517" s="38"/>
      <c r="X517" s="38"/>
      <c r="Y517" s="38"/>
      <c r="Z517" s="38"/>
      <c r="AA517" s="38"/>
      <c r="AB517" s="38"/>
      <c r="AC517" s="38"/>
      <c r="AD517" s="38"/>
      <c r="AE517" s="38"/>
      <c r="AT517" s="19" t="s">
        <v>168</v>
      </c>
      <c r="AU517" s="19" t="s">
        <v>83</v>
      </c>
    </row>
    <row r="518" s="14" customFormat="1">
      <c r="A518" s="14"/>
      <c r="B518" s="206"/>
      <c r="C518" s="14"/>
      <c r="D518" s="193" t="s">
        <v>170</v>
      </c>
      <c r="E518" s="207" t="s">
        <v>1</v>
      </c>
      <c r="F518" s="208" t="s">
        <v>288</v>
      </c>
      <c r="G518" s="14"/>
      <c r="H518" s="209">
        <v>7.4699999999999998</v>
      </c>
      <c r="I518" s="210"/>
      <c r="J518" s="14"/>
      <c r="K518" s="14"/>
      <c r="L518" s="206"/>
      <c r="M518" s="211"/>
      <c r="N518" s="212"/>
      <c r="O518" s="212"/>
      <c r="P518" s="212"/>
      <c r="Q518" s="212"/>
      <c r="R518" s="212"/>
      <c r="S518" s="212"/>
      <c r="T518" s="213"/>
      <c r="U518" s="14"/>
      <c r="V518" s="14"/>
      <c r="W518" s="14"/>
      <c r="X518" s="14"/>
      <c r="Y518" s="14"/>
      <c r="Z518" s="14"/>
      <c r="AA518" s="14"/>
      <c r="AB518" s="14"/>
      <c r="AC518" s="14"/>
      <c r="AD518" s="14"/>
      <c r="AE518" s="14"/>
      <c r="AT518" s="207" t="s">
        <v>170</v>
      </c>
      <c r="AU518" s="207" t="s">
        <v>83</v>
      </c>
      <c r="AV518" s="14" t="s">
        <v>83</v>
      </c>
      <c r="AW518" s="14" t="s">
        <v>32</v>
      </c>
      <c r="AX518" s="14" t="s">
        <v>75</v>
      </c>
      <c r="AY518" s="207" t="s">
        <v>157</v>
      </c>
    </row>
    <row r="519" s="14" customFormat="1">
      <c r="A519" s="14"/>
      <c r="B519" s="206"/>
      <c r="C519" s="14"/>
      <c r="D519" s="193" t="s">
        <v>170</v>
      </c>
      <c r="E519" s="207" t="s">
        <v>1</v>
      </c>
      <c r="F519" s="208" t="s">
        <v>289</v>
      </c>
      <c r="G519" s="14"/>
      <c r="H519" s="209">
        <v>7.4199999999999999</v>
      </c>
      <c r="I519" s="210"/>
      <c r="J519" s="14"/>
      <c r="K519" s="14"/>
      <c r="L519" s="206"/>
      <c r="M519" s="211"/>
      <c r="N519" s="212"/>
      <c r="O519" s="212"/>
      <c r="P519" s="212"/>
      <c r="Q519" s="212"/>
      <c r="R519" s="212"/>
      <c r="S519" s="212"/>
      <c r="T519" s="213"/>
      <c r="U519" s="14"/>
      <c r="V519" s="14"/>
      <c r="W519" s="14"/>
      <c r="X519" s="14"/>
      <c r="Y519" s="14"/>
      <c r="Z519" s="14"/>
      <c r="AA519" s="14"/>
      <c r="AB519" s="14"/>
      <c r="AC519" s="14"/>
      <c r="AD519" s="14"/>
      <c r="AE519" s="14"/>
      <c r="AT519" s="207" t="s">
        <v>170</v>
      </c>
      <c r="AU519" s="207" t="s">
        <v>83</v>
      </c>
      <c r="AV519" s="14" t="s">
        <v>83</v>
      </c>
      <c r="AW519" s="14" t="s">
        <v>32</v>
      </c>
      <c r="AX519" s="14" t="s">
        <v>75</v>
      </c>
      <c r="AY519" s="207" t="s">
        <v>157</v>
      </c>
    </row>
    <row r="520" s="14" customFormat="1">
      <c r="A520" s="14"/>
      <c r="B520" s="206"/>
      <c r="C520" s="14"/>
      <c r="D520" s="193" t="s">
        <v>170</v>
      </c>
      <c r="E520" s="207" t="s">
        <v>1</v>
      </c>
      <c r="F520" s="208" t="s">
        <v>290</v>
      </c>
      <c r="G520" s="14"/>
      <c r="H520" s="209">
        <v>7.7000000000000002</v>
      </c>
      <c r="I520" s="210"/>
      <c r="J520" s="14"/>
      <c r="K520" s="14"/>
      <c r="L520" s="206"/>
      <c r="M520" s="211"/>
      <c r="N520" s="212"/>
      <c r="O520" s="212"/>
      <c r="P520" s="212"/>
      <c r="Q520" s="212"/>
      <c r="R520" s="212"/>
      <c r="S520" s="212"/>
      <c r="T520" s="213"/>
      <c r="U520" s="14"/>
      <c r="V520" s="14"/>
      <c r="W520" s="14"/>
      <c r="X520" s="14"/>
      <c r="Y520" s="14"/>
      <c r="Z520" s="14"/>
      <c r="AA520" s="14"/>
      <c r="AB520" s="14"/>
      <c r="AC520" s="14"/>
      <c r="AD520" s="14"/>
      <c r="AE520" s="14"/>
      <c r="AT520" s="207" t="s">
        <v>170</v>
      </c>
      <c r="AU520" s="207" t="s">
        <v>83</v>
      </c>
      <c r="AV520" s="14" t="s">
        <v>83</v>
      </c>
      <c r="AW520" s="14" t="s">
        <v>32</v>
      </c>
      <c r="AX520" s="14" t="s">
        <v>75</v>
      </c>
      <c r="AY520" s="207" t="s">
        <v>157</v>
      </c>
    </row>
    <row r="521" s="14" customFormat="1">
      <c r="A521" s="14"/>
      <c r="B521" s="206"/>
      <c r="C521" s="14"/>
      <c r="D521" s="193" t="s">
        <v>170</v>
      </c>
      <c r="E521" s="207" t="s">
        <v>1</v>
      </c>
      <c r="F521" s="208" t="s">
        <v>291</v>
      </c>
      <c r="G521" s="14"/>
      <c r="H521" s="209">
        <v>2.7000000000000002</v>
      </c>
      <c r="I521" s="210"/>
      <c r="J521" s="14"/>
      <c r="K521" s="14"/>
      <c r="L521" s="206"/>
      <c r="M521" s="211"/>
      <c r="N521" s="212"/>
      <c r="O521" s="212"/>
      <c r="P521" s="212"/>
      <c r="Q521" s="212"/>
      <c r="R521" s="212"/>
      <c r="S521" s="212"/>
      <c r="T521" s="213"/>
      <c r="U521" s="14"/>
      <c r="V521" s="14"/>
      <c r="W521" s="14"/>
      <c r="X521" s="14"/>
      <c r="Y521" s="14"/>
      <c r="Z521" s="14"/>
      <c r="AA521" s="14"/>
      <c r="AB521" s="14"/>
      <c r="AC521" s="14"/>
      <c r="AD521" s="14"/>
      <c r="AE521" s="14"/>
      <c r="AT521" s="207" t="s">
        <v>170</v>
      </c>
      <c r="AU521" s="207" t="s">
        <v>83</v>
      </c>
      <c r="AV521" s="14" t="s">
        <v>83</v>
      </c>
      <c r="AW521" s="14" t="s">
        <v>32</v>
      </c>
      <c r="AX521" s="14" t="s">
        <v>75</v>
      </c>
      <c r="AY521" s="207" t="s">
        <v>157</v>
      </c>
    </row>
    <row r="522" s="14" customFormat="1">
      <c r="A522" s="14"/>
      <c r="B522" s="206"/>
      <c r="C522" s="14"/>
      <c r="D522" s="193" t="s">
        <v>170</v>
      </c>
      <c r="E522" s="207" t="s">
        <v>1</v>
      </c>
      <c r="F522" s="208" t="s">
        <v>292</v>
      </c>
      <c r="G522" s="14"/>
      <c r="H522" s="209">
        <v>4.7999999999999998</v>
      </c>
      <c r="I522" s="210"/>
      <c r="J522" s="14"/>
      <c r="K522" s="14"/>
      <c r="L522" s="206"/>
      <c r="M522" s="211"/>
      <c r="N522" s="212"/>
      <c r="O522" s="212"/>
      <c r="P522" s="212"/>
      <c r="Q522" s="212"/>
      <c r="R522" s="212"/>
      <c r="S522" s="212"/>
      <c r="T522" s="213"/>
      <c r="U522" s="14"/>
      <c r="V522" s="14"/>
      <c r="W522" s="14"/>
      <c r="X522" s="14"/>
      <c r="Y522" s="14"/>
      <c r="Z522" s="14"/>
      <c r="AA522" s="14"/>
      <c r="AB522" s="14"/>
      <c r="AC522" s="14"/>
      <c r="AD522" s="14"/>
      <c r="AE522" s="14"/>
      <c r="AT522" s="207" t="s">
        <v>170</v>
      </c>
      <c r="AU522" s="207" t="s">
        <v>83</v>
      </c>
      <c r="AV522" s="14" t="s">
        <v>83</v>
      </c>
      <c r="AW522" s="14" t="s">
        <v>32</v>
      </c>
      <c r="AX522" s="14" t="s">
        <v>75</v>
      </c>
      <c r="AY522" s="207" t="s">
        <v>157</v>
      </c>
    </row>
    <row r="523" s="14" customFormat="1">
      <c r="A523" s="14"/>
      <c r="B523" s="206"/>
      <c r="C523" s="14"/>
      <c r="D523" s="193" t="s">
        <v>170</v>
      </c>
      <c r="E523" s="207" t="s">
        <v>1</v>
      </c>
      <c r="F523" s="208" t="s">
        <v>293</v>
      </c>
      <c r="G523" s="14"/>
      <c r="H523" s="209">
        <v>4.7000000000000002</v>
      </c>
      <c r="I523" s="210"/>
      <c r="J523" s="14"/>
      <c r="K523" s="14"/>
      <c r="L523" s="206"/>
      <c r="M523" s="211"/>
      <c r="N523" s="212"/>
      <c r="O523" s="212"/>
      <c r="P523" s="212"/>
      <c r="Q523" s="212"/>
      <c r="R523" s="212"/>
      <c r="S523" s="212"/>
      <c r="T523" s="213"/>
      <c r="U523" s="14"/>
      <c r="V523" s="14"/>
      <c r="W523" s="14"/>
      <c r="X523" s="14"/>
      <c r="Y523" s="14"/>
      <c r="Z523" s="14"/>
      <c r="AA523" s="14"/>
      <c r="AB523" s="14"/>
      <c r="AC523" s="14"/>
      <c r="AD523" s="14"/>
      <c r="AE523" s="14"/>
      <c r="AT523" s="207" t="s">
        <v>170</v>
      </c>
      <c r="AU523" s="207" t="s">
        <v>83</v>
      </c>
      <c r="AV523" s="14" t="s">
        <v>83</v>
      </c>
      <c r="AW523" s="14" t="s">
        <v>32</v>
      </c>
      <c r="AX523" s="14" t="s">
        <v>75</v>
      </c>
      <c r="AY523" s="207" t="s">
        <v>157</v>
      </c>
    </row>
    <row r="524" s="14" customFormat="1">
      <c r="A524" s="14"/>
      <c r="B524" s="206"/>
      <c r="C524" s="14"/>
      <c r="D524" s="193" t="s">
        <v>170</v>
      </c>
      <c r="E524" s="207" t="s">
        <v>1</v>
      </c>
      <c r="F524" s="208" t="s">
        <v>294</v>
      </c>
      <c r="G524" s="14"/>
      <c r="H524" s="209">
        <v>14.44</v>
      </c>
      <c r="I524" s="210"/>
      <c r="J524" s="14"/>
      <c r="K524" s="14"/>
      <c r="L524" s="206"/>
      <c r="M524" s="211"/>
      <c r="N524" s="212"/>
      <c r="O524" s="212"/>
      <c r="P524" s="212"/>
      <c r="Q524" s="212"/>
      <c r="R524" s="212"/>
      <c r="S524" s="212"/>
      <c r="T524" s="213"/>
      <c r="U524" s="14"/>
      <c r="V524" s="14"/>
      <c r="W524" s="14"/>
      <c r="X524" s="14"/>
      <c r="Y524" s="14"/>
      <c r="Z524" s="14"/>
      <c r="AA524" s="14"/>
      <c r="AB524" s="14"/>
      <c r="AC524" s="14"/>
      <c r="AD524" s="14"/>
      <c r="AE524" s="14"/>
      <c r="AT524" s="207" t="s">
        <v>170</v>
      </c>
      <c r="AU524" s="207" t="s">
        <v>83</v>
      </c>
      <c r="AV524" s="14" t="s">
        <v>83</v>
      </c>
      <c r="AW524" s="14" t="s">
        <v>32</v>
      </c>
      <c r="AX524" s="14" t="s">
        <v>75</v>
      </c>
      <c r="AY524" s="207" t="s">
        <v>157</v>
      </c>
    </row>
    <row r="525" s="14" customFormat="1">
      <c r="A525" s="14"/>
      <c r="B525" s="206"/>
      <c r="C525" s="14"/>
      <c r="D525" s="193" t="s">
        <v>170</v>
      </c>
      <c r="E525" s="207" t="s">
        <v>1</v>
      </c>
      <c r="F525" s="208" t="s">
        <v>295</v>
      </c>
      <c r="G525" s="14"/>
      <c r="H525" s="209">
        <v>2.5499999999999998</v>
      </c>
      <c r="I525" s="210"/>
      <c r="J525" s="14"/>
      <c r="K525" s="14"/>
      <c r="L525" s="206"/>
      <c r="M525" s="211"/>
      <c r="N525" s="212"/>
      <c r="O525" s="212"/>
      <c r="P525" s="212"/>
      <c r="Q525" s="212"/>
      <c r="R525" s="212"/>
      <c r="S525" s="212"/>
      <c r="T525" s="213"/>
      <c r="U525" s="14"/>
      <c r="V525" s="14"/>
      <c r="W525" s="14"/>
      <c r="X525" s="14"/>
      <c r="Y525" s="14"/>
      <c r="Z525" s="14"/>
      <c r="AA525" s="14"/>
      <c r="AB525" s="14"/>
      <c r="AC525" s="14"/>
      <c r="AD525" s="14"/>
      <c r="AE525" s="14"/>
      <c r="AT525" s="207" t="s">
        <v>170</v>
      </c>
      <c r="AU525" s="207" t="s">
        <v>83</v>
      </c>
      <c r="AV525" s="14" t="s">
        <v>83</v>
      </c>
      <c r="AW525" s="14" t="s">
        <v>32</v>
      </c>
      <c r="AX525" s="14" t="s">
        <v>75</v>
      </c>
      <c r="AY525" s="207" t="s">
        <v>157</v>
      </c>
    </row>
    <row r="526" s="14" customFormat="1">
      <c r="A526" s="14"/>
      <c r="B526" s="206"/>
      <c r="C526" s="14"/>
      <c r="D526" s="193" t="s">
        <v>170</v>
      </c>
      <c r="E526" s="207" t="s">
        <v>1</v>
      </c>
      <c r="F526" s="208" t="s">
        <v>296</v>
      </c>
      <c r="G526" s="14"/>
      <c r="H526" s="209">
        <v>4.6299999999999999</v>
      </c>
      <c r="I526" s="210"/>
      <c r="J526" s="14"/>
      <c r="K526" s="14"/>
      <c r="L526" s="206"/>
      <c r="M526" s="211"/>
      <c r="N526" s="212"/>
      <c r="O526" s="212"/>
      <c r="P526" s="212"/>
      <c r="Q526" s="212"/>
      <c r="R526" s="212"/>
      <c r="S526" s="212"/>
      <c r="T526" s="213"/>
      <c r="U526" s="14"/>
      <c r="V526" s="14"/>
      <c r="W526" s="14"/>
      <c r="X526" s="14"/>
      <c r="Y526" s="14"/>
      <c r="Z526" s="14"/>
      <c r="AA526" s="14"/>
      <c r="AB526" s="14"/>
      <c r="AC526" s="14"/>
      <c r="AD526" s="14"/>
      <c r="AE526" s="14"/>
      <c r="AT526" s="207" t="s">
        <v>170</v>
      </c>
      <c r="AU526" s="207" t="s">
        <v>83</v>
      </c>
      <c r="AV526" s="14" t="s">
        <v>83</v>
      </c>
      <c r="AW526" s="14" t="s">
        <v>32</v>
      </c>
      <c r="AX526" s="14" t="s">
        <v>75</v>
      </c>
      <c r="AY526" s="207" t="s">
        <v>157</v>
      </c>
    </row>
    <row r="527" s="14" customFormat="1">
      <c r="A527" s="14"/>
      <c r="B527" s="206"/>
      <c r="C527" s="14"/>
      <c r="D527" s="193" t="s">
        <v>170</v>
      </c>
      <c r="E527" s="207" t="s">
        <v>1</v>
      </c>
      <c r="F527" s="208" t="s">
        <v>297</v>
      </c>
      <c r="G527" s="14"/>
      <c r="H527" s="209">
        <v>11.02</v>
      </c>
      <c r="I527" s="210"/>
      <c r="J527" s="14"/>
      <c r="K527" s="14"/>
      <c r="L527" s="206"/>
      <c r="M527" s="211"/>
      <c r="N527" s="212"/>
      <c r="O527" s="212"/>
      <c r="P527" s="212"/>
      <c r="Q527" s="212"/>
      <c r="R527" s="212"/>
      <c r="S527" s="212"/>
      <c r="T527" s="213"/>
      <c r="U527" s="14"/>
      <c r="V527" s="14"/>
      <c r="W527" s="14"/>
      <c r="X527" s="14"/>
      <c r="Y527" s="14"/>
      <c r="Z527" s="14"/>
      <c r="AA527" s="14"/>
      <c r="AB527" s="14"/>
      <c r="AC527" s="14"/>
      <c r="AD527" s="14"/>
      <c r="AE527" s="14"/>
      <c r="AT527" s="207" t="s">
        <v>170</v>
      </c>
      <c r="AU527" s="207" t="s">
        <v>83</v>
      </c>
      <c r="AV527" s="14" t="s">
        <v>83</v>
      </c>
      <c r="AW527" s="14" t="s">
        <v>32</v>
      </c>
      <c r="AX527" s="14" t="s">
        <v>75</v>
      </c>
      <c r="AY527" s="207" t="s">
        <v>157</v>
      </c>
    </row>
    <row r="528" s="15" customFormat="1">
      <c r="A528" s="15"/>
      <c r="B528" s="224"/>
      <c r="C528" s="15"/>
      <c r="D528" s="193" t="s">
        <v>170</v>
      </c>
      <c r="E528" s="225" t="s">
        <v>1</v>
      </c>
      <c r="F528" s="226" t="s">
        <v>227</v>
      </c>
      <c r="G528" s="15"/>
      <c r="H528" s="227">
        <v>67.429999999999993</v>
      </c>
      <c r="I528" s="228"/>
      <c r="J528" s="15"/>
      <c r="K528" s="15"/>
      <c r="L528" s="224"/>
      <c r="M528" s="229"/>
      <c r="N528" s="230"/>
      <c r="O528" s="230"/>
      <c r="P528" s="230"/>
      <c r="Q528" s="230"/>
      <c r="R528" s="230"/>
      <c r="S528" s="230"/>
      <c r="T528" s="231"/>
      <c r="U528" s="15"/>
      <c r="V528" s="15"/>
      <c r="W528" s="15"/>
      <c r="X528" s="15"/>
      <c r="Y528" s="15"/>
      <c r="Z528" s="15"/>
      <c r="AA528" s="15"/>
      <c r="AB528" s="15"/>
      <c r="AC528" s="15"/>
      <c r="AD528" s="15"/>
      <c r="AE528" s="15"/>
      <c r="AT528" s="225" t="s">
        <v>170</v>
      </c>
      <c r="AU528" s="225" t="s">
        <v>83</v>
      </c>
      <c r="AV528" s="15" t="s">
        <v>164</v>
      </c>
      <c r="AW528" s="15" t="s">
        <v>32</v>
      </c>
      <c r="AX528" s="15" t="s">
        <v>81</v>
      </c>
      <c r="AY528" s="225" t="s">
        <v>157</v>
      </c>
    </row>
    <row r="529" s="2" customFormat="1" ht="24.15" customHeight="1">
      <c r="A529" s="38"/>
      <c r="B529" s="179"/>
      <c r="C529" s="180" t="s">
        <v>651</v>
      </c>
      <c r="D529" s="180" t="s">
        <v>159</v>
      </c>
      <c r="E529" s="181" t="s">
        <v>652</v>
      </c>
      <c r="F529" s="182" t="s">
        <v>653</v>
      </c>
      <c r="G529" s="183" t="s">
        <v>609</v>
      </c>
      <c r="H529" s="184">
        <v>2</v>
      </c>
      <c r="I529" s="185"/>
      <c r="J529" s="186">
        <f>ROUND(I529*H529,2)</f>
        <v>0</v>
      </c>
      <c r="K529" s="182" t="s">
        <v>1</v>
      </c>
      <c r="L529" s="39"/>
      <c r="M529" s="187" t="s">
        <v>1</v>
      </c>
      <c r="N529" s="188" t="s">
        <v>40</v>
      </c>
      <c r="O529" s="77"/>
      <c r="P529" s="189">
        <f>O529*H529</f>
        <v>0</v>
      </c>
      <c r="Q529" s="189">
        <v>0</v>
      </c>
      <c r="R529" s="189">
        <f>Q529*H529</f>
        <v>0</v>
      </c>
      <c r="S529" s="189">
        <v>0</v>
      </c>
      <c r="T529" s="190">
        <f>S529*H529</f>
        <v>0</v>
      </c>
      <c r="U529" s="38"/>
      <c r="V529" s="38"/>
      <c r="W529" s="38"/>
      <c r="X529" s="38"/>
      <c r="Y529" s="38"/>
      <c r="Z529" s="38"/>
      <c r="AA529" s="38"/>
      <c r="AB529" s="38"/>
      <c r="AC529" s="38"/>
      <c r="AD529" s="38"/>
      <c r="AE529" s="38"/>
      <c r="AR529" s="191" t="s">
        <v>164</v>
      </c>
      <c r="AT529" s="191" t="s">
        <v>159</v>
      </c>
      <c r="AU529" s="191" t="s">
        <v>83</v>
      </c>
      <c r="AY529" s="19" t="s">
        <v>157</v>
      </c>
      <c r="BE529" s="192">
        <f>IF(N529="základní",J529,0)</f>
        <v>0</v>
      </c>
      <c r="BF529" s="192">
        <f>IF(N529="snížená",J529,0)</f>
        <v>0</v>
      </c>
      <c r="BG529" s="192">
        <f>IF(N529="zákl. přenesená",J529,0)</f>
        <v>0</v>
      </c>
      <c r="BH529" s="192">
        <f>IF(N529="sníž. přenesená",J529,0)</f>
        <v>0</v>
      </c>
      <c r="BI529" s="192">
        <f>IF(N529="nulová",J529,0)</f>
        <v>0</v>
      </c>
      <c r="BJ529" s="19" t="s">
        <v>81</v>
      </c>
      <c r="BK529" s="192">
        <f>ROUND(I529*H529,2)</f>
        <v>0</v>
      </c>
      <c r="BL529" s="19" t="s">
        <v>164</v>
      </c>
      <c r="BM529" s="191" t="s">
        <v>654</v>
      </c>
    </row>
    <row r="530" s="2" customFormat="1">
      <c r="A530" s="38"/>
      <c r="B530" s="39"/>
      <c r="C530" s="38"/>
      <c r="D530" s="193" t="s">
        <v>166</v>
      </c>
      <c r="E530" s="38"/>
      <c r="F530" s="194" t="s">
        <v>623</v>
      </c>
      <c r="G530" s="38"/>
      <c r="H530" s="38"/>
      <c r="I530" s="195"/>
      <c r="J530" s="38"/>
      <c r="K530" s="38"/>
      <c r="L530" s="39"/>
      <c r="M530" s="196"/>
      <c r="N530" s="197"/>
      <c r="O530" s="77"/>
      <c r="P530" s="77"/>
      <c r="Q530" s="77"/>
      <c r="R530" s="77"/>
      <c r="S530" s="77"/>
      <c r="T530" s="78"/>
      <c r="U530" s="38"/>
      <c r="V530" s="38"/>
      <c r="W530" s="38"/>
      <c r="X530" s="38"/>
      <c r="Y530" s="38"/>
      <c r="Z530" s="38"/>
      <c r="AA530" s="38"/>
      <c r="AB530" s="38"/>
      <c r="AC530" s="38"/>
      <c r="AD530" s="38"/>
      <c r="AE530" s="38"/>
      <c r="AT530" s="19" t="s">
        <v>166</v>
      </c>
      <c r="AU530" s="19" t="s">
        <v>83</v>
      </c>
    </row>
    <row r="531" s="2" customFormat="1">
      <c r="A531" s="38"/>
      <c r="B531" s="39"/>
      <c r="C531" s="38"/>
      <c r="D531" s="193" t="s">
        <v>168</v>
      </c>
      <c r="E531" s="38"/>
      <c r="F531" s="198" t="s">
        <v>620</v>
      </c>
      <c r="G531" s="38"/>
      <c r="H531" s="38"/>
      <c r="I531" s="195"/>
      <c r="J531" s="38"/>
      <c r="K531" s="38"/>
      <c r="L531" s="39"/>
      <c r="M531" s="196"/>
      <c r="N531" s="197"/>
      <c r="O531" s="77"/>
      <c r="P531" s="77"/>
      <c r="Q531" s="77"/>
      <c r="R531" s="77"/>
      <c r="S531" s="77"/>
      <c r="T531" s="78"/>
      <c r="U531" s="38"/>
      <c r="V531" s="38"/>
      <c r="W531" s="38"/>
      <c r="X531" s="38"/>
      <c r="Y531" s="38"/>
      <c r="Z531" s="38"/>
      <c r="AA531" s="38"/>
      <c r="AB531" s="38"/>
      <c r="AC531" s="38"/>
      <c r="AD531" s="38"/>
      <c r="AE531" s="38"/>
      <c r="AT531" s="19" t="s">
        <v>168</v>
      </c>
      <c r="AU531" s="19" t="s">
        <v>83</v>
      </c>
    </row>
    <row r="532" s="13" customFormat="1">
      <c r="A532" s="13"/>
      <c r="B532" s="199"/>
      <c r="C532" s="13"/>
      <c r="D532" s="193" t="s">
        <v>170</v>
      </c>
      <c r="E532" s="200" t="s">
        <v>1</v>
      </c>
      <c r="F532" s="201" t="s">
        <v>655</v>
      </c>
      <c r="G532" s="13"/>
      <c r="H532" s="200" t="s">
        <v>1</v>
      </c>
      <c r="I532" s="202"/>
      <c r="J532" s="13"/>
      <c r="K532" s="13"/>
      <c r="L532" s="199"/>
      <c r="M532" s="203"/>
      <c r="N532" s="204"/>
      <c r="O532" s="204"/>
      <c r="P532" s="204"/>
      <c r="Q532" s="204"/>
      <c r="R532" s="204"/>
      <c r="S532" s="204"/>
      <c r="T532" s="205"/>
      <c r="U532" s="13"/>
      <c r="V532" s="13"/>
      <c r="W532" s="13"/>
      <c r="X532" s="13"/>
      <c r="Y532" s="13"/>
      <c r="Z532" s="13"/>
      <c r="AA532" s="13"/>
      <c r="AB532" s="13"/>
      <c r="AC532" s="13"/>
      <c r="AD532" s="13"/>
      <c r="AE532" s="13"/>
      <c r="AT532" s="200" t="s">
        <v>170</v>
      </c>
      <c r="AU532" s="200" t="s">
        <v>83</v>
      </c>
      <c r="AV532" s="13" t="s">
        <v>81</v>
      </c>
      <c r="AW532" s="13" t="s">
        <v>32</v>
      </c>
      <c r="AX532" s="13" t="s">
        <v>75</v>
      </c>
      <c r="AY532" s="200" t="s">
        <v>157</v>
      </c>
    </row>
    <row r="533" s="14" customFormat="1">
      <c r="A533" s="14"/>
      <c r="B533" s="206"/>
      <c r="C533" s="14"/>
      <c r="D533" s="193" t="s">
        <v>170</v>
      </c>
      <c r="E533" s="207" t="s">
        <v>1</v>
      </c>
      <c r="F533" s="208" t="s">
        <v>83</v>
      </c>
      <c r="G533" s="14"/>
      <c r="H533" s="209">
        <v>2</v>
      </c>
      <c r="I533" s="210"/>
      <c r="J533" s="14"/>
      <c r="K533" s="14"/>
      <c r="L533" s="206"/>
      <c r="M533" s="211"/>
      <c r="N533" s="212"/>
      <c r="O533" s="212"/>
      <c r="P533" s="212"/>
      <c r="Q533" s="212"/>
      <c r="R533" s="212"/>
      <c r="S533" s="212"/>
      <c r="T533" s="213"/>
      <c r="U533" s="14"/>
      <c r="V533" s="14"/>
      <c r="W533" s="14"/>
      <c r="X533" s="14"/>
      <c r="Y533" s="14"/>
      <c r="Z533" s="14"/>
      <c r="AA533" s="14"/>
      <c r="AB533" s="14"/>
      <c r="AC533" s="14"/>
      <c r="AD533" s="14"/>
      <c r="AE533" s="14"/>
      <c r="AT533" s="207" t="s">
        <v>170</v>
      </c>
      <c r="AU533" s="207" t="s">
        <v>83</v>
      </c>
      <c r="AV533" s="14" t="s">
        <v>83</v>
      </c>
      <c r="AW533" s="14" t="s">
        <v>32</v>
      </c>
      <c r="AX533" s="14" t="s">
        <v>81</v>
      </c>
      <c r="AY533" s="207" t="s">
        <v>157</v>
      </c>
    </row>
    <row r="534" s="2" customFormat="1" ht="24.15" customHeight="1">
      <c r="A534" s="38"/>
      <c r="B534" s="179"/>
      <c r="C534" s="180" t="s">
        <v>656</v>
      </c>
      <c r="D534" s="180" t="s">
        <v>159</v>
      </c>
      <c r="E534" s="181" t="s">
        <v>657</v>
      </c>
      <c r="F534" s="182" t="s">
        <v>658</v>
      </c>
      <c r="G534" s="183" t="s">
        <v>162</v>
      </c>
      <c r="H534" s="184">
        <v>134.86000000000001</v>
      </c>
      <c r="I534" s="185"/>
      <c r="J534" s="186">
        <f>ROUND(I534*H534,2)</f>
        <v>0</v>
      </c>
      <c r="K534" s="182" t="s">
        <v>163</v>
      </c>
      <c r="L534" s="39"/>
      <c r="M534" s="187" t="s">
        <v>1</v>
      </c>
      <c r="N534" s="188" t="s">
        <v>40</v>
      </c>
      <c r="O534" s="77"/>
      <c r="P534" s="189">
        <f>O534*H534</f>
        <v>0</v>
      </c>
      <c r="Q534" s="189">
        <v>4.0000000000000003E-05</v>
      </c>
      <c r="R534" s="189">
        <f>Q534*H534</f>
        <v>0.0053944000000000006</v>
      </c>
      <c r="S534" s="189">
        <v>0</v>
      </c>
      <c r="T534" s="190">
        <f>S534*H534</f>
        <v>0</v>
      </c>
      <c r="U534" s="38"/>
      <c r="V534" s="38"/>
      <c r="W534" s="38"/>
      <c r="X534" s="38"/>
      <c r="Y534" s="38"/>
      <c r="Z534" s="38"/>
      <c r="AA534" s="38"/>
      <c r="AB534" s="38"/>
      <c r="AC534" s="38"/>
      <c r="AD534" s="38"/>
      <c r="AE534" s="38"/>
      <c r="AR534" s="191" t="s">
        <v>164</v>
      </c>
      <c r="AT534" s="191" t="s">
        <v>159</v>
      </c>
      <c r="AU534" s="191" t="s">
        <v>83</v>
      </c>
      <c r="AY534" s="19" t="s">
        <v>157</v>
      </c>
      <c r="BE534" s="192">
        <f>IF(N534="základní",J534,0)</f>
        <v>0</v>
      </c>
      <c r="BF534" s="192">
        <f>IF(N534="snížená",J534,0)</f>
        <v>0</v>
      </c>
      <c r="BG534" s="192">
        <f>IF(N534="zákl. přenesená",J534,0)</f>
        <v>0</v>
      </c>
      <c r="BH534" s="192">
        <f>IF(N534="sníž. přenesená",J534,0)</f>
        <v>0</v>
      </c>
      <c r="BI534" s="192">
        <f>IF(N534="nulová",J534,0)</f>
        <v>0</v>
      </c>
      <c r="BJ534" s="19" t="s">
        <v>81</v>
      </c>
      <c r="BK534" s="192">
        <f>ROUND(I534*H534,2)</f>
        <v>0</v>
      </c>
      <c r="BL534" s="19" t="s">
        <v>164</v>
      </c>
      <c r="BM534" s="191" t="s">
        <v>659</v>
      </c>
    </row>
    <row r="535" s="2" customFormat="1">
      <c r="A535" s="38"/>
      <c r="B535" s="39"/>
      <c r="C535" s="38"/>
      <c r="D535" s="193" t="s">
        <v>166</v>
      </c>
      <c r="E535" s="38"/>
      <c r="F535" s="194" t="s">
        <v>660</v>
      </c>
      <c r="G535" s="38"/>
      <c r="H535" s="38"/>
      <c r="I535" s="195"/>
      <c r="J535" s="38"/>
      <c r="K535" s="38"/>
      <c r="L535" s="39"/>
      <c r="M535" s="196"/>
      <c r="N535" s="197"/>
      <c r="O535" s="77"/>
      <c r="P535" s="77"/>
      <c r="Q535" s="77"/>
      <c r="R535" s="77"/>
      <c r="S535" s="77"/>
      <c r="T535" s="78"/>
      <c r="U535" s="38"/>
      <c r="V535" s="38"/>
      <c r="W535" s="38"/>
      <c r="X535" s="38"/>
      <c r="Y535" s="38"/>
      <c r="Z535" s="38"/>
      <c r="AA535" s="38"/>
      <c r="AB535" s="38"/>
      <c r="AC535" s="38"/>
      <c r="AD535" s="38"/>
      <c r="AE535" s="38"/>
      <c r="AT535" s="19" t="s">
        <v>166</v>
      </c>
      <c r="AU535" s="19" t="s">
        <v>83</v>
      </c>
    </row>
    <row r="536" s="13" customFormat="1">
      <c r="A536" s="13"/>
      <c r="B536" s="199"/>
      <c r="C536" s="13"/>
      <c r="D536" s="193" t="s">
        <v>170</v>
      </c>
      <c r="E536" s="200" t="s">
        <v>1</v>
      </c>
      <c r="F536" s="201" t="s">
        <v>661</v>
      </c>
      <c r="G536" s="13"/>
      <c r="H536" s="200" t="s">
        <v>1</v>
      </c>
      <c r="I536" s="202"/>
      <c r="J536" s="13"/>
      <c r="K536" s="13"/>
      <c r="L536" s="199"/>
      <c r="M536" s="203"/>
      <c r="N536" s="204"/>
      <c r="O536" s="204"/>
      <c r="P536" s="204"/>
      <c r="Q536" s="204"/>
      <c r="R536" s="204"/>
      <c r="S536" s="204"/>
      <c r="T536" s="205"/>
      <c r="U536" s="13"/>
      <c r="V536" s="13"/>
      <c r="W536" s="13"/>
      <c r="X536" s="13"/>
      <c r="Y536" s="13"/>
      <c r="Z536" s="13"/>
      <c r="AA536" s="13"/>
      <c r="AB536" s="13"/>
      <c r="AC536" s="13"/>
      <c r="AD536" s="13"/>
      <c r="AE536" s="13"/>
      <c r="AT536" s="200" t="s">
        <v>170</v>
      </c>
      <c r="AU536" s="200" t="s">
        <v>83</v>
      </c>
      <c r="AV536" s="13" t="s">
        <v>81</v>
      </c>
      <c r="AW536" s="13" t="s">
        <v>32</v>
      </c>
      <c r="AX536" s="13" t="s">
        <v>75</v>
      </c>
      <c r="AY536" s="200" t="s">
        <v>157</v>
      </c>
    </row>
    <row r="537" s="14" customFormat="1">
      <c r="A537" s="14"/>
      <c r="B537" s="206"/>
      <c r="C537" s="14"/>
      <c r="D537" s="193" t="s">
        <v>170</v>
      </c>
      <c r="E537" s="207" t="s">
        <v>1</v>
      </c>
      <c r="F537" s="208" t="s">
        <v>288</v>
      </c>
      <c r="G537" s="14"/>
      <c r="H537" s="209">
        <v>7.4699999999999998</v>
      </c>
      <c r="I537" s="210"/>
      <c r="J537" s="14"/>
      <c r="K537" s="14"/>
      <c r="L537" s="206"/>
      <c r="M537" s="211"/>
      <c r="N537" s="212"/>
      <c r="O537" s="212"/>
      <c r="P537" s="212"/>
      <c r="Q537" s="212"/>
      <c r="R537" s="212"/>
      <c r="S537" s="212"/>
      <c r="T537" s="213"/>
      <c r="U537" s="14"/>
      <c r="V537" s="14"/>
      <c r="W537" s="14"/>
      <c r="X537" s="14"/>
      <c r="Y537" s="14"/>
      <c r="Z537" s="14"/>
      <c r="AA537" s="14"/>
      <c r="AB537" s="14"/>
      <c r="AC537" s="14"/>
      <c r="AD537" s="14"/>
      <c r="AE537" s="14"/>
      <c r="AT537" s="207" t="s">
        <v>170</v>
      </c>
      <c r="AU537" s="207" t="s">
        <v>83</v>
      </c>
      <c r="AV537" s="14" t="s">
        <v>83</v>
      </c>
      <c r="AW537" s="14" t="s">
        <v>32</v>
      </c>
      <c r="AX537" s="14" t="s">
        <v>75</v>
      </c>
      <c r="AY537" s="207" t="s">
        <v>157</v>
      </c>
    </row>
    <row r="538" s="14" customFormat="1">
      <c r="A538" s="14"/>
      <c r="B538" s="206"/>
      <c r="C538" s="14"/>
      <c r="D538" s="193" t="s">
        <v>170</v>
      </c>
      <c r="E538" s="207" t="s">
        <v>1</v>
      </c>
      <c r="F538" s="208" t="s">
        <v>289</v>
      </c>
      <c r="G538" s="14"/>
      <c r="H538" s="209">
        <v>7.4199999999999999</v>
      </c>
      <c r="I538" s="210"/>
      <c r="J538" s="14"/>
      <c r="K538" s="14"/>
      <c r="L538" s="206"/>
      <c r="M538" s="211"/>
      <c r="N538" s="212"/>
      <c r="O538" s="212"/>
      <c r="P538" s="212"/>
      <c r="Q538" s="212"/>
      <c r="R538" s="212"/>
      <c r="S538" s="212"/>
      <c r="T538" s="213"/>
      <c r="U538" s="14"/>
      <c r="V538" s="14"/>
      <c r="W538" s="14"/>
      <c r="X538" s="14"/>
      <c r="Y538" s="14"/>
      <c r="Z538" s="14"/>
      <c r="AA538" s="14"/>
      <c r="AB538" s="14"/>
      <c r="AC538" s="14"/>
      <c r="AD538" s="14"/>
      <c r="AE538" s="14"/>
      <c r="AT538" s="207" t="s">
        <v>170</v>
      </c>
      <c r="AU538" s="207" t="s">
        <v>83</v>
      </c>
      <c r="AV538" s="14" t="s">
        <v>83</v>
      </c>
      <c r="AW538" s="14" t="s">
        <v>32</v>
      </c>
      <c r="AX538" s="14" t="s">
        <v>75</v>
      </c>
      <c r="AY538" s="207" t="s">
        <v>157</v>
      </c>
    </row>
    <row r="539" s="14" customFormat="1">
      <c r="A539" s="14"/>
      <c r="B539" s="206"/>
      <c r="C539" s="14"/>
      <c r="D539" s="193" t="s">
        <v>170</v>
      </c>
      <c r="E539" s="207" t="s">
        <v>1</v>
      </c>
      <c r="F539" s="208" t="s">
        <v>290</v>
      </c>
      <c r="G539" s="14"/>
      <c r="H539" s="209">
        <v>7.7000000000000002</v>
      </c>
      <c r="I539" s="210"/>
      <c r="J539" s="14"/>
      <c r="K539" s="14"/>
      <c r="L539" s="206"/>
      <c r="M539" s="211"/>
      <c r="N539" s="212"/>
      <c r="O539" s="212"/>
      <c r="P539" s="212"/>
      <c r="Q539" s="212"/>
      <c r="R539" s="212"/>
      <c r="S539" s="212"/>
      <c r="T539" s="213"/>
      <c r="U539" s="14"/>
      <c r="V539" s="14"/>
      <c r="W539" s="14"/>
      <c r="X539" s="14"/>
      <c r="Y539" s="14"/>
      <c r="Z539" s="14"/>
      <c r="AA539" s="14"/>
      <c r="AB539" s="14"/>
      <c r="AC539" s="14"/>
      <c r="AD539" s="14"/>
      <c r="AE539" s="14"/>
      <c r="AT539" s="207" t="s">
        <v>170</v>
      </c>
      <c r="AU539" s="207" t="s">
        <v>83</v>
      </c>
      <c r="AV539" s="14" t="s">
        <v>83</v>
      </c>
      <c r="AW539" s="14" t="s">
        <v>32</v>
      </c>
      <c r="AX539" s="14" t="s">
        <v>75</v>
      </c>
      <c r="AY539" s="207" t="s">
        <v>157</v>
      </c>
    </row>
    <row r="540" s="14" customFormat="1">
      <c r="A540" s="14"/>
      <c r="B540" s="206"/>
      <c r="C540" s="14"/>
      <c r="D540" s="193" t="s">
        <v>170</v>
      </c>
      <c r="E540" s="207" t="s">
        <v>1</v>
      </c>
      <c r="F540" s="208" t="s">
        <v>291</v>
      </c>
      <c r="G540" s="14"/>
      <c r="H540" s="209">
        <v>2.7000000000000002</v>
      </c>
      <c r="I540" s="210"/>
      <c r="J540" s="14"/>
      <c r="K540" s="14"/>
      <c r="L540" s="206"/>
      <c r="M540" s="211"/>
      <c r="N540" s="212"/>
      <c r="O540" s="212"/>
      <c r="P540" s="212"/>
      <c r="Q540" s="212"/>
      <c r="R540" s="212"/>
      <c r="S540" s="212"/>
      <c r="T540" s="213"/>
      <c r="U540" s="14"/>
      <c r="V540" s="14"/>
      <c r="W540" s="14"/>
      <c r="X540" s="14"/>
      <c r="Y540" s="14"/>
      <c r="Z540" s="14"/>
      <c r="AA540" s="14"/>
      <c r="AB540" s="14"/>
      <c r="AC540" s="14"/>
      <c r="AD540" s="14"/>
      <c r="AE540" s="14"/>
      <c r="AT540" s="207" t="s">
        <v>170</v>
      </c>
      <c r="AU540" s="207" t="s">
        <v>83</v>
      </c>
      <c r="AV540" s="14" t="s">
        <v>83</v>
      </c>
      <c r="AW540" s="14" t="s">
        <v>32</v>
      </c>
      <c r="AX540" s="14" t="s">
        <v>75</v>
      </c>
      <c r="AY540" s="207" t="s">
        <v>157</v>
      </c>
    </row>
    <row r="541" s="14" customFormat="1">
      <c r="A541" s="14"/>
      <c r="B541" s="206"/>
      <c r="C541" s="14"/>
      <c r="D541" s="193" t="s">
        <v>170</v>
      </c>
      <c r="E541" s="207" t="s">
        <v>1</v>
      </c>
      <c r="F541" s="208" t="s">
        <v>292</v>
      </c>
      <c r="G541" s="14"/>
      <c r="H541" s="209">
        <v>4.7999999999999998</v>
      </c>
      <c r="I541" s="210"/>
      <c r="J541" s="14"/>
      <c r="K541" s="14"/>
      <c r="L541" s="206"/>
      <c r="M541" s="211"/>
      <c r="N541" s="212"/>
      <c r="O541" s="212"/>
      <c r="P541" s="212"/>
      <c r="Q541" s="212"/>
      <c r="R541" s="212"/>
      <c r="S541" s="212"/>
      <c r="T541" s="213"/>
      <c r="U541" s="14"/>
      <c r="V541" s="14"/>
      <c r="W541" s="14"/>
      <c r="X541" s="14"/>
      <c r="Y541" s="14"/>
      <c r="Z541" s="14"/>
      <c r="AA541" s="14"/>
      <c r="AB541" s="14"/>
      <c r="AC541" s="14"/>
      <c r="AD541" s="14"/>
      <c r="AE541" s="14"/>
      <c r="AT541" s="207" t="s">
        <v>170</v>
      </c>
      <c r="AU541" s="207" t="s">
        <v>83</v>
      </c>
      <c r="AV541" s="14" t="s">
        <v>83</v>
      </c>
      <c r="AW541" s="14" t="s">
        <v>32</v>
      </c>
      <c r="AX541" s="14" t="s">
        <v>75</v>
      </c>
      <c r="AY541" s="207" t="s">
        <v>157</v>
      </c>
    </row>
    <row r="542" s="14" customFormat="1">
      <c r="A542" s="14"/>
      <c r="B542" s="206"/>
      <c r="C542" s="14"/>
      <c r="D542" s="193" t="s">
        <v>170</v>
      </c>
      <c r="E542" s="207" t="s">
        <v>1</v>
      </c>
      <c r="F542" s="208" t="s">
        <v>293</v>
      </c>
      <c r="G542" s="14"/>
      <c r="H542" s="209">
        <v>4.7000000000000002</v>
      </c>
      <c r="I542" s="210"/>
      <c r="J542" s="14"/>
      <c r="K542" s="14"/>
      <c r="L542" s="206"/>
      <c r="M542" s="211"/>
      <c r="N542" s="212"/>
      <c r="O542" s="212"/>
      <c r="P542" s="212"/>
      <c r="Q542" s="212"/>
      <c r="R542" s="212"/>
      <c r="S542" s="212"/>
      <c r="T542" s="213"/>
      <c r="U542" s="14"/>
      <c r="V542" s="14"/>
      <c r="W542" s="14"/>
      <c r="X542" s="14"/>
      <c r="Y542" s="14"/>
      <c r="Z542" s="14"/>
      <c r="AA542" s="14"/>
      <c r="AB542" s="14"/>
      <c r="AC542" s="14"/>
      <c r="AD542" s="14"/>
      <c r="AE542" s="14"/>
      <c r="AT542" s="207" t="s">
        <v>170</v>
      </c>
      <c r="AU542" s="207" t="s">
        <v>83</v>
      </c>
      <c r="AV542" s="14" t="s">
        <v>83</v>
      </c>
      <c r="AW542" s="14" t="s">
        <v>32</v>
      </c>
      <c r="AX542" s="14" t="s">
        <v>75</v>
      </c>
      <c r="AY542" s="207" t="s">
        <v>157</v>
      </c>
    </row>
    <row r="543" s="14" customFormat="1">
      <c r="A543" s="14"/>
      <c r="B543" s="206"/>
      <c r="C543" s="14"/>
      <c r="D543" s="193" t="s">
        <v>170</v>
      </c>
      <c r="E543" s="207" t="s">
        <v>1</v>
      </c>
      <c r="F543" s="208" t="s">
        <v>294</v>
      </c>
      <c r="G543" s="14"/>
      <c r="H543" s="209">
        <v>14.44</v>
      </c>
      <c r="I543" s="210"/>
      <c r="J543" s="14"/>
      <c r="K543" s="14"/>
      <c r="L543" s="206"/>
      <c r="M543" s="211"/>
      <c r="N543" s="212"/>
      <c r="O543" s="212"/>
      <c r="P543" s="212"/>
      <c r="Q543" s="212"/>
      <c r="R543" s="212"/>
      <c r="S543" s="212"/>
      <c r="T543" s="213"/>
      <c r="U543" s="14"/>
      <c r="V543" s="14"/>
      <c r="W543" s="14"/>
      <c r="X543" s="14"/>
      <c r="Y543" s="14"/>
      <c r="Z543" s="14"/>
      <c r="AA543" s="14"/>
      <c r="AB543" s="14"/>
      <c r="AC543" s="14"/>
      <c r="AD543" s="14"/>
      <c r="AE543" s="14"/>
      <c r="AT543" s="207" t="s">
        <v>170</v>
      </c>
      <c r="AU543" s="207" t="s">
        <v>83</v>
      </c>
      <c r="AV543" s="14" t="s">
        <v>83</v>
      </c>
      <c r="AW543" s="14" t="s">
        <v>32</v>
      </c>
      <c r="AX543" s="14" t="s">
        <v>75</v>
      </c>
      <c r="AY543" s="207" t="s">
        <v>157</v>
      </c>
    </row>
    <row r="544" s="14" customFormat="1">
      <c r="A544" s="14"/>
      <c r="B544" s="206"/>
      <c r="C544" s="14"/>
      <c r="D544" s="193" t="s">
        <v>170</v>
      </c>
      <c r="E544" s="207" t="s">
        <v>1</v>
      </c>
      <c r="F544" s="208" t="s">
        <v>295</v>
      </c>
      <c r="G544" s="14"/>
      <c r="H544" s="209">
        <v>2.5499999999999998</v>
      </c>
      <c r="I544" s="210"/>
      <c r="J544" s="14"/>
      <c r="K544" s="14"/>
      <c r="L544" s="206"/>
      <c r="M544" s="211"/>
      <c r="N544" s="212"/>
      <c r="O544" s="212"/>
      <c r="P544" s="212"/>
      <c r="Q544" s="212"/>
      <c r="R544" s="212"/>
      <c r="S544" s="212"/>
      <c r="T544" s="213"/>
      <c r="U544" s="14"/>
      <c r="V544" s="14"/>
      <c r="W544" s="14"/>
      <c r="X544" s="14"/>
      <c r="Y544" s="14"/>
      <c r="Z544" s="14"/>
      <c r="AA544" s="14"/>
      <c r="AB544" s="14"/>
      <c r="AC544" s="14"/>
      <c r="AD544" s="14"/>
      <c r="AE544" s="14"/>
      <c r="AT544" s="207" t="s">
        <v>170</v>
      </c>
      <c r="AU544" s="207" t="s">
        <v>83</v>
      </c>
      <c r="AV544" s="14" t="s">
        <v>83</v>
      </c>
      <c r="AW544" s="14" t="s">
        <v>32</v>
      </c>
      <c r="AX544" s="14" t="s">
        <v>75</v>
      </c>
      <c r="AY544" s="207" t="s">
        <v>157</v>
      </c>
    </row>
    <row r="545" s="14" customFormat="1">
      <c r="A545" s="14"/>
      <c r="B545" s="206"/>
      <c r="C545" s="14"/>
      <c r="D545" s="193" t="s">
        <v>170</v>
      </c>
      <c r="E545" s="207" t="s">
        <v>1</v>
      </c>
      <c r="F545" s="208" t="s">
        <v>296</v>
      </c>
      <c r="G545" s="14"/>
      <c r="H545" s="209">
        <v>4.6299999999999999</v>
      </c>
      <c r="I545" s="210"/>
      <c r="J545" s="14"/>
      <c r="K545" s="14"/>
      <c r="L545" s="206"/>
      <c r="M545" s="211"/>
      <c r="N545" s="212"/>
      <c r="O545" s="212"/>
      <c r="P545" s="212"/>
      <c r="Q545" s="212"/>
      <c r="R545" s="212"/>
      <c r="S545" s="212"/>
      <c r="T545" s="213"/>
      <c r="U545" s="14"/>
      <c r="V545" s="14"/>
      <c r="W545" s="14"/>
      <c r="X545" s="14"/>
      <c r="Y545" s="14"/>
      <c r="Z545" s="14"/>
      <c r="AA545" s="14"/>
      <c r="AB545" s="14"/>
      <c r="AC545" s="14"/>
      <c r="AD545" s="14"/>
      <c r="AE545" s="14"/>
      <c r="AT545" s="207" t="s">
        <v>170</v>
      </c>
      <c r="AU545" s="207" t="s">
        <v>83</v>
      </c>
      <c r="AV545" s="14" t="s">
        <v>83</v>
      </c>
      <c r="AW545" s="14" t="s">
        <v>32</v>
      </c>
      <c r="AX545" s="14" t="s">
        <v>75</v>
      </c>
      <c r="AY545" s="207" t="s">
        <v>157</v>
      </c>
    </row>
    <row r="546" s="14" customFormat="1">
      <c r="A546" s="14"/>
      <c r="B546" s="206"/>
      <c r="C546" s="14"/>
      <c r="D546" s="193" t="s">
        <v>170</v>
      </c>
      <c r="E546" s="207" t="s">
        <v>1</v>
      </c>
      <c r="F546" s="208" t="s">
        <v>297</v>
      </c>
      <c r="G546" s="14"/>
      <c r="H546" s="209">
        <v>11.02</v>
      </c>
      <c r="I546" s="210"/>
      <c r="J546" s="14"/>
      <c r="K546" s="14"/>
      <c r="L546" s="206"/>
      <c r="M546" s="211"/>
      <c r="N546" s="212"/>
      <c r="O546" s="212"/>
      <c r="P546" s="212"/>
      <c r="Q546" s="212"/>
      <c r="R546" s="212"/>
      <c r="S546" s="212"/>
      <c r="T546" s="213"/>
      <c r="U546" s="14"/>
      <c r="V546" s="14"/>
      <c r="W546" s="14"/>
      <c r="X546" s="14"/>
      <c r="Y546" s="14"/>
      <c r="Z546" s="14"/>
      <c r="AA546" s="14"/>
      <c r="AB546" s="14"/>
      <c r="AC546" s="14"/>
      <c r="AD546" s="14"/>
      <c r="AE546" s="14"/>
      <c r="AT546" s="207" t="s">
        <v>170</v>
      </c>
      <c r="AU546" s="207" t="s">
        <v>83</v>
      </c>
      <c r="AV546" s="14" t="s">
        <v>83</v>
      </c>
      <c r="AW546" s="14" t="s">
        <v>32</v>
      </c>
      <c r="AX546" s="14" t="s">
        <v>75</v>
      </c>
      <c r="AY546" s="207" t="s">
        <v>157</v>
      </c>
    </row>
    <row r="547" s="16" customFormat="1">
      <c r="A547" s="16"/>
      <c r="B547" s="232"/>
      <c r="C547" s="16"/>
      <c r="D547" s="193" t="s">
        <v>170</v>
      </c>
      <c r="E547" s="233" t="s">
        <v>1</v>
      </c>
      <c r="F547" s="234" t="s">
        <v>486</v>
      </c>
      <c r="G547" s="16"/>
      <c r="H547" s="235">
        <v>67.429999999999993</v>
      </c>
      <c r="I547" s="236"/>
      <c r="J547" s="16"/>
      <c r="K547" s="16"/>
      <c r="L547" s="232"/>
      <c r="M547" s="237"/>
      <c r="N547" s="238"/>
      <c r="O547" s="238"/>
      <c r="P547" s="238"/>
      <c r="Q547" s="238"/>
      <c r="R547" s="238"/>
      <c r="S547" s="238"/>
      <c r="T547" s="239"/>
      <c r="U547" s="16"/>
      <c r="V547" s="16"/>
      <c r="W547" s="16"/>
      <c r="X547" s="16"/>
      <c r="Y547" s="16"/>
      <c r="Z547" s="16"/>
      <c r="AA547" s="16"/>
      <c r="AB547" s="16"/>
      <c r="AC547" s="16"/>
      <c r="AD547" s="16"/>
      <c r="AE547" s="16"/>
      <c r="AT547" s="233" t="s">
        <v>170</v>
      </c>
      <c r="AU547" s="233" t="s">
        <v>83</v>
      </c>
      <c r="AV547" s="16" t="s">
        <v>179</v>
      </c>
      <c r="AW547" s="16" t="s">
        <v>32</v>
      </c>
      <c r="AX547" s="16" t="s">
        <v>75</v>
      </c>
      <c r="AY547" s="233" t="s">
        <v>157</v>
      </c>
    </row>
    <row r="548" s="13" customFormat="1">
      <c r="A548" s="13"/>
      <c r="B548" s="199"/>
      <c r="C548" s="13"/>
      <c r="D548" s="193" t="s">
        <v>170</v>
      </c>
      <c r="E548" s="200" t="s">
        <v>1</v>
      </c>
      <c r="F548" s="201" t="s">
        <v>662</v>
      </c>
      <c r="G548" s="13"/>
      <c r="H548" s="200" t="s">
        <v>1</v>
      </c>
      <c r="I548" s="202"/>
      <c r="J548" s="13"/>
      <c r="K548" s="13"/>
      <c r="L548" s="199"/>
      <c r="M548" s="203"/>
      <c r="N548" s="204"/>
      <c r="O548" s="204"/>
      <c r="P548" s="204"/>
      <c r="Q548" s="204"/>
      <c r="R548" s="204"/>
      <c r="S548" s="204"/>
      <c r="T548" s="205"/>
      <c r="U548" s="13"/>
      <c r="V548" s="13"/>
      <c r="W548" s="13"/>
      <c r="X548" s="13"/>
      <c r="Y548" s="13"/>
      <c r="Z548" s="13"/>
      <c r="AA548" s="13"/>
      <c r="AB548" s="13"/>
      <c r="AC548" s="13"/>
      <c r="AD548" s="13"/>
      <c r="AE548" s="13"/>
      <c r="AT548" s="200" t="s">
        <v>170</v>
      </c>
      <c r="AU548" s="200" t="s">
        <v>83</v>
      </c>
      <c r="AV548" s="13" t="s">
        <v>81</v>
      </c>
      <c r="AW548" s="13" t="s">
        <v>32</v>
      </c>
      <c r="AX548" s="13" t="s">
        <v>75</v>
      </c>
      <c r="AY548" s="200" t="s">
        <v>157</v>
      </c>
    </row>
    <row r="549" s="14" customFormat="1">
      <c r="A549" s="14"/>
      <c r="B549" s="206"/>
      <c r="C549" s="14"/>
      <c r="D549" s="193" t="s">
        <v>170</v>
      </c>
      <c r="E549" s="207" t="s">
        <v>1</v>
      </c>
      <c r="F549" s="208" t="s">
        <v>663</v>
      </c>
      <c r="G549" s="14"/>
      <c r="H549" s="209">
        <v>67.430000000000007</v>
      </c>
      <c r="I549" s="210"/>
      <c r="J549" s="14"/>
      <c r="K549" s="14"/>
      <c r="L549" s="206"/>
      <c r="M549" s="211"/>
      <c r="N549" s="212"/>
      <c r="O549" s="212"/>
      <c r="P549" s="212"/>
      <c r="Q549" s="212"/>
      <c r="R549" s="212"/>
      <c r="S549" s="212"/>
      <c r="T549" s="213"/>
      <c r="U549" s="14"/>
      <c r="V549" s="14"/>
      <c r="W549" s="14"/>
      <c r="X549" s="14"/>
      <c r="Y549" s="14"/>
      <c r="Z549" s="14"/>
      <c r="AA549" s="14"/>
      <c r="AB549" s="14"/>
      <c r="AC549" s="14"/>
      <c r="AD549" s="14"/>
      <c r="AE549" s="14"/>
      <c r="AT549" s="207" t="s">
        <v>170</v>
      </c>
      <c r="AU549" s="207" t="s">
        <v>83</v>
      </c>
      <c r="AV549" s="14" t="s">
        <v>83</v>
      </c>
      <c r="AW549" s="14" t="s">
        <v>32</v>
      </c>
      <c r="AX549" s="14" t="s">
        <v>75</v>
      </c>
      <c r="AY549" s="207" t="s">
        <v>157</v>
      </c>
    </row>
    <row r="550" s="15" customFormat="1">
      <c r="A550" s="15"/>
      <c r="B550" s="224"/>
      <c r="C550" s="15"/>
      <c r="D550" s="193" t="s">
        <v>170</v>
      </c>
      <c r="E550" s="225" t="s">
        <v>1</v>
      </c>
      <c r="F550" s="226" t="s">
        <v>227</v>
      </c>
      <c r="G550" s="15"/>
      <c r="H550" s="227">
        <v>134.86000000000001</v>
      </c>
      <c r="I550" s="228"/>
      <c r="J550" s="15"/>
      <c r="K550" s="15"/>
      <c r="L550" s="224"/>
      <c r="M550" s="229"/>
      <c r="N550" s="230"/>
      <c r="O550" s="230"/>
      <c r="P550" s="230"/>
      <c r="Q550" s="230"/>
      <c r="R550" s="230"/>
      <c r="S550" s="230"/>
      <c r="T550" s="231"/>
      <c r="U550" s="15"/>
      <c r="V550" s="15"/>
      <c r="W550" s="15"/>
      <c r="X550" s="15"/>
      <c r="Y550" s="15"/>
      <c r="Z550" s="15"/>
      <c r="AA550" s="15"/>
      <c r="AB550" s="15"/>
      <c r="AC550" s="15"/>
      <c r="AD550" s="15"/>
      <c r="AE550" s="15"/>
      <c r="AT550" s="225" t="s">
        <v>170</v>
      </c>
      <c r="AU550" s="225" t="s">
        <v>83</v>
      </c>
      <c r="AV550" s="15" t="s">
        <v>164</v>
      </c>
      <c r="AW550" s="15" t="s">
        <v>32</v>
      </c>
      <c r="AX550" s="15" t="s">
        <v>81</v>
      </c>
      <c r="AY550" s="225" t="s">
        <v>157</v>
      </c>
    </row>
    <row r="551" s="2" customFormat="1" ht="14.4" customHeight="1">
      <c r="A551" s="38"/>
      <c r="B551" s="179"/>
      <c r="C551" s="180" t="s">
        <v>664</v>
      </c>
      <c r="D551" s="180" t="s">
        <v>159</v>
      </c>
      <c r="E551" s="181" t="s">
        <v>665</v>
      </c>
      <c r="F551" s="182" t="s">
        <v>666</v>
      </c>
      <c r="G551" s="183" t="s">
        <v>162</v>
      </c>
      <c r="H551" s="184">
        <v>30.757000000000001</v>
      </c>
      <c r="I551" s="185"/>
      <c r="J551" s="186">
        <f>ROUND(I551*H551,2)</f>
        <v>0</v>
      </c>
      <c r="K551" s="182" t="s">
        <v>163</v>
      </c>
      <c r="L551" s="39"/>
      <c r="M551" s="187" t="s">
        <v>1</v>
      </c>
      <c r="N551" s="188" t="s">
        <v>40</v>
      </c>
      <c r="O551" s="77"/>
      <c r="P551" s="189">
        <f>O551*H551</f>
        <v>0</v>
      </c>
      <c r="Q551" s="189">
        <v>0</v>
      </c>
      <c r="R551" s="189">
        <f>Q551*H551</f>
        <v>0</v>
      </c>
      <c r="S551" s="189">
        <v>0.13100000000000001</v>
      </c>
      <c r="T551" s="190">
        <f>S551*H551</f>
        <v>4.0291670000000002</v>
      </c>
      <c r="U551" s="38"/>
      <c r="V551" s="38"/>
      <c r="W551" s="38"/>
      <c r="X551" s="38"/>
      <c r="Y551" s="38"/>
      <c r="Z551" s="38"/>
      <c r="AA551" s="38"/>
      <c r="AB551" s="38"/>
      <c r="AC551" s="38"/>
      <c r="AD551" s="38"/>
      <c r="AE551" s="38"/>
      <c r="AR551" s="191" t="s">
        <v>164</v>
      </c>
      <c r="AT551" s="191" t="s">
        <v>159</v>
      </c>
      <c r="AU551" s="191" t="s">
        <v>83</v>
      </c>
      <c r="AY551" s="19" t="s">
        <v>157</v>
      </c>
      <c r="BE551" s="192">
        <f>IF(N551="základní",J551,0)</f>
        <v>0</v>
      </c>
      <c r="BF551" s="192">
        <f>IF(N551="snížená",J551,0)</f>
        <v>0</v>
      </c>
      <c r="BG551" s="192">
        <f>IF(N551="zákl. přenesená",J551,0)</f>
        <v>0</v>
      </c>
      <c r="BH551" s="192">
        <f>IF(N551="sníž. přenesená",J551,0)</f>
        <v>0</v>
      </c>
      <c r="BI551" s="192">
        <f>IF(N551="nulová",J551,0)</f>
        <v>0</v>
      </c>
      <c r="BJ551" s="19" t="s">
        <v>81</v>
      </c>
      <c r="BK551" s="192">
        <f>ROUND(I551*H551,2)</f>
        <v>0</v>
      </c>
      <c r="BL551" s="19" t="s">
        <v>164</v>
      </c>
      <c r="BM551" s="191" t="s">
        <v>667</v>
      </c>
    </row>
    <row r="552" s="2" customFormat="1">
      <c r="A552" s="38"/>
      <c r="B552" s="39"/>
      <c r="C552" s="38"/>
      <c r="D552" s="193" t="s">
        <v>166</v>
      </c>
      <c r="E552" s="38"/>
      <c r="F552" s="194" t="s">
        <v>668</v>
      </c>
      <c r="G552" s="38"/>
      <c r="H552" s="38"/>
      <c r="I552" s="195"/>
      <c r="J552" s="38"/>
      <c r="K552" s="38"/>
      <c r="L552" s="39"/>
      <c r="M552" s="196"/>
      <c r="N552" s="197"/>
      <c r="O552" s="77"/>
      <c r="P552" s="77"/>
      <c r="Q552" s="77"/>
      <c r="R552" s="77"/>
      <c r="S552" s="77"/>
      <c r="T552" s="78"/>
      <c r="U552" s="38"/>
      <c r="V552" s="38"/>
      <c r="W552" s="38"/>
      <c r="X552" s="38"/>
      <c r="Y552" s="38"/>
      <c r="Z552" s="38"/>
      <c r="AA552" s="38"/>
      <c r="AB552" s="38"/>
      <c r="AC552" s="38"/>
      <c r="AD552" s="38"/>
      <c r="AE552" s="38"/>
      <c r="AT552" s="19" t="s">
        <v>166</v>
      </c>
      <c r="AU552" s="19" t="s">
        <v>83</v>
      </c>
    </row>
    <row r="553" s="2" customFormat="1">
      <c r="A553" s="38"/>
      <c r="B553" s="39"/>
      <c r="C553" s="38"/>
      <c r="D553" s="193" t="s">
        <v>168</v>
      </c>
      <c r="E553" s="38"/>
      <c r="F553" s="198" t="s">
        <v>169</v>
      </c>
      <c r="G553" s="38"/>
      <c r="H553" s="38"/>
      <c r="I553" s="195"/>
      <c r="J553" s="38"/>
      <c r="K553" s="38"/>
      <c r="L553" s="39"/>
      <c r="M553" s="196"/>
      <c r="N553" s="197"/>
      <c r="O553" s="77"/>
      <c r="P553" s="77"/>
      <c r="Q553" s="77"/>
      <c r="R553" s="77"/>
      <c r="S553" s="77"/>
      <c r="T553" s="78"/>
      <c r="U553" s="38"/>
      <c r="V553" s="38"/>
      <c r="W553" s="38"/>
      <c r="X553" s="38"/>
      <c r="Y553" s="38"/>
      <c r="Z553" s="38"/>
      <c r="AA553" s="38"/>
      <c r="AB553" s="38"/>
      <c r="AC553" s="38"/>
      <c r="AD553" s="38"/>
      <c r="AE553" s="38"/>
      <c r="AT553" s="19" t="s">
        <v>168</v>
      </c>
      <c r="AU553" s="19" t="s">
        <v>83</v>
      </c>
    </row>
    <row r="554" s="14" customFormat="1">
      <c r="A554" s="14"/>
      <c r="B554" s="206"/>
      <c r="C554" s="14"/>
      <c r="D554" s="193" t="s">
        <v>170</v>
      </c>
      <c r="E554" s="207" t="s">
        <v>1</v>
      </c>
      <c r="F554" s="208" t="s">
        <v>669</v>
      </c>
      <c r="G554" s="14"/>
      <c r="H554" s="209">
        <v>19.809999999999999</v>
      </c>
      <c r="I554" s="210"/>
      <c r="J554" s="14"/>
      <c r="K554" s="14"/>
      <c r="L554" s="206"/>
      <c r="M554" s="211"/>
      <c r="N554" s="212"/>
      <c r="O554" s="212"/>
      <c r="P554" s="212"/>
      <c r="Q554" s="212"/>
      <c r="R554" s="212"/>
      <c r="S554" s="212"/>
      <c r="T554" s="213"/>
      <c r="U554" s="14"/>
      <c r="V554" s="14"/>
      <c r="W554" s="14"/>
      <c r="X554" s="14"/>
      <c r="Y554" s="14"/>
      <c r="Z554" s="14"/>
      <c r="AA554" s="14"/>
      <c r="AB554" s="14"/>
      <c r="AC554" s="14"/>
      <c r="AD554" s="14"/>
      <c r="AE554" s="14"/>
      <c r="AT554" s="207" t="s">
        <v>170</v>
      </c>
      <c r="AU554" s="207" t="s">
        <v>83</v>
      </c>
      <c r="AV554" s="14" t="s">
        <v>83</v>
      </c>
      <c r="AW554" s="14" t="s">
        <v>32</v>
      </c>
      <c r="AX554" s="14" t="s">
        <v>75</v>
      </c>
      <c r="AY554" s="207" t="s">
        <v>157</v>
      </c>
    </row>
    <row r="555" s="14" customFormat="1">
      <c r="A555" s="14"/>
      <c r="B555" s="206"/>
      <c r="C555" s="14"/>
      <c r="D555" s="193" t="s">
        <v>170</v>
      </c>
      <c r="E555" s="207" t="s">
        <v>1</v>
      </c>
      <c r="F555" s="208" t="s">
        <v>670</v>
      </c>
      <c r="G555" s="14"/>
      <c r="H555" s="209">
        <v>10.946999999999999</v>
      </c>
      <c r="I555" s="210"/>
      <c r="J555" s="14"/>
      <c r="K555" s="14"/>
      <c r="L555" s="206"/>
      <c r="M555" s="211"/>
      <c r="N555" s="212"/>
      <c r="O555" s="212"/>
      <c r="P555" s="212"/>
      <c r="Q555" s="212"/>
      <c r="R555" s="212"/>
      <c r="S555" s="212"/>
      <c r="T555" s="213"/>
      <c r="U555" s="14"/>
      <c r="V555" s="14"/>
      <c r="W555" s="14"/>
      <c r="X555" s="14"/>
      <c r="Y555" s="14"/>
      <c r="Z555" s="14"/>
      <c r="AA555" s="14"/>
      <c r="AB555" s="14"/>
      <c r="AC555" s="14"/>
      <c r="AD555" s="14"/>
      <c r="AE555" s="14"/>
      <c r="AT555" s="207" t="s">
        <v>170</v>
      </c>
      <c r="AU555" s="207" t="s">
        <v>83</v>
      </c>
      <c r="AV555" s="14" t="s">
        <v>83</v>
      </c>
      <c r="AW555" s="14" t="s">
        <v>32</v>
      </c>
      <c r="AX555" s="14" t="s">
        <v>75</v>
      </c>
      <c r="AY555" s="207" t="s">
        <v>157</v>
      </c>
    </row>
    <row r="556" s="15" customFormat="1">
      <c r="A556" s="15"/>
      <c r="B556" s="224"/>
      <c r="C556" s="15"/>
      <c r="D556" s="193" t="s">
        <v>170</v>
      </c>
      <c r="E556" s="225" t="s">
        <v>1</v>
      </c>
      <c r="F556" s="226" t="s">
        <v>227</v>
      </c>
      <c r="G556" s="15"/>
      <c r="H556" s="227">
        <v>30.756999999999998</v>
      </c>
      <c r="I556" s="228"/>
      <c r="J556" s="15"/>
      <c r="K556" s="15"/>
      <c r="L556" s="224"/>
      <c r="M556" s="229"/>
      <c r="N556" s="230"/>
      <c r="O556" s="230"/>
      <c r="P556" s="230"/>
      <c r="Q556" s="230"/>
      <c r="R556" s="230"/>
      <c r="S556" s="230"/>
      <c r="T556" s="231"/>
      <c r="U556" s="15"/>
      <c r="V556" s="15"/>
      <c r="W556" s="15"/>
      <c r="X556" s="15"/>
      <c r="Y556" s="15"/>
      <c r="Z556" s="15"/>
      <c r="AA556" s="15"/>
      <c r="AB556" s="15"/>
      <c r="AC556" s="15"/>
      <c r="AD556" s="15"/>
      <c r="AE556" s="15"/>
      <c r="AT556" s="225" t="s">
        <v>170</v>
      </c>
      <c r="AU556" s="225" t="s">
        <v>83</v>
      </c>
      <c r="AV556" s="15" t="s">
        <v>164</v>
      </c>
      <c r="AW556" s="15" t="s">
        <v>32</v>
      </c>
      <c r="AX556" s="15" t="s">
        <v>81</v>
      </c>
      <c r="AY556" s="225" t="s">
        <v>157</v>
      </c>
    </row>
    <row r="557" s="2" customFormat="1" ht="14.4" customHeight="1">
      <c r="A557" s="38"/>
      <c r="B557" s="179"/>
      <c r="C557" s="180" t="s">
        <v>671</v>
      </c>
      <c r="D557" s="180" t="s">
        <v>159</v>
      </c>
      <c r="E557" s="181" t="s">
        <v>672</v>
      </c>
      <c r="F557" s="182" t="s">
        <v>673</v>
      </c>
      <c r="G557" s="183" t="s">
        <v>162</v>
      </c>
      <c r="H557" s="184">
        <v>5</v>
      </c>
      <c r="I557" s="185"/>
      <c r="J557" s="186">
        <f>ROUND(I557*H557,2)</f>
        <v>0</v>
      </c>
      <c r="K557" s="182" t="s">
        <v>1</v>
      </c>
      <c r="L557" s="39"/>
      <c r="M557" s="187" t="s">
        <v>1</v>
      </c>
      <c r="N557" s="188" t="s">
        <v>40</v>
      </c>
      <c r="O557" s="77"/>
      <c r="P557" s="189">
        <f>O557*H557</f>
        <v>0</v>
      </c>
      <c r="Q557" s="189">
        <v>0</v>
      </c>
      <c r="R557" s="189">
        <f>Q557*H557</f>
        <v>0</v>
      </c>
      <c r="S557" s="189">
        <v>0.20000000000000001</v>
      </c>
      <c r="T557" s="190">
        <f>S557*H557</f>
        <v>1</v>
      </c>
      <c r="U557" s="38"/>
      <c r="V557" s="38"/>
      <c r="W557" s="38"/>
      <c r="X557" s="38"/>
      <c r="Y557" s="38"/>
      <c r="Z557" s="38"/>
      <c r="AA557" s="38"/>
      <c r="AB557" s="38"/>
      <c r="AC557" s="38"/>
      <c r="AD557" s="38"/>
      <c r="AE557" s="38"/>
      <c r="AR557" s="191" t="s">
        <v>164</v>
      </c>
      <c r="AT557" s="191" t="s">
        <v>159</v>
      </c>
      <c r="AU557" s="191" t="s">
        <v>83</v>
      </c>
      <c r="AY557" s="19" t="s">
        <v>157</v>
      </c>
      <c r="BE557" s="192">
        <f>IF(N557="základní",J557,0)</f>
        <v>0</v>
      </c>
      <c r="BF557" s="192">
        <f>IF(N557="snížená",J557,0)</f>
        <v>0</v>
      </c>
      <c r="BG557" s="192">
        <f>IF(N557="zákl. přenesená",J557,0)</f>
        <v>0</v>
      </c>
      <c r="BH557" s="192">
        <f>IF(N557="sníž. přenesená",J557,0)</f>
        <v>0</v>
      </c>
      <c r="BI557" s="192">
        <f>IF(N557="nulová",J557,0)</f>
        <v>0</v>
      </c>
      <c r="BJ557" s="19" t="s">
        <v>81</v>
      </c>
      <c r="BK557" s="192">
        <f>ROUND(I557*H557,2)</f>
        <v>0</v>
      </c>
      <c r="BL557" s="19" t="s">
        <v>164</v>
      </c>
      <c r="BM557" s="191" t="s">
        <v>674</v>
      </c>
    </row>
    <row r="558" s="2" customFormat="1">
      <c r="A558" s="38"/>
      <c r="B558" s="39"/>
      <c r="C558" s="38"/>
      <c r="D558" s="193" t="s">
        <v>166</v>
      </c>
      <c r="E558" s="38"/>
      <c r="F558" s="194" t="s">
        <v>673</v>
      </c>
      <c r="G558" s="38"/>
      <c r="H558" s="38"/>
      <c r="I558" s="195"/>
      <c r="J558" s="38"/>
      <c r="K558" s="38"/>
      <c r="L558" s="39"/>
      <c r="M558" s="196"/>
      <c r="N558" s="197"/>
      <c r="O558" s="77"/>
      <c r="P558" s="77"/>
      <c r="Q558" s="77"/>
      <c r="R558" s="77"/>
      <c r="S558" s="77"/>
      <c r="T558" s="78"/>
      <c r="U558" s="38"/>
      <c r="V558" s="38"/>
      <c r="W558" s="38"/>
      <c r="X558" s="38"/>
      <c r="Y558" s="38"/>
      <c r="Z558" s="38"/>
      <c r="AA558" s="38"/>
      <c r="AB558" s="38"/>
      <c r="AC558" s="38"/>
      <c r="AD558" s="38"/>
      <c r="AE558" s="38"/>
      <c r="AT558" s="19" t="s">
        <v>166</v>
      </c>
      <c r="AU558" s="19" t="s">
        <v>83</v>
      </c>
    </row>
    <row r="559" s="2" customFormat="1">
      <c r="A559" s="38"/>
      <c r="B559" s="39"/>
      <c r="C559" s="38"/>
      <c r="D559" s="193" t="s">
        <v>168</v>
      </c>
      <c r="E559" s="38"/>
      <c r="F559" s="198" t="s">
        <v>169</v>
      </c>
      <c r="G559" s="38"/>
      <c r="H559" s="38"/>
      <c r="I559" s="195"/>
      <c r="J559" s="38"/>
      <c r="K559" s="38"/>
      <c r="L559" s="39"/>
      <c r="M559" s="196"/>
      <c r="N559" s="197"/>
      <c r="O559" s="77"/>
      <c r="P559" s="77"/>
      <c r="Q559" s="77"/>
      <c r="R559" s="77"/>
      <c r="S559" s="77"/>
      <c r="T559" s="78"/>
      <c r="U559" s="38"/>
      <c r="V559" s="38"/>
      <c r="W559" s="38"/>
      <c r="X559" s="38"/>
      <c r="Y559" s="38"/>
      <c r="Z559" s="38"/>
      <c r="AA559" s="38"/>
      <c r="AB559" s="38"/>
      <c r="AC559" s="38"/>
      <c r="AD559" s="38"/>
      <c r="AE559" s="38"/>
      <c r="AT559" s="19" t="s">
        <v>168</v>
      </c>
      <c r="AU559" s="19" t="s">
        <v>83</v>
      </c>
    </row>
    <row r="560" s="14" customFormat="1">
      <c r="A560" s="14"/>
      <c r="B560" s="206"/>
      <c r="C560" s="14"/>
      <c r="D560" s="193" t="s">
        <v>170</v>
      </c>
      <c r="E560" s="207" t="s">
        <v>1</v>
      </c>
      <c r="F560" s="208" t="s">
        <v>675</v>
      </c>
      <c r="G560" s="14"/>
      <c r="H560" s="209">
        <v>5</v>
      </c>
      <c r="I560" s="210"/>
      <c r="J560" s="14"/>
      <c r="K560" s="14"/>
      <c r="L560" s="206"/>
      <c r="M560" s="211"/>
      <c r="N560" s="212"/>
      <c r="O560" s="212"/>
      <c r="P560" s="212"/>
      <c r="Q560" s="212"/>
      <c r="R560" s="212"/>
      <c r="S560" s="212"/>
      <c r="T560" s="213"/>
      <c r="U560" s="14"/>
      <c r="V560" s="14"/>
      <c r="W560" s="14"/>
      <c r="X560" s="14"/>
      <c r="Y560" s="14"/>
      <c r="Z560" s="14"/>
      <c r="AA560" s="14"/>
      <c r="AB560" s="14"/>
      <c r="AC560" s="14"/>
      <c r="AD560" s="14"/>
      <c r="AE560" s="14"/>
      <c r="AT560" s="207" t="s">
        <v>170</v>
      </c>
      <c r="AU560" s="207" t="s">
        <v>83</v>
      </c>
      <c r="AV560" s="14" t="s">
        <v>83</v>
      </c>
      <c r="AW560" s="14" t="s">
        <v>32</v>
      </c>
      <c r="AX560" s="14" t="s">
        <v>81</v>
      </c>
      <c r="AY560" s="207" t="s">
        <v>157</v>
      </c>
    </row>
    <row r="561" s="2" customFormat="1" ht="37.8" customHeight="1">
      <c r="A561" s="38"/>
      <c r="B561" s="179"/>
      <c r="C561" s="180" t="s">
        <v>676</v>
      </c>
      <c r="D561" s="180" t="s">
        <v>159</v>
      </c>
      <c r="E561" s="181" t="s">
        <v>677</v>
      </c>
      <c r="F561" s="182" t="s">
        <v>678</v>
      </c>
      <c r="G561" s="183" t="s">
        <v>175</v>
      </c>
      <c r="H561" s="184">
        <v>1.6000000000000001</v>
      </c>
      <c r="I561" s="185"/>
      <c r="J561" s="186">
        <f>ROUND(I561*H561,2)</f>
        <v>0</v>
      </c>
      <c r="K561" s="182" t="s">
        <v>163</v>
      </c>
      <c r="L561" s="39"/>
      <c r="M561" s="187" t="s">
        <v>1</v>
      </c>
      <c r="N561" s="188" t="s">
        <v>40</v>
      </c>
      <c r="O561" s="77"/>
      <c r="P561" s="189">
        <f>O561*H561</f>
        <v>0</v>
      </c>
      <c r="Q561" s="189">
        <v>0</v>
      </c>
      <c r="R561" s="189">
        <f>Q561*H561</f>
        <v>0</v>
      </c>
      <c r="S561" s="189">
        <v>2.2000000000000002</v>
      </c>
      <c r="T561" s="190">
        <f>S561*H561</f>
        <v>3.5200000000000005</v>
      </c>
      <c r="U561" s="38"/>
      <c r="V561" s="38"/>
      <c r="W561" s="38"/>
      <c r="X561" s="38"/>
      <c r="Y561" s="38"/>
      <c r="Z561" s="38"/>
      <c r="AA561" s="38"/>
      <c r="AB561" s="38"/>
      <c r="AC561" s="38"/>
      <c r="AD561" s="38"/>
      <c r="AE561" s="38"/>
      <c r="AR561" s="191" t="s">
        <v>164</v>
      </c>
      <c r="AT561" s="191" t="s">
        <v>159</v>
      </c>
      <c r="AU561" s="191" t="s">
        <v>83</v>
      </c>
      <c r="AY561" s="19" t="s">
        <v>157</v>
      </c>
      <c r="BE561" s="192">
        <f>IF(N561="základní",J561,0)</f>
        <v>0</v>
      </c>
      <c r="BF561" s="192">
        <f>IF(N561="snížená",J561,0)</f>
        <v>0</v>
      </c>
      <c r="BG561" s="192">
        <f>IF(N561="zákl. přenesená",J561,0)</f>
        <v>0</v>
      </c>
      <c r="BH561" s="192">
        <f>IF(N561="sníž. přenesená",J561,0)</f>
        <v>0</v>
      </c>
      <c r="BI561" s="192">
        <f>IF(N561="nulová",J561,0)</f>
        <v>0</v>
      </c>
      <c r="BJ561" s="19" t="s">
        <v>81</v>
      </c>
      <c r="BK561" s="192">
        <f>ROUND(I561*H561,2)</f>
        <v>0</v>
      </c>
      <c r="BL561" s="19" t="s">
        <v>164</v>
      </c>
      <c r="BM561" s="191" t="s">
        <v>679</v>
      </c>
    </row>
    <row r="562" s="2" customFormat="1">
      <c r="A562" s="38"/>
      <c r="B562" s="39"/>
      <c r="C562" s="38"/>
      <c r="D562" s="193" t="s">
        <v>166</v>
      </c>
      <c r="E562" s="38"/>
      <c r="F562" s="194" t="s">
        <v>680</v>
      </c>
      <c r="G562" s="38"/>
      <c r="H562" s="38"/>
      <c r="I562" s="195"/>
      <c r="J562" s="38"/>
      <c r="K562" s="38"/>
      <c r="L562" s="39"/>
      <c r="M562" s="196"/>
      <c r="N562" s="197"/>
      <c r="O562" s="77"/>
      <c r="P562" s="77"/>
      <c r="Q562" s="77"/>
      <c r="R562" s="77"/>
      <c r="S562" s="77"/>
      <c r="T562" s="78"/>
      <c r="U562" s="38"/>
      <c r="V562" s="38"/>
      <c r="W562" s="38"/>
      <c r="X562" s="38"/>
      <c r="Y562" s="38"/>
      <c r="Z562" s="38"/>
      <c r="AA562" s="38"/>
      <c r="AB562" s="38"/>
      <c r="AC562" s="38"/>
      <c r="AD562" s="38"/>
      <c r="AE562" s="38"/>
      <c r="AT562" s="19" t="s">
        <v>166</v>
      </c>
      <c r="AU562" s="19" t="s">
        <v>83</v>
      </c>
    </row>
    <row r="563" s="2" customFormat="1">
      <c r="A563" s="38"/>
      <c r="B563" s="39"/>
      <c r="C563" s="38"/>
      <c r="D563" s="193" t="s">
        <v>168</v>
      </c>
      <c r="E563" s="38"/>
      <c r="F563" s="198" t="s">
        <v>169</v>
      </c>
      <c r="G563" s="38"/>
      <c r="H563" s="38"/>
      <c r="I563" s="195"/>
      <c r="J563" s="38"/>
      <c r="K563" s="38"/>
      <c r="L563" s="39"/>
      <c r="M563" s="196"/>
      <c r="N563" s="197"/>
      <c r="O563" s="77"/>
      <c r="P563" s="77"/>
      <c r="Q563" s="77"/>
      <c r="R563" s="77"/>
      <c r="S563" s="77"/>
      <c r="T563" s="78"/>
      <c r="U563" s="38"/>
      <c r="V563" s="38"/>
      <c r="W563" s="38"/>
      <c r="X563" s="38"/>
      <c r="Y563" s="38"/>
      <c r="Z563" s="38"/>
      <c r="AA563" s="38"/>
      <c r="AB563" s="38"/>
      <c r="AC563" s="38"/>
      <c r="AD563" s="38"/>
      <c r="AE563" s="38"/>
      <c r="AT563" s="19" t="s">
        <v>168</v>
      </c>
      <c r="AU563" s="19" t="s">
        <v>83</v>
      </c>
    </row>
    <row r="564" s="13" customFormat="1">
      <c r="A564" s="13"/>
      <c r="B564" s="199"/>
      <c r="C564" s="13"/>
      <c r="D564" s="193" t="s">
        <v>170</v>
      </c>
      <c r="E564" s="200" t="s">
        <v>1</v>
      </c>
      <c r="F564" s="201" t="s">
        <v>681</v>
      </c>
      <c r="G564" s="13"/>
      <c r="H564" s="200" t="s">
        <v>1</v>
      </c>
      <c r="I564" s="202"/>
      <c r="J564" s="13"/>
      <c r="K564" s="13"/>
      <c r="L564" s="199"/>
      <c r="M564" s="203"/>
      <c r="N564" s="204"/>
      <c r="O564" s="204"/>
      <c r="P564" s="204"/>
      <c r="Q564" s="204"/>
      <c r="R564" s="204"/>
      <c r="S564" s="204"/>
      <c r="T564" s="205"/>
      <c r="U564" s="13"/>
      <c r="V564" s="13"/>
      <c r="W564" s="13"/>
      <c r="X564" s="13"/>
      <c r="Y564" s="13"/>
      <c r="Z564" s="13"/>
      <c r="AA564" s="13"/>
      <c r="AB564" s="13"/>
      <c r="AC564" s="13"/>
      <c r="AD564" s="13"/>
      <c r="AE564" s="13"/>
      <c r="AT564" s="200" t="s">
        <v>170</v>
      </c>
      <c r="AU564" s="200" t="s">
        <v>83</v>
      </c>
      <c r="AV564" s="13" t="s">
        <v>81</v>
      </c>
      <c r="AW564" s="13" t="s">
        <v>32</v>
      </c>
      <c r="AX564" s="13" t="s">
        <v>75</v>
      </c>
      <c r="AY564" s="200" t="s">
        <v>157</v>
      </c>
    </row>
    <row r="565" s="14" customFormat="1">
      <c r="A565" s="14"/>
      <c r="B565" s="206"/>
      <c r="C565" s="14"/>
      <c r="D565" s="193" t="s">
        <v>170</v>
      </c>
      <c r="E565" s="207" t="s">
        <v>1</v>
      </c>
      <c r="F565" s="208" t="s">
        <v>209</v>
      </c>
      <c r="G565" s="14"/>
      <c r="H565" s="209">
        <v>0.80000000000000004</v>
      </c>
      <c r="I565" s="210"/>
      <c r="J565" s="14"/>
      <c r="K565" s="14"/>
      <c r="L565" s="206"/>
      <c r="M565" s="211"/>
      <c r="N565" s="212"/>
      <c r="O565" s="212"/>
      <c r="P565" s="212"/>
      <c r="Q565" s="212"/>
      <c r="R565" s="212"/>
      <c r="S565" s="212"/>
      <c r="T565" s="213"/>
      <c r="U565" s="14"/>
      <c r="V565" s="14"/>
      <c r="W565" s="14"/>
      <c r="X565" s="14"/>
      <c r="Y565" s="14"/>
      <c r="Z565" s="14"/>
      <c r="AA565" s="14"/>
      <c r="AB565" s="14"/>
      <c r="AC565" s="14"/>
      <c r="AD565" s="14"/>
      <c r="AE565" s="14"/>
      <c r="AT565" s="207" t="s">
        <v>170</v>
      </c>
      <c r="AU565" s="207" t="s">
        <v>83</v>
      </c>
      <c r="AV565" s="14" t="s">
        <v>83</v>
      </c>
      <c r="AW565" s="14" t="s">
        <v>32</v>
      </c>
      <c r="AX565" s="14" t="s">
        <v>75</v>
      </c>
      <c r="AY565" s="207" t="s">
        <v>157</v>
      </c>
    </row>
    <row r="566" s="13" customFormat="1">
      <c r="A566" s="13"/>
      <c r="B566" s="199"/>
      <c r="C566" s="13"/>
      <c r="D566" s="193" t="s">
        <v>170</v>
      </c>
      <c r="E566" s="200" t="s">
        <v>1</v>
      </c>
      <c r="F566" s="201" t="s">
        <v>682</v>
      </c>
      <c r="G566" s="13"/>
      <c r="H566" s="200" t="s">
        <v>1</v>
      </c>
      <c r="I566" s="202"/>
      <c r="J566" s="13"/>
      <c r="K566" s="13"/>
      <c r="L566" s="199"/>
      <c r="M566" s="203"/>
      <c r="N566" s="204"/>
      <c r="O566" s="204"/>
      <c r="P566" s="204"/>
      <c r="Q566" s="204"/>
      <c r="R566" s="204"/>
      <c r="S566" s="204"/>
      <c r="T566" s="205"/>
      <c r="U566" s="13"/>
      <c r="V566" s="13"/>
      <c r="W566" s="13"/>
      <c r="X566" s="13"/>
      <c r="Y566" s="13"/>
      <c r="Z566" s="13"/>
      <c r="AA566" s="13"/>
      <c r="AB566" s="13"/>
      <c r="AC566" s="13"/>
      <c r="AD566" s="13"/>
      <c r="AE566" s="13"/>
      <c r="AT566" s="200" t="s">
        <v>170</v>
      </c>
      <c r="AU566" s="200" t="s">
        <v>83</v>
      </c>
      <c r="AV566" s="13" t="s">
        <v>81</v>
      </c>
      <c r="AW566" s="13" t="s">
        <v>32</v>
      </c>
      <c r="AX566" s="13" t="s">
        <v>75</v>
      </c>
      <c r="AY566" s="200" t="s">
        <v>157</v>
      </c>
    </row>
    <row r="567" s="14" customFormat="1">
      <c r="A567" s="14"/>
      <c r="B567" s="206"/>
      <c r="C567" s="14"/>
      <c r="D567" s="193" t="s">
        <v>170</v>
      </c>
      <c r="E567" s="207" t="s">
        <v>1</v>
      </c>
      <c r="F567" s="208" t="s">
        <v>209</v>
      </c>
      <c r="G567" s="14"/>
      <c r="H567" s="209">
        <v>0.80000000000000004</v>
      </c>
      <c r="I567" s="210"/>
      <c r="J567" s="14"/>
      <c r="K567" s="14"/>
      <c r="L567" s="206"/>
      <c r="M567" s="211"/>
      <c r="N567" s="212"/>
      <c r="O567" s="212"/>
      <c r="P567" s="212"/>
      <c r="Q567" s="212"/>
      <c r="R567" s="212"/>
      <c r="S567" s="212"/>
      <c r="T567" s="213"/>
      <c r="U567" s="14"/>
      <c r="V567" s="14"/>
      <c r="W567" s="14"/>
      <c r="X567" s="14"/>
      <c r="Y567" s="14"/>
      <c r="Z567" s="14"/>
      <c r="AA567" s="14"/>
      <c r="AB567" s="14"/>
      <c r="AC567" s="14"/>
      <c r="AD567" s="14"/>
      <c r="AE567" s="14"/>
      <c r="AT567" s="207" t="s">
        <v>170</v>
      </c>
      <c r="AU567" s="207" t="s">
        <v>83</v>
      </c>
      <c r="AV567" s="14" t="s">
        <v>83</v>
      </c>
      <c r="AW567" s="14" t="s">
        <v>32</v>
      </c>
      <c r="AX567" s="14" t="s">
        <v>75</v>
      </c>
      <c r="AY567" s="207" t="s">
        <v>157</v>
      </c>
    </row>
    <row r="568" s="15" customFormat="1">
      <c r="A568" s="15"/>
      <c r="B568" s="224"/>
      <c r="C568" s="15"/>
      <c r="D568" s="193" t="s">
        <v>170</v>
      </c>
      <c r="E568" s="225" t="s">
        <v>1</v>
      </c>
      <c r="F568" s="226" t="s">
        <v>227</v>
      </c>
      <c r="G568" s="15"/>
      <c r="H568" s="227">
        <v>1.6000000000000001</v>
      </c>
      <c r="I568" s="228"/>
      <c r="J568" s="15"/>
      <c r="K568" s="15"/>
      <c r="L568" s="224"/>
      <c r="M568" s="229"/>
      <c r="N568" s="230"/>
      <c r="O568" s="230"/>
      <c r="P568" s="230"/>
      <c r="Q568" s="230"/>
      <c r="R568" s="230"/>
      <c r="S568" s="230"/>
      <c r="T568" s="231"/>
      <c r="U568" s="15"/>
      <c r="V568" s="15"/>
      <c r="W568" s="15"/>
      <c r="X568" s="15"/>
      <c r="Y568" s="15"/>
      <c r="Z568" s="15"/>
      <c r="AA568" s="15"/>
      <c r="AB568" s="15"/>
      <c r="AC568" s="15"/>
      <c r="AD568" s="15"/>
      <c r="AE568" s="15"/>
      <c r="AT568" s="225" t="s">
        <v>170</v>
      </c>
      <c r="AU568" s="225" t="s">
        <v>83</v>
      </c>
      <c r="AV568" s="15" t="s">
        <v>164</v>
      </c>
      <c r="AW568" s="15" t="s">
        <v>32</v>
      </c>
      <c r="AX568" s="15" t="s">
        <v>81</v>
      </c>
      <c r="AY568" s="225" t="s">
        <v>157</v>
      </c>
    </row>
    <row r="569" s="2" customFormat="1" ht="24.15" customHeight="1">
      <c r="A569" s="38"/>
      <c r="B569" s="179"/>
      <c r="C569" s="180" t="s">
        <v>683</v>
      </c>
      <c r="D569" s="180" t="s">
        <v>159</v>
      </c>
      <c r="E569" s="181" t="s">
        <v>684</v>
      </c>
      <c r="F569" s="182" t="s">
        <v>685</v>
      </c>
      <c r="G569" s="183" t="s">
        <v>175</v>
      </c>
      <c r="H569" s="184">
        <v>0.80000000000000004</v>
      </c>
      <c r="I569" s="185"/>
      <c r="J569" s="186">
        <f>ROUND(I569*H569,2)</f>
        <v>0</v>
      </c>
      <c r="K569" s="182" t="s">
        <v>163</v>
      </c>
      <c r="L569" s="39"/>
      <c r="M569" s="187" t="s">
        <v>1</v>
      </c>
      <c r="N569" s="188" t="s">
        <v>40</v>
      </c>
      <c r="O569" s="77"/>
      <c r="P569" s="189">
        <f>O569*H569</f>
        <v>0</v>
      </c>
      <c r="Q569" s="189">
        <v>0</v>
      </c>
      <c r="R569" s="189">
        <f>Q569*H569</f>
        <v>0</v>
      </c>
      <c r="S569" s="189">
        <v>0.043999999999999997</v>
      </c>
      <c r="T569" s="190">
        <f>S569*H569</f>
        <v>0.035200000000000002</v>
      </c>
      <c r="U569" s="38"/>
      <c r="V569" s="38"/>
      <c r="W569" s="38"/>
      <c r="X569" s="38"/>
      <c r="Y569" s="38"/>
      <c r="Z569" s="38"/>
      <c r="AA569" s="38"/>
      <c r="AB569" s="38"/>
      <c r="AC569" s="38"/>
      <c r="AD569" s="38"/>
      <c r="AE569" s="38"/>
      <c r="AR569" s="191" t="s">
        <v>164</v>
      </c>
      <c r="AT569" s="191" t="s">
        <v>159</v>
      </c>
      <c r="AU569" s="191" t="s">
        <v>83</v>
      </c>
      <c r="AY569" s="19" t="s">
        <v>157</v>
      </c>
      <c r="BE569" s="192">
        <f>IF(N569="základní",J569,0)</f>
        <v>0</v>
      </c>
      <c r="BF569" s="192">
        <f>IF(N569="snížená",J569,0)</f>
        <v>0</v>
      </c>
      <c r="BG569" s="192">
        <f>IF(N569="zákl. přenesená",J569,0)</f>
        <v>0</v>
      </c>
      <c r="BH569" s="192">
        <f>IF(N569="sníž. přenesená",J569,0)</f>
        <v>0</v>
      </c>
      <c r="BI569" s="192">
        <f>IF(N569="nulová",J569,0)</f>
        <v>0</v>
      </c>
      <c r="BJ569" s="19" t="s">
        <v>81</v>
      </c>
      <c r="BK569" s="192">
        <f>ROUND(I569*H569,2)</f>
        <v>0</v>
      </c>
      <c r="BL569" s="19" t="s">
        <v>164</v>
      </c>
      <c r="BM569" s="191" t="s">
        <v>686</v>
      </c>
    </row>
    <row r="570" s="2" customFormat="1">
      <c r="A570" s="38"/>
      <c r="B570" s="39"/>
      <c r="C570" s="38"/>
      <c r="D570" s="193" t="s">
        <v>166</v>
      </c>
      <c r="E570" s="38"/>
      <c r="F570" s="194" t="s">
        <v>687</v>
      </c>
      <c r="G570" s="38"/>
      <c r="H570" s="38"/>
      <c r="I570" s="195"/>
      <c r="J570" s="38"/>
      <c r="K570" s="38"/>
      <c r="L570" s="39"/>
      <c r="M570" s="196"/>
      <c r="N570" s="197"/>
      <c r="O570" s="77"/>
      <c r="P570" s="77"/>
      <c r="Q570" s="77"/>
      <c r="R570" s="77"/>
      <c r="S570" s="77"/>
      <c r="T570" s="78"/>
      <c r="U570" s="38"/>
      <c r="V570" s="38"/>
      <c r="W570" s="38"/>
      <c r="X570" s="38"/>
      <c r="Y570" s="38"/>
      <c r="Z570" s="38"/>
      <c r="AA570" s="38"/>
      <c r="AB570" s="38"/>
      <c r="AC570" s="38"/>
      <c r="AD570" s="38"/>
      <c r="AE570" s="38"/>
      <c r="AT570" s="19" t="s">
        <v>166</v>
      </c>
      <c r="AU570" s="19" t="s">
        <v>83</v>
      </c>
    </row>
    <row r="571" s="13" customFormat="1">
      <c r="A571" s="13"/>
      <c r="B571" s="199"/>
      <c r="C571" s="13"/>
      <c r="D571" s="193" t="s">
        <v>170</v>
      </c>
      <c r="E571" s="200" t="s">
        <v>1</v>
      </c>
      <c r="F571" s="201" t="s">
        <v>682</v>
      </c>
      <c r="G571" s="13"/>
      <c r="H571" s="200" t="s">
        <v>1</v>
      </c>
      <c r="I571" s="202"/>
      <c r="J571" s="13"/>
      <c r="K571" s="13"/>
      <c r="L571" s="199"/>
      <c r="M571" s="203"/>
      <c r="N571" s="204"/>
      <c r="O571" s="204"/>
      <c r="P571" s="204"/>
      <c r="Q571" s="204"/>
      <c r="R571" s="204"/>
      <c r="S571" s="204"/>
      <c r="T571" s="205"/>
      <c r="U571" s="13"/>
      <c r="V571" s="13"/>
      <c r="W571" s="13"/>
      <c r="X571" s="13"/>
      <c r="Y571" s="13"/>
      <c r="Z571" s="13"/>
      <c r="AA571" s="13"/>
      <c r="AB571" s="13"/>
      <c r="AC571" s="13"/>
      <c r="AD571" s="13"/>
      <c r="AE571" s="13"/>
      <c r="AT571" s="200" t="s">
        <v>170</v>
      </c>
      <c r="AU571" s="200" t="s">
        <v>83</v>
      </c>
      <c r="AV571" s="13" t="s">
        <v>81</v>
      </c>
      <c r="AW571" s="13" t="s">
        <v>32</v>
      </c>
      <c r="AX571" s="13" t="s">
        <v>75</v>
      </c>
      <c r="AY571" s="200" t="s">
        <v>157</v>
      </c>
    </row>
    <row r="572" s="14" customFormat="1">
      <c r="A572" s="14"/>
      <c r="B572" s="206"/>
      <c r="C572" s="14"/>
      <c r="D572" s="193" t="s">
        <v>170</v>
      </c>
      <c r="E572" s="207" t="s">
        <v>1</v>
      </c>
      <c r="F572" s="208" t="s">
        <v>209</v>
      </c>
      <c r="G572" s="14"/>
      <c r="H572" s="209">
        <v>0.80000000000000004</v>
      </c>
      <c r="I572" s="210"/>
      <c r="J572" s="14"/>
      <c r="K572" s="14"/>
      <c r="L572" s="206"/>
      <c r="M572" s="211"/>
      <c r="N572" s="212"/>
      <c r="O572" s="212"/>
      <c r="P572" s="212"/>
      <c r="Q572" s="212"/>
      <c r="R572" s="212"/>
      <c r="S572" s="212"/>
      <c r="T572" s="213"/>
      <c r="U572" s="14"/>
      <c r="V572" s="14"/>
      <c r="W572" s="14"/>
      <c r="X572" s="14"/>
      <c r="Y572" s="14"/>
      <c r="Z572" s="14"/>
      <c r="AA572" s="14"/>
      <c r="AB572" s="14"/>
      <c r="AC572" s="14"/>
      <c r="AD572" s="14"/>
      <c r="AE572" s="14"/>
      <c r="AT572" s="207" t="s">
        <v>170</v>
      </c>
      <c r="AU572" s="207" t="s">
        <v>83</v>
      </c>
      <c r="AV572" s="14" t="s">
        <v>83</v>
      </c>
      <c r="AW572" s="14" t="s">
        <v>32</v>
      </c>
      <c r="AX572" s="14" t="s">
        <v>81</v>
      </c>
      <c r="AY572" s="207" t="s">
        <v>157</v>
      </c>
    </row>
    <row r="573" s="2" customFormat="1" ht="14.4" customHeight="1">
      <c r="A573" s="38"/>
      <c r="B573" s="179"/>
      <c r="C573" s="180" t="s">
        <v>688</v>
      </c>
      <c r="D573" s="180" t="s">
        <v>159</v>
      </c>
      <c r="E573" s="181" t="s">
        <v>689</v>
      </c>
      <c r="F573" s="182" t="s">
        <v>690</v>
      </c>
      <c r="G573" s="183" t="s">
        <v>175</v>
      </c>
      <c r="H573" s="184">
        <v>3.2000000000000002</v>
      </c>
      <c r="I573" s="185"/>
      <c r="J573" s="186">
        <f>ROUND(I573*H573,2)</f>
        <v>0</v>
      </c>
      <c r="K573" s="182" t="s">
        <v>163</v>
      </c>
      <c r="L573" s="39"/>
      <c r="M573" s="187" t="s">
        <v>1</v>
      </c>
      <c r="N573" s="188" t="s">
        <v>40</v>
      </c>
      <c r="O573" s="77"/>
      <c r="P573" s="189">
        <f>O573*H573</f>
        <v>0</v>
      </c>
      <c r="Q573" s="189">
        <v>0</v>
      </c>
      <c r="R573" s="189">
        <f>Q573*H573</f>
        <v>0</v>
      </c>
      <c r="S573" s="189">
        <v>1.3999999999999999</v>
      </c>
      <c r="T573" s="190">
        <f>S573*H573</f>
        <v>4.4799999999999995</v>
      </c>
      <c r="U573" s="38"/>
      <c r="V573" s="38"/>
      <c r="W573" s="38"/>
      <c r="X573" s="38"/>
      <c r="Y573" s="38"/>
      <c r="Z573" s="38"/>
      <c r="AA573" s="38"/>
      <c r="AB573" s="38"/>
      <c r="AC573" s="38"/>
      <c r="AD573" s="38"/>
      <c r="AE573" s="38"/>
      <c r="AR573" s="191" t="s">
        <v>164</v>
      </c>
      <c r="AT573" s="191" t="s">
        <v>159</v>
      </c>
      <c r="AU573" s="191" t="s">
        <v>83</v>
      </c>
      <c r="AY573" s="19" t="s">
        <v>157</v>
      </c>
      <c r="BE573" s="192">
        <f>IF(N573="základní",J573,0)</f>
        <v>0</v>
      </c>
      <c r="BF573" s="192">
        <f>IF(N573="snížená",J573,0)</f>
        <v>0</v>
      </c>
      <c r="BG573" s="192">
        <f>IF(N573="zákl. přenesená",J573,0)</f>
        <v>0</v>
      </c>
      <c r="BH573" s="192">
        <f>IF(N573="sníž. přenesená",J573,0)</f>
        <v>0</v>
      </c>
      <c r="BI573" s="192">
        <f>IF(N573="nulová",J573,0)</f>
        <v>0</v>
      </c>
      <c r="BJ573" s="19" t="s">
        <v>81</v>
      </c>
      <c r="BK573" s="192">
        <f>ROUND(I573*H573,2)</f>
        <v>0</v>
      </c>
      <c r="BL573" s="19" t="s">
        <v>164</v>
      </c>
      <c r="BM573" s="191" t="s">
        <v>691</v>
      </c>
    </row>
    <row r="574" s="2" customFormat="1">
      <c r="A574" s="38"/>
      <c r="B574" s="39"/>
      <c r="C574" s="38"/>
      <c r="D574" s="193" t="s">
        <v>166</v>
      </c>
      <c r="E574" s="38"/>
      <c r="F574" s="194" t="s">
        <v>692</v>
      </c>
      <c r="G574" s="38"/>
      <c r="H574" s="38"/>
      <c r="I574" s="195"/>
      <c r="J574" s="38"/>
      <c r="K574" s="38"/>
      <c r="L574" s="39"/>
      <c r="M574" s="196"/>
      <c r="N574" s="197"/>
      <c r="O574" s="77"/>
      <c r="P574" s="77"/>
      <c r="Q574" s="77"/>
      <c r="R574" s="77"/>
      <c r="S574" s="77"/>
      <c r="T574" s="78"/>
      <c r="U574" s="38"/>
      <c r="V574" s="38"/>
      <c r="W574" s="38"/>
      <c r="X574" s="38"/>
      <c r="Y574" s="38"/>
      <c r="Z574" s="38"/>
      <c r="AA574" s="38"/>
      <c r="AB574" s="38"/>
      <c r="AC574" s="38"/>
      <c r="AD574" s="38"/>
      <c r="AE574" s="38"/>
      <c r="AT574" s="19" t="s">
        <v>166</v>
      </c>
      <c r="AU574" s="19" t="s">
        <v>83</v>
      </c>
    </row>
    <row r="575" s="2" customFormat="1">
      <c r="A575" s="38"/>
      <c r="B575" s="39"/>
      <c r="C575" s="38"/>
      <c r="D575" s="193" t="s">
        <v>168</v>
      </c>
      <c r="E575" s="38"/>
      <c r="F575" s="198" t="s">
        <v>169</v>
      </c>
      <c r="G575" s="38"/>
      <c r="H575" s="38"/>
      <c r="I575" s="195"/>
      <c r="J575" s="38"/>
      <c r="K575" s="38"/>
      <c r="L575" s="39"/>
      <c r="M575" s="196"/>
      <c r="N575" s="197"/>
      <c r="O575" s="77"/>
      <c r="P575" s="77"/>
      <c r="Q575" s="77"/>
      <c r="R575" s="77"/>
      <c r="S575" s="77"/>
      <c r="T575" s="78"/>
      <c r="U575" s="38"/>
      <c r="V575" s="38"/>
      <c r="W575" s="38"/>
      <c r="X575" s="38"/>
      <c r="Y575" s="38"/>
      <c r="Z575" s="38"/>
      <c r="AA575" s="38"/>
      <c r="AB575" s="38"/>
      <c r="AC575" s="38"/>
      <c r="AD575" s="38"/>
      <c r="AE575" s="38"/>
      <c r="AT575" s="19" t="s">
        <v>168</v>
      </c>
      <c r="AU575" s="19" t="s">
        <v>83</v>
      </c>
    </row>
    <row r="576" s="14" customFormat="1">
      <c r="A576" s="14"/>
      <c r="B576" s="206"/>
      <c r="C576" s="14"/>
      <c r="D576" s="193" t="s">
        <v>170</v>
      </c>
      <c r="E576" s="207" t="s">
        <v>1</v>
      </c>
      <c r="F576" s="208" t="s">
        <v>693</v>
      </c>
      <c r="G576" s="14"/>
      <c r="H576" s="209">
        <v>3.2000000000000002</v>
      </c>
      <c r="I576" s="210"/>
      <c r="J576" s="14"/>
      <c r="K576" s="14"/>
      <c r="L576" s="206"/>
      <c r="M576" s="211"/>
      <c r="N576" s="212"/>
      <c r="O576" s="212"/>
      <c r="P576" s="212"/>
      <c r="Q576" s="212"/>
      <c r="R576" s="212"/>
      <c r="S576" s="212"/>
      <c r="T576" s="213"/>
      <c r="U576" s="14"/>
      <c r="V576" s="14"/>
      <c r="W576" s="14"/>
      <c r="X576" s="14"/>
      <c r="Y576" s="14"/>
      <c r="Z576" s="14"/>
      <c r="AA576" s="14"/>
      <c r="AB576" s="14"/>
      <c r="AC576" s="14"/>
      <c r="AD576" s="14"/>
      <c r="AE576" s="14"/>
      <c r="AT576" s="207" t="s">
        <v>170</v>
      </c>
      <c r="AU576" s="207" t="s">
        <v>83</v>
      </c>
      <c r="AV576" s="14" t="s">
        <v>83</v>
      </c>
      <c r="AW576" s="14" t="s">
        <v>32</v>
      </c>
      <c r="AX576" s="14" t="s">
        <v>81</v>
      </c>
      <c r="AY576" s="207" t="s">
        <v>157</v>
      </c>
    </row>
    <row r="577" s="2" customFormat="1" ht="24.15" customHeight="1">
      <c r="A577" s="38"/>
      <c r="B577" s="179"/>
      <c r="C577" s="180" t="s">
        <v>694</v>
      </c>
      <c r="D577" s="180" t="s">
        <v>159</v>
      </c>
      <c r="E577" s="181" t="s">
        <v>695</v>
      </c>
      <c r="F577" s="182" t="s">
        <v>696</v>
      </c>
      <c r="G577" s="183" t="s">
        <v>162</v>
      </c>
      <c r="H577" s="184">
        <v>1</v>
      </c>
      <c r="I577" s="185"/>
      <c r="J577" s="186">
        <f>ROUND(I577*H577,2)</f>
        <v>0</v>
      </c>
      <c r="K577" s="182" t="s">
        <v>163</v>
      </c>
      <c r="L577" s="39"/>
      <c r="M577" s="187" t="s">
        <v>1</v>
      </c>
      <c r="N577" s="188" t="s">
        <v>40</v>
      </c>
      <c r="O577" s="77"/>
      <c r="P577" s="189">
        <f>O577*H577</f>
        <v>0</v>
      </c>
      <c r="Q577" s="189">
        <v>0</v>
      </c>
      <c r="R577" s="189">
        <f>Q577*H577</f>
        <v>0</v>
      </c>
      <c r="S577" s="189">
        <v>0.034000000000000002</v>
      </c>
      <c r="T577" s="190">
        <f>S577*H577</f>
        <v>0.034000000000000002</v>
      </c>
      <c r="U577" s="38"/>
      <c r="V577" s="38"/>
      <c r="W577" s="38"/>
      <c r="X577" s="38"/>
      <c r="Y577" s="38"/>
      <c r="Z577" s="38"/>
      <c r="AA577" s="38"/>
      <c r="AB577" s="38"/>
      <c r="AC577" s="38"/>
      <c r="AD577" s="38"/>
      <c r="AE577" s="38"/>
      <c r="AR577" s="191" t="s">
        <v>164</v>
      </c>
      <c r="AT577" s="191" t="s">
        <v>159</v>
      </c>
      <c r="AU577" s="191" t="s">
        <v>83</v>
      </c>
      <c r="AY577" s="19" t="s">
        <v>157</v>
      </c>
      <c r="BE577" s="192">
        <f>IF(N577="základní",J577,0)</f>
        <v>0</v>
      </c>
      <c r="BF577" s="192">
        <f>IF(N577="snížená",J577,0)</f>
        <v>0</v>
      </c>
      <c r="BG577" s="192">
        <f>IF(N577="zákl. přenesená",J577,0)</f>
        <v>0</v>
      </c>
      <c r="BH577" s="192">
        <f>IF(N577="sníž. přenesená",J577,0)</f>
        <v>0</v>
      </c>
      <c r="BI577" s="192">
        <f>IF(N577="nulová",J577,0)</f>
        <v>0</v>
      </c>
      <c r="BJ577" s="19" t="s">
        <v>81</v>
      </c>
      <c r="BK577" s="192">
        <f>ROUND(I577*H577,2)</f>
        <v>0</v>
      </c>
      <c r="BL577" s="19" t="s">
        <v>164</v>
      </c>
      <c r="BM577" s="191" t="s">
        <v>697</v>
      </c>
    </row>
    <row r="578" s="2" customFormat="1">
      <c r="A578" s="38"/>
      <c r="B578" s="39"/>
      <c r="C578" s="38"/>
      <c r="D578" s="193" t="s">
        <v>166</v>
      </c>
      <c r="E578" s="38"/>
      <c r="F578" s="194" t="s">
        <v>698</v>
      </c>
      <c r="G578" s="38"/>
      <c r="H578" s="38"/>
      <c r="I578" s="195"/>
      <c r="J578" s="38"/>
      <c r="K578" s="38"/>
      <c r="L578" s="39"/>
      <c r="M578" s="196"/>
      <c r="N578" s="197"/>
      <c r="O578" s="77"/>
      <c r="P578" s="77"/>
      <c r="Q578" s="77"/>
      <c r="R578" s="77"/>
      <c r="S578" s="77"/>
      <c r="T578" s="78"/>
      <c r="U578" s="38"/>
      <c r="V578" s="38"/>
      <c r="W578" s="38"/>
      <c r="X578" s="38"/>
      <c r="Y578" s="38"/>
      <c r="Z578" s="38"/>
      <c r="AA578" s="38"/>
      <c r="AB578" s="38"/>
      <c r="AC578" s="38"/>
      <c r="AD578" s="38"/>
      <c r="AE578" s="38"/>
      <c r="AT578" s="19" t="s">
        <v>166</v>
      </c>
      <c r="AU578" s="19" t="s">
        <v>83</v>
      </c>
    </row>
    <row r="579" s="2" customFormat="1">
      <c r="A579" s="38"/>
      <c r="B579" s="39"/>
      <c r="C579" s="38"/>
      <c r="D579" s="193" t="s">
        <v>168</v>
      </c>
      <c r="E579" s="38"/>
      <c r="F579" s="198" t="s">
        <v>169</v>
      </c>
      <c r="G579" s="38"/>
      <c r="H579" s="38"/>
      <c r="I579" s="195"/>
      <c r="J579" s="38"/>
      <c r="K579" s="38"/>
      <c r="L579" s="39"/>
      <c r="M579" s="196"/>
      <c r="N579" s="197"/>
      <c r="O579" s="77"/>
      <c r="P579" s="77"/>
      <c r="Q579" s="77"/>
      <c r="R579" s="77"/>
      <c r="S579" s="77"/>
      <c r="T579" s="78"/>
      <c r="U579" s="38"/>
      <c r="V579" s="38"/>
      <c r="W579" s="38"/>
      <c r="X579" s="38"/>
      <c r="Y579" s="38"/>
      <c r="Z579" s="38"/>
      <c r="AA579" s="38"/>
      <c r="AB579" s="38"/>
      <c r="AC579" s="38"/>
      <c r="AD579" s="38"/>
      <c r="AE579" s="38"/>
      <c r="AT579" s="19" t="s">
        <v>168</v>
      </c>
      <c r="AU579" s="19" t="s">
        <v>83</v>
      </c>
    </row>
    <row r="580" s="14" customFormat="1">
      <c r="A580" s="14"/>
      <c r="B580" s="206"/>
      <c r="C580" s="14"/>
      <c r="D580" s="193" t="s">
        <v>170</v>
      </c>
      <c r="E580" s="207" t="s">
        <v>1</v>
      </c>
      <c r="F580" s="208" t="s">
        <v>699</v>
      </c>
      <c r="G580" s="14"/>
      <c r="H580" s="209">
        <v>1</v>
      </c>
      <c r="I580" s="210"/>
      <c r="J580" s="14"/>
      <c r="K580" s="14"/>
      <c r="L580" s="206"/>
      <c r="M580" s="211"/>
      <c r="N580" s="212"/>
      <c r="O580" s="212"/>
      <c r="P580" s="212"/>
      <c r="Q580" s="212"/>
      <c r="R580" s="212"/>
      <c r="S580" s="212"/>
      <c r="T580" s="213"/>
      <c r="U580" s="14"/>
      <c r="V580" s="14"/>
      <c r="W580" s="14"/>
      <c r="X580" s="14"/>
      <c r="Y580" s="14"/>
      <c r="Z580" s="14"/>
      <c r="AA580" s="14"/>
      <c r="AB580" s="14"/>
      <c r="AC580" s="14"/>
      <c r="AD580" s="14"/>
      <c r="AE580" s="14"/>
      <c r="AT580" s="207" t="s">
        <v>170</v>
      </c>
      <c r="AU580" s="207" t="s">
        <v>83</v>
      </c>
      <c r="AV580" s="14" t="s">
        <v>83</v>
      </c>
      <c r="AW580" s="14" t="s">
        <v>32</v>
      </c>
      <c r="AX580" s="14" t="s">
        <v>81</v>
      </c>
      <c r="AY580" s="207" t="s">
        <v>157</v>
      </c>
    </row>
    <row r="581" s="2" customFormat="1" ht="24.15" customHeight="1">
      <c r="A581" s="38"/>
      <c r="B581" s="179"/>
      <c r="C581" s="180" t="s">
        <v>700</v>
      </c>
      <c r="D581" s="180" t="s">
        <v>159</v>
      </c>
      <c r="E581" s="181" t="s">
        <v>701</v>
      </c>
      <c r="F581" s="182" t="s">
        <v>702</v>
      </c>
      <c r="G581" s="183" t="s">
        <v>162</v>
      </c>
      <c r="H581" s="184">
        <v>3</v>
      </c>
      <c r="I581" s="185"/>
      <c r="J581" s="186">
        <f>ROUND(I581*H581,2)</f>
        <v>0</v>
      </c>
      <c r="K581" s="182" t="s">
        <v>163</v>
      </c>
      <c r="L581" s="39"/>
      <c r="M581" s="187" t="s">
        <v>1</v>
      </c>
      <c r="N581" s="188" t="s">
        <v>40</v>
      </c>
      <c r="O581" s="77"/>
      <c r="P581" s="189">
        <f>O581*H581</f>
        <v>0</v>
      </c>
      <c r="Q581" s="189">
        <v>0</v>
      </c>
      <c r="R581" s="189">
        <f>Q581*H581</f>
        <v>0</v>
      </c>
      <c r="S581" s="189">
        <v>0.088999999999999996</v>
      </c>
      <c r="T581" s="190">
        <f>S581*H581</f>
        <v>0.26700000000000002</v>
      </c>
      <c r="U581" s="38"/>
      <c r="V581" s="38"/>
      <c r="W581" s="38"/>
      <c r="X581" s="38"/>
      <c r="Y581" s="38"/>
      <c r="Z581" s="38"/>
      <c r="AA581" s="38"/>
      <c r="AB581" s="38"/>
      <c r="AC581" s="38"/>
      <c r="AD581" s="38"/>
      <c r="AE581" s="38"/>
      <c r="AR581" s="191" t="s">
        <v>164</v>
      </c>
      <c r="AT581" s="191" t="s">
        <v>159</v>
      </c>
      <c r="AU581" s="191" t="s">
        <v>83</v>
      </c>
      <c r="AY581" s="19" t="s">
        <v>157</v>
      </c>
      <c r="BE581" s="192">
        <f>IF(N581="základní",J581,0)</f>
        <v>0</v>
      </c>
      <c r="BF581" s="192">
        <f>IF(N581="snížená",J581,0)</f>
        <v>0</v>
      </c>
      <c r="BG581" s="192">
        <f>IF(N581="zákl. přenesená",J581,0)</f>
        <v>0</v>
      </c>
      <c r="BH581" s="192">
        <f>IF(N581="sníž. přenesená",J581,0)</f>
        <v>0</v>
      </c>
      <c r="BI581" s="192">
        <f>IF(N581="nulová",J581,0)</f>
        <v>0</v>
      </c>
      <c r="BJ581" s="19" t="s">
        <v>81</v>
      </c>
      <c r="BK581" s="192">
        <f>ROUND(I581*H581,2)</f>
        <v>0</v>
      </c>
      <c r="BL581" s="19" t="s">
        <v>164</v>
      </c>
      <c r="BM581" s="191" t="s">
        <v>703</v>
      </c>
    </row>
    <row r="582" s="2" customFormat="1">
      <c r="A582" s="38"/>
      <c r="B582" s="39"/>
      <c r="C582" s="38"/>
      <c r="D582" s="193" t="s">
        <v>166</v>
      </c>
      <c r="E582" s="38"/>
      <c r="F582" s="194" t="s">
        <v>704</v>
      </c>
      <c r="G582" s="38"/>
      <c r="H582" s="38"/>
      <c r="I582" s="195"/>
      <c r="J582" s="38"/>
      <c r="K582" s="38"/>
      <c r="L582" s="39"/>
      <c r="M582" s="196"/>
      <c r="N582" s="197"/>
      <c r="O582" s="77"/>
      <c r="P582" s="77"/>
      <c r="Q582" s="77"/>
      <c r="R582" s="77"/>
      <c r="S582" s="77"/>
      <c r="T582" s="78"/>
      <c r="U582" s="38"/>
      <c r="V582" s="38"/>
      <c r="W582" s="38"/>
      <c r="X582" s="38"/>
      <c r="Y582" s="38"/>
      <c r="Z582" s="38"/>
      <c r="AA582" s="38"/>
      <c r="AB582" s="38"/>
      <c r="AC582" s="38"/>
      <c r="AD582" s="38"/>
      <c r="AE582" s="38"/>
      <c r="AT582" s="19" t="s">
        <v>166</v>
      </c>
      <c r="AU582" s="19" t="s">
        <v>83</v>
      </c>
    </row>
    <row r="583" s="2" customFormat="1">
      <c r="A583" s="38"/>
      <c r="B583" s="39"/>
      <c r="C583" s="38"/>
      <c r="D583" s="193" t="s">
        <v>168</v>
      </c>
      <c r="E583" s="38"/>
      <c r="F583" s="198" t="s">
        <v>169</v>
      </c>
      <c r="G583" s="38"/>
      <c r="H583" s="38"/>
      <c r="I583" s="195"/>
      <c r="J583" s="38"/>
      <c r="K583" s="38"/>
      <c r="L583" s="39"/>
      <c r="M583" s="196"/>
      <c r="N583" s="197"/>
      <c r="O583" s="77"/>
      <c r="P583" s="77"/>
      <c r="Q583" s="77"/>
      <c r="R583" s="77"/>
      <c r="S583" s="77"/>
      <c r="T583" s="78"/>
      <c r="U583" s="38"/>
      <c r="V583" s="38"/>
      <c r="W583" s="38"/>
      <c r="X583" s="38"/>
      <c r="Y583" s="38"/>
      <c r="Z583" s="38"/>
      <c r="AA583" s="38"/>
      <c r="AB583" s="38"/>
      <c r="AC583" s="38"/>
      <c r="AD583" s="38"/>
      <c r="AE583" s="38"/>
      <c r="AT583" s="19" t="s">
        <v>168</v>
      </c>
      <c r="AU583" s="19" t="s">
        <v>83</v>
      </c>
    </row>
    <row r="584" s="14" customFormat="1">
      <c r="A584" s="14"/>
      <c r="B584" s="206"/>
      <c r="C584" s="14"/>
      <c r="D584" s="193" t="s">
        <v>170</v>
      </c>
      <c r="E584" s="207" t="s">
        <v>1</v>
      </c>
      <c r="F584" s="208" t="s">
        <v>705</v>
      </c>
      <c r="G584" s="14"/>
      <c r="H584" s="209">
        <v>3</v>
      </c>
      <c r="I584" s="210"/>
      <c r="J584" s="14"/>
      <c r="K584" s="14"/>
      <c r="L584" s="206"/>
      <c r="M584" s="211"/>
      <c r="N584" s="212"/>
      <c r="O584" s="212"/>
      <c r="P584" s="212"/>
      <c r="Q584" s="212"/>
      <c r="R584" s="212"/>
      <c r="S584" s="212"/>
      <c r="T584" s="213"/>
      <c r="U584" s="14"/>
      <c r="V584" s="14"/>
      <c r="W584" s="14"/>
      <c r="X584" s="14"/>
      <c r="Y584" s="14"/>
      <c r="Z584" s="14"/>
      <c r="AA584" s="14"/>
      <c r="AB584" s="14"/>
      <c r="AC584" s="14"/>
      <c r="AD584" s="14"/>
      <c r="AE584" s="14"/>
      <c r="AT584" s="207" t="s">
        <v>170</v>
      </c>
      <c r="AU584" s="207" t="s">
        <v>83</v>
      </c>
      <c r="AV584" s="14" t="s">
        <v>83</v>
      </c>
      <c r="AW584" s="14" t="s">
        <v>32</v>
      </c>
      <c r="AX584" s="14" t="s">
        <v>81</v>
      </c>
      <c r="AY584" s="207" t="s">
        <v>157</v>
      </c>
    </row>
    <row r="585" s="2" customFormat="1" ht="24.15" customHeight="1">
      <c r="A585" s="38"/>
      <c r="B585" s="179"/>
      <c r="C585" s="180" t="s">
        <v>706</v>
      </c>
      <c r="D585" s="180" t="s">
        <v>159</v>
      </c>
      <c r="E585" s="181" t="s">
        <v>707</v>
      </c>
      <c r="F585" s="182" t="s">
        <v>708</v>
      </c>
      <c r="G585" s="183" t="s">
        <v>162</v>
      </c>
      <c r="H585" s="184">
        <v>3</v>
      </c>
      <c r="I585" s="185"/>
      <c r="J585" s="186">
        <f>ROUND(I585*H585,2)</f>
        <v>0</v>
      </c>
      <c r="K585" s="182" t="s">
        <v>163</v>
      </c>
      <c r="L585" s="39"/>
      <c r="M585" s="187" t="s">
        <v>1</v>
      </c>
      <c r="N585" s="188" t="s">
        <v>40</v>
      </c>
      <c r="O585" s="77"/>
      <c r="P585" s="189">
        <f>O585*H585</f>
        <v>0</v>
      </c>
      <c r="Q585" s="189">
        <v>0</v>
      </c>
      <c r="R585" s="189">
        <f>Q585*H585</f>
        <v>0</v>
      </c>
      <c r="S585" s="189">
        <v>0.060999999999999999</v>
      </c>
      <c r="T585" s="190">
        <f>S585*H585</f>
        <v>0.183</v>
      </c>
      <c r="U585" s="38"/>
      <c r="V585" s="38"/>
      <c r="W585" s="38"/>
      <c r="X585" s="38"/>
      <c r="Y585" s="38"/>
      <c r="Z585" s="38"/>
      <c r="AA585" s="38"/>
      <c r="AB585" s="38"/>
      <c r="AC585" s="38"/>
      <c r="AD585" s="38"/>
      <c r="AE585" s="38"/>
      <c r="AR585" s="191" t="s">
        <v>164</v>
      </c>
      <c r="AT585" s="191" t="s">
        <v>159</v>
      </c>
      <c r="AU585" s="191" t="s">
        <v>83</v>
      </c>
      <c r="AY585" s="19" t="s">
        <v>157</v>
      </c>
      <c r="BE585" s="192">
        <f>IF(N585="základní",J585,0)</f>
        <v>0</v>
      </c>
      <c r="BF585" s="192">
        <f>IF(N585="snížená",J585,0)</f>
        <v>0</v>
      </c>
      <c r="BG585" s="192">
        <f>IF(N585="zákl. přenesená",J585,0)</f>
        <v>0</v>
      </c>
      <c r="BH585" s="192">
        <f>IF(N585="sníž. přenesená",J585,0)</f>
        <v>0</v>
      </c>
      <c r="BI585" s="192">
        <f>IF(N585="nulová",J585,0)</f>
        <v>0</v>
      </c>
      <c r="BJ585" s="19" t="s">
        <v>81</v>
      </c>
      <c r="BK585" s="192">
        <f>ROUND(I585*H585,2)</f>
        <v>0</v>
      </c>
      <c r="BL585" s="19" t="s">
        <v>164</v>
      </c>
      <c r="BM585" s="191" t="s">
        <v>709</v>
      </c>
    </row>
    <row r="586" s="2" customFormat="1">
      <c r="A586" s="38"/>
      <c r="B586" s="39"/>
      <c r="C586" s="38"/>
      <c r="D586" s="193" t="s">
        <v>166</v>
      </c>
      <c r="E586" s="38"/>
      <c r="F586" s="194" t="s">
        <v>710</v>
      </c>
      <c r="G586" s="38"/>
      <c r="H586" s="38"/>
      <c r="I586" s="195"/>
      <c r="J586" s="38"/>
      <c r="K586" s="38"/>
      <c r="L586" s="39"/>
      <c r="M586" s="196"/>
      <c r="N586" s="197"/>
      <c r="O586" s="77"/>
      <c r="P586" s="77"/>
      <c r="Q586" s="77"/>
      <c r="R586" s="77"/>
      <c r="S586" s="77"/>
      <c r="T586" s="78"/>
      <c r="U586" s="38"/>
      <c r="V586" s="38"/>
      <c r="W586" s="38"/>
      <c r="X586" s="38"/>
      <c r="Y586" s="38"/>
      <c r="Z586" s="38"/>
      <c r="AA586" s="38"/>
      <c r="AB586" s="38"/>
      <c r="AC586" s="38"/>
      <c r="AD586" s="38"/>
      <c r="AE586" s="38"/>
      <c r="AT586" s="19" t="s">
        <v>166</v>
      </c>
      <c r="AU586" s="19" t="s">
        <v>83</v>
      </c>
    </row>
    <row r="587" s="2" customFormat="1">
      <c r="A587" s="38"/>
      <c r="B587" s="39"/>
      <c r="C587" s="38"/>
      <c r="D587" s="193" t="s">
        <v>168</v>
      </c>
      <c r="E587" s="38"/>
      <c r="F587" s="198" t="s">
        <v>169</v>
      </c>
      <c r="G587" s="38"/>
      <c r="H587" s="38"/>
      <c r="I587" s="195"/>
      <c r="J587" s="38"/>
      <c r="K587" s="38"/>
      <c r="L587" s="39"/>
      <c r="M587" s="196"/>
      <c r="N587" s="197"/>
      <c r="O587" s="77"/>
      <c r="P587" s="77"/>
      <c r="Q587" s="77"/>
      <c r="R587" s="77"/>
      <c r="S587" s="77"/>
      <c r="T587" s="78"/>
      <c r="U587" s="38"/>
      <c r="V587" s="38"/>
      <c r="W587" s="38"/>
      <c r="X587" s="38"/>
      <c r="Y587" s="38"/>
      <c r="Z587" s="38"/>
      <c r="AA587" s="38"/>
      <c r="AB587" s="38"/>
      <c r="AC587" s="38"/>
      <c r="AD587" s="38"/>
      <c r="AE587" s="38"/>
      <c r="AT587" s="19" t="s">
        <v>168</v>
      </c>
      <c r="AU587" s="19" t="s">
        <v>83</v>
      </c>
    </row>
    <row r="588" s="14" customFormat="1">
      <c r="A588" s="14"/>
      <c r="B588" s="206"/>
      <c r="C588" s="14"/>
      <c r="D588" s="193" t="s">
        <v>170</v>
      </c>
      <c r="E588" s="207" t="s">
        <v>1</v>
      </c>
      <c r="F588" s="208" t="s">
        <v>711</v>
      </c>
      <c r="G588" s="14"/>
      <c r="H588" s="209">
        <v>3</v>
      </c>
      <c r="I588" s="210"/>
      <c r="J588" s="14"/>
      <c r="K588" s="14"/>
      <c r="L588" s="206"/>
      <c r="M588" s="211"/>
      <c r="N588" s="212"/>
      <c r="O588" s="212"/>
      <c r="P588" s="212"/>
      <c r="Q588" s="212"/>
      <c r="R588" s="212"/>
      <c r="S588" s="212"/>
      <c r="T588" s="213"/>
      <c r="U588" s="14"/>
      <c r="V588" s="14"/>
      <c r="W588" s="14"/>
      <c r="X588" s="14"/>
      <c r="Y588" s="14"/>
      <c r="Z588" s="14"/>
      <c r="AA588" s="14"/>
      <c r="AB588" s="14"/>
      <c r="AC588" s="14"/>
      <c r="AD588" s="14"/>
      <c r="AE588" s="14"/>
      <c r="AT588" s="207" t="s">
        <v>170</v>
      </c>
      <c r="AU588" s="207" t="s">
        <v>83</v>
      </c>
      <c r="AV588" s="14" t="s">
        <v>83</v>
      </c>
      <c r="AW588" s="14" t="s">
        <v>32</v>
      </c>
      <c r="AX588" s="14" t="s">
        <v>81</v>
      </c>
      <c r="AY588" s="207" t="s">
        <v>157</v>
      </c>
    </row>
    <row r="589" s="2" customFormat="1" ht="24.15" customHeight="1">
      <c r="A589" s="38"/>
      <c r="B589" s="179"/>
      <c r="C589" s="180" t="s">
        <v>712</v>
      </c>
      <c r="D589" s="180" t="s">
        <v>159</v>
      </c>
      <c r="E589" s="181" t="s">
        <v>713</v>
      </c>
      <c r="F589" s="182" t="s">
        <v>714</v>
      </c>
      <c r="G589" s="183" t="s">
        <v>162</v>
      </c>
      <c r="H589" s="184">
        <v>4</v>
      </c>
      <c r="I589" s="185"/>
      <c r="J589" s="186">
        <f>ROUND(I589*H589,2)</f>
        <v>0</v>
      </c>
      <c r="K589" s="182" t="s">
        <v>163</v>
      </c>
      <c r="L589" s="39"/>
      <c r="M589" s="187" t="s">
        <v>1</v>
      </c>
      <c r="N589" s="188" t="s">
        <v>40</v>
      </c>
      <c r="O589" s="77"/>
      <c r="P589" s="189">
        <f>O589*H589</f>
        <v>0</v>
      </c>
      <c r="Q589" s="189">
        <v>0</v>
      </c>
      <c r="R589" s="189">
        <f>Q589*H589</f>
        <v>0</v>
      </c>
      <c r="S589" s="189">
        <v>0.052999999999999998</v>
      </c>
      <c r="T589" s="190">
        <f>S589*H589</f>
        <v>0.21199999999999999</v>
      </c>
      <c r="U589" s="38"/>
      <c r="V589" s="38"/>
      <c r="W589" s="38"/>
      <c r="X589" s="38"/>
      <c r="Y589" s="38"/>
      <c r="Z589" s="38"/>
      <c r="AA589" s="38"/>
      <c r="AB589" s="38"/>
      <c r="AC589" s="38"/>
      <c r="AD589" s="38"/>
      <c r="AE589" s="38"/>
      <c r="AR589" s="191" t="s">
        <v>164</v>
      </c>
      <c r="AT589" s="191" t="s">
        <v>159</v>
      </c>
      <c r="AU589" s="191" t="s">
        <v>83</v>
      </c>
      <c r="AY589" s="19" t="s">
        <v>157</v>
      </c>
      <c r="BE589" s="192">
        <f>IF(N589="základní",J589,0)</f>
        <v>0</v>
      </c>
      <c r="BF589" s="192">
        <f>IF(N589="snížená",J589,0)</f>
        <v>0</v>
      </c>
      <c r="BG589" s="192">
        <f>IF(N589="zákl. přenesená",J589,0)</f>
        <v>0</v>
      </c>
      <c r="BH589" s="192">
        <f>IF(N589="sníž. přenesená",J589,0)</f>
        <v>0</v>
      </c>
      <c r="BI589" s="192">
        <f>IF(N589="nulová",J589,0)</f>
        <v>0</v>
      </c>
      <c r="BJ589" s="19" t="s">
        <v>81</v>
      </c>
      <c r="BK589" s="192">
        <f>ROUND(I589*H589,2)</f>
        <v>0</v>
      </c>
      <c r="BL589" s="19" t="s">
        <v>164</v>
      </c>
      <c r="BM589" s="191" t="s">
        <v>715</v>
      </c>
    </row>
    <row r="590" s="2" customFormat="1">
      <c r="A590" s="38"/>
      <c r="B590" s="39"/>
      <c r="C590" s="38"/>
      <c r="D590" s="193" t="s">
        <v>166</v>
      </c>
      <c r="E590" s="38"/>
      <c r="F590" s="194" t="s">
        <v>716</v>
      </c>
      <c r="G590" s="38"/>
      <c r="H590" s="38"/>
      <c r="I590" s="195"/>
      <c r="J590" s="38"/>
      <c r="K590" s="38"/>
      <c r="L590" s="39"/>
      <c r="M590" s="196"/>
      <c r="N590" s="197"/>
      <c r="O590" s="77"/>
      <c r="P590" s="77"/>
      <c r="Q590" s="77"/>
      <c r="R590" s="77"/>
      <c r="S590" s="77"/>
      <c r="T590" s="78"/>
      <c r="U590" s="38"/>
      <c r="V590" s="38"/>
      <c r="W590" s="38"/>
      <c r="X590" s="38"/>
      <c r="Y590" s="38"/>
      <c r="Z590" s="38"/>
      <c r="AA590" s="38"/>
      <c r="AB590" s="38"/>
      <c r="AC590" s="38"/>
      <c r="AD590" s="38"/>
      <c r="AE590" s="38"/>
      <c r="AT590" s="19" t="s">
        <v>166</v>
      </c>
      <c r="AU590" s="19" t="s">
        <v>83</v>
      </c>
    </row>
    <row r="591" s="2" customFormat="1">
      <c r="A591" s="38"/>
      <c r="B591" s="39"/>
      <c r="C591" s="38"/>
      <c r="D591" s="193" t="s">
        <v>168</v>
      </c>
      <c r="E591" s="38"/>
      <c r="F591" s="198" t="s">
        <v>169</v>
      </c>
      <c r="G591" s="38"/>
      <c r="H591" s="38"/>
      <c r="I591" s="195"/>
      <c r="J591" s="38"/>
      <c r="K591" s="38"/>
      <c r="L591" s="39"/>
      <c r="M591" s="196"/>
      <c r="N591" s="197"/>
      <c r="O591" s="77"/>
      <c r="P591" s="77"/>
      <c r="Q591" s="77"/>
      <c r="R591" s="77"/>
      <c r="S591" s="77"/>
      <c r="T591" s="78"/>
      <c r="U591" s="38"/>
      <c r="V591" s="38"/>
      <c r="W591" s="38"/>
      <c r="X591" s="38"/>
      <c r="Y591" s="38"/>
      <c r="Z591" s="38"/>
      <c r="AA591" s="38"/>
      <c r="AB591" s="38"/>
      <c r="AC591" s="38"/>
      <c r="AD591" s="38"/>
      <c r="AE591" s="38"/>
      <c r="AT591" s="19" t="s">
        <v>168</v>
      </c>
      <c r="AU591" s="19" t="s">
        <v>83</v>
      </c>
    </row>
    <row r="592" s="14" customFormat="1">
      <c r="A592" s="14"/>
      <c r="B592" s="206"/>
      <c r="C592" s="14"/>
      <c r="D592" s="193" t="s">
        <v>170</v>
      </c>
      <c r="E592" s="207" t="s">
        <v>1</v>
      </c>
      <c r="F592" s="208" t="s">
        <v>717</v>
      </c>
      <c r="G592" s="14"/>
      <c r="H592" s="209">
        <v>4</v>
      </c>
      <c r="I592" s="210"/>
      <c r="J592" s="14"/>
      <c r="K592" s="14"/>
      <c r="L592" s="206"/>
      <c r="M592" s="211"/>
      <c r="N592" s="212"/>
      <c r="O592" s="212"/>
      <c r="P592" s="212"/>
      <c r="Q592" s="212"/>
      <c r="R592" s="212"/>
      <c r="S592" s="212"/>
      <c r="T592" s="213"/>
      <c r="U592" s="14"/>
      <c r="V592" s="14"/>
      <c r="W592" s="14"/>
      <c r="X592" s="14"/>
      <c r="Y592" s="14"/>
      <c r="Z592" s="14"/>
      <c r="AA592" s="14"/>
      <c r="AB592" s="14"/>
      <c r="AC592" s="14"/>
      <c r="AD592" s="14"/>
      <c r="AE592" s="14"/>
      <c r="AT592" s="207" t="s">
        <v>170</v>
      </c>
      <c r="AU592" s="207" t="s">
        <v>83</v>
      </c>
      <c r="AV592" s="14" t="s">
        <v>83</v>
      </c>
      <c r="AW592" s="14" t="s">
        <v>32</v>
      </c>
      <c r="AX592" s="14" t="s">
        <v>81</v>
      </c>
      <c r="AY592" s="207" t="s">
        <v>157</v>
      </c>
    </row>
    <row r="593" s="2" customFormat="1" ht="24.15" customHeight="1">
      <c r="A593" s="38"/>
      <c r="B593" s="179"/>
      <c r="C593" s="180" t="s">
        <v>718</v>
      </c>
      <c r="D593" s="180" t="s">
        <v>159</v>
      </c>
      <c r="E593" s="181" t="s">
        <v>719</v>
      </c>
      <c r="F593" s="182" t="s">
        <v>720</v>
      </c>
      <c r="G593" s="183" t="s">
        <v>162</v>
      </c>
      <c r="H593" s="184">
        <v>11</v>
      </c>
      <c r="I593" s="185"/>
      <c r="J593" s="186">
        <f>ROUND(I593*H593,2)</f>
        <v>0</v>
      </c>
      <c r="K593" s="182" t="s">
        <v>163</v>
      </c>
      <c r="L593" s="39"/>
      <c r="M593" s="187" t="s">
        <v>1</v>
      </c>
      <c r="N593" s="188" t="s">
        <v>40</v>
      </c>
      <c r="O593" s="77"/>
      <c r="P593" s="189">
        <f>O593*H593</f>
        <v>0</v>
      </c>
      <c r="Q593" s="189">
        <v>0</v>
      </c>
      <c r="R593" s="189">
        <f>Q593*H593</f>
        <v>0</v>
      </c>
      <c r="S593" s="189">
        <v>0.075999999999999998</v>
      </c>
      <c r="T593" s="190">
        <f>S593*H593</f>
        <v>0.83599999999999997</v>
      </c>
      <c r="U593" s="38"/>
      <c r="V593" s="38"/>
      <c r="W593" s="38"/>
      <c r="X593" s="38"/>
      <c r="Y593" s="38"/>
      <c r="Z593" s="38"/>
      <c r="AA593" s="38"/>
      <c r="AB593" s="38"/>
      <c r="AC593" s="38"/>
      <c r="AD593" s="38"/>
      <c r="AE593" s="38"/>
      <c r="AR593" s="191" t="s">
        <v>164</v>
      </c>
      <c r="AT593" s="191" t="s">
        <v>159</v>
      </c>
      <c r="AU593" s="191" t="s">
        <v>83</v>
      </c>
      <c r="AY593" s="19" t="s">
        <v>157</v>
      </c>
      <c r="BE593" s="192">
        <f>IF(N593="základní",J593,0)</f>
        <v>0</v>
      </c>
      <c r="BF593" s="192">
        <f>IF(N593="snížená",J593,0)</f>
        <v>0</v>
      </c>
      <c r="BG593" s="192">
        <f>IF(N593="zákl. přenesená",J593,0)</f>
        <v>0</v>
      </c>
      <c r="BH593" s="192">
        <f>IF(N593="sníž. přenesená",J593,0)</f>
        <v>0</v>
      </c>
      <c r="BI593" s="192">
        <f>IF(N593="nulová",J593,0)</f>
        <v>0</v>
      </c>
      <c r="BJ593" s="19" t="s">
        <v>81</v>
      </c>
      <c r="BK593" s="192">
        <f>ROUND(I593*H593,2)</f>
        <v>0</v>
      </c>
      <c r="BL593" s="19" t="s">
        <v>164</v>
      </c>
      <c r="BM593" s="191" t="s">
        <v>721</v>
      </c>
    </row>
    <row r="594" s="2" customFormat="1">
      <c r="A594" s="38"/>
      <c r="B594" s="39"/>
      <c r="C594" s="38"/>
      <c r="D594" s="193" t="s">
        <v>166</v>
      </c>
      <c r="E594" s="38"/>
      <c r="F594" s="194" t="s">
        <v>722</v>
      </c>
      <c r="G594" s="38"/>
      <c r="H594" s="38"/>
      <c r="I594" s="195"/>
      <c r="J594" s="38"/>
      <c r="K594" s="38"/>
      <c r="L594" s="39"/>
      <c r="M594" s="196"/>
      <c r="N594" s="197"/>
      <c r="O594" s="77"/>
      <c r="P594" s="77"/>
      <c r="Q594" s="77"/>
      <c r="R594" s="77"/>
      <c r="S594" s="77"/>
      <c r="T594" s="78"/>
      <c r="U594" s="38"/>
      <c r="V594" s="38"/>
      <c r="W594" s="38"/>
      <c r="X594" s="38"/>
      <c r="Y594" s="38"/>
      <c r="Z594" s="38"/>
      <c r="AA594" s="38"/>
      <c r="AB594" s="38"/>
      <c r="AC594" s="38"/>
      <c r="AD594" s="38"/>
      <c r="AE594" s="38"/>
      <c r="AT594" s="19" t="s">
        <v>166</v>
      </c>
      <c r="AU594" s="19" t="s">
        <v>83</v>
      </c>
    </row>
    <row r="595" s="2" customFormat="1">
      <c r="A595" s="38"/>
      <c r="B595" s="39"/>
      <c r="C595" s="38"/>
      <c r="D595" s="193" t="s">
        <v>168</v>
      </c>
      <c r="E595" s="38"/>
      <c r="F595" s="198" t="s">
        <v>169</v>
      </c>
      <c r="G595" s="38"/>
      <c r="H595" s="38"/>
      <c r="I595" s="195"/>
      <c r="J595" s="38"/>
      <c r="K595" s="38"/>
      <c r="L595" s="39"/>
      <c r="M595" s="196"/>
      <c r="N595" s="197"/>
      <c r="O595" s="77"/>
      <c r="P595" s="77"/>
      <c r="Q595" s="77"/>
      <c r="R595" s="77"/>
      <c r="S595" s="77"/>
      <c r="T595" s="78"/>
      <c r="U595" s="38"/>
      <c r="V595" s="38"/>
      <c r="W595" s="38"/>
      <c r="X595" s="38"/>
      <c r="Y595" s="38"/>
      <c r="Z595" s="38"/>
      <c r="AA595" s="38"/>
      <c r="AB595" s="38"/>
      <c r="AC595" s="38"/>
      <c r="AD595" s="38"/>
      <c r="AE595" s="38"/>
      <c r="AT595" s="19" t="s">
        <v>168</v>
      </c>
      <c r="AU595" s="19" t="s">
        <v>83</v>
      </c>
    </row>
    <row r="596" s="14" customFormat="1">
      <c r="A596" s="14"/>
      <c r="B596" s="206"/>
      <c r="C596" s="14"/>
      <c r="D596" s="193" t="s">
        <v>170</v>
      </c>
      <c r="E596" s="207" t="s">
        <v>1</v>
      </c>
      <c r="F596" s="208" t="s">
        <v>723</v>
      </c>
      <c r="G596" s="14"/>
      <c r="H596" s="209">
        <v>6</v>
      </c>
      <c r="I596" s="210"/>
      <c r="J596" s="14"/>
      <c r="K596" s="14"/>
      <c r="L596" s="206"/>
      <c r="M596" s="211"/>
      <c r="N596" s="212"/>
      <c r="O596" s="212"/>
      <c r="P596" s="212"/>
      <c r="Q596" s="212"/>
      <c r="R596" s="212"/>
      <c r="S596" s="212"/>
      <c r="T596" s="213"/>
      <c r="U596" s="14"/>
      <c r="V596" s="14"/>
      <c r="W596" s="14"/>
      <c r="X596" s="14"/>
      <c r="Y596" s="14"/>
      <c r="Z596" s="14"/>
      <c r="AA596" s="14"/>
      <c r="AB596" s="14"/>
      <c r="AC596" s="14"/>
      <c r="AD596" s="14"/>
      <c r="AE596" s="14"/>
      <c r="AT596" s="207" t="s">
        <v>170</v>
      </c>
      <c r="AU596" s="207" t="s">
        <v>83</v>
      </c>
      <c r="AV596" s="14" t="s">
        <v>83</v>
      </c>
      <c r="AW596" s="14" t="s">
        <v>32</v>
      </c>
      <c r="AX596" s="14" t="s">
        <v>75</v>
      </c>
      <c r="AY596" s="207" t="s">
        <v>157</v>
      </c>
    </row>
    <row r="597" s="14" customFormat="1">
      <c r="A597" s="14"/>
      <c r="B597" s="206"/>
      <c r="C597" s="14"/>
      <c r="D597" s="193" t="s">
        <v>170</v>
      </c>
      <c r="E597" s="207" t="s">
        <v>1</v>
      </c>
      <c r="F597" s="208" t="s">
        <v>724</v>
      </c>
      <c r="G597" s="14"/>
      <c r="H597" s="209">
        <v>4</v>
      </c>
      <c r="I597" s="210"/>
      <c r="J597" s="14"/>
      <c r="K597" s="14"/>
      <c r="L597" s="206"/>
      <c r="M597" s="211"/>
      <c r="N597" s="212"/>
      <c r="O597" s="212"/>
      <c r="P597" s="212"/>
      <c r="Q597" s="212"/>
      <c r="R597" s="212"/>
      <c r="S597" s="212"/>
      <c r="T597" s="213"/>
      <c r="U597" s="14"/>
      <c r="V597" s="14"/>
      <c r="W597" s="14"/>
      <c r="X597" s="14"/>
      <c r="Y597" s="14"/>
      <c r="Z597" s="14"/>
      <c r="AA597" s="14"/>
      <c r="AB597" s="14"/>
      <c r="AC597" s="14"/>
      <c r="AD597" s="14"/>
      <c r="AE597" s="14"/>
      <c r="AT597" s="207" t="s">
        <v>170</v>
      </c>
      <c r="AU597" s="207" t="s">
        <v>83</v>
      </c>
      <c r="AV597" s="14" t="s">
        <v>83</v>
      </c>
      <c r="AW597" s="14" t="s">
        <v>32</v>
      </c>
      <c r="AX597" s="14" t="s">
        <v>75</v>
      </c>
      <c r="AY597" s="207" t="s">
        <v>157</v>
      </c>
    </row>
    <row r="598" s="14" customFormat="1">
      <c r="A598" s="14"/>
      <c r="B598" s="206"/>
      <c r="C598" s="14"/>
      <c r="D598" s="193" t="s">
        <v>170</v>
      </c>
      <c r="E598" s="207" t="s">
        <v>1</v>
      </c>
      <c r="F598" s="208" t="s">
        <v>725</v>
      </c>
      <c r="G598" s="14"/>
      <c r="H598" s="209">
        <v>1</v>
      </c>
      <c r="I598" s="210"/>
      <c r="J598" s="14"/>
      <c r="K598" s="14"/>
      <c r="L598" s="206"/>
      <c r="M598" s="211"/>
      <c r="N598" s="212"/>
      <c r="O598" s="212"/>
      <c r="P598" s="212"/>
      <c r="Q598" s="212"/>
      <c r="R598" s="212"/>
      <c r="S598" s="212"/>
      <c r="T598" s="213"/>
      <c r="U598" s="14"/>
      <c r="V598" s="14"/>
      <c r="W598" s="14"/>
      <c r="X598" s="14"/>
      <c r="Y598" s="14"/>
      <c r="Z598" s="14"/>
      <c r="AA598" s="14"/>
      <c r="AB598" s="14"/>
      <c r="AC598" s="14"/>
      <c r="AD598" s="14"/>
      <c r="AE598" s="14"/>
      <c r="AT598" s="207" t="s">
        <v>170</v>
      </c>
      <c r="AU598" s="207" t="s">
        <v>83</v>
      </c>
      <c r="AV598" s="14" t="s">
        <v>83</v>
      </c>
      <c r="AW598" s="14" t="s">
        <v>32</v>
      </c>
      <c r="AX598" s="14" t="s">
        <v>75</v>
      </c>
      <c r="AY598" s="207" t="s">
        <v>157</v>
      </c>
    </row>
    <row r="599" s="15" customFormat="1">
      <c r="A599" s="15"/>
      <c r="B599" s="224"/>
      <c r="C599" s="15"/>
      <c r="D599" s="193" t="s">
        <v>170</v>
      </c>
      <c r="E599" s="225" t="s">
        <v>1</v>
      </c>
      <c r="F599" s="226" t="s">
        <v>227</v>
      </c>
      <c r="G599" s="15"/>
      <c r="H599" s="227">
        <v>11</v>
      </c>
      <c r="I599" s="228"/>
      <c r="J599" s="15"/>
      <c r="K599" s="15"/>
      <c r="L599" s="224"/>
      <c r="M599" s="229"/>
      <c r="N599" s="230"/>
      <c r="O599" s="230"/>
      <c r="P599" s="230"/>
      <c r="Q599" s="230"/>
      <c r="R599" s="230"/>
      <c r="S599" s="230"/>
      <c r="T599" s="231"/>
      <c r="U599" s="15"/>
      <c r="V599" s="15"/>
      <c r="W599" s="15"/>
      <c r="X599" s="15"/>
      <c r="Y599" s="15"/>
      <c r="Z599" s="15"/>
      <c r="AA599" s="15"/>
      <c r="AB599" s="15"/>
      <c r="AC599" s="15"/>
      <c r="AD599" s="15"/>
      <c r="AE599" s="15"/>
      <c r="AT599" s="225" t="s">
        <v>170</v>
      </c>
      <c r="AU599" s="225" t="s">
        <v>83</v>
      </c>
      <c r="AV599" s="15" t="s">
        <v>164</v>
      </c>
      <c r="AW599" s="15" t="s">
        <v>32</v>
      </c>
      <c r="AX599" s="15" t="s">
        <v>81</v>
      </c>
      <c r="AY599" s="225" t="s">
        <v>157</v>
      </c>
    </row>
    <row r="600" s="2" customFormat="1" ht="24.15" customHeight="1">
      <c r="A600" s="38"/>
      <c r="B600" s="179"/>
      <c r="C600" s="180" t="s">
        <v>726</v>
      </c>
      <c r="D600" s="180" t="s">
        <v>159</v>
      </c>
      <c r="E600" s="181" t="s">
        <v>727</v>
      </c>
      <c r="F600" s="182" t="s">
        <v>728</v>
      </c>
      <c r="G600" s="183" t="s">
        <v>231</v>
      </c>
      <c r="H600" s="184">
        <v>2</v>
      </c>
      <c r="I600" s="185"/>
      <c r="J600" s="186">
        <f>ROUND(I600*H600,2)</f>
        <v>0</v>
      </c>
      <c r="K600" s="182" t="s">
        <v>163</v>
      </c>
      <c r="L600" s="39"/>
      <c r="M600" s="187" t="s">
        <v>1</v>
      </c>
      <c r="N600" s="188" t="s">
        <v>40</v>
      </c>
      <c r="O600" s="77"/>
      <c r="P600" s="189">
        <f>O600*H600</f>
        <v>0</v>
      </c>
      <c r="Q600" s="189">
        <v>0</v>
      </c>
      <c r="R600" s="189">
        <f>Q600*H600</f>
        <v>0</v>
      </c>
      <c r="S600" s="189">
        <v>0.053999999999999999</v>
      </c>
      <c r="T600" s="190">
        <f>S600*H600</f>
        <v>0.108</v>
      </c>
      <c r="U600" s="38"/>
      <c r="V600" s="38"/>
      <c r="W600" s="38"/>
      <c r="X600" s="38"/>
      <c r="Y600" s="38"/>
      <c r="Z600" s="38"/>
      <c r="AA600" s="38"/>
      <c r="AB600" s="38"/>
      <c r="AC600" s="38"/>
      <c r="AD600" s="38"/>
      <c r="AE600" s="38"/>
      <c r="AR600" s="191" t="s">
        <v>164</v>
      </c>
      <c r="AT600" s="191" t="s">
        <v>159</v>
      </c>
      <c r="AU600" s="191" t="s">
        <v>83</v>
      </c>
      <c r="AY600" s="19" t="s">
        <v>157</v>
      </c>
      <c r="BE600" s="192">
        <f>IF(N600="základní",J600,0)</f>
        <v>0</v>
      </c>
      <c r="BF600" s="192">
        <f>IF(N600="snížená",J600,0)</f>
        <v>0</v>
      </c>
      <c r="BG600" s="192">
        <f>IF(N600="zákl. přenesená",J600,0)</f>
        <v>0</v>
      </c>
      <c r="BH600" s="192">
        <f>IF(N600="sníž. přenesená",J600,0)</f>
        <v>0</v>
      </c>
      <c r="BI600" s="192">
        <f>IF(N600="nulová",J600,0)</f>
        <v>0</v>
      </c>
      <c r="BJ600" s="19" t="s">
        <v>81</v>
      </c>
      <c r="BK600" s="192">
        <f>ROUND(I600*H600,2)</f>
        <v>0</v>
      </c>
      <c r="BL600" s="19" t="s">
        <v>164</v>
      </c>
      <c r="BM600" s="191" t="s">
        <v>729</v>
      </c>
    </row>
    <row r="601" s="2" customFormat="1">
      <c r="A601" s="38"/>
      <c r="B601" s="39"/>
      <c r="C601" s="38"/>
      <c r="D601" s="193" t="s">
        <v>166</v>
      </c>
      <c r="E601" s="38"/>
      <c r="F601" s="194" t="s">
        <v>730</v>
      </c>
      <c r="G601" s="38"/>
      <c r="H601" s="38"/>
      <c r="I601" s="195"/>
      <c r="J601" s="38"/>
      <c r="K601" s="38"/>
      <c r="L601" s="39"/>
      <c r="M601" s="196"/>
      <c r="N601" s="197"/>
      <c r="O601" s="77"/>
      <c r="P601" s="77"/>
      <c r="Q601" s="77"/>
      <c r="R601" s="77"/>
      <c r="S601" s="77"/>
      <c r="T601" s="78"/>
      <c r="U601" s="38"/>
      <c r="V601" s="38"/>
      <c r="W601" s="38"/>
      <c r="X601" s="38"/>
      <c r="Y601" s="38"/>
      <c r="Z601" s="38"/>
      <c r="AA601" s="38"/>
      <c r="AB601" s="38"/>
      <c r="AC601" s="38"/>
      <c r="AD601" s="38"/>
      <c r="AE601" s="38"/>
      <c r="AT601" s="19" t="s">
        <v>166</v>
      </c>
      <c r="AU601" s="19" t="s">
        <v>83</v>
      </c>
    </row>
    <row r="602" s="2" customFormat="1">
      <c r="A602" s="38"/>
      <c r="B602" s="39"/>
      <c r="C602" s="38"/>
      <c r="D602" s="193" t="s">
        <v>168</v>
      </c>
      <c r="E602" s="38"/>
      <c r="F602" s="198" t="s">
        <v>169</v>
      </c>
      <c r="G602" s="38"/>
      <c r="H602" s="38"/>
      <c r="I602" s="195"/>
      <c r="J602" s="38"/>
      <c r="K602" s="38"/>
      <c r="L602" s="39"/>
      <c r="M602" s="196"/>
      <c r="N602" s="197"/>
      <c r="O602" s="77"/>
      <c r="P602" s="77"/>
      <c r="Q602" s="77"/>
      <c r="R602" s="77"/>
      <c r="S602" s="77"/>
      <c r="T602" s="78"/>
      <c r="U602" s="38"/>
      <c r="V602" s="38"/>
      <c r="W602" s="38"/>
      <c r="X602" s="38"/>
      <c r="Y602" s="38"/>
      <c r="Z602" s="38"/>
      <c r="AA602" s="38"/>
      <c r="AB602" s="38"/>
      <c r="AC602" s="38"/>
      <c r="AD602" s="38"/>
      <c r="AE602" s="38"/>
      <c r="AT602" s="19" t="s">
        <v>168</v>
      </c>
      <c r="AU602" s="19" t="s">
        <v>83</v>
      </c>
    </row>
    <row r="603" s="13" customFormat="1">
      <c r="A603" s="13"/>
      <c r="B603" s="199"/>
      <c r="C603" s="13"/>
      <c r="D603" s="193" t="s">
        <v>170</v>
      </c>
      <c r="E603" s="200" t="s">
        <v>1</v>
      </c>
      <c r="F603" s="201" t="s">
        <v>731</v>
      </c>
      <c r="G603" s="13"/>
      <c r="H603" s="200" t="s">
        <v>1</v>
      </c>
      <c r="I603" s="202"/>
      <c r="J603" s="13"/>
      <c r="K603" s="13"/>
      <c r="L603" s="199"/>
      <c r="M603" s="203"/>
      <c r="N603" s="204"/>
      <c r="O603" s="204"/>
      <c r="P603" s="204"/>
      <c r="Q603" s="204"/>
      <c r="R603" s="204"/>
      <c r="S603" s="204"/>
      <c r="T603" s="205"/>
      <c r="U603" s="13"/>
      <c r="V603" s="13"/>
      <c r="W603" s="13"/>
      <c r="X603" s="13"/>
      <c r="Y603" s="13"/>
      <c r="Z603" s="13"/>
      <c r="AA603" s="13"/>
      <c r="AB603" s="13"/>
      <c r="AC603" s="13"/>
      <c r="AD603" s="13"/>
      <c r="AE603" s="13"/>
      <c r="AT603" s="200" t="s">
        <v>170</v>
      </c>
      <c r="AU603" s="200" t="s">
        <v>83</v>
      </c>
      <c r="AV603" s="13" t="s">
        <v>81</v>
      </c>
      <c r="AW603" s="13" t="s">
        <v>32</v>
      </c>
      <c r="AX603" s="13" t="s">
        <v>75</v>
      </c>
      <c r="AY603" s="200" t="s">
        <v>157</v>
      </c>
    </row>
    <row r="604" s="14" customFormat="1">
      <c r="A604" s="14"/>
      <c r="B604" s="206"/>
      <c r="C604" s="14"/>
      <c r="D604" s="193" t="s">
        <v>170</v>
      </c>
      <c r="E604" s="207" t="s">
        <v>1</v>
      </c>
      <c r="F604" s="208" t="s">
        <v>83</v>
      </c>
      <c r="G604" s="14"/>
      <c r="H604" s="209">
        <v>2</v>
      </c>
      <c r="I604" s="210"/>
      <c r="J604" s="14"/>
      <c r="K604" s="14"/>
      <c r="L604" s="206"/>
      <c r="M604" s="211"/>
      <c r="N604" s="212"/>
      <c r="O604" s="212"/>
      <c r="P604" s="212"/>
      <c r="Q604" s="212"/>
      <c r="R604" s="212"/>
      <c r="S604" s="212"/>
      <c r="T604" s="213"/>
      <c r="U604" s="14"/>
      <c r="V604" s="14"/>
      <c r="W604" s="14"/>
      <c r="X604" s="14"/>
      <c r="Y604" s="14"/>
      <c r="Z604" s="14"/>
      <c r="AA604" s="14"/>
      <c r="AB604" s="14"/>
      <c r="AC604" s="14"/>
      <c r="AD604" s="14"/>
      <c r="AE604" s="14"/>
      <c r="AT604" s="207" t="s">
        <v>170</v>
      </c>
      <c r="AU604" s="207" t="s">
        <v>83</v>
      </c>
      <c r="AV604" s="14" t="s">
        <v>83</v>
      </c>
      <c r="AW604" s="14" t="s">
        <v>32</v>
      </c>
      <c r="AX604" s="14" t="s">
        <v>81</v>
      </c>
      <c r="AY604" s="207" t="s">
        <v>157</v>
      </c>
    </row>
    <row r="605" s="2" customFormat="1" ht="24.15" customHeight="1">
      <c r="A605" s="38"/>
      <c r="B605" s="179"/>
      <c r="C605" s="180" t="s">
        <v>732</v>
      </c>
      <c r="D605" s="180" t="s">
        <v>159</v>
      </c>
      <c r="E605" s="181" t="s">
        <v>733</v>
      </c>
      <c r="F605" s="182" t="s">
        <v>734</v>
      </c>
      <c r="G605" s="183" t="s">
        <v>175</v>
      </c>
      <c r="H605" s="184">
        <v>3.0880000000000001</v>
      </c>
      <c r="I605" s="185"/>
      <c r="J605" s="186">
        <f>ROUND(I605*H605,2)</f>
        <v>0</v>
      </c>
      <c r="K605" s="182" t="s">
        <v>163</v>
      </c>
      <c r="L605" s="39"/>
      <c r="M605" s="187" t="s">
        <v>1</v>
      </c>
      <c r="N605" s="188" t="s">
        <v>40</v>
      </c>
      <c r="O605" s="77"/>
      <c r="P605" s="189">
        <f>O605*H605</f>
        <v>0</v>
      </c>
      <c r="Q605" s="189">
        <v>0</v>
      </c>
      <c r="R605" s="189">
        <f>Q605*H605</f>
        <v>0</v>
      </c>
      <c r="S605" s="189">
        <v>1.8</v>
      </c>
      <c r="T605" s="190">
        <f>S605*H605</f>
        <v>5.5584000000000007</v>
      </c>
      <c r="U605" s="38"/>
      <c r="V605" s="38"/>
      <c r="W605" s="38"/>
      <c r="X605" s="38"/>
      <c r="Y605" s="38"/>
      <c r="Z605" s="38"/>
      <c r="AA605" s="38"/>
      <c r="AB605" s="38"/>
      <c r="AC605" s="38"/>
      <c r="AD605" s="38"/>
      <c r="AE605" s="38"/>
      <c r="AR605" s="191" t="s">
        <v>164</v>
      </c>
      <c r="AT605" s="191" t="s">
        <v>159</v>
      </c>
      <c r="AU605" s="191" t="s">
        <v>83</v>
      </c>
      <c r="AY605" s="19" t="s">
        <v>157</v>
      </c>
      <c r="BE605" s="192">
        <f>IF(N605="základní",J605,0)</f>
        <v>0</v>
      </c>
      <c r="BF605" s="192">
        <f>IF(N605="snížená",J605,0)</f>
        <v>0</v>
      </c>
      <c r="BG605" s="192">
        <f>IF(N605="zákl. přenesená",J605,0)</f>
        <v>0</v>
      </c>
      <c r="BH605" s="192">
        <f>IF(N605="sníž. přenesená",J605,0)</f>
        <v>0</v>
      </c>
      <c r="BI605" s="192">
        <f>IF(N605="nulová",J605,0)</f>
        <v>0</v>
      </c>
      <c r="BJ605" s="19" t="s">
        <v>81</v>
      </c>
      <c r="BK605" s="192">
        <f>ROUND(I605*H605,2)</f>
        <v>0</v>
      </c>
      <c r="BL605" s="19" t="s">
        <v>164</v>
      </c>
      <c r="BM605" s="191" t="s">
        <v>735</v>
      </c>
    </row>
    <row r="606" s="2" customFormat="1">
      <c r="A606" s="38"/>
      <c r="B606" s="39"/>
      <c r="C606" s="38"/>
      <c r="D606" s="193" t="s">
        <v>166</v>
      </c>
      <c r="E606" s="38"/>
      <c r="F606" s="194" t="s">
        <v>736</v>
      </c>
      <c r="G606" s="38"/>
      <c r="H606" s="38"/>
      <c r="I606" s="195"/>
      <c r="J606" s="38"/>
      <c r="K606" s="38"/>
      <c r="L606" s="39"/>
      <c r="M606" s="196"/>
      <c r="N606" s="197"/>
      <c r="O606" s="77"/>
      <c r="P606" s="77"/>
      <c r="Q606" s="77"/>
      <c r="R606" s="77"/>
      <c r="S606" s="77"/>
      <c r="T606" s="78"/>
      <c r="U606" s="38"/>
      <c r="V606" s="38"/>
      <c r="W606" s="38"/>
      <c r="X606" s="38"/>
      <c r="Y606" s="38"/>
      <c r="Z606" s="38"/>
      <c r="AA606" s="38"/>
      <c r="AB606" s="38"/>
      <c r="AC606" s="38"/>
      <c r="AD606" s="38"/>
      <c r="AE606" s="38"/>
      <c r="AT606" s="19" t="s">
        <v>166</v>
      </c>
      <c r="AU606" s="19" t="s">
        <v>83</v>
      </c>
    </row>
    <row r="607" s="2" customFormat="1">
      <c r="A607" s="38"/>
      <c r="B607" s="39"/>
      <c r="C607" s="38"/>
      <c r="D607" s="193" t="s">
        <v>168</v>
      </c>
      <c r="E607" s="38"/>
      <c r="F607" s="198" t="s">
        <v>169</v>
      </c>
      <c r="G607" s="38"/>
      <c r="H607" s="38"/>
      <c r="I607" s="195"/>
      <c r="J607" s="38"/>
      <c r="K607" s="38"/>
      <c r="L607" s="39"/>
      <c r="M607" s="196"/>
      <c r="N607" s="197"/>
      <c r="O607" s="77"/>
      <c r="P607" s="77"/>
      <c r="Q607" s="77"/>
      <c r="R607" s="77"/>
      <c r="S607" s="77"/>
      <c r="T607" s="78"/>
      <c r="U607" s="38"/>
      <c r="V607" s="38"/>
      <c r="W607" s="38"/>
      <c r="X607" s="38"/>
      <c r="Y607" s="38"/>
      <c r="Z607" s="38"/>
      <c r="AA607" s="38"/>
      <c r="AB607" s="38"/>
      <c r="AC607" s="38"/>
      <c r="AD607" s="38"/>
      <c r="AE607" s="38"/>
      <c r="AT607" s="19" t="s">
        <v>168</v>
      </c>
      <c r="AU607" s="19" t="s">
        <v>83</v>
      </c>
    </row>
    <row r="608" s="14" customFormat="1">
      <c r="A608" s="14"/>
      <c r="B608" s="206"/>
      <c r="C608" s="14"/>
      <c r="D608" s="193" t="s">
        <v>170</v>
      </c>
      <c r="E608" s="207" t="s">
        <v>1</v>
      </c>
      <c r="F608" s="208" t="s">
        <v>737</v>
      </c>
      <c r="G608" s="14"/>
      <c r="H608" s="209">
        <v>1.3129999999999999</v>
      </c>
      <c r="I608" s="210"/>
      <c r="J608" s="14"/>
      <c r="K608" s="14"/>
      <c r="L608" s="206"/>
      <c r="M608" s="211"/>
      <c r="N608" s="212"/>
      <c r="O608" s="212"/>
      <c r="P608" s="212"/>
      <c r="Q608" s="212"/>
      <c r="R608" s="212"/>
      <c r="S608" s="212"/>
      <c r="T608" s="213"/>
      <c r="U608" s="14"/>
      <c r="V608" s="14"/>
      <c r="W608" s="14"/>
      <c r="X608" s="14"/>
      <c r="Y608" s="14"/>
      <c r="Z608" s="14"/>
      <c r="AA608" s="14"/>
      <c r="AB608" s="14"/>
      <c r="AC608" s="14"/>
      <c r="AD608" s="14"/>
      <c r="AE608" s="14"/>
      <c r="AT608" s="207" t="s">
        <v>170</v>
      </c>
      <c r="AU608" s="207" t="s">
        <v>83</v>
      </c>
      <c r="AV608" s="14" t="s">
        <v>83</v>
      </c>
      <c r="AW608" s="14" t="s">
        <v>32</v>
      </c>
      <c r="AX608" s="14" t="s">
        <v>75</v>
      </c>
      <c r="AY608" s="207" t="s">
        <v>157</v>
      </c>
    </row>
    <row r="609" s="14" customFormat="1">
      <c r="A609" s="14"/>
      <c r="B609" s="206"/>
      <c r="C609" s="14"/>
      <c r="D609" s="193" t="s">
        <v>170</v>
      </c>
      <c r="E609" s="207" t="s">
        <v>1</v>
      </c>
      <c r="F609" s="208" t="s">
        <v>738</v>
      </c>
      <c r="G609" s="14"/>
      <c r="H609" s="209">
        <v>1.575</v>
      </c>
      <c r="I609" s="210"/>
      <c r="J609" s="14"/>
      <c r="K609" s="14"/>
      <c r="L609" s="206"/>
      <c r="M609" s="211"/>
      <c r="N609" s="212"/>
      <c r="O609" s="212"/>
      <c r="P609" s="212"/>
      <c r="Q609" s="212"/>
      <c r="R609" s="212"/>
      <c r="S609" s="212"/>
      <c r="T609" s="213"/>
      <c r="U609" s="14"/>
      <c r="V609" s="14"/>
      <c r="W609" s="14"/>
      <c r="X609" s="14"/>
      <c r="Y609" s="14"/>
      <c r="Z609" s="14"/>
      <c r="AA609" s="14"/>
      <c r="AB609" s="14"/>
      <c r="AC609" s="14"/>
      <c r="AD609" s="14"/>
      <c r="AE609" s="14"/>
      <c r="AT609" s="207" t="s">
        <v>170</v>
      </c>
      <c r="AU609" s="207" t="s">
        <v>83</v>
      </c>
      <c r="AV609" s="14" t="s">
        <v>83</v>
      </c>
      <c r="AW609" s="14" t="s">
        <v>32</v>
      </c>
      <c r="AX609" s="14" t="s">
        <v>75</v>
      </c>
      <c r="AY609" s="207" t="s">
        <v>157</v>
      </c>
    </row>
    <row r="610" s="14" customFormat="1">
      <c r="A610" s="14"/>
      <c r="B610" s="206"/>
      <c r="C610" s="14"/>
      <c r="D610" s="193" t="s">
        <v>170</v>
      </c>
      <c r="E610" s="207" t="s">
        <v>1</v>
      </c>
      <c r="F610" s="208" t="s">
        <v>739</v>
      </c>
      <c r="G610" s="14"/>
      <c r="H610" s="209">
        <v>0.20000000000000001</v>
      </c>
      <c r="I610" s="210"/>
      <c r="J610" s="14"/>
      <c r="K610" s="14"/>
      <c r="L610" s="206"/>
      <c r="M610" s="211"/>
      <c r="N610" s="212"/>
      <c r="O610" s="212"/>
      <c r="P610" s="212"/>
      <c r="Q610" s="212"/>
      <c r="R610" s="212"/>
      <c r="S610" s="212"/>
      <c r="T610" s="213"/>
      <c r="U610" s="14"/>
      <c r="V610" s="14"/>
      <c r="W610" s="14"/>
      <c r="X610" s="14"/>
      <c r="Y610" s="14"/>
      <c r="Z610" s="14"/>
      <c r="AA610" s="14"/>
      <c r="AB610" s="14"/>
      <c r="AC610" s="14"/>
      <c r="AD610" s="14"/>
      <c r="AE610" s="14"/>
      <c r="AT610" s="207" t="s">
        <v>170</v>
      </c>
      <c r="AU610" s="207" t="s">
        <v>83</v>
      </c>
      <c r="AV610" s="14" t="s">
        <v>83</v>
      </c>
      <c r="AW610" s="14" t="s">
        <v>32</v>
      </c>
      <c r="AX610" s="14" t="s">
        <v>75</v>
      </c>
      <c r="AY610" s="207" t="s">
        <v>157</v>
      </c>
    </row>
    <row r="611" s="15" customFormat="1">
      <c r="A611" s="15"/>
      <c r="B611" s="224"/>
      <c r="C611" s="15"/>
      <c r="D611" s="193" t="s">
        <v>170</v>
      </c>
      <c r="E611" s="225" t="s">
        <v>1</v>
      </c>
      <c r="F611" s="226" t="s">
        <v>227</v>
      </c>
      <c r="G611" s="15"/>
      <c r="H611" s="227">
        <v>3.0880000000000001</v>
      </c>
      <c r="I611" s="228"/>
      <c r="J611" s="15"/>
      <c r="K611" s="15"/>
      <c r="L611" s="224"/>
      <c r="M611" s="229"/>
      <c r="N611" s="230"/>
      <c r="O611" s="230"/>
      <c r="P611" s="230"/>
      <c r="Q611" s="230"/>
      <c r="R611" s="230"/>
      <c r="S611" s="230"/>
      <c r="T611" s="231"/>
      <c r="U611" s="15"/>
      <c r="V611" s="15"/>
      <c r="W611" s="15"/>
      <c r="X611" s="15"/>
      <c r="Y611" s="15"/>
      <c r="Z611" s="15"/>
      <c r="AA611" s="15"/>
      <c r="AB611" s="15"/>
      <c r="AC611" s="15"/>
      <c r="AD611" s="15"/>
      <c r="AE611" s="15"/>
      <c r="AT611" s="225" t="s">
        <v>170</v>
      </c>
      <c r="AU611" s="225" t="s">
        <v>83</v>
      </c>
      <c r="AV611" s="15" t="s">
        <v>164</v>
      </c>
      <c r="AW611" s="15" t="s">
        <v>32</v>
      </c>
      <c r="AX611" s="15" t="s">
        <v>81</v>
      </c>
      <c r="AY611" s="225" t="s">
        <v>157</v>
      </c>
    </row>
    <row r="612" s="2" customFormat="1" ht="24.15" customHeight="1">
      <c r="A612" s="38"/>
      <c r="B612" s="179"/>
      <c r="C612" s="180" t="s">
        <v>740</v>
      </c>
      <c r="D612" s="180" t="s">
        <v>159</v>
      </c>
      <c r="E612" s="181" t="s">
        <v>741</v>
      </c>
      <c r="F612" s="182" t="s">
        <v>742</v>
      </c>
      <c r="G612" s="183" t="s">
        <v>231</v>
      </c>
      <c r="H612" s="184">
        <v>16</v>
      </c>
      <c r="I612" s="185"/>
      <c r="J612" s="186">
        <f>ROUND(I612*H612,2)</f>
        <v>0</v>
      </c>
      <c r="K612" s="182" t="s">
        <v>163</v>
      </c>
      <c r="L612" s="39"/>
      <c r="M612" s="187" t="s">
        <v>1</v>
      </c>
      <c r="N612" s="188" t="s">
        <v>40</v>
      </c>
      <c r="O612" s="77"/>
      <c r="P612" s="189">
        <f>O612*H612</f>
        <v>0</v>
      </c>
      <c r="Q612" s="189">
        <v>0</v>
      </c>
      <c r="R612" s="189">
        <f>Q612*H612</f>
        <v>0</v>
      </c>
      <c r="S612" s="189">
        <v>0.031</v>
      </c>
      <c r="T612" s="190">
        <f>S612*H612</f>
        <v>0.496</v>
      </c>
      <c r="U612" s="38"/>
      <c r="V612" s="38"/>
      <c r="W612" s="38"/>
      <c r="X612" s="38"/>
      <c r="Y612" s="38"/>
      <c r="Z612" s="38"/>
      <c r="AA612" s="38"/>
      <c r="AB612" s="38"/>
      <c r="AC612" s="38"/>
      <c r="AD612" s="38"/>
      <c r="AE612" s="38"/>
      <c r="AR612" s="191" t="s">
        <v>164</v>
      </c>
      <c r="AT612" s="191" t="s">
        <v>159</v>
      </c>
      <c r="AU612" s="191" t="s">
        <v>83</v>
      </c>
      <c r="AY612" s="19" t="s">
        <v>157</v>
      </c>
      <c r="BE612" s="192">
        <f>IF(N612="základní",J612,0)</f>
        <v>0</v>
      </c>
      <c r="BF612" s="192">
        <f>IF(N612="snížená",J612,0)</f>
        <v>0</v>
      </c>
      <c r="BG612" s="192">
        <f>IF(N612="zákl. přenesená",J612,0)</f>
        <v>0</v>
      </c>
      <c r="BH612" s="192">
        <f>IF(N612="sníž. přenesená",J612,0)</f>
        <v>0</v>
      </c>
      <c r="BI612" s="192">
        <f>IF(N612="nulová",J612,0)</f>
        <v>0</v>
      </c>
      <c r="BJ612" s="19" t="s">
        <v>81</v>
      </c>
      <c r="BK612" s="192">
        <f>ROUND(I612*H612,2)</f>
        <v>0</v>
      </c>
      <c r="BL612" s="19" t="s">
        <v>164</v>
      </c>
      <c r="BM612" s="191" t="s">
        <v>743</v>
      </c>
    </row>
    <row r="613" s="2" customFormat="1">
      <c r="A613" s="38"/>
      <c r="B613" s="39"/>
      <c r="C613" s="38"/>
      <c r="D613" s="193" t="s">
        <v>166</v>
      </c>
      <c r="E613" s="38"/>
      <c r="F613" s="194" t="s">
        <v>744</v>
      </c>
      <c r="G613" s="38"/>
      <c r="H613" s="38"/>
      <c r="I613" s="195"/>
      <c r="J613" s="38"/>
      <c r="K613" s="38"/>
      <c r="L613" s="39"/>
      <c r="M613" s="196"/>
      <c r="N613" s="197"/>
      <c r="O613" s="77"/>
      <c r="P613" s="77"/>
      <c r="Q613" s="77"/>
      <c r="R613" s="77"/>
      <c r="S613" s="77"/>
      <c r="T613" s="78"/>
      <c r="U613" s="38"/>
      <c r="V613" s="38"/>
      <c r="W613" s="38"/>
      <c r="X613" s="38"/>
      <c r="Y613" s="38"/>
      <c r="Z613" s="38"/>
      <c r="AA613" s="38"/>
      <c r="AB613" s="38"/>
      <c r="AC613" s="38"/>
      <c r="AD613" s="38"/>
      <c r="AE613" s="38"/>
      <c r="AT613" s="19" t="s">
        <v>166</v>
      </c>
      <c r="AU613" s="19" t="s">
        <v>83</v>
      </c>
    </row>
    <row r="614" s="2" customFormat="1">
      <c r="A614" s="38"/>
      <c r="B614" s="39"/>
      <c r="C614" s="38"/>
      <c r="D614" s="193" t="s">
        <v>168</v>
      </c>
      <c r="E614" s="38"/>
      <c r="F614" s="198" t="s">
        <v>169</v>
      </c>
      <c r="G614" s="38"/>
      <c r="H614" s="38"/>
      <c r="I614" s="195"/>
      <c r="J614" s="38"/>
      <c r="K614" s="38"/>
      <c r="L614" s="39"/>
      <c r="M614" s="196"/>
      <c r="N614" s="197"/>
      <c r="O614" s="77"/>
      <c r="P614" s="77"/>
      <c r="Q614" s="77"/>
      <c r="R614" s="77"/>
      <c r="S614" s="77"/>
      <c r="T614" s="78"/>
      <c r="U614" s="38"/>
      <c r="V614" s="38"/>
      <c r="W614" s="38"/>
      <c r="X614" s="38"/>
      <c r="Y614" s="38"/>
      <c r="Z614" s="38"/>
      <c r="AA614" s="38"/>
      <c r="AB614" s="38"/>
      <c r="AC614" s="38"/>
      <c r="AD614" s="38"/>
      <c r="AE614" s="38"/>
      <c r="AT614" s="19" t="s">
        <v>168</v>
      </c>
      <c r="AU614" s="19" t="s">
        <v>83</v>
      </c>
    </row>
    <row r="615" s="13" customFormat="1">
      <c r="A615" s="13"/>
      <c r="B615" s="199"/>
      <c r="C615" s="13"/>
      <c r="D615" s="193" t="s">
        <v>170</v>
      </c>
      <c r="E615" s="200" t="s">
        <v>1</v>
      </c>
      <c r="F615" s="201" t="s">
        <v>745</v>
      </c>
      <c r="G615" s="13"/>
      <c r="H615" s="200" t="s">
        <v>1</v>
      </c>
      <c r="I615" s="202"/>
      <c r="J615" s="13"/>
      <c r="K615" s="13"/>
      <c r="L615" s="199"/>
      <c r="M615" s="203"/>
      <c r="N615" s="204"/>
      <c r="O615" s="204"/>
      <c r="P615" s="204"/>
      <c r="Q615" s="204"/>
      <c r="R615" s="204"/>
      <c r="S615" s="204"/>
      <c r="T615" s="205"/>
      <c r="U615" s="13"/>
      <c r="V615" s="13"/>
      <c r="W615" s="13"/>
      <c r="X615" s="13"/>
      <c r="Y615" s="13"/>
      <c r="Z615" s="13"/>
      <c r="AA615" s="13"/>
      <c r="AB615" s="13"/>
      <c r="AC615" s="13"/>
      <c r="AD615" s="13"/>
      <c r="AE615" s="13"/>
      <c r="AT615" s="200" t="s">
        <v>170</v>
      </c>
      <c r="AU615" s="200" t="s">
        <v>83</v>
      </c>
      <c r="AV615" s="13" t="s">
        <v>81</v>
      </c>
      <c r="AW615" s="13" t="s">
        <v>32</v>
      </c>
      <c r="AX615" s="13" t="s">
        <v>75</v>
      </c>
      <c r="AY615" s="200" t="s">
        <v>157</v>
      </c>
    </row>
    <row r="616" s="14" customFormat="1">
      <c r="A616" s="14"/>
      <c r="B616" s="206"/>
      <c r="C616" s="14"/>
      <c r="D616" s="193" t="s">
        <v>170</v>
      </c>
      <c r="E616" s="207" t="s">
        <v>1</v>
      </c>
      <c r="F616" s="208" t="s">
        <v>275</v>
      </c>
      <c r="G616" s="14"/>
      <c r="H616" s="209">
        <v>16</v>
      </c>
      <c r="I616" s="210"/>
      <c r="J616" s="14"/>
      <c r="K616" s="14"/>
      <c r="L616" s="206"/>
      <c r="M616" s="211"/>
      <c r="N616" s="212"/>
      <c r="O616" s="212"/>
      <c r="P616" s="212"/>
      <c r="Q616" s="212"/>
      <c r="R616" s="212"/>
      <c r="S616" s="212"/>
      <c r="T616" s="213"/>
      <c r="U616" s="14"/>
      <c r="V616" s="14"/>
      <c r="W616" s="14"/>
      <c r="X616" s="14"/>
      <c r="Y616" s="14"/>
      <c r="Z616" s="14"/>
      <c r="AA616" s="14"/>
      <c r="AB616" s="14"/>
      <c r="AC616" s="14"/>
      <c r="AD616" s="14"/>
      <c r="AE616" s="14"/>
      <c r="AT616" s="207" t="s">
        <v>170</v>
      </c>
      <c r="AU616" s="207" t="s">
        <v>83</v>
      </c>
      <c r="AV616" s="14" t="s">
        <v>83</v>
      </c>
      <c r="AW616" s="14" t="s">
        <v>32</v>
      </c>
      <c r="AX616" s="14" t="s">
        <v>81</v>
      </c>
      <c r="AY616" s="207" t="s">
        <v>157</v>
      </c>
    </row>
    <row r="617" s="2" customFormat="1" ht="24.15" customHeight="1">
      <c r="A617" s="38"/>
      <c r="B617" s="179"/>
      <c r="C617" s="180" t="s">
        <v>746</v>
      </c>
      <c r="D617" s="180" t="s">
        <v>159</v>
      </c>
      <c r="E617" s="181" t="s">
        <v>747</v>
      </c>
      <c r="F617" s="182" t="s">
        <v>748</v>
      </c>
      <c r="G617" s="183" t="s">
        <v>162</v>
      </c>
      <c r="H617" s="184">
        <v>67.430000000000007</v>
      </c>
      <c r="I617" s="185"/>
      <c r="J617" s="186">
        <f>ROUND(I617*H617,2)</f>
        <v>0</v>
      </c>
      <c r="K617" s="182" t="s">
        <v>163</v>
      </c>
      <c r="L617" s="39"/>
      <c r="M617" s="187" t="s">
        <v>1</v>
      </c>
      <c r="N617" s="188" t="s">
        <v>40</v>
      </c>
      <c r="O617" s="77"/>
      <c r="P617" s="189">
        <f>O617*H617</f>
        <v>0</v>
      </c>
      <c r="Q617" s="189">
        <v>0</v>
      </c>
      <c r="R617" s="189">
        <f>Q617*H617</f>
        <v>0</v>
      </c>
      <c r="S617" s="189">
        <v>0.050000000000000003</v>
      </c>
      <c r="T617" s="190">
        <f>S617*H617</f>
        <v>3.3715000000000006</v>
      </c>
      <c r="U617" s="38"/>
      <c r="V617" s="38"/>
      <c r="W617" s="38"/>
      <c r="X617" s="38"/>
      <c r="Y617" s="38"/>
      <c r="Z617" s="38"/>
      <c r="AA617" s="38"/>
      <c r="AB617" s="38"/>
      <c r="AC617" s="38"/>
      <c r="AD617" s="38"/>
      <c r="AE617" s="38"/>
      <c r="AR617" s="191" t="s">
        <v>164</v>
      </c>
      <c r="AT617" s="191" t="s">
        <v>159</v>
      </c>
      <c r="AU617" s="191" t="s">
        <v>83</v>
      </c>
      <c r="AY617" s="19" t="s">
        <v>157</v>
      </c>
      <c r="BE617" s="192">
        <f>IF(N617="základní",J617,0)</f>
        <v>0</v>
      </c>
      <c r="BF617" s="192">
        <f>IF(N617="snížená",J617,0)</f>
        <v>0</v>
      </c>
      <c r="BG617" s="192">
        <f>IF(N617="zákl. přenesená",J617,0)</f>
        <v>0</v>
      </c>
      <c r="BH617" s="192">
        <f>IF(N617="sníž. přenesená",J617,0)</f>
        <v>0</v>
      </c>
      <c r="BI617" s="192">
        <f>IF(N617="nulová",J617,0)</f>
        <v>0</v>
      </c>
      <c r="BJ617" s="19" t="s">
        <v>81</v>
      </c>
      <c r="BK617" s="192">
        <f>ROUND(I617*H617,2)</f>
        <v>0</v>
      </c>
      <c r="BL617" s="19" t="s">
        <v>164</v>
      </c>
      <c r="BM617" s="191" t="s">
        <v>749</v>
      </c>
    </row>
    <row r="618" s="2" customFormat="1">
      <c r="A618" s="38"/>
      <c r="B618" s="39"/>
      <c r="C618" s="38"/>
      <c r="D618" s="193" t="s">
        <v>166</v>
      </c>
      <c r="E618" s="38"/>
      <c r="F618" s="194" t="s">
        <v>750</v>
      </c>
      <c r="G618" s="38"/>
      <c r="H618" s="38"/>
      <c r="I618" s="195"/>
      <c r="J618" s="38"/>
      <c r="K618" s="38"/>
      <c r="L618" s="39"/>
      <c r="M618" s="196"/>
      <c r="N618" s="197"/>
      <c r="O618" s="77"/>
      <c r="P618" s="77"/>
      <c r="Q618" s="77"/>
      <c r="R618" s="77"/>
      <c r="S618" s="77"/>
      <c r="T618" s="78"/>
      <c r="U618" s="38"/>
      <c r="V618" s="38"/>
      <c r="W618" s="38"/>
      <c r="X618" s="38"/>
      <c r="Y618" s="38"/>
      <c r="Z618" s="38"/>
      <c r="AA618" s="38"/>
      <c r="AB618" s="38"/>
      <c r="AC618" s="38"/>
      <c r="AD618" s="38"/>
      <c r="AE618" s="38"/>
      <c r="AT618" s="19" t="s">
        <v>166</v>
      </c>
      <c r="AU618" s="19" t="s">
        <v>83</v>
      </c>
    </row>
    <row r="619" s="2" customFormat="1">
      <c r="A619" s="38"/>
      <c r="B619" s="39"/>
      <c r="C619" s="38"/>
      <c r="D619" s="193" t="s">
        <v>168</v>
      </c>
      <c r="E619" s="38"/>
      <c r="F619" s="198" t="s">
        <v>169</v>
      </c>
      <c r="G619" s="38"/>
      <c r="H619" s="38"/>
      <c r="I619" s="195"/>
      <c r="J619" s="38"/>
      <c r="K619" s="38"/>
      <c r="L619" s="39"/>
      <c r="M619" s="196"/>
      <c r="N619" s="197"/>
      <c r="O619" s="77"/>
      <c r="P619" s="77"/>
      <c r="Q619" s="77"/>
      <c r="R619" s="77"/>
      <c r="S619" s="77"/>
      <c r="T619" s="78"/>
      <c r="U619" s="38"/>
      <c r="V619" s="38"/>
      <c r="W619" s="38"/>
      <c r="X619" s="38"/>
      <c r="Y619" s="38"/>
      <c r="Z619" s="38"/>
      <c r="AA619" s="38"/>
      <c r="AB619" s="38"/>
      <c r="AC619" s="38"/>
      <c r="AD619" s="38"/>
      <c r="AE619" s="38"/>
      <c r="AT619" s="19" t="s">
        <v>168</v>
      </c>
      <c r="AU619" s="19" t="s">
        <v>83</v>
      </c>
    </row>
    <row r="620" s="14" customFormat="1">
      <c r="A620" s="14"/>
      <c r="B620" s="206"/>
      <c r="C620" s="14"/>
      <c r="D620" s="193" t="s">
        <v>170</v>
      </c>
      <c r="E620" s="207" t="s">
        <v>1</v>
      </c>
      <c r="F620" s="208" t="s">
        <v>288</v>
      </c>
      <c r="G620" s="14"/>
      <c r="H620" s="209">
        <v>7.4699999999999998</v>
      </c>
      <c r="I620" s="210"/>
      <c r="J620" s="14"/>
      <c r="K620" s="14"/>
      <c r="L620" s="206"/>
      <c r="M620" s="211"/>
      <c r="N620" s="212"/>
      <c r="O620" s="212"/>
      <c r="P620" s="212"/>
      <c r="Q620" s="212"/>
      <c r="R620" s="212"/>
      <c r="S620" s="212"/>
      <c r="T620" s="213"/>
      <c r="U620" s="14"/>
      <c r="V620" s="14"/>
      <c r="W620" s="14"/>
      <c r="X620" s="14"/>
      <c r="Y620" s="14"/>
      <c r="Z620" s="14"/>
      <c r="AA620" s="14"/>
      <c r="AB620" s="14"/>
      <c r="AC620" s="14"/>
      <c r="AD620" s="14"/>
      <c r="AE620" s="14"/>
      <c r="AT620" s="207" t="s">
        <v>170</v>
      </c>
      <c r="AU620" s="207" t="s">
        <v>83</v>
      </c>
      <c r="AV620" s="14" t="s">
        <v>83</v>
      </c>
      <c r="AW620" s="14" t="s">
        <v>32</v>
      </c>
      <c r="AX620" s="14" t="s">
        <v>75</v>
      </c>
      <c r="AY620" s="207" t="s">
        <v>157</v>
      </c>
    </row>
    <row r="621" s="14" customFormat="1">
      <c r="A621" s="14"/>
      <c r="B621" s="206"/>
      <c r="C621" s="14"/>
      <c r="D621" s="193" t="s">
        <v>170</v>
      </c>
      <c r="E621" s="207" t="s">
        <v>1</v>
      </c>
      <c r="F621" s="208" t="s">
        <v>289</v>
      </c>
      <c r="G621" s="14"/>
      <c r="H621" s="209">
        <v>7.4199999999999999</v>
      </c>
      <c r="I621" s="210"/>
      <c r="J621" s="14"/>
      <c r="K621" s="14"/>
      <c r="L621" s="206"/>
      <c r="M621" s="211"/>
      <c r="N621" s="212"/>
      <c r="O621" s="212"/>
      <c r="P621" s="212"/>
      <c r="Q621" s="212"/>
      <c r="R621" s="212"/>
      <c r="S621" s="212"/>
      <c r="T621" s="213"/>
      <c r="U621" s="14"/>
      <c r="V621" s="14"/>
      <c r="W621" s="14"/>
      <c r="X621" s="14"/>
      <c r="Y621" s="14"/>
      <c r="Z621" s="14"/>
      <c r="AA621" s="14"/>
      <c r="AB621" s="14"/>
      <c r="AC621" s="14"/>
      <c r="AD621" s="14"/>
      <c r="AE621" s="14"/>
      <c r="AT621" s="207" t="s">
        <v>170</v>
      </c>
      <c r="AU621" s="207" t="s">
        <v>83</v>
      </c>
      <c r="AV621" s="14" t="s">
        <v>83</v>
      </c>
      <c r="AW621" s="14" t="s">
        <v>32</v>
      </c>
      <c r="AX621" s="14" t="s">
        <v>75</v>
      </c>
      <c r="AY621" s="207" t="s">
        <v>157</v>
      </c>
    </row>
    <row r="622" s="14" customFormat="1">
      <c r="A622" s="14"/>
      <c r="B622" s="206"/>
      <c r="C622" s="14"/>
      <c r="D622" s="193" t="s">
        <v>170</v>
      </c>
      <c r="E622" s="207" t="s">
        <v>1</v>
      </c>
      <c r="F622" s="208" t="s">
        <v>290</v>
      </c>
      <c r="G622" s="14"/>
      <c r="H622" s="209">
        <v>7.7000000000000002</v>
      </c>
      <c r="I622" s="210"/>
      <c r="J622" s="14"/>
      <c r="K622" s="14"/>
      <c r="L622" s="206"/>
      <c r="M622" s="211"/>
      <c r="N622" s="212"/>
      <c r="O622" s="212"/>
      <c r="P622" s="212"/>
      <c r="Q622" s="212"/>
      <c r="R622" s="212"/>
      <c r="S622" s="212"/>
      <c r="T622" s="213"/>
      <c r="U622" s="14"/>
      <c r="V622" s="14"/>
      <c r="W622" s="14"/>
      <c r="X622" s="14"/>
      <c r="Y622" s="14"/>
      <c r="Z622" s="14"/>
      <c r="AA622" s="14"/>
      <c r="AB622" s="14"/>
      <c r="AC622" s="14"/>
      <c r="AD622" s="14"/>
      <c r="AE622" s="14"/>
      <c r="AT622" s="207" t="s">
        <v>170</v>
      </c>
      <c r="AU622" s="207" t="s">
        <v>83</v>
      </c>
      <c r="AV622" s="14" t="s">
        <v>83</v>
      </c>
      <c r="AW622" s="14" t="s">
        <v>32</v>
      </c>
      <c r="AX622" s="14" t="s">
        <v>75</v>
      </c>
      <c r="AY622" s="207" t="s">
        <v>157</v>
      </c>
    </row>
    <row r="623" s="14" customFormat="1">
      <c r="A623" s="14"/>
      <c r="B623" s="206"/>
      <c r="C623" s="14"/>
      <c r="D623" s="193" t="s">
        <v>170</v>
      </c>
      <c r="E623" s="207" t="s">
        <v>1</v>
      </c>
      <c r="F623" s="208" t="s">
        <v>291</v>
      </c>
      <c r="G623" s="14"/>
      <c r="H623" s="209">
        <v>2.7000000000000002</v>
      </c>
      <c r="I623" s="210"/>
      <c r="J623" s="14"/>
      <c r="K623" s="14"/>
      <c r="L623" s="206"/>
      <c r="M623" s="211"/>
      <c r="N623" s="212"/>
      <c r="O623" s="212"/>
      <c r="P623" s="212"/>
      <c r="Q623" s="212"/>
      <c r="R623" s="212"/>
      <c r="S623" s="212"/>
      <c r="T623" s="213"/>
      <c r="U623" s="14"/>
      <c r="V623" s="14"/>
      <c r="W623" s="14"/>
      <c r="X623" s="14"/>
      <c r="Y623" s="14"/>
      <c r="Z623" s="14"/>
      <c r="AA623" s="14"/>
      <c r="AB623" s="14"/>
      <c r="AC623" s="14"/>
      <c r="AD623" s="14"/>
      <c r="AE623" s="14"/>
      <c r="AT623" s="207" t="s">
        <v>170</v>
      </c>
      <c r="AU623" s="207" t="s">
        <v>83</v>
      </c>
      <c r="AV623" s="14" t="s">
        <v>83</v>
      </c>
      <c r="AW623" s="14" t="s">
        <v>32</v>
      </c>
      <c r="AX623" s="14" t="s">
        <v>75</v>
      </c>
      <c r="AY623" s="207" t="s">
        <v>157</v>
      </c>
    </row>
    <row r="624" s="14" customFormat="1">
      <c r="A624" s="14"/>
      <c r="B624" s="206"/>
      <c r="C624" s="14"/>
      <c r="D624" s="193" t="s">
        <v>170</v>
      </c>
      <c r="E624" s="207" t="s">
        <v>1</v>
      </c>
      <c r="F624" s="208" t="s">
        <v>292</v>
      </c>
      <c r="G624" s="14"/>
      <c r="H624" s="209">
        <v>4.7999999999999998</v>
      </c>
      <c r="I624" s="210"/>
      <c r="J624" s="14"/>
      <c r="K624" s="14"/>
      <c r="L624" s="206"/>
      <c r="M624" s="211"/>
      <c r="N624" s="212"/>
      <c r="O624" s="212"/>
      <c r="P624" s="212"/>
      <c r="Q624" s="212"/>
      <c r="R624" s="212"/>
      <c r="S624" s="212"/>
      <c r="T624" s="213"/>
      <c r="U624" s="14"/>
      <c r="V624" s="14"/>
      <c r="W624" s="14"/>
      <c r="X624" s="14"/>
      <c r="Y624" s="14"/>
      <c r="Z624" s="14"/>
      <c r="AA624" s="14"/>
      <c r="AB624" s="14"/>
      <c r="AC624" s="14"/>
      <c r="AD624" s="14"/>
      <c r="AE624" s="14"/>
      <c r="AT624" s="207" t="s">
        <v>170</v>
      </c>
      <c r="AU624" s="207" t="s">
        <v>83</v>
      </c>
      <c r="AV624" s="14" t="s">
        <v>83</v>
      </c>
      <c r="AW624" s="14" t="s">
        <v>32</v>
      </c>
      <c r="AX624" s="14" t="s">
        <v>75</v>
      </c>
      <c r="AY624" s="207" t="s">
        <v>157</v>
      </c>
    </row>
    <row r="625" s="14" customFormat="1">
      <c r="A625" s="14"/>
      <c r="B625" s="206"/>
      <c r="C625" s="14"/>
      <c r="D625" s="193" t="s">
        <v>170</v>
      </c>
      <c r="E625" s="207" t="s">
        <v>1</v>
      </c>
      <c r="F625" s="208" t="s">
        <v>293</v>
      </c>
      <c r="G625" s="14"/>
      <c r="H625" s="209">
        <v>4.7000000000000002</v>
      </c>
      <c r="I625" s="210"/>
      <c r="J625" s="14"/>
      <c r="K625" s="14"/>
      <c r="L625" s="206"/>
      <c r="M625" s="211"/>
      <c r="N625" s="212"/>
      <c r="O625" s="212"/>
      <c r="P625" s="212"/>
      <c r="Q625" s="212"/>
      <c r="R625" s="212"/>
      <c r="S625" s="212"/>
      <c r="T625" s="213"/>
      <c r="U625" s="14"/>
      <c r="V625" s="14"/>
      <c r="W625" s="14"/>
      <c r="X625" s="14"/>
      <c r="Y625" s="14"/>
      <c r="Z625" s="14"/>
      <c r="AA625" s="14"/>
      <c r="AB625" s="14"/>
      <c r="AC625" s="14"/>
      <c r="AD625" s="14"/>
      <c r="AE625" s="14"/>
      <c r="AT625" s="207" t="s">
        <v>170</v>
      </c>
      <c r="AU625" s="207" t="s">
        <v>83</v>
      </c>
      <c r="AV625" s="14" t="s">
        <v>83</v>
      </c>
      <c r="AW625" s="14" t="s">
        <v>32</v>
      </c>
      <c r="AX625" s="14" t="s">
        <v>75</v>
      </c>
      <c r="AY625" s="207" t="s">
        <v>157</v>
      </c>
    </row>
    <row r="626" s="14" customFormat="1">
      <c r="A626" s="14"/>
      <c r="B626" s="206"/>
      <c r="C626" s="14"/>
      <c r="D626" s="193" t="s">
        <v>170</v>
      </c>
      <c r="E626" s="207" t="s">
        <v>1</v>
      </c>
      <c r="F626" s="208" t="s">
        <v>294</v>
      </c>
      <c r="G626" s="14"/>
      <c r="H626" s="209">
        <v>14.44</v>
      </c>
      <c r="I626" s="210"/>
      <c r="J626" s="14"/>
      <c r="K626" s="14"/>
      <c r="L626" s="206"/>
      <c r="M626" s="211"/>
      <c r="N626" s="212"/>
      <c r="O626" s="212"/>
      <c r="P626" s="212"/>
      <c r="Q626" s="212"/>
      <c r="R626" s="212"/>
      <c r="S626" s="212"/>
      <c r="T626" s="213"/>
      <c r="U626" s="14"/>
      <c r="V626" s="14"/>
      <c r="W626" s="14"/>
      <c r="X626" s="14"/>
      <c r="Y626" s="14"/>
      <c r="Z626" s="14"/>
      <c r="AA626" s="14"/>
      <c r="AB626" s="14"/>
      <c r="AC626" s="14"/>
      <c r="AD626" s="14"/>
      <c r="AE626" s="14"/>
      <c r="AT626" s="207" t="s">
        <v>170</v>
      </c>
      <c r="AU626" s="207" t="s">
        <v>83</v>
      </c>
      <c r="AV626" s="14" t="s">
        <v>83</v>
      </c>
      <c r="AW626" s="14" t="s">
        <v>32</v>
      </c>
      <c r="AX626" s="14" t="s">
        <v>75</v>
      </c>
      <c r="AY626" s="207" t="s">
        <v>157</v>
      </c>
    </row>
    <row r="627" s="14" customFormat="1">
      <c r="A627" s="14"/>
      <c r="B627" s="206"/>
      <c r="C627" s="14"/>
      <c r="D627" s="193" t="s">
        <v>170</v>
      </c>
      <c r="E627" s="207" t="s">
        <v>1</v>
      </c>
      <c r="F627" s="208" t="s">
        <v>295</v>
      </c>
      <c r="G627" s="14"/>
      <c r="H627" s="209">
        <v>2.5499999999999998</v>
      </c>
      <c r="I627" s="210"/>
      <c r="J627" s="14"/>
      <c r="K627" s="14"/>
      <c r="L627" s="206"/>
      <c r="M627" s="211"/>
      <c r="N627" s="212"/>
      <c r="O627" s="212"/>
      <c r="P627" s="212"/>
      <c r="Q627" s="212"/>
      <c r="R627" s="212"/>
      <c r="S627" s="212"/>
      <c r="T627" s="213"/>
      <c r="U627" s="14"/>
      <c r="V627" s="14"/>
      <c r="W627" s="14"/>
      <c r="X627" s="14"/>
      <c r="Y627" s="14"/>
      <c r="Z627" s="14"/>
      <c r="AA627" s="14"/>
      <c r="AB627" s="14"/>
      <c r="AC627" s="14"/>
      <c r="AD627" s="14"/>
      <c r="AE627" s="14"/>
      <c r="AT627" s="207" t="s">
        <v>170</v>
      </c>
      <c r="AU627" s="207" t="s">
        <v>83</v>
      </c>
      <c r="AV627" s="14" t="s">
        <v>83</v>
      </c>
      <c r="AW627" s="14" t="s">
        <v>32</v>
      </c>
      <c r="AX627" s="14" t="s">
        <v>75</v>
      </c>
      <c r="AY627" s="207" t="s">
        <v>157</v>
      </c>
    </row>
    <row r="628" s="14" customFormat="1">
      <c r="A628" s="14"/>
      <c r="B628" s="206"/>
      <c r="C628" s="14"/>
      <c r="D628" s="193" t="s">
        <v>170</v>
      </c>
      <c r="E628" s="207" t="s">
        <v>1</v>
      </c>
      <c r="F628" s="208" t="s">
        <v>296</v>
      </c>
      <c r="G628" s="14"/>
      <c r="H628" s="209">
        <v>4.6299999999999999</v>
      </c>
      <c r="I628" s="210"/>
      <c r="J628" s="14"/>
      <c r="K628" s="14"/>
      <c r="L628" s="206"/>
      <c r="M628" s="211"/>
      <c r="N628" s="212"/>
      <c r="O628" s="212"/>
      <c r="P628" s="212"/>
      <c r="Q628" s="212"/>
      <c r="R628" s="212"/>
      <c r="S628" s="212"/>
      <c r="T628" s="213"/>
      <c r="U628" s="14"/>
      <c r="V628" s="14"/>
      <c r="W628" s="14"/>
      <c r="X628" s="14"/>
      <c r="Y628" s="14"/>
      <c r="Z628" s="14"/>
      <c r="AA628" s="14"/>
      <c r="AB628" s="14"/>
      <c r="AC628" s="14"/>
      <c r="AD628" s="14"/>
      <c r="AE628" s="14"/>
      <c r="AT628" s="207" t="s">
        <v>170</v>
      </c>
      <c r="AU628" s="207" t="s">
        <v>83</v>
      </c>
      <c r="AV628" s="14" t="s">
        <v>83</v>
      </c>
      <c r="AW628" s="14" t="s">
        <v>32</v>
      </c>
      <c r="AX628" s="14" t="s">
        <v>75</v>
      </c>
      <c r="AY628" s="207" t="s">
        <v>157</v>
      </c>
    </row>
    <row r="629" s="14" customFormat="1">
      <c r="A629" s="14"/>
      <c r="B629" s="206"/>
      <c r="C629" s="14"/>
      <c r="D629" s="193" t="s">
        <v>170</v>
      </c>
      <c r="E629" s="207" t="s">
        <v>1</v>
      </c>
      <c r="F629" s="208" t="s">
        <v>297</v>
      </c>
      <c r="G629" s="14"/>
      <c r="H629" s="209">
        <v>11.02</v>
      </c>
      <c r="I629" s="210"/>
      <c r="J629" s="14"/>
      <c r="K629" s="14"/>
      <c r="L629" s="206"/>
      <c r="M629" s="211"/>
      <c r="N629" s="212"/>
      <c r="O629" s="212"/>
      <c r="P629" s="212"/>
      <c r="Q629" s="212"/>
      <c r="R629" s="212"/>
      <c r="S629" s="212"/>
      <c r="T629" s="213"/>
      <c r="U629" s="14"/>
      <c r="V629" s="14"/>
      <c r="W629" s="14"/>
      <c r="X629" s="14"/>
      <c r="Y629" s="14"/>
      <c r="Z629" s="14"/>
      <c r="AA629" s="14"/>
      <c r="AB629" s="14"/>
      <c r="AC629" s="14"/>
      <c r="AD629" s="14"/>
      <c r="AE629" s="14"/>
      <c r="AT629" s="207" t="s">
        <v>170</v>
      </c>
      <c r="AU629" s="207" t="s">
        <v>83</v>
      </c>
      <c r="AV629" s="14" t="s">
        <v>83</v>
      </c>
      <c r="AW629" s="14" t="s">
        <v>32</v>
      </c>
      <c r="AX629" s="14" t="s">
        <v>75</v>
      </c>
      <c r="AY629" s="207" t="s">
        <v>157</v>
      </c>
    </row>
    <row r="630" s="15" customFormat="1">
      <c r="A630" s="15"/>
      <c r="B630" s="224"/>
      <c r="C630" s="15"/>
      <c r="D630" s="193" t="s">
        <v>170</v>
      </c>
      <c r="E630" s="225" t="s">
        <v>1</v>
      </c>
      <c r="F630" s="226" t="s">
        <v>227</v>
      </c>
      <c r="G630" s="15"/>
      <c r="H630" s="227">
        <v>67.429999999999993</v>
      </c>
      <c r="I630" s="228"/>
      <c r="J630" s="15"/>
      <c r="K630" s="15"/>
      <c r="L630" s="224"/>
      <c r="M630" s="229"/>
      <c r="N630" s="230"/>
      <c r="O630" s="230"/>
      <c r="P630" s="230"/>
      <c r="Q630" s="230"/>
      <c r="R630" s="230"/>
      <c r="S630" s="230"/>
      <c r="T630" s="231"/>
      <c r="U630" s="15"/>
      <c r="V630" s="15"/>
      <c r="W630" s="15"/>
      <c r="X630" s="15"/>
      <c r="Y630" s="15"/>
      <c r="Z630" s="15"/>
      <c r="AA630" s="15"/>
      <c r="AB630" s="15"/>
      <c r="AC630" s="15"/>
      <c r="AD630" s="15"/>
      <c r="AE630" s="15"/>
      <c r="AT630" s="225" t="s">
        <v>170</v>
      </c>
      <c r="AU630" s="225" t="s">
        <v>83</v>
      </c>
      <c r="AV630" s="15" t="s">
        <v>164</v>
      </c>
      <c r="AW630" s="15" t="s">
        <v>32</v>
      </c>
      <c r="AX630" s="15" t="s">
        <v>81</v>
      </c>
      <c r="AY630" s="225" t="s">
        <v>157</v>
      </c>
    </row>
    <row r="631" s="2" customFormat="1" ht="24.15" customHeight="1">
      <c r="A631" s="38"/>
      <c r="B631" s="179"/>
      <c r="C631" s="180" t="s">
        <v>751</v>
      </c>
      <c r="D631" s="180" t="s">
        <v>159</v>
      </c>
      <c r="E631" s="181" t="s">
        <v>752</v>
      </c>
      <c r="F631" s="182" t="s">
        <v>753</v>
      </c>
      <c r="G631" s="183" t="s">
        <v>162</v>
      </c>
      <c r="H631" s="184">
        <v>267.90300000000002</v>
      </c>
      <c r="I631" s="185"/>
      <c r="J631" s="186">
        <f>ROUND(I631*H631,2)</f>
        <v>0</v>
      </c>
      <c r="K631" s="182" t="s">
        <v>163</v>
      </c>
      <c r="L631" s="39"/>
      <c r="M631" s="187" t="s">
        <v>1</v>
      </c>
      <c r="N631" s="188" t="s">
        <v>40</v>
      </c>
      <c r="O631" s="77"/>
      <c r="P631" s="189">
        <f>O631*H631</f>
        <v>0</v>
      </c>
      <c r="Q631" s="189">
        <v>0</v>
      </c>
      <c r="R631" s="189">
        <f>Q631*H631</f>
        <v>0</v>
      </c>
      <c r="S631" s="189">
        <v>0.045999999999999999</v>
      </c>
      <c r="T631" s="190">
        <f>S631*H631</f>
        <v>12.323538000000001</v>
      </c>
      <c r="U631" s="38"/>
      <c r="V631" s="38"/>
      <c r="W631" s="38"/>
      <c r="X631" s="38"/>
      <c r="Y631" s="38"/>
      <c r="Z631" s="38"/>
      <c r="AA631" s="38"/>
      <c r="AB631" s="38"/>
      <c r="AC631" s="38"/>
      <c r="AD631" s="38"/>
      <c r="AE631" s="38"/>
      <c r="AR631" s="191" t="s">
        <v>164</v>
      </c>
      <c r="AT631" s="191" t="s">
        <v>159</v>
      </c>
      <c r="AU631" s="191" t="s">
        <v>83</v>
      </c>
      <c r="AY631" s="19" t="s">
        <v>157</v>
      </c>
      <c r="BE631" s="192">
        <f>IF(N631="základní",J631,0)</f>
        <v>0</v>
      </c>
      <c r="BF631" s="192">
        <f>IF(N631="snížená",J631,0)</f>
        <v>0</v>
      </c>
      <c r="BG631" s="192">
        <f>IF(N631="zákl. přenesená",J631,0)</f>
        <v>0</v>
      </c>
      <c r="BH631" s="192">
        <f>IF(N631="sníž. přenesená",J631,0)</f>
        <v>0</v>
      </c>
      <c r="BI631" s="192">
        <f>IF(N631="nulová",J631,0)</f>
        <v>0</v>
      </c>
      <c r="BJ631" s="19" t="s">
        <v>81</v>
      </c>
      <c r="BK631" s="192">
        <f>ROUND(I631*H631,2)</f>
        <v>0</v>
      </c>
      <c r="BL631" s="19" t="s">
        <v>164</v>
      </c>
      <c r="BM631" s="191" t="s">
        <v>754</v>
      </c>
    </row>
    <row r="632" s="2" customFormat="1">
      <c r="A632" s="38"/>
      <c r="B632" s="39"/>
      <c r="C632" s="38"/>
      <c r="D632" s="193" t="s">
        <v>166</v>
      </c>
      <c r="E632" s="38"/>
      <c r="F632" s="194" t="s">
        <v>755</v>
      </c>
      <c r="G632" s="38"/>
      <c r="H632" s="38"/>
      <c r="I632" s="195"/>
      <c r="J632" s="38"/>
      <c r="K632" s="38"/>
      <c r="L632" s="39"/>
      <c r="M632" s="196"/>
      <c r="N632" s="197"/>
      <c r="O632" s="77"/>
      <c r="P632" s="77"/>
      <c r="Q632" s="77"/>
      <c r="R632" s="77"/>
      <c r="S632" s="77"/>
      <c r="T632" s="78"/>
      <c r="U632" s="38"/>
      <c r="V632" s="38"/>
      <c r="W632" s="38"/>
      <c r="X632" s="38"/>
      <c r="Y632" s="38"/>
      <c r="Z632" s="38"/>
      <c r="AA632" s="38"/>
      <c r="AB632" s="38"/>
      <c r="AC632" s="38"/>
      <c r="AD632" s="38"/>
      <c r="AE632" s="38"/>
      <c r="AT632" s="19" t="s">
        <v>166</v>
      </c>
      <c r="AU632" s="19" t="s">
        <v>83</v>
      </c>
    </row>
    <row r="633" s="2" customFormat="1">
      <c r="A633" s="38"/>
      <c r="B633" s="39"/>
      <c r="C633" s="38"/>
      <c r="D633" s="193" t="s">
        <v>168</v>
      </c>
      <c r="E633" s="38"/>
      <c r="F633" s="198" t="s">
        <v>169</v>
      </c>
      <c r="G633" s="38"/>
      <c r="H633" s="38"/>
      <c r="I633" s="195"/>
      <c r="J633" s="38"/>
      <c r="K633" s="38"/>
      <c r="L633" s="39"/>
      <c r="M633" s="196"/>
      <c r="N633" s="197"/>
      <c r="O633" s="77"/>
      <c r="P633" s="77"/>
      <c r="Q633" s="77"/>
      <c r="R633" s="77"/>
      <c r="S633" s="77"/>
      <c r="T633" s="78"/>
      <c r="U633" s="38"/>
      <c r="V633" s="38"/>
      <c r="W633" s="38"/>
      <c r="X633" s="38"/>
      <c r="Y633" s="38"/>
      <c r="Z633" s="38"/>
      <c r="AA633" s="38"/>
      <c r="AB633" s="38"/>
      <c r="AC633" s="38"/>
      <c r="AD633" s="38"/>
      <c r="AE633" s="38"/>
      <c r="AT633" s="19" t="s">
        <v>168</v>
      </c>
      <c r="AU633" s="19" t="s">
        <v>83</v>
      </c>
    </row>
    <row r="634" s="13" customFormat="1">
      <c r="A634" s="13"/>
      <c r="B634" s="199"/>
      <c r="C634" s="13"/>
      <c r="D634" s="193" t="s">
        <v>170</v>
      </c>
      <c r="E634" s="200" t="s">
        <v>1</v>
      </c>
      <c r="F634" s="201" t="s">
        <v>322</v>
      </c>
      <c r="G634" s="13"/>
      <c r="H634" s="200" t="s">
        <v>1</v>
      </c>
      <c r="I634" s="202"/>
      <c r="J634" s="13"/>
      <c r="K634" s="13"/>
      <c r="L634" s="199"/>
      <c r="M634" s="203"/>
      <c r="N634" s="204"/>
      <c r="O634" s="204"/>
      <c r="P634" s="204"/>
      <c r="Q634" s="204"/>
      <c r="R634" s="204"/>
      <c r="S634" s="204"/>
      <c r="T634" s="205"/>
      <c r="U634" s="13"/>
      <c r="V634" s="13"/>
      <c r="W634" s="13"/>
      <c r="X634" s="13"/>
      <c r="Y634" s="13"/>
      <c r="Z634" s="13"/>
      <c r="AA634" s="13"/>
      <c r="AB634" s="13"/>
      <c r="AC634" s="13"/>
      <c r="AD634" s="13"/>
      <c r="AE634" s="13"/>
      <c r="AT634" s="200" t="s">
        <v>170</v>
      </c>
      <c r="AU634" s="200" t="s">
        <v>83</v>
      </c>
      <c r="AV634" s="13" t="s">
        <v>81</v>
      </c>
      <c r="AW634" s="13" t="s">
        <v>32</v>
      </c>
      <c r="AX634" s="13" t="s">
        <v>75</v>
      </c>
      <c r="AY634" s="200" t="s">
        <v>157</v>
      </c>
    </row>
    <row r="635" s="14" customFormat="1">
      <c r="A635" s="14"/>
      <c r="B635" s="206"/>
      <c r="C635" s="14"/>
      <c r="D635" s="193" t="s">
        <v>170</v>
      </c>
      <c r="E635" s="207" t="s">
        <v>1</v>
      </c>
      <c r="F635" s="208" t="s">
        <v>756</v>
      </c>
      <c r="G635" s="14"/>
      <c r="H635" s="209">
        <v>22.643999999999998</v>
      </c>
      <c r="I635" s="210"/>
      <c r="J635" s="14"/>
      <c r="K635" s="14"/>
      <c r="L635" s="206"/>
      <c r="M635" s="211"/>
      <c r="N635" s="212"/>
      <c r="O635" s="212"/>
      <c r="P635" s="212"/>
      <c r="Q635" s="212"/>
      <c r="R635" s="212"/>
      <c r="S635" s="212"/>
      <c r="T635" s="213"/>
      <c r="U635" s="14"/>
      <c r="V635" s="14"/>
      <c r="W635" s="14"/>
      <c r="X635" s="14"/>
      <c r="Y635" s="14"/>
      <c r="Z635" s="14"/>
      <c r="AA635" s="14"/>
      <c r="AB635" s="14"/>
      <c r="AC635" s="14"/>
      <c r="AD635" s="14"/>
      <c r="AE635" s="14"/>
      <c r="AT635" s="207" t="s">
        <v>170</v>
      </c>
      <c r="AU635" s="207" t="s">
        <v>83</v>
      </c>
      <c r="AV635" s="14" t="s">
        <v>83</v>
      </c>
      <c r="AW635" s="14" t="s">
        <v>32</v>
      </c>
      <c r="AX635" s="14" t="s">
        <v>75</v>
      </c>
      <c r="AY635" s="207" t="s">
        <v>157</v>
      </c>
    </row>
    <row r="636" s="14" customFormat="1">
      <c r="A636" s="14"/>
      <c r="B636" s="206"/>
      <c r="C636" s="14"/>
      <c r="D636" s="193" t="s">
        <v>170</v>
      </c>
      <c r="E636" s="207" t="s">
        <v>1</v>
      </c>
      <c r="F636" s="208" t="s">
        <v>757</v>
      </c>
      <c r="G636" s="14"/>
      <c r="H636" s="209">
        <v>20.373999999999999</v>
      </c>
      <c r="I636" s="210"/>
      <c r="J636" s="14"/>
      <c r="K636" s="14"/>
      <c r="L636" s="206"/>
      <c r="M636" s="211"/>
      <c r="N636" s="212"/>
      <c r="O636" s="212"/>
      <c r="P636" s="212"/>
      <c r="Q636" s="212"/>
      <c r="R636" s="212"/>
      <c r="S636" s="212"/>
      <c r="T636" s="213"/>
      <c r="U636" s="14"/>
      <c r="V636" s="14"/>
      <c r="W636" s="14"/>
      <c r="X636" s="14"/>
      <c r="Y636" s="14"/>
      <c r="Z636" s="14"/>
      <c r="AA636" s="14"/>
      <c r="AB636" s="14"/>
      <c r="AC636" s="14"/>
      <c r="AD636" s="14"/>
      <c r="AE636" s="14"/>
      <c r="AT636" s="207" t="s">
        <v>170</v>
      </c>
      <c r="AU636" s="207" t="s">
        <v>83</v>
      </c>
      <c r="AV636" s="14" t="s">
        <v>83</v>
      </c>
      <c r="AW636" s="14" t="s">
        <v>32</v>
      </c>
      <c r="AX636" s="14" t="s">
        <v>75</v>
      </c>
      <c r="AY636" s="207" t="s">
        <v>157</v>
      </c>
    </row>
    <row r="637" s="14" customFormat="1">
      <c r="A637" s="14"/>
      <c r="B637" s="206"/>
      <c r="C637" s="14"/>
      <c r="D637" s="193" t="s">
        <v>170</v>
      </c>
      <c r="E637" s="207" t="s">
        <v>1</v>
      </c>
      <c r="F637" s="208" t="s">
        <v>758</v>
      </c>
      <c r="G637" s="14"/>
      <c r="H637" s="209">
        <v>19.564</v>
      </c>
      <c r="I637" s="210"/>
      <c r="J637" s="14"/>
      <c r="K637" s="14"/>
      <c r="L637" s="206"/>
      <c r="M637" s="211"/>
      <c r="N637" s="212"/>
      <c r="O637" s="212"/>
      <c r="P637" s="212"/>
      <c r="Q637" s="212"/>
      <c r="R637" s="212"/>
      <c r="S637" s="212"/>
      <c r="T637" s="213"/>
      <c r="U637" s="14"/>
      <c r="V637" s="14"/>
      <c r="W637" s="14"/>
      <c r="X637" s="14"/>
      <c r="Y637" s="14"/>
      <c r="Z637" s="14"/>
      <c r="AA637" s="14"/>
      <c r="AB637" s="14"/>
      <c r="AC637" s="14"/>
      <c r="AD637" s="14"/>
      <c r="AE637" s="14"/>
      <c r="AT637" s="207" t="s">
        <v>170</v>
      </c>
      <c r="AU637" s="207" t="s">
        <v>83</v>
      </c>
      <c r="AV637" s="14" t="s">
        <v>83</v>
      </c>
      <c r="AW637" s="14" t="s">
        <v>32</v>
      </c>
      <c r="AX637" s="14" t="s">
        <v>75</v>
      </c>
      <c r="AY637" s="207" t="s">
        <v>157</v>
      </c>
    </row>
    <row r="638" s="14" customFormat="1">
      <c r="A638" s="14"/>
      <c r="B638" s="206"/>
      <c r="C638" s="14"/>
      <c r="D638" s="193" t="s">
        <v>170</v>
      </c>
      <c r="E638" s="207" t="s">
        <v>1</v>
      </c>
      <c r="F638" s="208" t="s">
        <v>759</v>
      </c>
      <c r="G638" s="14"/>
      <c r="H638" s="209">
        <v>15.505000000000001</v>
      </c>
      <c r="I638" s="210"/>
      <c r="J638" s="14"/>
      <c r="K638" s="14"/>
      <c r="L638" s="206"/>
      <c r="M638" s="211"/>
      <c r="N638" s="212"/>
      <c r="O638" s="212"/>
      <c r="P638" s="212"/>
      <c r="Q638" s="212"/>
      <c r="R638" s="212"/>
      <c r="S638" s="212"/>
      <c r="T638" s="213"/>
      <c r="U638" s="14"/>
      <c r="V638" s="14"/>
      <c r="W638" s="14"/>
      <c r="X638" s="14"/>
      <c r="Y638" s="14"/>
      <c r="Z638" s="14"/>
      <c r="AA638" s="14"/>
      <c r="AB638" s="14"/>
      <c r="AC638" s="14"/>
      <c r="AD638" s="14"/>
      <c r="AE638" s="14"/>
      <c r="AT638" s="207" t="s">
        <v>170</v>
      </c>
      <c r="AU638" s="207" t="s">
        <v>83</v>
      </c>
      <c r="AV638" s="14" t="s">
        <v>83</v>
      </c>
      <c r="AW638" s="14" t="s">
        <v>32</v>
      </c>
      <c r="AX638" s="14" t="s">
        <v>75</v>
      </c>
      <c r="AY638" s="207" t="s">
        <v>157</v>
      </c>
    </row>
    <row r="639" s="14" customFormat="1">
      <c r="A639" s="14"/>
      <c r="B639" s="206"/>
      <c r="C639" s="14"/>
      <c r="D639" s="193" t="s">
        <v>170</v>
      </c>
      <c r="E639" s="207" t="s">
        <v>1</v>
      </c>
      <c r="F639" s="208" t="s">
        <v>760</v>
      </c>
      <c r="G639" s="14"/>
      <c r="H639" s="209">
        <v>22.527000000000001</v>
      </c>
      <c r="I639" s="210"/>
      <c r="J639" s="14"/>
      <c r="K639" s="14"/>
      <c r="L639" s="206"/>
      <c r="M639" s="211"/>
      <c r="N639" s="212"/>
      <c r="O639" s="212"/>
      <c r="P639" s="212"/>
      <c r="Q639" s="212"/>
      <c r="R639" s="212"/>
      <c r="S639" s="212"/>
      <c r="T639" s="213"/>
      <c r="U639" s="14"/>
      <c r="V639" s="14"/>
      <c r="W639" s="14"/>
      <c r="X639" s="14"/>
      <c r="Y639" s="14"/>
      <c r="Z639" s="14"/>
      <c r="AA639" s="14"/>
      <c r="AB639" s="14"/>
      <c r="AC639" s="14"/>
      <c r="AD639" s="14"/>
      <c r="AE639" s="14"/>
      <c r="AT639" s="207" t="s">
        <v>170</v>
      </c>
      <c r="AU639" s="207" t="s">
        <v>83</v>
      </c>
      <c r="AV639" s="14" t="s">
        <v>83</v>
      </c>
      <c r="AW639" s="14" t="s">
        <v>32</v>
      </c>
      <c r="AX639" s="14" t="s">
        <v>75</v>
      </c>
      <c r="AY639" s="207" t="s">
        <v>157</v>
      </c>
    </row>
    <row r="640" s="14" customFormat="1">
      <c r="A640" s="14"/>
      <c r="B640" s="206"/>
      <c r="C640" s="14"/>
      <c r="D640" s="193" t="s">
        <v>170</v>
      </c>
      <c r="E640" s="207" t="s">
        <v>1</v>
      </c>
      <c r="F640" s="208" t="s">
        <v>761</v>
      </c>
      <c r="G640" s="14"/>
      <c r="H640" s="209">
        <v>15.311</v>
      </c>
      <c r="I640" s="210"/>
      <c r="J640" s="14"/>
      <c r="K640" s="14"/>
      <c r="L640" s="206"/>
      <c r="M640" s="211"/>
      <c r="N640" s="212"/>
      <c r="O640" s="212"/>
      <c r="P640" s="212"/>
      <c r="Q640" s="212"/>
      <c r="R640" s="212"/>
      <c r="S640" s="212"/>
      <c r="T640" s="213"/>
      <c r="U640" s="14"/>
      <c r="V640" s="14"/>
      <c r="W640" s="14"/>
      <c r="X640" s="14"/>
      <c r="Y640" s="14"/>
      <c r="Z640" s="14"/>
      <c r="AA640" s="14"/>
      <c r="AB640" s="14"/>
      <c r="AC640" s="14"/>
      <c r="AD640" s="14"/>
      <c r="AE640" s="14"/>
      <c r="AT640" s="207" t="s">
        <v>170</v>
      </c>
      <c r="AU640" s="207" t="s">
        <v>83</v>
      </c>
      <c r="AV640" s="14" t="s">
        <v>83</v>
      </c>
      <c r="AW640" s="14" t="s">
        <v>32</v>
      </c>
      <c r="AX640" s="14" t="s">
        <v>75</v>
      </c>
      <c r="AY640" s="207" t="s">
        <v>157</v>
      </c>
    </row>
    <row r="641" s="14" customFormat="1">
      <c r="A641" s="14"/>
      <c r="B641" s="206"/>
      <c r="C641" s="14"/>
      <c r="D641" s="193" t="s">
        <v>170</v>
      </c>
      <c r="E641" s="207" t="s">
        <v>1</v>
      </c>
      <c r="F641" s="208" t="s">
        <v>762</v>
      </c>
      <c r="G641" s="14"/>
      <c r="H641" s="209">
        <v>21.163</v>
      </c>
      <c r="I641" s="210"/>
      <c r="J641" s="14"/>
      <c r="K641" s="14"/>
      <c r="L641" s="206"/>
      <c r="M641" s="211"/>
      <c r="N641" s="212"/>
      <c r="O641" s="212"/>
      <c r="P641" s="212"/>
      <c r="Q641" s="212"/>
      <c r="R641" s="212"/>
      <c r="S641" s="212"/>
      <c r="T641" s="213"/>
      <c r="U641" s="14"/>
      <c r="V641" s="14"/>
      <c r="W641" s="14"/>
      <c r="X641" s="14"/>
      <c r="Y641" s="14"/>
      <c r="Z641" s="14"/>
      <c r="AA641" s="14"/>
      <c r="AB641" s="14"/>
      <c r="AC641" s="14"/>
      <c r="AD641" s="14"/>
      <c r="AE641" s="14"/>
      <c r="AT641" s="207" t="s">
        <v>170</v>
      </c>
      <c r="AU641" s="207" t="s">
        <v>83</v>
      </c>
      <c r="AV641" s="14" t="s">
        <v>83</v>
      </c>
      <c r="AW641" s="14" t="s">
        <v>32</v>
      </c>
      <c r="AX641" s="14" t="s">
        <v>75</v>
      </c>
      <c r="AY641" s="207" t="s">
        <v>157</v>
      </c>
    </row>
    <row r="642" s="14" customFormat="1">
      <c r="A642" s="14"/>
      <c r="B642" s="206"/>
      <c r="C642" s="14"/>
      <c r="D642" s="193" t="s">
        <v>170</v>
      </c>
      <c r="E642" s="207" t="s">
        <v>1</v>
      </c>
      <c r="F642" s="208" t="s">
        <v>763</v>
      </c>
      <c r="G642" s="14"/>
      <c r="H642" s="209">
        <v>43.933</v>
      </c>
      <c r="I642" s="210"/>
      <c r="J642" s="14"/>
      <c r="K642" s="14"/>
      <c r="L642" s="206"/>
      <c r="M642" s="211"/>
      <c r="N642" s="212"/>
      <c r="O642" s="212"/>
      <c r="P642" s="212"/>
      <c r="Q642" s="212"/>
      <c r="R642" s="212"/>
      <c r="S642" s="212"/>
      <c r="T642" s="213"/>
      <c r="U642" s="14"/>
      <c r="V642" s="14"/>
      <c r="W642" s="14"/>
      <c r="X642" s="14"/>
      <c r="Y642" s="14"/>
      <c r="Z642" s="14"/>
      <c r="AA642" s="14"/>
      <c r="AB642" s="14"/>
      <c r="AC642" s="14"/>
      <c r="AD642" s="14"/>
      <c r="AE642" s="14"/>
      <c r="AT642" s="207" t="s">
        <v>170</v>
      </c>
      <c r="AU642" s="207" t="s">
        <v>83</v>
      </c>
      <c r="AV642" s="14" t="s">
        <v>83</v>
      </c>
      <c r="AW642" s="14" t="s">
        <v>32</v>
      </c>
      <c r="AX642" s="14" t="s">
        <v>75</v>
      </c>
      <c r="AY642" s="207" t="s">
        <v>157</v>
      </c>
    </row>
    <row r="643" s="14" customFormat="1">
      <c r="A643" s="14"/>
      <c r="B643" s="206"/>
      <c r="C643" s="14"/>
      <c r="D643" s="193" t="s">
        <v>170</v>
      </c>
      <c r="E643" s="207" t="s">
        <v>1</v>
      </c>
      <c r="F643" s="208" t="s">
        <v>764</v>
      </c>
      <c r="G643" s="14"/>
      <c r="H643" s="209">
        <v>91.882000000000005</v>
      </c>
      <c r="I643" s="210"/>
      <c r="J643" s="14"/>
      <c r="K643" s="14"/>
      <c r="L643" s="206"/>
      <c r="M643" s="211"/>
      <c r="N643" s="212"/>
      <c r="O643" s="212"/>
      <c r="P643" s="212"/>
      <c r="Q643" s="212"/>
      <c r="R643" s="212"/>
      <c r="S643" s="212"/>
      <c r="T643" s="213"/>
      <c r="U643" s="14"/>
      <c r="V643" s="14"/>
      <c r="W643" s="14"/>
      <c r="X643" s="14"/>
      <c r="Y643" s="14"/>
      <c r="Z643" s="14"/>
      <c r="AA643" s="14"/>
      <c r="AB643" s="14"/>
      <c r="AC643" s="14"/>
      <c r="AD643" s="14"/>
      <c r="AE643" s="14"/>
      <c r="AT643" s="207" t="s">
        <v>170</v>
      </c>
      <c r="AU643" s="207" t="s">
        <v>83</v>
      </c>
      <c r="AV643" s="14" t="s">
        <v>83</v>
      </c>
      <c r="AW643" s="14" t="s">
        <v>32</v>
      </c>
      <c r="AX643" s="14" t="s">
        <v>75</v>
      </c>
      <c r="AY643" s="207" t="s">
        <v>157</v>
      </c>
    </row>
    <row r="644" s="13" customFormat="1">
      <c r="A644" s="13"/>
      <c r="B644" s="199"/>
      <c r="C644" s="13"/>
      <c r="D644" s="193" t="s">
        <v>170</v>
      </c>
      <c r="E644" s="200" t="s">
        <v>1</v>
      </c>
      <c r="F644" s="201" t="s">
        <v>765</v>
      </c>
      <c r="G644" s="13"/>
      <c r="H644" s="200" t="s">
        <v>1</v>
      </c>
      <c r="I644" s="202"/>
      <c r="J644" s="13"/>
      <c r="K644" s="13"/>
      <c r="L644" s="199"/>
      <c r="M644" s="203"/>
      <c r="N644" s="204"/>
      <c r="O644" s="204"/>
      <c r="P644" s="204"/>
      <c r="Q644" s="204"/>
      <c r="R644" s="204"/>
      <c r="S644" s="204"/>
      <c r="T644" s="205"/>
      <c r="U644" s="13"/>
      <c r="V644" s="13"/>
      <c r="W644" s="13"/>
      <c r="X644" s="13"/>
      <c r="Y644" s="13"/>
      <c r="Z644" s="13"/>
      <c r="AA644" s="13"/>
      <c r="AB644" s="13"/>
      <c r="AC644" s="13"/>
      <c r="AD644" s="13"/>
      <c r="AE644" s="13"/>
      <c r="AT644" s="200" t="s">
        <v>170</v>
      </c>
      <c r="AU644" s="200" t="s">
        <v>83</v>
      </c>
      <c r="AV644" s="13" t="s">
        <v>81</v>
      </c>
      <c r="AW644" s="13" t="s">
        <v>32</v>
      </c>
      <c r="AX644" s="13" t="s">
        <v>75</v>
      </c>
      <c r="AY644" s="200" t="s">
        <v>157</v>
      </c>
    </row>
    <row r="645" s="14" customFormat="1">
      <c r="A645" s="14"/>
      <c r="B645" s="206"/>
      <c r="C645" s="14"/>
      <c r="D645" s="193" t="s">
        <v>170</v>
      </c>
      <c r="E645" s="207" t="s">
        <v>1</v>
      </c>
      <c r="F645" s="208" t="s">
        <v>766</v>
      </c>
      <c r="G645" s="14"/>
      <c r="H645" s="209">
        <v>-5</v>
      </c>
      <c r="I645" s="210"/>
      <c r="J645" s="14"/>
      <c r="K645" s="14"/>
      <c r="L645" s="206"/>
      <c r="M645" s="211"/>
      <c r="N645" s="212"/>
      <c r="O645" s="212"/>
      <c r="P645" s="212"/>
      <c r="Q645" s="212"/>
      <c r="R645" s="212"/>
      <c r="S645" s="212"/>
      <c r="T645" s="213"/>
      <c r="U645" s="14"/>
      <c r="V645" s="14"/>
      <c r="W645" s="14"/>
      <c r="X645" s="14"/>
      <c r="Y645" s="14"/>
      <c r="Z645" s="14"/>
      <c r="AA645" s="14"/>
      <c r="AB645" s="14"/>
      <c r="AC645" s="14"/>
      <c r="AD645" s="14"/>
      <c r="AE645" s="14"/>
      <c r="AT645" s="207" t="s">
        <v>170</v>
      </c>
      <c r="AU645" s="207" t="s">
        <v>83</v>
      </c>
      <c r="AV645" s="14" t="s">
        <v>83</v>
      </c>
      <c r="AW645" s="14" t="s">
        <v>32</v>
      </c>
      <c r="AX645" s="14" t="s">
        <v>75</v>
      </c>
      <c r="AY645" s="207" t="s">
        <v>157</v>
      </c>
    </row>
    <row r="646" s="15" customFormat="1">
      <c r="A646" s="15"/>
      <c r="B646" s="224"/>
      <c r="C646" s="15"/>
      <c r="D646" s="193" t="s">
        <v>170</v>
      </c>
      <c r="E646" s="225" t="s">
        <v>1</v>
      </c>
      <c r="F646" s="226" t="s">
        <v>227</v>
      </c>
      <c r="G646" s="15"/>
      <c r="H646" s="227">
        <v>267.90300000000002</v>
      </c>
      <c r="I646" s="228"/>
      <c r="J646" s="15"/>
      <c r="K646" s="15"/>
      <c r="L646" s="224"/>
      <c r="M646" s="229"/>
      <c r="N646" s="230"/>
      <c r="O646" s="230"/>
      <c r="P646" s="230"/>
      <c r="Q646" s="230"/>
      <c r="R646" s="230"/>
      <c r="S646" s="230"/>
      <c r="T646" s="231"/>
      <c r="U646" s="15"/>
      <c r="V646" s="15"/>
      <c r="W646" s="15"/>
      <c r="X646" s="15"/>
      <c r="Y646" s="15"/>
      <c r="Z646" s="15"/>
      <c r="AA646" s="15"/>
      <c r="AB646" s="15"/>
      <c r="AC646" s="15"/>
      <c r="AD646" s="15"/>
      <c r="AE646" s="15"/>
      <c r="AT646" s="225" t="s">
        <v>170</v>
      </c>
      <c r="AU646" s="225" t="s">
        <v>83</v>
      </c>
      <c r="AV646" s="15" t="s">
        <v>164</v>
      </c>
      <c r="AW646" s="15" t="s">
        <v>32</v>
      </c>
      <c r="AX646" s="15" t="s">
        <v>81</v>
      </c>
      <c r="AY646" s="225" t="s">
        <v>157</v>
      </c>
    </row>
    <row r="647" s="2" customFormat="1" ht="37.8" customHeight="1">
      <c r="A647" s="38"/>
      <c r="B647" s="179"/>
      <c r="C647" s="180" t="s">
        <v>767</v>
      </c>
      <c r="D647" s="180" t="s">
        <v>159</v>
      </c>
      <c r="E647" s="181" t="s">
        <v>768</v>
      </c>
      <c r="F647" s="182" t="s">
        <v>769</v>
      </c>
      <c r="G647" s="183" t="s">
        <v>162</v>
      </c>
      <c r="H647" s="184">
        <v>142.50999999999999</v>
      </c>
      <c r="I647" s="185"/>
      <c r="J647" s="186">
        <f>ROUND(I647*H647,2)</f>
        <v>0</v>
      </c>
      <c r="K647" s="182" t="s">
        <v>163</v>
      </c>
      <c r="L647" s="39"/>
      <c r="M647" s="187" t="s">
        <v>1</v>
      </c>
      <c r="N647" s="188" t="s">
        <v>40</v>
      </c>
      <c r="O647" s="77"/>
      <c r="P647" s="189">
        <f>O647*H647</f>
        <v>0</v>
      </c>
      <c r="Q647" s="189">
        <v>0</v>
      </c>
      <c r="R647" s="189">
        <f>Q647*H647</f>
        <v>0</v>
      </c>
      <c r="S647" s="189">
        <v>0.058999999999999997</v>
      </c>
      <c r="T647" s="190">
        <f>S647*H647</f>
        <v>8.4080899999999996</v>
      </c>
      <c r="U647" s="38"/>
      <c r="V647" s="38"/>
      <c r="W647" s="38"/>
      <c r="X647" s="38"/>
      <c r="Y647" s="38"/>
      <c r="Z647" s="38"/>
      <c r="AA647" s="38"/>
      <c r="AB647" s="38"/>
      <c r="AC647" s="38"/>
      <c r="AD647" s="38"/>
      <c r="AE647" s="38"/>
      <c r="AR647" s="191" t="s">
        <v>164</v>
      </c>
      <c r="AT647" s="191" t="s">
        <v>159</v>
      </c>
      <c r="AU647" s="191" t="s">
        <v>83</v>
      </c>
      <c r="AY647" s="19" t="s">
        <v>157</v>
      </c>
      <c r="BE647" s="192">
        <f>IF(N647="základní",J647,0)</f>
        <v>0</v>
      </c>
      <c r="BF647" s="192">
        <f>IF(N647="snížená",J647,0)</f>
        <v>0</v>
      </c>
      <c r="BG647" s="192">
        <f>IF(N647="zákl. přenesená",J647,0)</f>
        <v>0</v>
      </c>
      <c r="BH647" s="192">
        <f>IF(N647="sníž. přenesená",J647,0)</f>
        <v>0</v>
      </c>
      <c r="BI647" s="192">
        <f>IF(N647="nulová",J647,0)</f>
        <v>0</v>
      </c>
      <c r="BJ647" s="19" t="s">
        <v>81</v>
      </c>
      <c r="BK647" s="192">
        <f>ROUND(I647*H647,2)</f>
        <v>0</v>
      </c>
      <c r="BL647" s="19" t="s">
        <v>164</v>
      </c>
      <c r="BM647" s="191" t="s">
        <v>770</v>
      </c>
    </row>
    <row r="648" s="2" customFormat="1">
      <c r="A648" s="38"/>
      <c r="B648" s="39"/>
      <c r="C648" s="38"/>
      <c r="D648" s="193" t="s">
        <v>166</v>
      </c>
      <c r="E648" s="38"/>
      <c r="F648" s="194" t="s">
        <v>771</v>
      </c>
      <c r="G648" s="38"/>
      <c r="H648" s="38"/>
      <c r="I648" s="195"/>
      <c r="J648" s="38"/>
      <c r="K648" s="38"/>
      <c r="L648" s="39"/>
      <c r="M648" s="196"/>
      <c r="N648" s="197"/>
      <c r="O648" s="77"/>
      <c r="P648" s="77"/>
      <c r="Q648" s="77"/>
      <c r="R648" s="77"/>
      <c r="S648" s="77"/>
      <c r="T648" s="78"/>
      <c r="U648" s="38"/>
      <c r="V648" s="38"/>
      <c r="W648" s="38"/>
      <c r="X648" s="38"/>
      <c r="Y648" s="38"/>
      <c r="Z648" s="38"/>
      <c r="AA648" s="38"/>
      <c r="AB648" s="38"/>
      <c r="AC648" s="38"/>
      <c r="AD648" s="38"/>
      <c r="AE648" s="38"/>
      <c r="AT648" s="19" t="s">
        <v>166</v>
      </c>
      <c r="AU648" s="19" t="s">
        <v>83</v>
      </c>
    </row>
    <row r="649" s="2" customFormat="1">
      <c r="A649" s="38"/>
      <c r="B649" s="39"/>
      <c r="C649" s="38"/>
      <c r="D649" s="193" t="s">
        <v>168</v>
      </c>
      <c r="E649" s="38"/>
      <c r="F649" s="198" t="s">
        <v>169</v>
      </c>
      <c r="G649" s="38"/>
      <c r="H649" s="38"/>
      <c r="I649" s="195"/>
      <c r="J649" s="38"/>
      <c r="K649" s="38"/>
      <c r="L649" s="39"/>
      <c r="M649" s="196"/>
      <c r="N649" s="197"/>
      <c r="O649" s="77"/>
      <c r="P649" s="77"/>
      <c r="Q649" s="77"/>
      <c r="R649" s="77"/>
      <c r="S649" s="77"/>
      <c r="T649" s="78"/>
      <c r="U649" s="38"/>
      <c r="V649" s="38"/>
      <c r="W649" s="38"/>
      <c r="X649" s="38"/>
      <c r="Y649" s="38"/>
      <c r="Z649" s="38"/>
      <c r="AA649" s="38"/>
      <c r="AB649" s="38"/>
      <c r="AC649" s="38"/>
      <c r="AD649" s="38"/>
      <c r="AE649" s="38"/>
      <c r="AT649" s="19" t="s">
        <v>168</v>
      </c>
      <c r="AU649" s="19" t="s">
        <v>83</v>
      </c>
    </row>
    <row r="650" s="13" customFormat="1">
      <c r="A650" s="13"/>
      <c r="B650" s="199"/>
      <c r="C650" s="13"/>
      <c r="D650" s="193" t="s">
        <v>170</v>
      </c>
      <c r="E650" s="200" t="s">
        <v>1</v>
      </c>
      <c r="F650" s="201" t="s">
        <v>322</v>
      </c>
      <c r="G650" s="13"/>
      <c r="H650" s="200" t="s">
        <v>1</v>
      </c>
      <c r="I650" s="202"/>
      <c r="J650" s="13"/>
      <c r="K650" s="13"/>
      <c r="L650" s="199"/>
      <c r="M650" s="203"/>
      <c r="N650" s="204"/>
      <c r="O650" s="204"/>
      <c r="P650" s="204"/>
      <c r="Q650" s="204"/>
      <c r="R650" s="204"/>
      <c r="S650" s="204"/>
      <c r="T650" s="205"/>
      <c r="U650" s="13"/>
      <c r="V650" s="13"/>
      <c r="W650" s="13"/>
      <c r="X650" s="13"/>
      <c r="Y650" s="13"/>
      <c r="Z650" s="13"/>
      <c r="AA650" s="13"/>
      <c r="AB650" s="13"/>
      <c r="AC650" s="13"/>
      <c r="AD650" s="13"/>
      <c r="AE650" s="13"/>
      <c r="AT650" s="200" t="s">
        <v>170</v>
      </c>
      <c r="AU650" s="200" t="s">
        <v>83</v>
      </c>
      <c r="AV650" s="13" t="s">
        <v>81</v>
      </c>
      <c r="AW650" s="13" t="s">
        <v>32</v>
      </c>
      <c r="AX650" s="13" t="s">
        <v>75</v>
      </c>
      <c r="AY650" s="200" t="s">
        <v>157</v>
      </c>
    </row>
    <row r="651" s="14" customFormat="1">
      <c r="A651" s="14"/>
      <c r="B651" s="206"/>
      <c r="C651" s="14"/>
      <c r="D651" s="193" t="s">
        <v>170</v>
      </c>
      <c r="E651" s="207" t="s">
        <v>1</v>
      </c>
      <c r="F651" s="208" t="s">
        <v>482</v>
      </c>
      <c r="G651" s="14"/>
      <c r="H651" s="209">
        <v>42.402999999999999</v>
      </c>
      <c r="I651" s="210"/>
      <c r="J651" s="14"/>
      <c r="K651" s="14"/>
      <c r="L651" s="206"/>
      <c r="M651" s="211"/>
      <c r="N651" s="212"/>
      <c r="O651" s="212"/>
      <c r="P651" s="212"/>
      <c r="Q651" s="212"/>
      <c r="R651" s="212"/>
      <c r="S651" s="212"/>
      <c r="T651" s="213"/>
      <c r="U651" s="14"/>
      <c r="V651" s="14"/>
      <c r="W651" s="14"/>
      <c r="X651" s="14"/>
      <c r="Y651" s="14"/>
      <c r="Z651" s="14"/>
      <c r="AA651" s="14"/>
      <c r="AB651" s="14"/>
      <c r="AC651" s="14"/>
      <c r="AD651" s="14"/>
      <c r="AE651" s="14"/>
      <c r="AT651" s="207" t="s">
        <v>170</v>
      </c>
      <c r="AU651" s="207" t="s">
        <v>83</v>
      </c>
      <c r="AV651" s="14" t="s">
        <v>83</v>
      </c>
      <c r="AW651" s="14" t="s">
        <v>32</v>
      </c>
      <c r="AX651" s="14" t="s">
        <v>75</v>
      </c>
      <c r="AY651" s="207" t="s">
        <v>157</v>
      </c>
    </row>
    <row r="652" s="14" customFormat="1">
      <c r="A652" s="14"/>
      <c r="B652" s="206"/>
      <c r="C652" s="14"/>
      <c r="D652" s="193" t="s">
        <v>170</v>
      </c>
      <c r="E652" s="207" t="s">
        <v>1</v>
      </c>
      <c r="F652" s="208" t="s">
        <v>772</v>
      </c>
      <c r="G652" s="14"/>
      <c r="H652" s="209">
        <v>31.574999999999999</v>
      </c>
      <c r="I652" s="210"/>
      <c r="J652" s="14"/>
      <c r="K652" s="14"/>
      <c r="L652" s="206"/>
      <c r="M652" s="211"/>
      <c r="N652" s="212"/>
      <c r="O652" s="212"/>
      <c r="P652" s="212"/>
      <c r="Q652" s="212"/>
      <c r="R652" s="212"/>
      <c r="S652" s="212"/>
      <c r="T652" s="213"/>
      <c r="U652" s="14"/>
      <c r="V652" s="14"/>
      <c r="W652" s="14"/>
      <c r="X652" s="14"/>
      <c r="Y652" s="14"/>
      <c r="Z652" s="14"/>
      <c r="AA652" s="14"/>
      <c r="AB652" s="14"/>
      <c r="AC652" s="14"/>
      <c r="AD652" s="14"/>
      <c r="AE652" s="14"/>
      <c r="AT652" s="207" t="s">
        <v>170</v>
      </c>
      <c r="AU652" s="207" t="s">
        <v>83</v>
      </c>
      <c r="AV652" s="14" t="s">
        <v>83</v>
      </c>
      <c r="AW652" s="14" t="s">
        <v>32</v>
      </c>
      <c r="AX652" s="14" t="s">
        <v>75</v>
      </c>
      <c r="AY652" s="207" t="s">
        <v>157</v>
      </c>
    </row>
    <row r="653" s="14" customFormat="1">
      <c r="A653" s="14"/>
      <c r="B653" s="206"/>
      <c r="C653" s="14"/>
      <c r="D653" s="193" t="s">
        <v>170</v>
      </c>
      <c r="E653" s="207" t="s">
        <v>1</v>
      </c>
      <c r="F653" s="208" t="s">
        <v>773</v>
      </c>
      <c r="G653" s="14"/>
      <c r="H653" s="209">
        <v>37.406999999999996</v>
      </c>
      <c r="I653" s="210"/>
      <c r="J653" s="14"/>
      <c r="K653" s="14"/>
      <c r="L653" s="206"/>
      <c r="M653" s="211"/>
      <c r="N653" s="212"/>
      <c r="O653" s="212"/>
      <c r="P653" s="212"/>
      <c r="Q653" s="212"/>
      <c r="R653" s="212"/>
      <c r="S653" s="212"/>
      <c r="T653" s="213"/>
      <c r="U653" s="14"/>
      <c r="V653" s="14"/>
      <c r="W653" s="14"/>
      <c r="X653" s="14"/>
      <c r="Y653" s="14"/>
      <c r="Z653" s="14"/>
      <c r="AA653" s="14"/>
      <c r="AB653" s="14"/>
      <c r="AC653" s="14"/>
      <c r="AD653" s="14"/>
      <c r="AE653" s="14"/>
      <c r="AT653" s="207" t="s">
        <v>170</v>
      </c>
      <c r="AU653" s="207" t="s">
        <v>83</v>
      </c>
      <c r="AV653" s="14" t="s">
        <v>83</v>
      </c>
      <c r="AW653" s="14" t="s">
        <v>32</v>
      </c>
      <c r="AX653" s="14" t="s">
        <v>75</v>
      </c>
      <c r="AY653" s="207" t="s">
        <v>157</v>
      </c>
    </row>
    <row r="654" s="14" customFormat="1">
      <c r="A654" s="14"/>
      <c r="B654" s="206"/>
      <c r="C654" s="14"/>
      <c r="D654" s="193" t="s">
        <v>170</v>
      </c>
      <c r="E654" s="207" t="s">
        <v>1</v>
      </c>
      <c r="F654" s="208" t="s">
        <v>774</v>
      </c>
      <c r="G654" s="14"/>
      <c r="H654" s="209">
        <v>31.125</v>
      </c>
      <c r="I654" s="210"/>
      <c r="J654" s="14"/>
      <c r="K654" s="14"/>
      <c r="L654" s="206"/>
      <c r="M654" s="211"/>
      <c r="N654" s="212"/>
      <c r="O654" s="212"/>
      <c r="P654" s="212"/>
      <c r="Q654" s="212"/>
      <c r="R654" s="212"/>
      <c r="S654" s="212"/>
      <c r="T654" s="213"/>
      <c r="U654" s="14"/>
      <c r="V654" s="14"/>
      <c r="W654" s="14"/>
      <c r="X654" s="14"/>
      <c r="Y654" s="14"/>
      <c r="Z654" s="14"/>
      <c r="AA654" s="14"/>
      <c r="AB654" s="14"/>
      <c r="AC654" s="14"/>
      <c r="AD654" s="14"/>
      <c r="AE654" s="14"/>
      <c r="AT654" s="207" t="s">
        <v>170</v>
      </c>
      <c r="AU654" s="207" t="s">
        <v>83</v>
      </c>
      <c r="AV654" s="14" t="s">
        <v>83</v>
      </c>
      <c r="AW654" s="14" t="s">
        <v>32</v>
      </c>
      <c r="AX654" s="14" t="s">
        <v>75</v>
      </c>
      <c r="AY654" s="207" t="s">
        <v>157</v>
      </c>
    </row>
    <row r="655" s="15" customFormat="1">
      <c r="A655" s="15"/>
      <c r="B655" s="224"/>
      <c r="C655" s="15"/>
      <c r="D655" s="193" t="s">
        <v>170</v>
      </c>
      <c r="E655" s="225" t="s">
        <v>1</v>
      </c>
      <c r="F655" s="226" t="s">
        <v>227</v>
      </c>
      <c r="G655" s="15"/>
      <c r="H655" s="227">
        <v>142.50999999999999</v>
      </c>
      <c r="I655" s="228"/>
      <c r="J655" s="15"/>
      <c r="K655" s="15"/>
      <c r="L655" s="224"/>
      <c r="M655" s="229"/>
      <c r="N655" s="230"/>
      <c r="O655" s="230"/>
      <c r="P655" s="230"/>
      <c r="Q655" s="230"/>
      <c r="R655" s="230"/>
      <c r="S655" s="230"/>
      <c r="T655" s="231"/>
      <c r="U655" s="15"/>
      <c r="V655" s="15"/>
      <c r="W655" s="15"/>
      <c r="X655" s="15"/>
      <c r="Y655" s="15"/>
      <c r="Z655" s="15"/>
      <c r="AA655" s="15"/>
      <c r="AB655" s="15"/>
      <c r="AC655" s="15"/>
      <c r="AD655" s="15"/>
      <c r="AE655" s="15"/>
      <c r="AT655" s="225" t="s">
        <v>170</v>
      </c>
      <c r="AU655" s="225" t="s">
        <v>83</v>
      </c>
      <c r="AV655" s="15" t="s">
        <v>164</v>
      </c>
      <c r="AW655" s="15" t="s">
        <v>32</v>
      </c>
      <c r="AX655" s="15" t="s">
        <v>81</v>
      </c>
      <c r="AY655" s="225" t="s">
        <v>157</v>
      </c>
    </row>
    <row r="656" s="2" customFormat="1" ht="24.15" customHeight="1">
      <c r="A656" s="38"/>
      <c r="B656" s="179"/>
      <c r="C656" s="180" t="s">
        <v>775</v>
      </c>
      <c r="D656" s="180" t="s">
        <v>159</v>
      </c>
      <c r="E656" s="181" t="s">
        <v>776</v>
      </c>
      <c r="F656" s="182" t="s">
        <v>777</v>
      </c>
      <c r="G656" s="183" t="s">
        <v>162</v>
      </c>
      <c r="H656" s="184">
        <v>9.0879999999999992</v>
      </c>
      <c r="I656" s="185"/>
      <c r="J656" s="186">
        <f>ROUND(I656*H656,2)</f>
        <v>0</v>
      </c>
      <c r="K656" s="182" t="s">
        <v>163</v>
      </c>
      <c r="L656" s="39"/>
      <c r="M656" s="187" t="s">
        <v>1</v>
      </c>
      <c r="N656" s="188" t="s">
        <v>40</v>
      </c>
      <c r="O656" s="77"/>
      <c r="P656" s="189">
        <f>O656*H656</f>
        <v>0</v>
      </c>
      <c r="Q656" s="189">
        <v>0</v>
      </c>
      <c r="R656" s="189">
        <f>Q656*H656</f>
        <v>0</v>
      </c>
      <c r="S656" s="189">
        <v>0</v>
      </c>
      <c r="T656" s="190">
        <f>S656*H656</f>
        <v>0</v>
      </c>
      <c r="U656" s="38"/>
      <c r="V656" s="38"/>
      <c r="W656" s="38"/>
      <c r="X656" s="38"/>
      <c r="Y656" s="38"/>
      <c r="Z656" s="38"/>
      <c r="AA656" s="38"/>
      <c r="AB656" s="38"/>
      <c r="AC656" s="38"/>
      <c r="AD656" s="38"/>
      <c r="AE656" s="38"/>
      <c r="AR656" s="191" t="s">
        <v>164</v>
      </c>
      <c r="AT656" s="191" t="s">
        <v>159</v>
      </c>
      <c r="AU656" s="191" t="s">
        <v>83</v>
      </c>
      <c r="AY656" s="19" t="s">
        <v>157</v>
      </c>
      <c r="BE656" s="192">
        <f>IF(N656="základní",J656,0)</f>
        <v>0</v>
      </c>
      <c r="BF656" s="192">
        <f>IF(N656="snížená",J656,0)</f>
        <v>0</v>
      </c>
      <c r="BG656" s="192">
        <f>IF(N656="zákl. přenesená",J656,0)</f>
        <v>0</v>
      </c>
      <c r="BH656" s="192">
        <f>IF(N656="sníž. přenesená",J656,0)</f>
        <v>0</v>
      </c>
      <c r="BI656" s="192">
        <f>IF(N656="nulová",J656,0)</f>
        <v>0</v>
      </c>
      <c r="BJ656" s="19" t="s">
        <v>81</v>
      </c>
      <c r="BK656" s="192">
        <f>ROUND(I656*H656,2)</f>
        <v>0</v>
      </c>
      <c r="BL656" s="19" t="s">
        <v>164</v>
      </c>
      <c r="BM656" s="191" t="s">
        <v>778</v>
      </c>
    </row>
    <row r="657" s="2" customFormat="1">
      <c r="A657" s="38"/>
      <c r="B657" s="39"/>
      <c r="C657" s="38"/>
      <c r="D657" s="193" t="s">
        <v>166</v>
      </c>
      <c r="E657" s="38"/>
      <c r="F657" s="194" t="s">
        <v>779</v>
      </c>
      <c r="G657" s="38"/>
      <c r="H657" s="38"/>
      <c r="I657" s="195"/>
      <c r="J657" s="38"/>
      <c r="K657" s="38"/>
      <c r="L657" s="39"/>
      <c r="M657" s="196"/>
      <c r="N657" s="197"/>
      <c r="O657" s="77"/>
      <c r="P657" s="77"/>
      <c r="Q657" s="77"/>
      <c r="R657" s="77"/>
      <c r="S657" s="77"/>
      <c r="T657" s="78"/>
      <c r="U657" s="38"/>
      <c r="V657" s="38"/>
      <c r="W657" s="38"/>
      <c r="X657" s="38"/>
      <c r="Y657" s="38"/>
      <c r="Z657" s="38"/>
      <c r="AA657" s="38"/>
      <c r="AB657" s="38"/>
      <c r="AC657" s="38"/>
      <c r="AD657" s="38"/>
      <c r="AE657" s="38"/>
      <c r="AT657" s="19" t="s">
        <v>166</v>
      </c>
      <c r="AU657" s="19" t="s">
        <v>83</v>
      </c>
    </row>
    <row r="658" s="13" customFormat="1">
      <c r="A658" s="13"/>
      <c r="B658" s="199"/>
      <c r="C658" s="13"/>
      <c r="D658" s="193" t="s">
        <v>170</v>
      </c>
      <c r="E658" s="200" t="s">
        <v>1</v>
      </c>
      <c r="F658" s="201" t="s">
        <v>780</v>
      </c>
      <c r="G658" s="13"/>
      <c r="H658" s="200" t="s">
        <v>1</v>
      </c>
      <c r="I658" s="202"/>
      <c r="J658" s="13"/>
      <c r="K658" s="13"/>
      <c r="L658" s="199"/>
      <c r="M658" s="203"/>
      <c r="N658" s="204"/>
      <c r="O658" s="204"/>
      <c r="P658" s="204"/>
      <c r="Q658" s="204"/>
      <c r="R658" s="204"/>
      <c r="S658" s="204"/>
      <c r="T658" s="205"/>
      <c r="U658" s="13"/>
      <c r="V658" s="13"/>
      <c r="W658" s="13"/>
      <c r="X658" s="13"/>
      <c r="Y658" s="13"/>
      <c r="Z658" s="13"/>
      <c r="AA658" s="13"/>
      <c r="AB658" s="13"/>
      <c r="AC658" s="13"/>
      <c r="AD658" s="13"/>
      <c r="AE658" s="13"/>
      <c r="AT658" s="200" t="s">
        <v>170</v>
      </c>
      <c r="AU658" s="200" t="s">
        <v>83</v>
      </c>
      <c r="AV658" s="13" t="s">
        <v>81</v>
      </c>
      <c r="AW658" s="13" t="s">
        <v>32</v>
      </c>
      <c r="AX658" s="13" t="s">
        <v>75</v>
      </c>
      <c r="AY658" s="200" t="s">
        <v>157</v>
      </c>
    </row>
    <row r="659" s="14" customFormat="1">
      <c r="A659" s="14"/>
      <c r="B659" s="206"/>
      <c r="C659" s="14"/>
      <c r="D659" s="193" t="s">
        <v>170</v>
      </c>
      <c r="E659" s="207" t="s">
        <v>1</v>
      </c>
      <c r="F659" s="208" t="s">
        <v>781</v>
      </c>
      <c r="G659" s="14"/>
      <c r="H659" s="209">
        <v>9.0879999999999992</v>
      </c>
      <c r="I659" s="210"/>
      <c r="J659" s="14"/>
      <c r="K659" s="14"/>
      <c r="L659" s="206"/>
      <c r="M659" s="211"/>
      <c r="N659" s="212"/>
      <c r="O659" s="212"/>
      <c r="P659" s="212"/>
      <c r="Q659" s="212"/>
      <c r="R659" s="212"/>
      <c r="S659" s="212"/>
      <c r="T659" s="213"/>
      <c r="U659" s="14"/>
      <c r="V659" s="14"/>
      <c r="W659" s="14"/>
      <c r="X659" s="14"/>
      <c r="Y659" s="14"/>
      <c r="Z659" s="14"/>
      <c r="AA659" s="14"/>
      <c r="AB659" s="14"/>
      <c r="AC659" s="14"/>
      <c r="AD659" s="14"/>
      <c r="AE659" s="14"/>
      <c r="AT659" s="207" t="s">
        <v>170</v>
      </c>
      <c r="AU659" s="207" t="s">
        <v>83</v>
      </c>
      <c r="AV659" s="14" t="s">
        <v>83</v>
      </c>
      <c r="AW659" s="14" t="s">
        <v>32</v>
      </c>
      <c r="AX659" s="14" t="s">
        <v>81</v>
      </c>
      <c r="AY659" s="207" t="s">
        <v>157</v>
      </c>
    </row>
    <row r="660" s="2" customFormat="1" ht="24.15" customHeight="1">
      <c r="A660" s="38"/>
      <c r="B660" s="179"/>
      <c r="C660" s="180" t="s">
        <v>782</v>
      </c>
      <c r="D660" s="180" t="s">
        <v>159</v>
      </c>
      <c r="E660" s="181" t="s">
        <v>783</v>
      </c>
      <c r="F660" s="182" t="s">
        <v>784</v>
      </c>
      <c r="G660" s="183" t="s">
        <v>261</v>
      </c>
      <c r="H660" s="184">
        <v>70</v>
      </c>
      <c r="I660" s="185"/>
      <c r="J660" s="186">
        <f>ROUND(I660*H660,2)</f>
        <v>0</v>
      </c>
      <c r="K660" s="182" t="s">
        <v>163</v>
      </c>
      <c r="L660" s="39"/>
      <c r="M660" s="187" t="s">
        <v>1</v>
      </c>
      <c r="N660" s="188" t="s">
        <v>40</v>
      </c>
      <c r="O660" s="77"/>
      <c r="P660" s="189">
        <f>O660*H660</f>
        <v>0</v>
      </c>
      <c r="Q660" s="189">
        <v>0</v>
      </c>
      <c r="R660" s="189">
        <f>Q660*H660</f>
        <v>0</v>
      </c>
      <c r="S660" s="189">
        <v>0</v>
      </c>
      <c r="T660" s="190">
        <f>S660*H660</f>
        <v>0</v>
      </c>
      <c r="U660" s="38"/>
      <c r="V660" s="38"/>
      <c r="W660" s="38"/>
      <c r="X660" s="38"/>
      <c r="Y660" s="38"/>
      <c r="Z660" s="38"/>
      <c r="AA660" s="38"/>
      <c r="AB660" s="38"/>
      <c r="AC660" s="38"/>
      <c r="AD660" s="38"/>
      <c r="AE660" s="38"/>
      <c r="AR660" s="191" t="s">
        <v>164</v>
      </c>
      <c r="AT660" s="191" t="s">
        <v>159</v>
      </c>
      <c r="AU660" s="191" t="s">
        <v>83</v>
      </c>
      <c r="AY660" s="19" t="s">
        <v>157</v>
      </c>
      <c r="BE660" s="192">
        <f>IF(N660="základní",J660,0)</f>
        <v>0</v>
      </c>
      <c r="BF660" s="192">
        <f>IF(N660="snížená",J660,0)</f>
        <v>0</v>
      </c>
      <c r="BG660" s="192">
        <f>IF(N660="zákl. přenesená",J660,0)</f>
        <v>0</v>
      </c>
      <c r="BH660" s="192">
        <f>IF(N660="sníž. přenesená",J660,0)</f>
        <v>0</v>
      </c>
      <c r="BI660" s="192">
        <f>IF(N660="nulová",J660,0)</f>
        <v>0</v>
      </c>
      <c r="BJ660" s="19" t="s">
        <v>81</v>
      </c>
      <c r="BK660" s="192">
        <f>ROUND(I660*H660,2)</f>
        <v>0</v>
      </c>
      <c r="BL660" s="19" t="s">
        <v>164</v>
      </c>
      <c r="BM660" s="191" t="s">
        <v>785</v>
      </c>
    </row>
    <row r="661" s="2" customFormat="1">
      <c r="A661" s="38"/>
      <c r="B661" s="39"/>
      <c r="C661" s="38"/>
      <c r="D661" s="193" t="s">
        <v>166</v>
      </c>
      <c r="E661" s="38"/>
      <c r="F661" s="194" t="s">
        <v>786</v>
      </c>
      <c r="G661" s="38"/>
      <c r="H661" s="38"/>
      <c r="I661" s="195"/>
      <c r="J661" s="38"/>
      <c r="K661" s="38"/>
      <c r="L661" s="39"/>
      <c r="M661" s="196"/>
      <c r="N661" s="197"/>
      <c r="O661" s="77"/>
      <c r="P661" s="77"/>
      <c r="Q661" s="77"/>
      <c r="R661" s="77"/>
      <c r="S661" s="77"/>
      <c r="T661" s="78"/>
      <c r="U661" s="38"/>
      <c r="V661" s="38"/>
      <c r="W661" s="38"/>
      <c r="X661" s="38"/>
      <c r="Y661" s="38"/>
      <c r="Z661" s="38"/>
      <c r="AA661" s="38"/>
      <c r="AB661" s="38"/>
      <c r="AC661" s="38"/>
      <c r="AD661" s="38"/>
      <c r="AE661" s="38"/>
      <c r="AT661" s="19" t="s">
        <v>166</v>
      </c>
      <c r="AU661" s="19" t="s">
        <v>83</v>
      </c>
    </row>
    <row r="662" s="2" customFormat="1">
      <c r="A662" s="38"/>
      <c r="B662" s="39"/>
      <c r="C662" s="38"/>
      <c r="D662" s="193" t="s">
        <v>168</v>
      </c>
      <c r="E662" s="38"/>
      <c r="F662" s="198" t="s">
        <v>169</v>
      </c>
      <c r="G662" s="38"/>
      <c r="H662" s="38"/>
      <c r="I662" s="195"/>
      <c r="J662" s="38"/>
      <c r="K662" s="38"/>
      <c r="L662" s="39"/>
      <c r="M662" s="196"/>
      <c r="N662" s="197"/>
      <c r="O662" s="77"/>
      <c r="P662" s="77"/>
      <c r="Q662" s="77"/>
      <c r="R662" s="77"/>
      <c r="S662" s="77"/>
      <c r="T662" s="78"/>
      <c r="U662" s="38"/>
      <c r="V662" s="38"/>
      <c r="W662" s="38"/>
      <c r="X662" s="38"/>
      <c r="Y662" s="38"/>
      <c r="Z662" s="38"/>
      <c r="AA662" s="38"/>
      <c r="AB662" s="38"/>
      <c r="AC662" s="38"/>
      <c r="AD662" s="38"/>
      <c r="AE662" s="38"/>
      <c r="AT662" s="19" t="s">
        <v>168</v>
      </c>
      <c r="AU662" s="19" t="s">
        <v>83</v>
      </c>
    </row>
    <row r="663" s="14" customFormat="1">
      <c r="A663" s="14"/>
      <c r="B663" s="206"/>
      <c r="C663" s="14"/>
      <c r="D663" s="193" t="s">
        <v>170</v>
      </c>
      <c r="E663" s="207" t="s">
        <v>1</v>
      </c>
      <c r="F663" s="208" t="s">
        <v>646</v>
      </c>
      <c r="G663" s="14"/>
      <c r="H663" s="209">
        <v>70</v>
      </c>
      <c r="I663" s="210"/>
      <c r="J663" s="14"/>
      <c r="K663" s="14"/>
      <c r="L663" s="206"/>
      <c r="M663" s="211"/>
      <c r="N663" s="212"/>
      <c r="O663" s="212"/>
      <c r="P663" s="212"/>
      <c r="Q663" s="212"/>
      <c r="R663" s="212"/>
      <c r="S663" s="212"/>
      <c r="T663" s="213"/>
      <c r="U663" s="14"/>
      <c r="V663" s="14"/>
      <c r="W663" s="14"/>
      <c r="X663" s="14"/>
      <c r="Y663" s="14"/>
      <c r="Z663" s="14"/>
      <c r="AA663" s="14"/>
      <c r="AB663" s="14"/>
      <c r="AC663" s="14"/>
      <c r="AD663" s="14"/>
      <c r="AE663" s="14"/>
      <c r="AT663" s="207" t="s">
        <v>170</v>
      </c>
      <c r="AU663" s="207" t="s">
        <v>83</v>
      </c>
      <c r="AV663" s="14" t="s">
        <v>83</v>
      </c>
      <c r="AW663" s="14" t="s">
        <v>32</v>
      </c>
      <c r="AX663" s="14" t="s">
        <v>81</v>
      </c>
      <c r="AY663" s="207" t="s">
        <v>157</v>
      </c>
    </row>
    <row r="664" s="2" customFormat="1" ht="24.15" customHeight="1">
      <c r="A664" s="38"/>
      <c r="B664" s="179"/>
      <c r="C664" s="180" t="s">
        <v>787</v>
      </c>
      <c r="D664" s="180" t="s">
        <v>159</v>
      </c>
      <c r="E664" s="181" t="s">
        <v>788</v>
      </c>
      <c r="F664" s="182" t="s">
        <v>789</v>
      </c>
      <c r="G664" s="183" t="s">
        <v>162</v>
      </c>
      <c r="H664" s="184">
        <v>3</v>
      </c>
      <c r="I664" s="185"/>
      <c r="J664" s="186">
        <f>ROUND(I664*H664,2)</f>
        <v>0</v>
      </c>
      <c r="K664" s="182" t="s">
        <v>163</v>
      </c>
      <c r="L664" s="39"/>
      <c r="M664" s="187" t="s">
        <v>1</v>
      </c>
      <c r="N664" s="188" t="s">
        <v>40</v>
      </c>
      <c r="O664" s="77"/>
      <c r="P664" s="189">
        <f>O664*H664</f>
        <v>0</v>
      </c>
      <c r="Q664" s="189">
        <v>0.00098999999999999999</v>
      </c>
      <c r="R664" s="189">
        <f>Q664*H664</f>
        <v>0.00297</v>
      </c>
      <c r="S664" s="189">
        <v>0</v>
      </c>
      <c r="T664" s="190">
        <f>S664*H664</f>
        <v>0</v>
      </c>
      <c r="U664" s="38"/>
      <c r="V664" s="38"/>
      <c r="W664" s="38"/>
      <c r="X664" s="38"/>
      <c r="Y664" s="38"/>
      <c r="Z664" s="38"/>
      <c r="AA664" s="38"/>
      <c r="AB664" s="38"/>
      <c r="AC664" s="38"/>
      <c r="AD664" s="38"/>
      <c r="AE664" s="38"/>
      <c r="AR664" s="191" t="s">
        <v>164</v>
      </c>
      <c r="AT664" s="191" t="s">
        <v>159</v>
      </c>
      <c r="AU664" s="191" t="s">
        <v>83</v>
      </c>
      <c r="AY664" s="19" t="s">
        <v>157</v>
      </c>
      <c r="BE664" s="192">
        <f>IF(N664="základní",J664,0)</f>
        <v>0</v>
      </c>
      <c r="BF664" s="192">
        <f>IF(N664="snížená",J664,0)</f>
        <v>0</v>
      </c>
      <c r="BG664" s="192">
        <f>IF(N664="zákl. přenesená",J664,0)</f>
        <v>0</v>
      </c>
      <c r="BH664" s="192">
        <f>IF(N664="sníž. přenesená",J664,0)</f>
        <v>0</v>
      </c>
      <c r="BI664" s="192">
        <f>IF(N664="nulová",J664,0)</f>
        <v>0</v>
      </c>
      <c r="BJ664" s="19" t="s">
        <v>81</v>
      </c>
      <c r="BK664" s="192">
        <f>ROUND(I664*H664,2)</f>
        <v>0</v>
      </c>
      <c r="BL664" s="19" t="s">
        <v>164</v>
      </c>
      <c r="BM664" s="191" t="s">
        <v>790</v>
      </c>
    </row>
    <row r="665" s="2" customFormat="1">
      <c r="A665" s="38"/>
      <c r="B665" s="39"/>
      <c r="C665" s="38"/>
      <c r="D665" s="193" t="s">
        <v>166</v>
      </c>
      <c r="E665" s="38"/>
      <c r="F665" s="194" t="s">
        <v>791</v>
      </c>
      <c r="G665" s="38"/>
      <c r="H665" s="38"/>
      <c r="I665" s="195"/>
      <c r="J665" s="38"/>
      <c r="K665" s="38"/>
      <c r="L665" s="39"/>
      <c r="M665" s="196"/>
      <c r="N665" s="197"/>
      <c r="O665" s="77"/>
      <c r="P665" s="77"/>
      <c r="Q665" s="77"/>
      <c r="R665" s="77"/>
      <c r="S665" s="77"/>
      <c r="T665" s="78"/>
      <c r="U665" s="38"/>
      <c r="V665" s="38"/>
      <c r="W665" s="38"/>
      <c r="X665" s="38"/>
      <c r="Y665" s="38"/>
      <c r="Z665" s="38"/>
      <c r="AA665" s="38"/>
      <c r="AB665" s="38"/>
      <c r="AC665" s="38"/>
      <c r="AD665" s="38"/>
      <c r="AE665" s="38"/>
      <c r="AT665" s="19" t="s">
        <v>166</v>
      </c>
      <c r="AU665" s="19" t="s">
        <v>83</v>
      </c>
    </row>
    <row r="666" s="2" customFormat="1">
      <c r="A666" s="38"/>
      <c r="B666" s="39"/>
      <c r="C666" s="38"/>
      <c r="D666" s="193" t="s">
        <v>168</v>
      </c>
      <c r="E666" s="38"/>
      <c r="F666" s="198" t="s">
        <v>169</v>
      </c>
      <c r="G666" s="38"/>
      <c r="H666" s="38"/>
      <c r="I666" s="195"/>
      <c r="J666" s="38"/>
      <c r="K666" s="38"/>
      <c r="L666" s="39"/>
      <c r="M666" s="196"/>
      <c r="N666" s="197"/>
      <c r="O666" s="77"/>
      <c r="P666" s="77"/>
      <c r="Q666" s="77"/>
      <c r="R666" s="77"/>
      <c r="S666" s="77"/>
      <c r="T666" s="78"/>
      <c r="U666" s="38"/>
      <c r="V666" s="38"/>
      <c r="W666" s="38"/>
      <c r="X666" s="38"/>
      <c r="Y666" s="38"/>
      <c r="Z666" s="38"/>
      <c r="AA666" s="38"/>
      <c r="AB666" s="38"/>
      <c r="AC666" s="38"/>
      <c r="AD666" s="38"/>
      <c r="AE666" s="38"/>
      <c r="AT666" s="19" t="s">
        <v>168</v>
      </c>
      <c r="AU666" s="19" t="s">
        <v>83</v>
      </c>
    </row>
    <row r="667" s="14" customFormat="1">
      <c r="A667" s="14"/>
      <c r="B667" s="206"/>
      <c r="C667" s="14"/>
      <c r="D667" s="193" t="s">
        <v>170</v>
      </c>
      <c r="E667" s="207" t="s">
        <v>1</v>
      </c>
      <c r="F667" s="208" t="s">
        <v>179</v>
      </c>
      <c r="G667" s="14"/>
      <c r="H667" s="209">
        <v>3</v>
      </c>
      <c r="I667" s="210"/>
      <c r="J667" s="14"/>
      <c r="K667" s="14"/>
      <c r="L667" s="206"/>
      <c r="M667" s="211"/>
      <c r="N667" s="212"/>
      <c r="O667" s="212"/>
      <c r="P667" s="212"/>
      <c r="Q667" s="212"/>
      <c r="R667" s="212"/>
      <c r="S667" s="212"/>
      <c r="T667" s="213"/>
      <c r="U667" s="14"/>
      <c r="V667" s="14"/>
      <c r="W667" s="14"/>
      <c r="X667" s="14"/>
      <c r="Y667" s="14"/>
      <c r="Z667" s="14"/>
      <c r="AA667" s="14"/>
      <c r="AB667" s="14"/>
      <c r="AC667" s="14"/>
      <c r="AD667" s="14"/>
      <c r="AE667" s="14"/>
      <c r="AT667" s="207" t="s">
        <v>170</v>
      </c>
      <c r="AU667" s="207" t="s">
        <v>83</v>
      </c>
      <c r="AV667" s="14" t="s">
        <v>83</v>
      </c>
      <c r="AW667" s="14" t="s">
        <v>32</v>
      </c>
      <c r="AX667" s="14" t="s">
        <v>81</v>
      </c>
      <c r="AY667" s="207" t="s">
        <v>157</v>
      </c>
    </row>
    <row r="668" s="2" customFormat="1" ht="14.4" customHeight="1">
      <c r="A668" s="38"/>
      <c r="B668" s="179"/>
      <c r="C668" s="180" t="s">
        <v>792</v>
      </c>
      <c r="D668" s="180" t="s">
        <v>159</v>
      </c>
      <c r="E668" s="181" t="s">
        <v>793</v>
      </c>
      <c r="F668" s="182" t="s">
        <v>794</v>
      </c>
      <c r="G668" s="183" t="s">
        <v>261</v>
      </c>
      <c r="H668" s="184">
        <v>70</v>
      </c>
      <c r="I668" s="185"/>
      <c r="J668" s="186">
        <f>ROUND(I668*H668,2)</f>
        <v>0</v>
      </c>
      <c r="K668" s="182" t="s">
        <v>1</v>
      </c>
      <c r="L668" s="39"/>
      <c r="M668" s="187" t="s">
        <v>1</v>
      </c>
      <c r="N668" s="188" t="s">
        <v>40</v>
      </c>
      <c r="O668" s="77"/>
      <c r="P668" s="189">
        <f>O668*H668</f>
        <v>0</v>
      </c>
      <c r="Q668" s="189">
        <v>0.0030300000000000001</v>
      </c>
      <c r="R668" s="189">
        <f>Q668*H668</f>
        <v>0.21210000000000001</v>
      </c>
      <c r="S668" s="189">
        <v>0</v>
      </c>
      <c r="T668" s="190">
        <f>S668*H668</f>
        <v>0</v>
      </c>
      <c r="U668" s="38"/>
      <c r="V668" s="38"/>
      <c r="W668" s="38"/>
      <c r="X668" s="38"/>
      <c r="Y668" s="38"/>
      <c r="Z668" s="38"/>
      <c r="AA668" s="38"/>
      <c r="AB668" s="38"/>
      <c r="AC668" s="38"/>
      <c r="AD668" s="38"/>
      <c r="AE668" s="38"/>
      <c r="AR668" s="191" t="s">
        <v>164</v>
      </c>
      <c r="AT668" s="191" t="s">
        <v>159</v>
      </c>
      <c r="AU668" s="191" t="s">
        <v>83</v>
      </c>
      <c r="AY668" s="19" t="s">
        <v>157</v>
      </c>
      <c r="BE668" s="192">
        <f>IF(N668="základní",J668,0)</f>
        <v>0</v>
      </c>
      <c r="BF668" s="192">
        <f>IF(N668="snížená",J668,0)</f>
        <v>0</v>
      </c>
      <c r="BG668" s="192">
        <f>IF(N668="zákl. přenesená",J668,0)</f>
        <v>0</v>
      </c>
      <c r="BH668" s="192">
        <f>IF(N668="sníž. přenesená",J668,0)</f>
        <v>0</v>
      </c>
      <c r="BI668" s="192">
        <f>IF(N668="nulová",J668,0)</f>
        <v>0</v>
      </c>
      <c r="BJ668" s="19" t="s">
        <v>81</v>
      </c>
      <c r="BK668" s="192">
        <f>ROUND(I668*H668,2)</f>
        <v>0</v>
      </c>
      <c r="BL668" s="19" t="s">
        <v>164</v>
      </c>
      <c r="BM668" s="191" t="s">
        <v>795</v>
      </c>
    </row>
    <row r="669" s="2" customFormat="1">
      <c r="A669" s="38"/>
      <c r="B669" s="39"/>
      <c r="C669" s="38"/>
      <c r="D669" s="193" t="s">
        <v>166</v>
      </c>
      <c r="E669" s="38"/>
      <c r="F669" s="194" t="s">
        <v>794</v>
      </c>
      <c r="G669" s="38"/>
      <c r="H669" s="38"/>
      <c r="I669" s="195"/>
      <c r="J669" s="38"/>
      <c r="K669" s="38"/>
      <c r="L669" s="39"/>
      <c r="M669" s="196"/>
      <c r="N669" s="197"/>
      <c r="O669" s="77"/>
      <c r="P669" s="77"/>
      <c r="Q669" s="77"/>
      <c r="R669" s="77"/>
      <c r="S669" s="77"/>
      <c r="T669" s="78"/>
      <c r="U669" s="38"/>
      <c r="V669" s="38"/>
      <c r="W669" s="38"/>
      <c r="X669" s="38"/>
      <c r="Y669" s="38"/>
      <c r="Z669" s="38"/>
      <c r="AA669" s="38"/>
      <c r="AB669" s="38"/>
      <c r="AC669" s="38"/>
      <c r="AD669" s="38"/>
      <c r="AE669" s="38"/>
      <c r="AT669" s="19" t="s">
        <v>166</v>
      </c>
      <c r="AU669" s="19" t="s">
        <v>83</v>
      </c>
    </row>
    <row r="670" s="2" customFormat="1">
      <c r="A670" s="38"/>
      <c r="B670" s="39"/>
      <c r="C670" s="38"/>
      <c r="D670" s="193" t="s">
        <v>168</v>
      </c>
      <c r="E670" s="38"/>
      <c r="F670" s="198" t="s">
        <v>169</v>
      </c>
      <c r="G670" s="38"/>
      <c r="H670" s="38"/>
      <c r="I670" s="195"/>
      <c r="J670" s="38"/>
      <c r="K670" s="38"/>
      <c r="L670" s="39"/>
      <c r="M670" s="196"/>
      <c r="N670" s="197"/>
      <c r="O670" s="77"/>
      <c r="P670" s="77"/>
      <c r="Q670" s="77"/>
      <c r="R670" s="77"/>
      <c r="S670" s="77"/>
      <c r="T670" s="78"/>
      <c r="U670" s="38"/>
      <c r="V670" s="38"/>
      <c r="W670" s="38"/>
      <c r="X670" s="38"/>
      <c r="Y670" s="38"/>
      <c r="Z670" s="38"/>
      <c r="AA670" s="38"/>
      <c r="AB670" s="38"/>
      <c r="AC670" s="38"/>
      <c r="AD670" s="38"/>
      <c r="AE670" s="38"/>
      <c r="AT670" s="19" t="s">
        <v>168</v>
      </c>
      <c r="AU670" s="19" t="s">
        <v>83</v>
      </c>
    </row>
    <row r="671" s="14" customFormat="1">
      <c r="A671" s="14"/>
      <c r="B671" s="206"/>
      <c r="C671" s="14"/>
      <c r="D671" s="193" t="s">
        <v>170</v>
      </c>
      <c r="E671" s="207" t="s">
        <v>1</v>
      </c>
      <c r="F671" s="208" t="s">
        <v>646</v>
      </c>
      <c r="G671" s="14"/>
      <c r="H671" s="209">
        <v>70</v>
      </c>
      <c r="I671" s="210"/>
      <c r="J671" s="14"/>
      <c r="K671" s="14"/>
      <c r="L671" s="206"/>
      <c r="M671" s="211"/>
      <c r="N671" s="212"/>
      <c r="O671" s="212"/>
      <c r="P671" s="212"/>
      <c r="Q671" s="212"/>
      <c r="R671" s="212"/>
      <c r="S671" s="212"/>
      <c r="T671" s="213"/>
      <c r="U671" s="14"/>
      <c r="V671" s="14"/>
      <c r="W671" s="14"/>
      <c r="X671" s="14"/>
      <c r="Y671" s="14"/>
      <c r="Z671" s="14"/>
      <c r="AA671" s="14"/>
      <c r="AB671" s="14"/>
      <c r="AC671" s="14"/>
      <c r="AD671" s="14"/>
      <c r="AE671" s="14"/>
      <c r="AT671" s="207" t="s">
        <v>170</v>
      </c>
      <c r="AU671" s="207" t="s">
        <v>83</v>
      </c>
      <c r="AV671" s="14" t="s">
        <v>83</v>
      </c>
      <c r="AW671" s="14" t="s">
        <v>32</v>
      </c>
      <c r="AX671" s="14" t="s">
        <v>81</v>
      </c>
      <c r="AY671" s="207" t="s">
        <v>157</v>
      </c>
    </row>
    <row r="672" s="2" customFormat="1" ht="24.15" customHeight="1">
      <c r="A672" s="38"/>
      <c r="B672" s="179"/>
      <c r="C672" s="180" t="s">
        <v>796</v>
      </c>
      <c r="D672" s="180" t="s">
        <v>159</v>
      </c>
      <c r="E672" s="181" t="s">
        <v>797</v>
      </c>
      <c r="F672" s="182" t="s">
        <v>798</v>
      </c>
      <c r="G672" s="183" t="s">
        <v>261</v>
      </c>
      <c r="H672" s="184">
        <v>300</v>
      </c>
      <c r="I672" s="185"/>
      <c r="J672" s="186">
        <f>ROUND(I672*H672,2)</f>
        <v>0</v>
      </c>
      <c r="K672" s="182" t="s">
        <v>163</v>
      </c>
      <c r="L672" s="39"/>
      <c r="M672" s="187" t="s">
        <v>1</v>
      </c>
      <c r="N672" s="188" t="s">
        <v>40</v>
      </c>
      <c r="O672" s="77"/>
      <c r="P672" s="189">
        <f>O672*H672</f>
        <v>0</v>
      </c>
      <c r="Q672" s="189">
        <v>0.0011000000000000001</v>
      </c>
      <c r="R672" s="189">
        <f>Q672*H672</f>
        <v>0.33000000000000002</v>
      </c>
      <c r="S672" s="189">
        <v>0.001</v>
      </c>
      <c r="T672" s="190">
        <f>S672*H672</f>
        <v>0.29999999999999999</v>
      </c>
      <c r="U672" s="38"/>
      <c r="V672" s="38"/>
      <c r="W672" s="38"/>
      <c r="X672" s="38"/>
      <c r="Y672" s="38"/>
      <c r="Z672" s="38"/>
      <c r="AA672" s="38"/>
      <c r="AB672" s="38"/>
      <c r="AC672" s="38"/>
      <c r="AD672" s="38"/>
      <c r="AE672" s="38"/>
      <c r="AR672" s="191" t="s">
        <v>164</v>
      </c>
      <c r="AT672" s="191" t="s">
        <v>159</v>
      </c>
      <c r="AU672" s="191" t="s">
        <v>83</v>
      </c>
      <c r="AY672" s="19" t="s">
        <v>157</v>
      </c>
      <c r="BE672" s="192">
        <f>IF(N672="základní",J672,0)</f>
        <v>0</v>
      </c>
      <c r="BF672" s="192">
        <f>IF(N672="snížená",J672,0)</f>
        <v>0</v>
      </c>
      <c r="BG672" s="192">
        <f>IF(N672="zákl. přenesená",J672,0)</f>
        <v>0</v>
      </c>
      <c r="BH672" s="192">
        <f>IF(N672="sníž. přenesená",J672,0)</f>
        <v>0</v>
      </c>
      <c r="BI672" s="192">
        <f>IF(N672="nulová",J672,0)</f>
        <v>0</v>
      </c>
      <c r="BJ672" s="19" t="s">
        <v>81</v>
      </c>
      <c r="BK672" s="192">
        <f>ROUND(I672*H672,2)</f>
        <v>0</v>
      </c>
      <c r="BL672" s="19" t="s">
        <v>164</v>
      </c>
      <c r="BM672" s="191" t="s">
        <v>799</v>
      </c>
    </row>
    <row r="673" s="2" customFormat="1">
      <c r="A673" s="38"/>
      <c r="B673" s="39"/>
      <c r="C673" s="38"/>
      <c r="D673" s="193" t="s">
        <v>166</v>
      </c>
      <c r="E673" s="38"/>
      <c r="F673" s="194" t="s">
        <v>800</v>
      </c>
      <c r="G673" s="38"/>
      <c r="H673" s="38"/>
      <c r="I673" s="195"/>
      <c r="J673" s="38"/>
      <c r="K673" s="38"/>
      <c r="L673" s="39"/>
      <c r="M673" s="196"/>
      <c r="N673" s="197"/>
      <c r="O673" s="77"/>
      <c r="P673" s="77"/>
      <c r="Q673" s="77"/>
      <c r="R673" s="77"/>
      <c r="S673" s="77"/>
      <c r="T673" s="78"/>
      <c r="U673" s="38"/>
      <c r="V673" s="38"/>
      <c r="W673" s="38"/>
      <c r="X673" s="38"/>
      <c r="Y673" s="38"/>
      <c r="Z673" s="38"/>
      <c r="AA673" s="38"/>
      <c r="AB673" s="38"/>
      <c r="AC673" s="38"/>
      <c r="AD673" s="38"/>
      <c r="AE673" s="38"/>
      <c r="AT673" s="19" t="s">
        <v>166</v>
      </c>
      <c r="AU673" s="19" t="s">
        <v>83</v>
      </c>
    </row>
    <row r="674" s="2" customFormat="1">
      <c r="A674" s="38"/>
      <c r="B674" s="39"/>
      <c r="C674" s="38"/>
      <c r="D674" s="193" t="s">
        <v>168</v>
      </c>
      <c r="E674" s="38"/>
      <c r="F674" s="198" t="s">
        <v>169</v>
      </c>
      <c r="G674" s="38"/>
      <c r="H674" s="38"/>
      <c r="I674" s="195"/>
      <c r="J674" s="38"/>
      <c r="K674" s="38"/>
      <c r="L674" s="39"/>
      <c r="M674" s="196"/>
      <c r="N674" s="197"/>
      <c r="O674" s="77"/>
      <c r="P674" s="77"/>
      <c r="Q674" s="77"/>
      <c r="R674" s="77"/>
      <c r="S674" s="77"/>
      <c r="T674" s="78"/>
      <c r="U674" s="38"/>
      <c r="V674" s="38"/>
      <c r="W674" s="38"/>
      <c r="X674" s="38"/>
      <c r="Y674" s="38"/>
      <c r="Z674" s="38"/>
      <c r="AA674" s="38"/>
      <c r="AB674" s="38"/>
      <c r="AC674" s="38"/>
      <c r="AD674" s="38"/>
      <c r="AE674" s="38"/>
      <c r="AT674" s="19" t="s">
        <v>168</v>
      </c>
      <c r="AU674" s="19" t="s">
        <v>83</v>
      </c>
    </row>
    <row r="675" s="14" customFormat="1">
      <c r="A675" s="14"/>
      <c r="B675" s="206"/>
      <c r="C675" s="14"/>
      <c r="D675" s="193" t="s">
        <v>170</v>
      </c>
      <c r="E675" s="207" t="s">
        <v>1</v>
      </c>
      <c r="F675" s="208" t="s">
        <v>801</v>
      </c>
      <c r="G675" s="14"/>
      <c r="H675" s="209">
        <v>300</v>
      </c>
      <c r="I675" s="210"/>
      <c r="J675" s="14"/>
      <c r="K675" s="14"/>
      <c r="L675" s="206"/>
      <c r="M675" s="211"/>
      <c r="N675" s="212"/>
      <c r="O675" s="212"/>
      <c r="P675" s="212"/>
      <c r="Q675" s="212"/>
      <c r="R675" s="212"/>
      <c r="S675" s="212"/>
      <c r="T675" s="213"/>
      <c r="U675" s="14"/>
      <c r="V675" s="14"/>
      <c r="W675" s="14"/>
      <c r="X675" s="14"/>
      <c r="Y675" s="14"/>
      <c r="Z675" s="14"/>
      <c r="AA675" s="14"/>
      <c r="AB675" s="14"/>
      <c r="AC675" s="14"/>
      <c r="AD675" s="14"/>
      <c r="AE675" s="14"/>
      <c r="AT675" s="207" t="s">
        <v>170</v>
      </c>
      <c r="AU675" s="207" t="s">
        <v>83</v>
      </c>
      <c r="AV675" s="14" t="s">
        <v>83</v>
      </c>
      <c r="AW675" s="14" t="s">
        <v>32</v>
      </c>
      <c r="AX675" s="14" t="s">
        <v>81</v>
      </c>
      <c r="AY675" s="207" t="s">
        <v>157</v>
      </c>
    </row>
    <row r="676" s="12" customFormat="1" ht="22.8" customHeight="1">
      <c r="A676" s="12"/>
      <c r="B676" s="166"/>
      <c r="C676" s="12"/>
      <c r="D676" s="167" t="s">
        <v>74</v>
      </c>
      <c r="E676" s="177" t="s">
        <v>802</v>
      </c>
      <c r="F676" s="177" t="s">
        <v>803</v>
      </c>
      <c r="G676" s="12"/>
      <c r="H676" s="12"/>
      <c r="I676" s="169"/>
      <c r="J676" s="178">
        <f>BK676</f>
        <v>0</v>
      </c>
      <c r="K676" s="12"/>
      <c r="L676" s="166"/>
      <c r="M676" s="171"/>
      <c r="N676" s="172"/>
      <c r="O676" s="172"/>
      <c r="P676" s="173">
        <f>SUM(P677:P685)</f>
        <v>0</v>
      </c>
      <c r="Q676" s="172"/>
      <c r="R676" s="173">
        <f>SUM(R677:R685)</f>
        <v>0</v>
      </c>
      <c r="S676" s="172"/>
      <c r="T676" s="174">
        <f>SUM(T677:T685)</f>
        <v>0</v>
      </c>
      <c r="U676" s="12"/>
      <c r="V676" s="12"/>
      <c r="W676" s="12"/>
      <c r="X676" s="12"/>
      <c r="Y676" s="12"/>
      <c r="Z676" s="12"/>
      <c r="AA676" s="12"/>
      <c r="AB676" s="12"/>
      <c r="AC676" s="12"/>
      <c r="AD676" s="12"/>
      <c r="AE676" s="12"/>
      <c r="AR676" s="167" t="s">
        <v>81</v>
      </c>
      <c r="AT676" s="175" t="s">
        <v>74</v>
      </c>
      <c r="AU676" s="175" t="s">
        <v>81</v>
      </c>
      <c r="AY676" s="167" t="s">
        <v>157</v>
      </c>
      <c r="BK676" s="176">
        <f>SUM(BK677:BK685)</f>
        <v>0</v>
      </c>
    </row>
    <row r="677" s="2" customFormat="1" ht="24.15" customHeight="1">
      <c r="A677" s="38"/>
      <c r="B677" s="179"/>
      <c r="C677" s="180" t="s">
        <v>804</v>
      </c>
      <c r="D677" s="180" t="s">
        <v>159</v>
      </c>
      <c r="E677" s="181" t="s">
        <v>805</v>
      </c>
      <c r="F677" s="182" t="s">
        <v>806</v>
      </c>
      <c r="G677" s="183" t="s">
        <v>197</v>
      </c>
      <c r="H677" s="184">
        <v>53.798999999999999</v>
      </c>
      <c r="I677" s="185"/>
      <c r="J677" s="186">
        <f>ROUND(I677*H677,2)</f>
        <v>0</v>
      </c>
      <c r="K677" s="182" t="s">
        <v>163</v>
      </c>
      <c r="L677" s="39"/>
      <c r="M677" s="187" t="s">
        <v>1</v>
      </c>
      <c r="N677" s="188" t="s">
        <v>40</v>
      </c>
      <c r="O677" s="77"/>
      <c r="P677" s="189">
        <f>O677*H677</f>
        <v>0</v>
      </c>
      <c r="Q677" s="189">
        <v>0</v>
      </c>
      <c r="R677" s="189">
        <f>Q677*H677</f>
        <v>0</v>
      </c>
      <c r="S677" s="189">
        <v>0</v>
      </c>
      <c r="T677" s="190">
        <f>S677*H677</f>
        <v>0</v>
      </c>
      <c r="U677" s="38"/>
      <c r="V677" s="38"/>
      <c r="W677" s="38"/>
      <c r="X677" s="38"/>
      <c r="Y677" s="38"/>
      <c r="Z677" s="38"/>
      <c r="AA677" s="38"/>
      <c r="AB677" s="38"/>
      <c r="AC677" s="38"/>
      <c r="AD677" s="38"/>
      <c r="AE677" s="38"/>
      <c r="AR677" s="191" t="s">
        <v>164</v>
      </c>
      <c r="AT677" s="191" t="s">
        <v>159</v>
      </c>
      <c r="AU677" s="191" t="s">
        <v>83</v>
      </c>
      <c r="AY677" s="19" t="s">
        <v>157</v>
      </c>
      <c r="BE677" s="192">
        <f>IF(N677="základní",J677,0)</f>
        <v>0</v>
      </c>
      <c r="BF677" s="192">
        <f>IF(N677="snížená",J677,0)</f>
        <v>0</v>
      </c>
      <c r="BG677" s="192">
        <f>IF(N677="zákl. přenesená",J677,0)</f>
        <v>0</v>
      </c>
      <c r="BH677" s="192">
        <f>IF(N677="sníž. přenesená",J677,0)</f>
        <v>0</v>
      </c>
      <c r="BI677" s="192">
        <f>IF(N677="nulová",J677,0)</f>
        <v>0</v>
      </c>
      <c r="BJ677" s="19" t="s">
        <v>81</v>
      </c>
      <c r="BK677" s="192">
        <f>ROUND(I677*H677,2)</f>
        <v>0</v>
      </c>
      <c r="BL677" s="19" t="s">
        <v>164</v>
      </c>
      <c r="BM677" s="191" t="s">
        <v>807</v>
      </c>
    </row>
    <row r="678" s="2" customFormat="1">
      <c r="A678" s="38"/>
      <c r="B678" s="39"/>
      <c r="C678" s="38"/>
      <c r="D678" s="193" t="s">
        <v>166</v>
      </c>
      <c r="E678" s="38"/>
      <c r="F678" s="194" t="s">
        <v>808</v>
      </c>
      <c r="G678" s="38"/>
      <c r="H678" s="38"/>
      <c r="I678" s="195"/>
      <c r="J678" s="38"/>
      <c r="K678" s="38"/>
      <c r="L678" s="39"/>
      <c r="M678" s="196"/>
      <c r="N678" s="197"/>
      <c r="O678" s="77"/>
      <c r="P678" s="77"/>
      <c r="Q678" s="77"/>
      <c r="R678" s="77"/>
      <c r="S678" s="77"/>
      <c r="T678" s="78"/>
      <c r="U678" s="38"/>
      <c r="V678" s="38"/>
      <c r="W678" s="38"/>
      <c r="X678" s="38"/>
      <c r="Y678" s="38"/>
      <c r="Z678" s="38"/>
      <c r="AA678" s="38"/>
      <c r="AB678" s="38"/>
      <c r="AC678" s="38"/>
      <c r="AD678" s="38"/>
      <c r="AE678" s="38"/>
      <c r="AT678" s="19" t="s">
        <v>166</v>
      </c>
      <c r="AU678" s="19" t="s">
        <v>83</v>
      </c>
    </row>
    <row r="679" s="2" customFormat="1" ht="24.15" customHeight="1">
      <c r="A679" s="38"/>
      <c r="B679" s="179"/>
      <c r="C679" s="180" t="s">
        <v>809</v>
      </c>
      <c r="D679" s="180" t="s">
        <v>159</v>
      </c>
      <c r="E679" s="181" t="s">
        <v>810</v>
      </c>
      <c r="F679" s="182" t="s">
        <v>811</v>
      </c>
      <c r="G679" s="183" t="s">
        <v>197</v>
      </c>
      <c r="H679" s="184">
        <v>484.19099999999997</v>
      </c>
      <c r="I679" s="185"/>
      <c r="J679" s="186">
        <f>ROUND(I679*H679,2)</f>
        <v>0</v>
      </c>
      <c r="K679" s="182" t="s">
        <v>163</v>
      </c>
      <c r="L679" s="39"/>
      <c r="M679" s="187" t="s">
        <v>1</v>
      </c>
      <c r="N679" s="188" t="s">
        <v>40</v>
      </c>
      <c r="O679" s="77"/>
      <c r="P679" s="189">
        <f>O679*H679</f>
        <v>0</v>
      </c>
      <c r="Q679" s="189">
        <v>0</v>
      </c>
      <c r="R679" s="189">
        <f>Q679*H679</f>
        <v>0</v>
      </c>
      <c r="S679" s="189">
        <v>0</v>
      </c>
      <c r="T679" s="190">
        <f>S679*H679</f>
        <v>0</v>
      </c>
      <c r="U679" s="38"/>
      <c r="V679" s="38"/>
      <c r="W679" s="38"/>
      <c r="X679" s="38"/>
      <c r="Y679" s="38"/>
      <c r="Z679" s="38"/>
      <c r="AA679" s="38"/>
      <c r="AB679" s="38"/>
      <c r="AC679" s="38"/>
      <c r="AD679" s="38"/>
      <c r="AE679" s="38"/>
      <c r="AR679" s="191" t="s">
        <v>164</v>
      </c>
      <c r="AT679" s="191" t="s">
        <v>159</v>
      </c>
      <c r="AU679" s="191" t="s">
        <v>83</v>
      </c>
      <c r="AY679" s="19" t="s">
        <v>157</v>
      </c>
      <c r="BE679" s="192">
        <f>IF(N679="základní",J679,0)</f>
        <v>0</v>
      </c>
      <c r="BF679" s="192">
        <f>IF(N679="snížená",J679,0)</f>
        <v>0</v>
      </c>
      <c r="BG679" s="192">
        <f>IF(N679="zákl. přenesená",J679,0)</f>
        <v>0</v>
      </c>
      <c r="BH679" s="192">
        <f>IF(N679="sníž. přenesená",J679,0)</f>
        <v>0</v>
      </c>
      <c r="BI679" s="192">
        <f>IF(N679="nulová",J679,0)</f>
        <v>0</v>
      </c>
      <c r="BJ679" s="19" t="s">
        <v>81</v>
      </c>
      <c r="BK679" s="192">
        <f>ROUND(I679*H679,2)</f>
        <v>0</v>
      </c>
      <c r="BL679" s="19" t="s">
        <v>164</v>
      </c>
      <c r="BM679" s="191" t="s">
        <v>812</v>
      </c>
    </row>
    <row r="680" s="2" customFormat="1">
      <c r="A680" s="38"/>
      <c r="B680" s="39"/>
      <c r="C680" s="38"/>
      <c r="D680" s="193" t="s">
        <v>166</v>
      </c>
      <c r="E680" s="38"/>
      <c r="F680" s="194" t="s">
        <v>813</v>
      </c>
      <c r="G680" s="38"/>
      <c r="H680" s="38"/>
      <c r="I680" s="195"/>
      <c r="J680" s="38"/>
      <c r="K680" s="38"/>
      <c r="L680" s="39"/>
      <c r="M680" s="196"/>
      <c r="N680" s="197"/>
      <c r="O680" s="77"/>
      <c r="P680" s="77"/>
      <c r="Q680" s="77"/>
      <c r="R680" s="77"/>
      <c r="S680" s="77"/>
      <c r="T680" s="78"/>
      <c r="U680" s="38"/>
      <c r="V680" s="38"/>
      <c r="W680" s="38"/>
      <c r="X680" s="38"/>
      <c r="Y680" s="38"/>
      <c r="Z680" s="38"/>
      <c r="AA680" s="38"/>
      <c r="AB680" s="38"/>
      <c r="AC680" s="38"/>
      <c r="AD680" s="38"/>
      <c r="AE680" s="38"/>
      <c r="AT680" s="19" t="s">
        <v>166</v>
      </c>
      <c r="AU680" s="19" t="s">
        <v>83</v>
      </c>
    </row>
    <row r="681" s="14" customFormat="1">
      <c r="A681" s="14"/>
      <c r="B681" s="206"/>
      <c r="C681" s="14"/>
      <c r="D681" s="193" t="s">
        <v>170</v>
      </c>
      <c r="E681" s="14"/>
      <c r="F681" s="208" t="s">
        <v>814</v>
      </c>
      <c r="G681" s="14"/>
      <c r="H681" s="209">
        <v>484.19099999999997</v>
      </c>
      <c r="I681" s="210"/>
      <c r="J681" s="14"/>
      <c r="K681" s="14"/>
      <c r="L681" s="206"/>
      <c r="M681" s="211"/>
      <c r="N681" s="212"/>
      <c r="O681" s="212"/>
      <c r="P681" s="212"/>
      <c r="Q681" s="212"/>
      <c r="R681" s="212"/>
      <c r="S681" s="212"/>
      <c r="T681" s="213"/>
      <c r="U681" s="14"/>
      <c r="V681" s="14"/>
      <c r="W681" s="14"/>
      <c r="X681" s="14"/>
      <c r="Y681" s="14"/>
      <c r="Z681" s="14"/>
      <c r="AA681" s="14"/>
      <c r="AB681" s="14"/>
      <c r="AC681" s="14"/>
      <c r="AD681" s="14"/>
      <c r="AE681" s="14"/>
      <c r="AT681" s="207" t="s">
        <v>170</v>
      </c>
      <c r="AU681" s="207" t="s">
        <v>83</v>
      </c>
      <c r="AV681" s="14" t="s">
        <v>83</v>
      </c>
      <c r="AW681" s="14" t="s">
        <v>3</v>
      </c>
      <c r="AX681" s="14" t="s">
        <v>81</v>
      </c>
      <c r="AY681" s="207" t="s">
        <v>157</v>
      </c>
    </row>
    <row r="682" s="2" customFormat="1" ht="24.15" customHeight="1">
      <c r="A682" s="38"/>
      <c r="B682" s="179"/>
      <c r="C682" s="180" t="s">
        <v>815</v>
      </c>
      <c r="D682" s="180" t="s">
        <v>159</v>
      </c>
      <c r="E682" s="181" t="s">
        <v>816</v>
      </c>
      <c r="F682" s="182" t="s">
        <v>817</v>
      </c>
      <c r="G682" s="183" t="s">
        <v>197</v>
      </c>
      <c r="H682" s="184">
        <v>53.798999999999999</v>
      </c>
      <c r="I682" s="185"/>
      <c r="J682" s="186">
        <f>ROUND(I682*H682,2)</f>
        <v>0</v>
      </c>
      <c r="K682" s="182" t="s">
        <v>163</v>
      </c>
      <c r="L682" s="39"/>
      <c r="M682" s="187" t="s">
        <v>1</v>
      </c>
      <c r="N682" s="188" t="s">
        <v>40</v>
      </c>
      <c r="O682" s="77"/>
      <c r="P682" s="189">
        <f>O682*H682</f>
        <v>0</v>
      </c>
      <c r="Q682" s="189">
        <v>0</v>
      </c>
      <c r="R682" s="189">
        <f>Q682*H682</f>
        <v>0</v>
      </c>
      <c r="S682" s="189">
        <v>0</v>
      </c>
      <c r="T682" s="190">
        <f>S682*H682</f>
        <v>0</v>
      </c>
      <c r="U682" s="38"/>
      <c r="V682" s="38"/>
      <c r="W682" s="38"/>
      <c r="X682" s="38"/>
      <c r="Y682" s="38"/>
      <c r="Z682" s="38"/>
      <c r="AA682" s="38"/>
      <c r="AB682" s="38"/>
      <c r="AC682" s="38"/>
      <c r="AD682" s="38"/>
      <c r="AE682" s="38"/>
      <c r="AR682" s="191" t="s">
        <v>164</v>
      </c>
      <c r="AT682" s="191" t="s">
        <v>159</v>
      </c>
      <c r="AU682" s="191" t="s">
        <v>83</v>
      </c>
      <c r="AY682" s="19" t="s">
        <v>157</v>
      </c>
      <c r="BE682" s="192">
        <f>IF(N682="základní",J682,0)</f>
        <v>0</v>
      </c>
      <c r="BF682" s="192">
        <f>IF(N682="snížená",J682,0)</f>
        <v>0</v>
      </c>
      <c r="BG682" s="192">
        <f>IF(N682="zákl. přenesená",J682,0)</f>
        <v>0</v>
      </c>
      <c r="BH682" s="192">
        <f>IF(N682="sníž. přenesená",J682,0)</f>
        <v>0</v>
      </c>
      <c r="BI682" s="192">
        <f>IF(N682="nulová",J682,0)</f>
        <v>0</v>
      </c>
      <c r="BJ682" s="19" t="s">
        <v>81</v>
      </c>
      <c r="BK682" s="192">
        <f>ROUND(I682*H682,2)</f>
        <v>0</v>
      </c>
      <c r="BL682" s="19" t="s">
        <v>164</v>
      </c>
      <c r="BM682" s="191" t="s">
        <v>818</v>
      </c>
    </row>
    <row r="683" s="2" customFormat="1">
      <c r="A683" s="38"/>
      <c r="B683" s="39"/>
      <c r="C683" s="38"/>
      <c r="D683" s="193" t="s">
        <v>166</v>
      </c>
      <c r="E683" s="38"/>
      <c r="F683" s="194" t="s">
        <v>819</v>
      </c>
      <c r="G683" s="38"/>
      <c r="H683" s="38"/>
      <c r="I683" s="195"/>
      <c r="J683" s="38"/>
      <c r="K683" s="38"/>
      <c r="L683" s="39"/>
      <c r="M683" s="196"/>
      <c r="N683" s="197"/>
      <c r="O683" s="77"/>
      <c r="P683" s="77"/>
      <c r="Q683" s="77"/>
      <c r="R683" s="77"/>
      <c r="S683" s="77"/>
      <c r="T683" s="78"/>
      <c r="U683" s="38"/>
      <c r="V683" s="38"/>
      <c r="W683" s="38"/>
      <c r="X683" s="38"/>
      <c r="Y683" s="38"/>
      <c r="Z683" s="38"/>
      <c r="AA683" s="38"/>
      <c r="AB683" s="38"/>
      <c r="AC683" s="38"/>
      <c r="AD683" s="38"/>
      <c r="AE683" s="38"/>
      <c r="AT683" s="19" t="s">
        <v>166</v>
      </c>
      <c r="AU683" s="19" t="s">
        <v>83</v>
      </c>
    </row>
    <row r="684" s="2" customFormat="1" ht="37.8" customHeight="1">
      <c r="A684" s="38"/>
      <c r="B684" s="179"/>
      <c r="C684" s="180" t="s">
        <v>820</v>
      </c>
      <c r="D684" s="180" t="s">
        <v>159</v>
      </c>
      <c r="E684" s="181" t="s">
        <v>821</v>
      </c>
      <c r="F684" s="182" t="s">
        <v>822</v>
      </c>
      <c r="G684" s="183" t="s">
        <v>197</v>
      </c>
      <c r="H684" s="184">
        <v>53.798999999999999</v>
      </c>
      <c r="I684" s="185"/>
      <c r="J684" s="186">
        <f>ROUND(I684*H684,2)</f>
        <v>0</v>
      </c>
      <c r="K684" s="182" t="s">
        <v>163</v>
      </c>
      <c r="L684" s="39"/>
      <c r="M684" s="187" t="s">
        <v>1</v>
      </c>
      <c r="N684" s="188" t="s">
        <v>40</v>
      </c>
      <c r="O684" s="77"/>
      <c r="P684" s="189">
        <f>O684*H684</f>
        <v>0</v>
      </c>
      <c r="Q684" s="189">
        <v>0</v>
      </c>
      <c r="R684" s="189">
        <f>Q684*H684</f>
        <v>0</v>
      </c>
      <c r="S684" s="189">
        <v>0</v>
      </c>
      <c r="T684" s="190">
        <f>S684*H684</f>
        <v>0</v>
      </c>
      <c r="U684" s="38"/>
      <c r="V684" s="38"/>
      <c r="W684" s="38"/>
      <c r="X684" s="38"/>
      <c r="Y684" s="38"/>
      <c r="Z684" s="38"/>
      <c r="AA684" s="38"/>
      <c r="AB684" s="38"/>
      <c r="AC684" s="38"/>
      <c r="AD684" s="38"/>
      <c r="AE684" s="38"/>
      <c r="AR684" s="191" t="s">
        <v>164</v>
      </c>
      <c r="AT684" s="191" t="s">
        <v>159</v>
      </c>
      <c r="AU684" s="191" t="s">
        <v>83</v>
      </c>
      <c r="AY684" s="19" t="s">
        <v>157</v>
      </c>
      <c r="BE684" s="192">
        <f>IF(N684="základní",J684,0)</f>
        <v>0</v>
      </c>
      <c r="BF684" s="192">
        <f>IF(N684="snížená",J684,0)</f>
        <v>0</v>
      </c>
      <c r="BG684" s="192">
        <f>IF(N684="zákl. přenesená",J684,0)</f>
        <v>0</v>
      </c>
      <c r="BH684" s="192">
        <f>IF(N684="sníž. přenesená",J684,0)</f>
        <v>0</v>
      </c>
      <c r="BI684" s="192">
        <f>IF(N684="nulová",J684,0)</f>
        <v>0</v>
      </c>
      <c r="BJ684" s="19" t="s">
        <v>81</v>
      </c>
      <c r="BK684" s="192">
        <f>ROUND(I684*H684,2)</f>
        <v>0</v>
      </c>
      <c r="BL684" s="19" t="s">
        <v>164</v>
      </c>
      <c r="BM684" s="191" t="s">
        <v>823</v>
      </c>
    </row>
    <row r="685" s="2" customFormat="1">
      <c r="A685" s="38"/>
      <c r="B685" s="39"/>
      <c r="C685" s="38"/>
      <c r="D685" s="193" t="s">
        <v>166</v>
      </c>
      <c r="E685" s="38"/>
      <c r="F685" s="194" t="s">
        <v>824</v>
      </c>
      <c r="G685" s="38"/>
      <c r="H685" s="38"/>
      <c r="I685" s="195"/>
      <c r="J685" s="38"/>
      <c r="K685" s="38"/>
      <c r="L685" s="39"/>
      <c r="M685" s="196"/>
      <c r="N685" s="197"/>
      <c r="O685" s="77"/>
      <c r="P685" s="77"/>
      <c r="Q685" s="77"/>
      <c r="R685" s="77"/>
      <c r="S685" s="77"/>
      <c r="T685" s="78"/>
      <c r="U685" s="38"/>
      <c r="V685" s="38"/>
      <c r="W685" s="38"/>
      <c r="X685" s="38"/>
      <c r="Y685" s="38"/>
      <c r="Z685" s="38"/>
      <c r="AA685" s="38"/>
      <c r="AB685" s="38"/>
      <c r="AC685" s="38"/>
      <c r="AD685" s="38"/>
      <c r="AE685" s="38"/>
      <c r="AT685" s="19" t="s">
        <v>166</v>
      </c>
      <c r="AU685" s="19" t="s">
        <v>83</v>
      </c>
    </row>
    <row r="686" s="12" customFormat="1" ht="25.92" customHeight="1">
      <c r="A686" s="12"/>
      <c r="B686" s="166"/>
      <c r="C686" s="12"/>
      <c r="D686" s="167" t="s">
        <v>74</v>
      </c>
      <c r="E686" s="168" t="s">
        <v>825</v>
      </c>
      <c r="F686" s="168" t="s">
        <v>826</v>
      </c>
      <c r="G686" s="12"/>
      <c r="H686" s="12"/>
      <c r="I686" s="169"/>
      <c r="J686" s="170">
        <f>BK686</f>
        <v>0</v>
      </c>
      <c r="K686" s="12"/>
      <c r="L686" s="166"/>
      <c r="M686" s="171"/>
      <c r="N686" s="172"/>
      <c r="O686" s="172"/>
      <c r="P686" s="173">
        <f>P687+P726+P769+P791+P798+P807+P816+P827+P833+P858+P894+P931+P1011+P1018+P1060+P1065</f>
        <v>0</v>
      </c>
      <c r="Q686" s="172"/>
      <c r="R686" s="173">
        <f>R687+R726+R769+R791+R798+R807+R816+R827+R833+R858+R894+R931+R1011+R1018+R1060+R1065</f>
        <v>7.1981287900000002</v>
      </c>
      <c r="S686" s="172"/>
      <c r="T686" s="174">
        <f>T687+T726+T769+T791+T798+T807+T816+T827+T833+T858+T894+T931+T1011+T1018+T1060+T1065</f>
        <v>6.3199687000000004</v>
      </c>
      <c r="U686" s="12"/>
      <c r="V686" s="12"/>
      <c r="W686" s="12"/>
      <c r="X686" s="12"/>
      <c r="Y686" s="12"/>
      <c r="Z686" s="12"/>
      <c r="AA686" s="12"/>
      <c r="AB686" s="12"/>
      <c r="AC686" s="12"/>
      <c r="AD686" s="12"/>
      <c r="AE686" s="12"/>
      <c r="AR686" s="167" t="s">
        <v>83</v>
      </c>
      <c r="AT686" s="175" t="s">
        <v>74</v>
      </c>
      <c r="AU686" s="175" t="s">
        <v>75</v>
      </c>
      <c r="AY686" s="167" t="s">
        <v>157</v>
      </c>
      <c r="BK686" s="176">
        <f>BK687+BK726+BK769+BK791+BK798+BK807+BK816+BK827+BK833+BK858+BK894+BK931+BK1011+BK1018+BK1060+BK1065</f>
        <v>0</v>
      </c>
    </row>
    <row r="687" s="12" customFormat="1" ht="22.8" customHeight="1">
      <c r="A687" s="12"/>
      <c r="B687" s="166"/>
      <c r="C687" s="12"/>
      <c r="D687" s="167" t="s">
        <v>74</v>
      </c>
      <c r="E687" s="177" t="s">
        <v>827</v>
      </c>
      <c r="F687" s="177" t="s">
        <v>828</v>
      </c>
      <c r="G687" s="12"/>
      <c r="H687" s="12"/>
      <c r="I687" s="169"/>
      <c r="J687" s="178">
        <f>BK687</f>
        <v>0</v>
      </c>
      <c r="K687" s="12"/>
      <c r="L687" s="166"/>
      <c r="M687" s="171"/>
      <c r="N687" s="172"/>
      <c r="O687" s="172"/>
      <c r="P687" s="173">
        <f>SUM(P688:P725)</f>
        <v>0</v>
      </c>
      <c r="Q687" s="172"/>
      <c r="R687" s="173">
        <f>SUM(R688:R725)</f>
        <v>0.087110720000000003</v>
      </c>
      <c r="S687" s="172"/>
      <c r="T687" s="174">
        <f>SUM(T688:T725)</f>
        <v>0.032000000000000001</v>
      </c>
      <c r="U687" s="12"/>
      <c r="V687" s="12"/>
      <c r="W687" s="12"/>
      <c r="X687" s="12"/>
      <c r="Y687" s="12"/>
      <c r="Z687" s="12"/>
      <c r="AA687" s="12"/>
      <c r="AB687" s="12"/>
      <c r="AC687" s="12"/>
      <c r="AD687" s="12"/>
      <c r="AE687" s="12"/>
      <c r="AR687" s="167" t="s">
        <v>83</v>
      </c>
      <c r="AT687" s="175" t="s">
        <v>74</v>
      </c>
      <c r="AU687" s="175" t="s">
        <v>81</v>
      </c>
      <c r="AY687" s="167" t="s">
        <v>157</v>
      </c>
      <c r="BK687" s="176">
        <f>SUM(BK688:BK725)</f>
        <v>0</v>
      </c>
    </row>
    <row r="688" s="2" customFormat="1" ht="24.15" customHeight="1">
      <c r="A688" s="38"/>
      <c r="B688" s="179"/>
      <c r="C688" s="180" t="s">
        <v>829</v>
      </c>
      <c r="D688" s="180" t="s">
        <v>159</v>
      </c>
      <c r="E688" s="181" t="s">
        <v>830</v>
      </c>
      <c r="F688" s="182" t="s">
        <v>831</v>
      </c>
      <c r="G688" s="183" t="s">
        <v>162</v>
      </c>
      <c r="H688" s="184">
        <v>8</v>
      </c>
      <c r="I688" s="185"/>
      <c r="J688" s="186">
        <f>ROUND(I688*H688,2)</f>
        <v>0</v>
      </c>
      <c r="K688" s="182" t="s">
        <v>163</v>
      </c>
      <c r="L688" s="39"/>
      <c r="M688" s="187" t="s">
        <v>1</v>
      </c>
      <c r="N688" s="188" t="s">
        <v>40</v>
      </c>
      <c r="O688" s="77"/>
      <c r="P688" s="189">
        <f>O688*H688</f>
        <v>0</v>
      </c>
      <c r="Q688" s="189">
        <v>0</v>
      </c>
      <c r="R688" s="189">
        <f>Q688*H688</f>
        <v>0</v>
      </c>
      <c r="S688" s="189">
        <v>0</v>
      </c>
      <c r="T688" s="190">
        <f>S688*H688</f>
        <v>0</v>
      </c>
      <c r="U688" s="38"/>
      <c r="V688" s="38"/>
      <c r="W688" s="38"/>
      <c r="X688" s="38"/>
      <c r="Y688" s="38"/>
      <c r="Z688" s="38"/>
      <c r="AA688" s="38"/>
      <c r="AB688" s="38"/>
      <c r="AC688" s="38"/>
      <c r="AD688" s="38"/>
      <c r="AE688" s="38"/>
      <c r="AR688" s="191" t="s">
        <v>275</v>
      </c>
      <c r="AT688" s="191" t="s">
        <v>159</v>
      </c>
      <c r="AU688" s="191" t="s">
        <v>83</v>
      </c>
      <c r="AY688" s="19" t="s">
        <v>157</v>
      </c>
      <c r="BE688" s="192">
        <f>IF(N688="základní",J688,0)</f>
        <v>0</v>
      </c>
      <c r="BF688" s="192">
        <f>IF(N688="snížená",J688,0)</f>
        <v>0</v>
      </c>
      <c r="BG688" s="192">
        <f>IF(N688="zákl. přenesená",J688,0)</f>
        <v>0</v>
      </c>
      <c r="BH688" s="192">
        <f>IF(N688="sníž. přenesená",J688,0)</f>
        <v>0</v>
      </c>
      <c r="BI688" s="192">
        <f>IF(N688="nulová",J688,0)</f>
        <v>0</v>
      </c>
      <c r="BJ688" s="19" t="s">
        <v>81</v>
      </c>
      <c r="BK688" s="192">
        <f>ROUND(I688*H688,2)</f>
        <v>0</v>
      </c>
      <c r="BL688" s="19" t="s">
        <v>275</v>
      </c>
      <c r="BM688" s="191" t="s">
        <v>832</v>
      </c>
    </row>
    <row r="689" s="2" customFormat="1">
      <c r="A689" s="38"/>
      <c r="B689" s="39"/>
      <c r="C689" s="38"/>
      <c r="D689" s="193" t="s">
        <v>166</v>
      </c>
      <c r="E689" s="38"/>
      <c r="F689" s="194" t="s">
        <v>833</v>
      </c>
      <c r="G689" s="38"/>
      <c r="H689" s="38"/>
      <c r="I689" s="195"/>
      <c r="J689" s="38"/>
      <c r="K689" s="38"/>
      <c r="L689" s="39"/>
      <c r="M689" s="196"/>
      <c r="N689" s="197"/>
      <c r="O689" s="77"/>
      <c r="P689" s="77"/>
      <c r="Q689" s="77"/>
      <c r="R689" s="77"/>
      <c r="S689" s="77"/>
      <c r="T689" s="78"/>
      <c r="U689" s="38"/>
      <c r="V689" s="38"/>
      <c r="W689" s="38"/>
      <c r="X689" s="38"/>
      <c r="Y689" s="38"/>
      <c r="Z689" s="38"/>
      <c r="AA689" s="38"/>
      <c r="AB689" s="38"/>
      <c r="AC689" s="38"/>
      <c r="AD689" s="38"/>
      <c r="AE689" s="38"/>
      <c r="AT689" s="19" t="s">
        <v>166</v>
      </c>
      <c r="AU689" s="19" t="s">
        <v>83</v>
      </c>
    </row>
    <row r="690" s="2" customFormat="1">
      <c r="A690" s="38"/>
      <c r="B690" s="39"/>
      <c r="C690" s="38"/>
      <c r="D690" s="193" t="s">
        <v>168</v>
      </c>
      <c r="E690" s="38"/>
      <c r="F690" s="198" t="s">
        <v>169</v>
      </c>
      <c r="G690" s="38"/>
      <c r="H690" s="38"/>
      <c r="I690" s="195"/>
      <c r="J690" s="38"/>
      <c r="K690" s="38"/>
      <c r="L690" s="39"/>
      <c r="M690" s="196"/>
      <c r="N690" s="197"/>
      <c r="O690" s="77"/>
      <c r="P690" s="77"/>
      <c r="Q690" s="77"/>
      <c r="R690" s="77"/>
      <c r="S690" s="77"/>
      <c r="T690" s="78"/>
      <c r="U690" s="38"/>
      <c r="V690" s="38"/>
      <c r="W690" s="38"/>
      <c r="X690" s="38"/>
      <c r="Y690" s="38"/>
      <c r="Z690" s="38"/>
      <c r="AA690" s="38"/>
      <c r="AB690" s="38"/>
      <c r="AC690" s="38"/>
      <c r="AD690" s="38"/>
      <c r="AE690" s="38"/>
      <c r="AT690" s="19" t="s">
        <v>168</v>
      </c>
      <c r="AU690" s="19" t="s">
        <v>83</v>
      </c>
    </row>
    <row r="691" s="13" customFormat="1">
      <c r="A691" s="13"/>
      <c r="B691" s="199"/>
      <c r="C691" s="13"/>
      <c r="D691" s="193" t="s">
        <v>170</v>
      </c>
      <c r="E691" s="200" t="s">
        <v>1</v>
      </c>
      <c r="F691" s="201" t="s">
        <v>208</v>
      </c>
      <c r="G691" s="13"/>
      <c r="H691" s="200" t="s">
        <v>1</v>
      </c>
      <c r="I691" s="202"/>
      <c r="J691" s="13"/>
      <c r="K691" s="13"/>
      <c r="L691" s="199"/>
      <c r="M691" s="203"/>
      <c r="N691" s="204"/>
      <c r="O691" s="204"/>
      <c r="P691" s="204"/>
      <c r="Q691" s="204"/>
      <c r="R691" s="204"/>
      <c r="S691" s="204"/>
      <c r="T691" s="205"/>
      <c r="U691" s="13"/>
      <c r="V691" s="13"/>
      <c r="W691" s="13"/>
      <c r="X691" s="13"/>
      <c r="Y691" s="13"/>
      <c r="Z691" s="13"/>
      <c r="AA691" s="13"/>
      <c r="AB691" s="13"/>
      <c r="AC691" s="13"/>
      <c r="AD691" s="13"/>
      <c r="AE691" s="13"/>
      <c r="AT691" s="200" t="s">
        <v>170</v>
      </c>
      <c r="AU691" s="200" t="s">
        <v>83</v>
      </c>
      <c r="AV691" s="13" t="s">
        <v>81</v>
      </c>
      <c r="AW691" s="13" t="s">
        <v>32</v>
      </c>
      <c r="AX691" s="13" t="s">
        <v>75</v>
      </c>
      <c r="AY691" s="200" t="s">
        <v>157</v>
      </c>
    </row>
    <row r="692" s="14" customFormat="1">
      <c r="A692" s="14"/>
      <c r="B692" s="206"/>
      <c r="C692" s="14"/>
      <c r="D692" s="193" t="s">
        <v>170</v>
      </c>
      <c r="E692" s="207" t="s">
        <v>1</v>
      </c>
      <c r="F692" s="208" t="s">
        <v>198</v>
      </c>
      <c r="G692" s="14"/>
      <c r="H692" s="209">
        <v>8</v>
      </c>
      <c r="I692" s="210"/>
      <c r="J692" s="14"/>
      <c r="K692" s="14"/>
      <c r="L692" s="206"/>
      <c r="M692" s="211"/>
      <c r="N692" s="212"/>
      <c r="O692" s="212"/>
      <c r="P692" s="212"/>
      <c r="Q692" s="212"/>
      <c r="R692" s="212"/>
      <c r="S692" s="212"/>
      <c r="T692" s="213"/>
      <c r="U692" s="14"/>
      <c r="V692" s="14"/>
      <c r="W692" s="14"/>
      <c r="X692" s="14"/>
      <c r="Y692" s="14"/>
      <c r="Z692" s="14"/>
      <c r="AA692" s="14"/>
      <c r="AB692" s="14"/>
      <c r="AC692" s="14"/>
      <c r="AD692" s="14"/>
      <c r="AE692" s="14"/>
      <c r="AT692" s="207" t="s">
        <v>170</v>
      </c>
      <c r="AU692" s="207" t="s">
        <v>83</v>
      </c>
      <c r="AV692" s="14" t="s">
        <v>83</v>
      </c>
      <c r="AW692" s="14" t="s">
        <v>32</v>
      </c>
      <c r="AX692" s="14" t="s">
        <v>81</v>
      </c>
      <c r="AY692" s="207" t="s">
        <v>157</v>
      </c>
    </row>
    <row r="693" s="2" customFormat="1" ht="14.4" customHeight="1">
      <c r="A693" s="38"/>
      <c r="B693" s="179"/>
      <c r="C693" s="214" t="s">
        <v>834</v>
      </c>
      <c r="D693" s="214" t="s">
        <v>194</v>
      </c>
      <c r="E693" s="215" t="s">
        <v>835</v>
      </c>
      <c r="F693" s="216" t="s">
        <v>836</v>
      </c>
      <c r="G693" s="217" t="s">
        <v>197</v>
      </c>
      <c r="H693" s="218">
        <v>0.002</v>
      </c>
      <c r="I693" s="219"/>
      <c r="J693" s="220">
        <f>ROUND(I693*H693,2)</f>
        <v>0</v>
      </c>
      <c r="K693" s="216" t="s">
        <v>163</v>
      </c>
      <c r="L693" s="221"/>
      <c r="M693" s="222" t="s">
        <v>1</v>
      </c>
      <c r="N693" s="223" t="s">
        <v>40</v>
      </c>
      <c r="O693" s="77"/>
      <c r="P693" s="189">
        <f>O693*H693</f>
        <v>0</v>
      </c>
      <c r="Q693" s="189">
        <v>1</v>
      </c>
      <c r="R693" s="189">
        <f>Q693*H693</f>
        <v>0.002</v>
      </c>
      <c r="S693" s="189">
        <v>0</v>
      </c>
      <c r="T693" s="190">
        <f>S693*H693</f>
        <v>0</v>
      </c>
      <c r="U693" s="38"/>
      <c r="V693" s="38"/>
      <c r="W693" s="38"/>
      <c r="X693" s="38"/>
      <c r="Y693" s="38"/>
      <c r="Z693" s="38"/>
      <c r="AA693" s="38"/>
      <c r="AB693" s="38"/>
      <c r="AC693" s="38"/>
      <c r="AD693" s="38"/>
      <c r="AE693" s="38"/>
      <c r="AR693" s="191" t="s">
        <v>391</v>
      </c>
      <c r="AT693" s="191" t="s">
        <v>194</v>
      </c>
      <c r="AU693" s="191" t="s">
        <v>83</v>
      </c>
      <c r="AY693" s="19" t="s">
        <v>157</v>
      </c>
      <c r="BE693" s="192">
        <f>IF(N693="základní",J693,0)</f>
        <v>0</v>
      </c>
      <c r="BF693" s="192">
        <f>IF(N693="snížená",J693,0)</f>
        <v>0</v>
      </c>
      <c r="BG693" s="192">
        <f>IF(N693="zákl. přenesená",J693,0)</f>
        <v>0</v>
      </c>
      <c r="BH693" s="192">
        <f>IF(N693="sníž. přenesená",J693,0)</f>
        <v>0</v>
      </c>
      <c r="BI693" s="192">
        <f>IF(N693="nulová",J693,0)</f>
        <v>0</v>
      </c>
      <c r="BJ693" s="19" t="s">
        <v>81</v>
      </c>
      <c r="BK693" s="192">
        <f>ROUND(I693*H693,2)</f>
        <v>0</v>
      </c>
      <c r="BL693" s="19" t="s">
        <v>275</v>
      </c>
      <c r="BM693" s="191" t="s">
        <v>837</v>
      </c>
    </row>
    <row r="694" s="2" customFormat="1">
      <c r="A694" s="38"/>
      <c r="B694" s="39"/>
      <c r="C694" s="38"/>
      <c r="D694" s="193" t="s">
        <v>166</v>
      </c>
      <c r="E694" s="38"/>
      <c r="F694" s="194" t="s">
        <v>836</v>
      </c>
      <c r="G694" s="38"/>
      <c r="H694" s="38"/>
      <c r="I694" s="195"/>
      <c r="J694" s="38"/>
      <c r="K694" s="38"/>
      <c r="L694" s="39"/>
      <c r="M694" s="196"/>
      <c r="N694" s="197"/>
      <c r="O694" s="77"/>
      <c r="P694" s="77"/>
      <c r="Q694" s="77"/>
      <c r="R694" s="77"/>
      <c r="S694" s="77"/>
      <c r="T694" s="78"/>
      <c r="U694" s="38"/>
      <c r="V694" s="38"/>
      <c r="W694" s="38"/>
      <c r="X694" s="38"/>
      <c r="Y694" s="38"/>
      <c r="Z694" s="38"/>
      <c r="AA694" s="38"/>
      <c r="AB694" s="38"/>
      <c r="AC694" s="38"/>
      <c r="AD694" s="38"/>
      <c r="AE694" s="38"/>
      <c r="AT694" s="19" t="s">
        <v>166</v>
      </c>
      <c r="AU694" s="19" t="s">
        <v>83</v>
      </c>
    </row>
    <row r="695" s="2" customFormat="1">
      <c r="A695" s="38"/>
      <c r="B695" s="39"/>
      <c r="C695" s="38"/>
      <c r="D695" s="193" t="s">
        <v>168</v>
      </c>
      <c r="E695" s="38"/>
      <c r="F695" s="198" t="s">
        <v>838</v>
      </c>
      <c r="G695" s="38"/>
      <c r="H695" s="38"/>
      <c r="I695" s="195"/>
      <c r="J695" s="38"/>
      <c r="K695" s="38"/>
      <c r="L695" s="39"/>
      <c r="M695" s="196"/>
      <c r="N695" s="197"/>
      <c r="O695" s="77"/>
      <c r="P695" s="77"/>
      <c r="Q695" s="77"/>
      <c r="R695" s="77"/>
      <c r="S695" s="77"/>
      <c r="T695" s="78"/>
      <c r="U695" s="38"/>
      <c r="V695" s="38"/>
      <c r="W695" s="38"/>
      <c r="X695" s="38"/>
      <c r="Y695" s="38"/>
      <c r="Z695" s="38"/>
      <c r="AA695" s="38"/>
      <c r="AB695" s="38"/>
      <c r="AC695" s="38"/>
      <c r="AD695" s="38"/>
      <c r="AE695" s="38"/>
      <c r="AT695" s="19" t="s">
        <v>168</v>
      </c>
      <c r="AU695" s="19" t="s">
        <v>83</v>
      </c>
    </row>
    <row r="696" s="14" customFormat="1">
      <c r="A696" s="14"/>
      <c r="B696" s="206"/>
      <c r="C696" s="14"/>
      <c r="D696" s="193" t="s">
        <v>170</v>
      </c>
      <c r="E696" s="14"/>
      <c r="F696" s="208" t="s">
        <v>839</v>
      </c>
      <c r="G696" s="14"/>
      <c r="H696" s="209">
        <v>0.002</v>
      </c>
      <c r="I696" s="210"/>
      <c r="J696" s="14"/>
      <c r="K696" s="14"/>
      <c r="L696" s="206"/>
      <c r="M696" s="211"/>
      <c r="N696" s="212"/>
      <c r="O696" s="212"/>
      <c r="P696" s="212"/>
      <c r="Q696" s="212"/>
      <c r="R696" s="212"/>
      <c r="S696" s="212"/>
      <c r="T696" s="213"/>
      <c r="U696" s="14"/>
      <c r="V696" s="14"/>
      <c r="W696" s="14"/>
      <c r="X696" s="14"/>
      <c r="Y696" s="14"/>
      <c r="Z696" s="14"/>
      <c r="AA696" s="14"/>
      <c r="AB696" s="14"/>
      <c r="AC696" s="14"/>
      <c r="AD696" s="14"/>
      <c r="AE696" s="14"/>
      <c r="AT696" s="207" t="s">
        <v>170</v>
      </c>
      <c r="AU696" s="207" t="s">
        <v>83</v>
      </c>
      <c r="AV696" s="14" t="s">
        <v>83</v>
      </c>
      <c r="AW696" s="14" t="s">
        <v>3</v>
      </c>
      <c r="AX696" s="14" t="s">
        <v>81</v>
      </c>
      <c r="AY696" s="207" t="s">
        <v>157</v>
      </c>
    </row>
    <row r="697" s="2" customFormat="1" ht="14.4" customHeight="1">
      <c r="A697" s="38"/>
      <c r="B697" s="179"/>
      <c r="C697" s="180" t="s">
        <v>840</v>
      </c>
      <c r="D697" s="180" t="s">
        <v>159</v>
      </c>
      <c r="E697" s="181" t="s">
        <v>841</v>
      </c>
      <c r="F697" s="182" t="s">
        <v>842</v>
      </c>
      <c r="G697" s="183" t="s">
        <v>162</v>
      </c>
      <c r="H697" s="184">
        <v>8</v>
      </c>
      <c r="I697" s="185"/>
      <c r="J697" s="186">
        <f>ROUND(I697*H697,2)</f>
        <v>0</v>
      </c>
      <c r="K697" s="182" t="s">
        <v>163</v>
      </c>
      <c r="L697" s="39"/>
      <c r="M697" s="187" t="s">
        <v>1</v>
      </c>
      <c r="N697" s="188" t="s">
        <v>40</v>
      </c>
      <c r="O697" s="77"/>
      <c r="P697" s="189">
        <f>O697*H697</f>
        <v>0</v>
      </c>
      <c r="Q697" s="189">
        <v>0</v>
      </c>
      <c r="R697" s="189">
        <f>Q697*H697</f>
        <v>0</v>
      </c>
      <c r="S697" s="189">
        <v>0.0040000000000000001</v>
      </c>
      <c r="T697" s="190">
        <f>S697*H697</f>
        <v>0.032000000000000001</v>
      </c>
      <c r="U697" s="38"/>
      <c r="V697" s="38"/>
      <c r="W697" s="38"/>
      <c r="X697" s="38"/>
      <c r="Y697" s="38"/>
      <c r="Z697" s="38"/>
      <c r="AA697" s="38"/>
      <c r="AB697" s="38"/>
      <c r="AC697" s="38"/>
      <c r="AD697" s="38"/>
      <c r="AE697" s="38"/>
      <c r="AR697" s="191" t="s">
        <v>275</v>
      </c>
      <c r="AT697" s="191" t="s">
        <v>159</v>
      </c>
      <c r="AU697" s="191" t="s">
        <v>83</v>
      </c>
      <c r="AY697" s="19" t="s">
        <v>157</v>
      </c>
      <c r="BE697" s="192">
        <f>IF(N697="základní",J697,0)</f>
        <v>0</v>
      </c>
      <c r="BF697" s="192">
        <f>IF(N697="snížená",J697,0)</f>
        <v>0</v>
      </c>
      <c r="BG697" s="192">
        <f>IF(N697="zákl. přenesená",J697,0)</f>
        <v>0</v>
      </c>
      <c r="BH697" s="192">
        <f>IF(N697="sníž. přenesená",J697,0)</f>
        <v>0</v>
      </c>
      <c r="BI697" s="192">
        <f>IF(N697="nulová",J697,0)</f>
        <v>0</v>
      </c>
      <c r="BJ697" s="19" t="s">
        <v>81</v>
      </c>
      <c r="BK697" s="192">
        <f>ROUND(I697*H697,2)</f>
        <v>0</v>
      </c>
      <c r="BL697" s="19" t="s">
        <v>275</v>
      </c>
      <c r="BM697" s="191" t="s">
        <v>843</v>
      </c>
    </row>
    <row r="698" s="2" customFormat="1">
      <c r="A698" s="38"/>
      <c r="B698" s="39"/>
      <c r="C698" s="38"/>
      <c r="D698" s="193" t="s">
        <v>166</v>
      </c>
      <c r="E698" s="38"/>
      <c r="F698" s="194" t="s">
        <v>844</v>
      </c>
      <c r="G698" s="38"/>
      <c r="H698" s="38"/>
      <c r="I698" s="195"/>
      <c r="J698" s="38"/>
      <c r="K698" s="38"/>
      <c r="L698" s="39"/>
      <c r="M698" s="196"/>
      <c r="N698" s="197"/>
      <c r="O698" s="77"/>
      <c r="P698" s="77"/>
      <c r="Q698" s="77"/>
      <c r="R698" s="77"/>
      <c r="S698" s="77"/>
      <c r="T698" s="78"/>
      <c r="U698" s="38"/>
      <c r="V698" s="38"/>
      <c r="W698" s="38"/>
      <c r="X698" s="38"/>
      <c r="Y698" s="38"/>
      <c r="Z698" s="38"/>
      <c r="AA698" s="38"/>
      <c r="AB698" s="38"/>
      <c r="AC698" s="38"/>
      <c r="AD698" s="38"/>
      <c r="AE698" s="38"/>
      <c r="AT698" s="19" t="s">
        <v>166</v>
      </c>
      <c r="AU698" s="19" t="s">
        <v>83</v>
      </c>
    </row>
    <row r="699" s="2" customFormat="1">
      <c r="A699" s="38"/>
      <c r="B699" s="39"/>
      <c r="C699" s="38"/>
      <c r="D699" s="193" t="s">
        <v>168</v>
      </c>
      <c r="E699" s="38"/>
      <c r="F699" s="198" t="s">
        <v>169</v>
      </c>
      <c r="G699" s="38"/>
      <c r="H699" s="38"/>
      <c r="I699" s="195"/>
      <c r="J699" s="38"/>
      <c r="K699" s="38"/>
      <c r="L699" s="39"/>
      <c r="M699" s="196"/>
      <c r="N699" s="197"/>
      <c r="O699" s="77"/>
      <c r="P699" s="77"/>
      <c r="Q699" s="77"/>
      <c r="R699" s="77"/>
      <c r="S699" s="77"/>
      <c r="T699" s="78"/>
      <c r="U699" s="38"/>
      <c r="V699" s="38"/>
      <c r="W699" s="38"/>
      <c r="X699" s="38"/>
      <c r="Y699" s="38"/>
      <c r="Z699" s="38"/>
      <c r="AA699" s="38"/>
      <c r="AB699" s="38"/>
      <c r="AC699" s="38"/>
      <c r="AD699" s="38"/>
      <c r="AE699" s="38"/>
      <c r="AT699" s="19" t="s">
        <v>168</v>
      </c>
      <c r="AU699" s="19" t="s">
        <v>83</v>
      </c>
    </row>
    <row r="700" s="14" customFormat="1">
      <c r="A700" s="14"/>
      <c r="B700" s="206"/>
      <c r="C700" s="14"/>
      <c r="D700" s="193" t="s">
        <v>170</v>
      </c>
      <c r="E700" s="207" t="s">
        <v>1</v>
      </c>
      <c r="F700" s="208" t="s">
        <v>198</v>
      </c>
      <c r="G700" s="14"/>
      <c r="H700" s="209">
        <v>8</v>
      </c>
      <c r="I700" s="210"/>
      <c r="J700" s="14"/>
      <c r="K700" s="14"/>
      <c r="L700" s="206"/>
      <c r="M700" s="211"/>
      <c r="N700" s="212"/>
      <c r="O700" s="212"/>
      <c r="P700" s="212"/>
      <c r="Q700" s="212"/>
      <c r="R700" s="212"/>
      <c r="S700" s="212"/>
      <c r="T700" s="213"/>
      <c r="U700" s="14"/>
      <c r="V700" s="14"/>
      <c r="W700" s="14"/>
      <c r="X700" s="14"/>
      <c r="Y700" s="14"/>
      <c r="Z700" s="14"/>
      <c r="AA700" s="14"/>
      <c r="AB700" s="14"/>
      <c r="AC700" s="14"/>
      <c r="AD700" s="14"/>
      <c r="AE700" s="14"/>
      <c r="AT700" s="207" t="s">
        <v>170</v>
      </c>
      <c r="AU700" s="207" t="s">
        <v>83</v>
      </c>
      <c r="AV700" s="14" t="s">
        <v>83</v>
      </c>
      <c r="AW700" s="14" t="s">
        <v>32</v>
      </c>
      <c r="AX700" s="14" t="s">
        <v>81</v>
      </c>
      <c r="AY700" s="207" t="s">
        <v>157</v>
      </c>
    </row>
    <row r="701" s="2" customFormat="1" ht="24.15" customHeight="1">
      <c r="A701" s="38"/>
      <c r="B701" s="179"/>
      <c r="C701" s="180" t="s">
        <v>845</v>
      </c>
      <c r="D701" s="180" t="s">
        <v>159</v>
      </c>
      <c r="E701" s="181" t="s">
        <v>846</v>
      </c>
      <c r="F701" s="182" t="s">
        <v>847</v>
      </c>
      <c r="G701" s="183" t="s">
        <v>162</v>
      </c>
      <c r="H701" s="184">
        <v>8</v>
      </c>
      <c r="I701" s="185"/>
      <c r="J701" s="186">
        <f>ROUND(I701*H701,2)</f>
        <v>0</v>
      </c>
      <c r="K701" s="182" t="s">
        <v>163</v>
      </c>
      <c r="L701" s="39"/>
      <c r="M701" s="187" t="s">
        <v>1</v>
      </c>
      <c r="N701" s="188" t="s">
        <v>40</v>
      </c>
      <c r="O701" s="77"/>
      <c r="P701" s="189">
        <f>O701*H701</f>
        <v>0</v>
      </c>
      <c r="Q701" s="189">
        <v>0.00040000000000000002</v>
      </c>
      <c r="R701" s="189">
        <f>Q701*H701</f>
        <v>0.0032000000000000002</v>
      </c>
      <c r="S701" s="189">
        <v>0</v>
      </c>
      <c r="T701" s="190">
        <f>S701*H701</f>
        <v>0</v>
      </c>
      <c r="U701" s="38"/>
      <c r="V701" s="38"/>
      <c r="W701" s="38"/>
      <c r="X701" s="38"/>
      <c r="Y701" s="38"/>
      <c r="Z701" s="38"/>
      <c r="AA701" s="38"/>
      <c r="AB701" s="38"/>
      <c r="AC701" s="38"/>
      <c r="AD701" s="38"/>
      <c r="AE701" s="38"/>
      <c r="AR701" s="191" t="s">
        <v>275</v>
      </c>
      <c r="AT701" s="191" t="s">
        <v>159</v>
      </c>
      <c r="AU701" s="191" t="s">
        <v>83</v>
      </c>
      <c r="AY701" s="19" t="s">
        <v>157</v>
      </c>
      <c r="BE701" s="192">
        <f>IF(N701="základní",J701,0)</f>
        <v>0</v>
      </c>
      <c r="BF701" s="192">
        <f>IF(N701="snížená",J701,0)</f>
        <v>0</v>
      </c>
      <c r="BG701" s="192">
        <f>IF(N701="zákl. přenesená",J701,0)</f>
        <v>0</v>
      </c>
      <c r="BH701" s="192">
        <f>IF(N701="sníž. přenesená",J701,0)</f>
        <v>0</v>
      </c>
      <c r="BI701" s="192">
        <f>IF(N701="nulová",J701,0)</f>
        <v>0</v>
      </c>
      <c r="BJ701" s="19" t="s">
        <v>81</v>
      </c>
      <c r="BK701" s="192">
        <f>ROUND(I701*H701,2)</f>
        <v>0</v>
      </c>
      <c r="BL701" s="19" t="s">
        <v>275</v>
      </c>
      <c r="BM701" s="191" t="s">
        <v>848</v>
      </c>
    </row>
    <row r="702" s="2" customFormat="1">
      <c r="A702" s="38"/>
      <c r="B702" s="39"/>
      <c r="C702" s="38"/>
      <c r="D702" s="193" t="s">
        <v>166</v>
      </c>
      <c r="E702" s="38"/>
      <c r="F702" s="194" t="s">
        <v>849</v>
      </c>
      <c r="G702" s="38"/>
      <c r="H702" s="38"/>
      <c r="I702" s="195"/>
      <c r="J702" s="38"/>
      <c r="K702" s="38"/>
      <c r="L702" s="39"/>
      <c r="M702" s="196"/>
      <c r="N702" s="197"/>
      <c r="O702" s="77"/>
      <c r="P702" s="77"/>
      <c r="Q702" s="77"/>
      <c r="R702" s="77"/>
      <c r="S702" s="77"/>
      <c r="T702" s="78"/>
      <c r="U702" s="38"/>
      <c r="V702" s="38"/>
      <c r="W702" s="38"/>
      <c r="X702" s="38"/>
      <c r="Y702" s="38"/>
      <c r="Z702" s="38"/>
      <c r="AA702" s="38"/>
      <c r="AB702" s="38"/>
      <c r="AC702" s="38"/>
      <c r="AD702" s="38"/>
      <c r="AE702" s="38"/>
      <c r="AT702" s="19" t="s">
        <v>166</v>
      </c>
      <c r="AU702" s="19" t="s">
        <v>83</v>
      </c>
    </row>
    <row r="703" s="2" customFormat="1" ht="37.8" customHeight="1">
      <c r="A703" s="38"/>
      <c r="B703" s="179"/>
      <c r="C703" s="214" t="s">
        <v>850</v>
      </c>
      <c r="D703" s="214" t="s">
        <v>194</v>
      </c>
      <c r="E703" s="215" t="s">
        <v>851</v>
      </c>
      <c r="F703" s="216" t="s">
        <v>852</v>
      </c>
      <c r="G703" s="217" t="s">
        <v>162</v>
      </c>
      <c r="H703" s="218">
        <v>9.1999999999999993</v>
      </c>
      <c r="I703" s="219"/>
      <c r="J703" s="220">
        <f>ROUND(I703*H703,2)</f>
        <v>0</v>
      </c>
      <c r="K703" s="216" t="s">
        <v>1</v>
      </c>
      <c r="L703" s="221"/>
      <c r="M703" s="222" t="s">
        <v>1</v>
      </c>
      <c r="N703" s="223" t="s">
        <v>40</v>
      </c>
      <c r="O703" s="77"/>
      <c r="P703" s="189">
        <f>O703*H703</f>
        <v>0</v>
      </c>
      <c r="Q703" s="189">
        <v>0.001</v>
      </c>
      <c r="R703" s="189">
        <f>Q703*H703</f>
        <v>0.0091999999999999998</v>
      </c>
      <c r="S703" s="189">
        <v>0</v>
      </c>
      <c r="T703" s="190">
        <f>S703*H703</f>
        <v>0</v>
      </c>
      <c r="U703" s="38"/>
      <c r="V703" s="38"/>
      <c r="W703" s="38"/>
      <c r="X703" s="38"/>
      <c r="Y703" s="38"/>
      <c r="Z703" s="38"/>
      <c r="AA703" s="38"/>
      <c r="AB703" s="38"/>
      <c r="AC703" s="38"/>
      <c r="AD703" s="38"/>
      <c r="AE703" s="38"/>
      <c r="AR703" s="191" t="s">
        <v>391</v>
      </c>
      <c r="AT703" s="191" t="s">
        <v>194</v>
      </c>
      <c r="AU703" s="191" t="s">
        <v>83</v>
      </c>
      <c r="AY703" s="19" t="s">
        <v>157</v>
      </c>
      <c r="BE703" s="192">
        <f>IF(N703="základní",J703,0)</f>
        <v>0</v>
      </c>
      <c r="BF703" s="192">
        <f>IF(N703="snížená",J703,0)</f>
        <v>0</v>
      </c>
      <c r="BG703" s="192">
        <f>IF(N703="zákl. přenesená",J703,0)</f>
        <v>0</v>
      </c>
      <c r="BH703" s="192">
        <f>IF(N703="sníž. přenesená",J703,0)</f>
        <v>0</v>
      </c>
      <c r="BI703" s="192">
        <f>IF(N703="nulová",J703,0)</f>
        <v>0</v>
      </c>
      <c r="BJ703" s="19" t="s">
        <v>81</v>
      </c>
      <c r="BK703" s="192">
        <f>ROUND(I703*H703,2)</f>
        <v>0</v>
      </c>
      <c r="BL703" s="19" t="s">
        <v>275</v>
      </c>
      <c r="BM703" s="191" t="s">
        <v>853</v>
      </c>
    </row>
    <row r="704" s="2" customFormat="1">
      <c r="A704" s="38"/>
      <c r="B704" s="39"/>
      <c r="C704" s="38"/>
      <c r="D704" s="193" t="s">
        <v>166</v>
      </c>
      <c r="E704" s="38"/>
      <c r="F704" s="194" t="s">
        <v>852</v>
      </c>
      <c r="G704" s="38"/>
      <c r="H704" s="38"/>
      <c r="I704" s="195"/>
      <c r="J704" s="38"/>
      <c r="K704" s="38"/>
      <c r="L704" s="39"/>
      <c r="M704" s="196"/>
      <c r="N704" s="197"/>
      <c r="O704" s="77"/>
      <c r="P704" s="77"/>
      <c r="Q704" s="77"/>
      <c r="R704" s="77"/>
      <c r="S704" s="77"/>
      <c r="T704" s="78"/>
      <c r="U704" s="38"/>
      <c r="V704" s="38"/>
      <c r="W704" s="38"/>
      <c r="X704" s="38"/>
      <c r="Y704" s="38"/>
      <c r="Z704" s="38"/>
      <c r="AA704" s="38"/>
      <c r="AB704" s="38"/>
      <c r="AC704" s="38"/>
      <c r="AD704" s="38"/>
      <c r="AE704" s="38"/>
      <c r="AT704" s="19" t="s">
        <v>166</v>
      </c>
      <c r="AU704" s="19" t="s">
        <v>83</v>
      </c>
    </row>
    <row r="705" s="14" customFormat="1">
      <c r="A705" s="14"/>
      <c r="B705" s="206"/>
      <c r="C705" s="14"/>
      <c r="D705" s="193" t="s">
        <v>170</v>
      </c>
      <c r="E705" s="14"/>
      <c r="F705" s="208" t="s">
        <v>854</v>
      </c>
      <c r="G705" s="14"/>
      <c r="H705" s="209">
        <v>9.1999999999999993</v>
      </c>
      <c r="I705" s="210"/>
      <c r="J705" s="14"/>
      <c r="K705" s="14"/>
      <c r="L705" s="206"/>
      <c r="M705" s="211"/>
      <c r="N705" s="212"/>
      <c r="O705" s="212"/>
      <c r="P705" s="212"/>
      <c r="Q705" s="212"/>
      <c r="R705" s="212"/>
      <c r="S705" s="212"/>
      <c r="T705" s="213"/>
      <c r="U705" s="14"/>
      <c r="V705" s="14"/>
      <c r="W705" s="14"/>
      <c r="X705" s="14"/>
      <c r="Y705" s="14"/>
      <c r="Z705" s="14"/>
      <c r="AA705" s="14"/>
      <c r="AB705" s="14"/>
      <c r="AC705" s="14"/>
      <c r="AD705" s="14"/>
      <c r="AE705" s="14"/>
      <c r="AT705" s="207" t="s">
        <v>170</v>
      </c>
      <c r="AU705" s="207" t="s">
        <v>83</v>
      </c>
      <c r="AV705" s="14" t="s">
        <v>83</v>
      </c>
      <c r="AW705" s="14" t="s">
        <v>3</v>
      </c>
      <c r="AX705" s="14" t="s">
        <v>81</v>
      </c>
      <c r="AY705" s="207" t="s">
        <v>157</v>
      </c>
    </row>
    <row r="706" s="2" customFormat="1" ht="24.15" customHeight="1">
      <c r="A706" s="38"/>
      <c r="B706" s="179"/>
      <c r="C706" s="180" t="s">
        <v>855</v>
      </c>
      <c r="D706" s="180" t="s">
        <v>159</v>
      </c>
      <c r="E706" s="181" t="s">
        <v>856</v>
      </c>
      <c r="F706" s="182" t="s">
        <v>857</v>
      </c>
      <c r="G706" s="183" t="s">
        <v>162</v>
      </c>
      <c r="H706" s="184">
        <v>26.640000000000001</v>
      </c>
      <c r="I706" s="185"/>
      <c r="J706" s="186">
        <f>ROUND(I706*H706,2)</f>
        <v>0</v>
      </c>
      <c r="K706" s="182" t="s">
        <v>163</v>
      </c>
      <c r="L706" s="39"/>
      <c r="M706" s="187" t="s">
        <v>1</v>
      </c>
      <c r="N706" s="188" t="s">
        <v>40</v>
      </c>
      <c r="O706" s="77"/>
      <c r="P706" s="189">
        <f>O706*H706</f>
        <v>0</v>
      </c>
      <c r="Q706" s="189">
        <v>0.00040000000000000002</v>
      </c>
      <c r="R706" s="189">
        <f>Q706*H706</f>
        <v>0.010656000000000001</v>
      </c>
      <c r="S706" s="189">
        <v>0</v>
      </c>
      <c r="T706" s="190">
        <f>S706*H706</f>
        <v>0</v>
      </c>
      <c r="U706" s="38"/>
      <c r="V706" s="38"/>
      <c r="W706" s="38"/>
      <c r="X706" s="38"/>
      <c r="Y706" s="38"/>
      <c r="Z706" s="38"/>
      <c r="AA706" s="38"/>
      <c r="AB706" s="38"/>
      <c r="AC706" s="38"/>
      <c r="AD706" s="38"/>
      <c r="AE706" s="38"/>
      <c r="AR706" s="191" t="s">
        <v>275</v>
      </c>
      <c r="AT706" s="191" t="s">
        <v>159</v>
      </c>
      <c r="AU706" s="191" t="s">
        <v>83</v>
      </c>
      <c r="AY706" s="19" t="s">
        <v>157</v>
      </c>
      <c r="BE706" s="192">
        <f>IF(N706="základní",J706,0)</f>
        <v>0</v>
      </c>
      <c r="BF706" s="192">
        <f>IF(N706="snížená",J706,0)</f>
        <v>0</v>
      </c>
      <c r="BG706" s="192">
        <f>IF(N706="zákl. přenesená",J706,0)</f>
        <v>0</v>
      </c>
      <c r="BH706" s="192">
        <f>IF(N706="sníž. přenesená",J706,0)</f>
        <v>0</v>
      </c>
      <c r="BI706" s="192">
        <f>IF(N706="nulová",J706,0)</f>
        <v>0</v>
      </c>
      <c r="BJ706" s="19" t="s">
        <v>81</v>
      </c>
      <c r="BK706" s="192">
        <f>ROUND(I706*H706,2)</f>
        <v>0</v>
      </c>
      <c r="BL706" s="19" t="s">
        <v>275</v>
      </c>
      <c r="BM706" s="191" t="s">
        <v>858</v>
      </c>
    </row>
    <row r="707" s="2" customFormat="1">
      <c r="A707" s="38"/>
      <c r="B707" s="39"/>
      <c r="C707" s="38"/>
      <c r="D707" s="193" t="s">
        <v>166</v>
      </c>
      <c r="E707" s="38"/>
      <c r="F707" s="194" t="s">
        <v>859</v>
      </c>
      <c r="G707" s="38"/>
      <c r="H707" s="38"/>
      <c r="I707" s="195"/>
      <c r="J707" s="38"/>
      <c r="K707" s="38"/>
      <c r="L707" s="39"/>
      <c r="M707" s="196"/>
      <c r="N707" s="197"/>
      <c r="O707" s="77"/>
      <c r="P707" s="77"/>
      <c r="Q707" s="77"/>
      <c r="R707" s="77"/>
      <c r="S707" s="77"/>
      <c r="T707" s="78"/>
      <c r="U707" s="38"/>
      <c r="V707" s="38"/>
      <c r="W707" s="38"/>
      <c r="X707" s="38"/>
      <c r="Y707" s="38"/>
      <c r="Z707" s="38"/>
      <c r="AA707" s="38"/>
      <c r="AB707" s="38"/>
      <c r="AC707" s="38"/>
      <c r="AD707" s="38"/>
      <c r="AE707" s="38"/>
      <c r="AT707" s="19" t="s">
        <v>166</v>
      </c>
      <c r="AU707" s="19" t="s">
        <v>83</v>
      </c>
    </row>
    <row r="708" s="2" customFormat="1">
      <c r="A708" s="38"/>
      <c r="B708" s="39"/>
      <c r="C708" s="38"/>
      <c r="D708" s="193" t="s">
        <v>168</v>
      </c>
      <c r="E708" s="38"/>
      <c r="F708" s="198" t="s">
        <v>169</v>
      </c>
      <c r="G708" s="38"/>
      <c r="H708" s="38"/>
      <c r="I708" s="195"/>
      <c r="J708" s="38"/>
      <c r="K708" s="38"/>
      <c r="L708" s="39"/>
      <c r="M708" s="196"/>
      <c r="N708" s="197"/>
      <c r="O708" s="77"/>
      <c r="P708" s="77"/>
      <c r="Q708" s="77"/>
      <c r="R708" s="77"/>
      <c r="S708" s="77"/>
      <c r="T708" s="78"/>
      <c r="U708" s="38"/>
      <c r="V708" s="38"/>
      <c r="W708" s="38"/>
      <c r="X708" s="38"/>
      <c r="Y708" s="38"/>
      <c r="Z708" s="38"/>
      <c r="AA708" s="38"/>
      <c r="AB708" s="38"/>
      <c r="AC708" s="38"/>
      <c r="AD708" s="38"/>
      <c r="AE708" s="38"/>
      <c r="AT708" s="19" t="s">
        <v>168</v>
      </c>
      <c r="AU708" s="19" t="s">
        <v>83</v>
      </c>
    </row>
    <row r="709" s="13" customFormat="1">
      <c r="A709" s="13"/>
      <c r="B709" s="199"/>
      <c r="C709" s="13"/>
      <c r="D709" s="193" t="s">
        <v>170</v>
      </c>
      <c r="E709" s="200" t="s">
        <v>1</v>
      </c>
      <c r="F709" s="201" t="s">
        <v>860</v>
      </c>
      <c r="G709" s="13"/>
      <c r="H709" s="200" t="s">
        <v>1</v>
      </c>
      <c r="I709" s="202"/>
      <c r="J709" s="13"/>
      <c r="K709" s="13"/>
      <c r="L709" s="199"/>
      <c r="M709" s="203"/>
      <c r="N709" s="204"/>
      <c r="O709" s="204"/>
      <c r="P709" s="204"/>
      <c r="Q709" s="204"/>
      <c r="R709" s="204"/>
      <c r="S709" s="204"/>
      <c r="T709" s="205"/>
      <c r="U709" s="13"/>
      <c r="V709" s="13"/>
      <c r="W709" s="13"/>
      <c r="X709" s="13"/>
      <c r="Y709" s="13"/>
      <c r="Z709" s="13"/>
      <c r="AA709" s="13"/>
      <c r="AB709" s="13"/>
      <c r="AC709" s="13"/>
      <c r="AD709" s="13"/>
      <c r="AE709" s="13"/>
      <c r="AT709" s="200" t="s">
        <v>170</v>
      </c>
      <c r="AU709" s="200" t="s">
        <v>83</v>
      </c>
      <c r="AV709" s="13" t="s">
        <v>81</v>
      </c>
      <c r="AW709" s="13" t="s">
        <v>32</v>
      </c>
      <c r="AX709" s="13" t="s">
        <v>75</v>
      </c>
      <c r="AY709" s="200" t="s">
        <v>157</v>
      </c>
    </row>
    <row r="710" s="14" customFormat="1">
      <c r="A710" s="14"/>
      <c r="B710" s="206"/>
      <c r="C710" s="14"/>
      <c r="D710" s="193" t="s">
        <v>170</v>
      </c>
      <c r="E710" s="207" t="s">
        <v>1</v>
      </c>
      <c r="F710" s="208" t="s">
        <v>488</v>
      </c>
      <c r="G710" s="14"/>
      <c r="H710" s="209">
        <v>26.640000000000001</v>
      </c>
      <c r="I710" s="210"/>
      <c r="J710" s="14"/>
      <c r="K710" s="14"/>
      <c r="L710" s="206"/>
      <c r="M710" s="211"/>
      <c r="N710" s="212"/>
      <c r="O710" s="212"/>
      <c r="P710" s="212"/>
      <c r="Q710" s="212"/>
      <c r="R710" s="212"/>
      <c r="S710" s="212"/>
      <c r="T710" s="213"/>
      <c r="U710" s="14"/>
      <c r="V710" s="14"/>
      <c r="W710" s="14"/>
      <c r="X710" s="14"/>
      <c r="Y710" s="14"/>
      <c r="Z710" s="14"/>
      <c r="AA710" s="14"/>
      <c r="AB710" s="14"/>
      <c r="AC710" s="14"/>
      <c r="AD710" s="14"/>
      <c r="AE710" s="14"/>
      <c r="AT710" s="207" t="s">
        <v>170</v>
      </c>
      <c r="AU710" s="207" t="s">
        <v>83</v>
      </c>
      <c r="AV710" s="14" t="s">
        <v>83</v>
      </c>
      <c r="AW710" s="14" t="s">
        <v>32</v>
      </c>
      <c r="AX710" s="14" t="s">
        <v>81</v>
      </c>
      <c r="AY710" s="207" t="s">
        <v>157</v>
      </c>
    </row>
    <row r="711" s="2" customFormat="1" ht="24.15" customHeight="1">
      <c r="A711" s="38"/>
      <c r="B711" s="179"/>
      <c r="C711" s="214" t="s">
        <v>861</v>
      </c>
      <c r="D711" s="214" t="s">
        <v>194</v>
      </c>
      <c r="E711" s="215" t="s">
        <v>862</v>
      </c>
      <c r="F711" s="216" t="s">
        <v>863</v>
      </c>
      <c r="G711" s="217" t="s">
        <v>162</v>
      </c>
      <c r="H711" s="218">
        <v>31.968</v>
      </c>
      <c r="I711" s="219"/>
      <c r="J711" s="220">
        <f>ROUND(I711*H711,2)</f>
        <v>0</v>
      </c>
      <c r="K711" s="216" t="s">
        <v>163</v>
      </c>
      <c r="L711" s="221"/>
      <c r="M711" s="222" t="s">
        <v>1</v>
      </c>
      <c r="N711" s="223" t="s">
        <v>40</v>
      </c>
      <c r="O711" s="77"/>
      <c r="P711" s="189">
        <f>O711*H711</f>
        <v>0</v>
      </c>
      <c r="Q711" s="189">
        <v>0.001</v>
      </c>
      <c r="R711" s="189">
        <f>Q711*H711</f>
        <v>0.031968000000000003</v>
      </c>
      <c r="S711" s="189">
        <v>0</v>
      </c>
      <c r="T711" s="190">
        <f>S711*H711</f>
        <v>0</v>
      </c>
      <c r="U711" s="38"/>
      <c r="V711" s="38"/>
      <c r="W711" s="38"/>
      <c r="X711" s="38"/>
      <c r="Y711" s="38"/>
      <c r="Z711" s="38"/>
      <c r="AA711" s="38"/>
      <c r="AB711" s="38"/>
      <c r="AC711" s="38"/>
      <c r="AD711" s="38"/>
      <c r="AE711" s="38"/>
      <c r="AR711" s="191" t="s">
        <v>391</v>
      </c>
      <c r="AT711" s="191" t="s">
        <v>194</v>
      </c>
      <c r="AU711" s="191" t="s">
        <v>83</v>
      </c>
      <c r="AY711" s="19" t="s">
        <v>157</v>
      </c>
      <c r="BE711" s="192">
        <f>IF(N711="základní",J711,0)</f>
        <v>0</v>
      </c>
      <c r="BF711" s="192">
        <f>IF(N711="snížená",J711,0)</f>
        <v>0</v>
      </c>
      <c r="BG711" s="192">
        <f>IF(N711="zákl. přenesená",J711,0)</f>
        <v>0</v>
      </c>
      <c r="BH711" s="192">
        <f>IF(N711="sníž. přenesená",J711,0)</f>
        <v>0</v>
      </c>
      <c r="BI711" s="192">
        <f>IF(N711="nulová",J711,0)</f>
        <v>0</v>
      </c>
      <c r="BJ711" s="19" t="s">
        <v>81</v>
      </c>
      <c r="BK711" s="192">
        <f>ROUND(I711*H711,2)</f>
        <v>0</v>
      </c>
      <c r="BL711" s="19" t="s">
        <v>275</v>
      </c>
      <c r="BM711" s="191" t="s">
        <v>864</v>
      </c>
    </row>
    <row r="712" s="2" customFormat="1">
      <c r="A712" s="38"/>
      <c r="B712" s="39"/>
      <c r="C712" s="38"/>
      <c r="D712" s="193" t="s">
        <v>166</v>
      </c>
      <c r="E712" s="38"/>
      <c r="F712" s="194" t="s">
        <v>863</v>
      </c>
      <c r="G712" s="38"/>
      <c r="H712" s="38"/>
      <c r="I712" s="195"/>
      <c r="J712" s="38"/>
      <c r="K712" s="38"/>
      <c r="L712" s="39"/>
      <c r="M712" s="196"/>
      <c r="N712" s="197"/>
      <c r="O712" s="77"/>
      <c r="P712" s="77"/>
      <c r="Q712" s="77"/>
      <c r="R712" s="77"/>
      <c r="S712" s="77"/>
      <c r="T712" s="78"/>
      <c r="U712" s="38"/>
      <c r="V712" s="38"/>
      <c r="W712" s="38"/>
      <c r="X712" s="38"/>
      <c r="Y712" s="38"/>
      <c r="Z712" s="38"/>
      <c r="AA712" s="38"/>
      <c r="AB712" s="38"/>
      <c r="AC712" s="38"/>
      <c r="AD712" s="38"/>
      <c r="AE712" s="38"/>
      <c r="AT712" s="19" t="s">
        <v>166</v>
      </c>
      <c r="AU712" s="19" t="s">
        <v>83</v>
      </c>
    </row>
    <row r="713" s="14" customFormat="1">
      <c r="A713" s="14"/>
      <c r="B713" s="206"/>
      <c r="C713" s="14"/>
      <c r="D713" s="193" t="s">
        <v>170</v>
      </c>
      <c r="E713" s="14"/>
      <c r="F713" s="208" t="s">
        <v>865</v>
      </c>
      <c r="G713" s="14"/>
      <c r="H713" s="209">
        <v>31.968</v>
      </c>
      <c r="I713" s="210"/>
      <c r="J713" s="14"/>
      <c r="K713" s="14"/>
      <c r="L713" s="206"/>
      <c r="M713" s="211"/>
      <c r="N713" s="212"/>
      <c r="O713" s="212"/>
      <c r="P713" s="212"/>
      <c r="Q713" s="212"/>
      <c r="R713" s="212"/>
      <c r="S713" s="212"/>
      <c r="T713" s="213"/>
      <c r="U713" s="14"/>
      <c r="V713" s="14"/>
      <c r="W713" s="14"/>
      <c r="X713" s="14"/>
      <c r="Y713" s="14"/>
      <c r="Z713" s="14"/>
      <c r="AA713" s="14"/>
      <c r="AB713" s="14"/>
      <c r="AC713" s="14"/>
      <c r="AD713" s="14"/>
      <c r="AE713" s="14"/>
      <c r="AT713" s="207" t="s">
        <v>170</v>
      </c>
      <c r="AU713" s="207" t="s">
        <v>83</v>
      </c>
      <c r="AV713" s="14" t="s">
        <v>83</v>
      </c>
      <c r="AW713" s="14" t="s">
        <v>3</v>
      </c>
      <c r="AX713" s="14" t="s">
        <v>81</v>
      </c>
      <c r="AY713" s="207" t="s">
        <v>157</v>
      </c>
    </row>
    <row r="714" s="2" customFormat="1" ht="24.15" customHeight="1">
      <c r="A714" s="38"/>
      <c r="B714" s="179"/>
      <c r="C714" s="180" t="s">
        <v>866</v>
      </c>
      <c r="D714" s="180" t="s">
        <v>159</v>
      </c>
      <c r="E714" s="181" t="s">
        <v>867</v>
      </c>
      <c r="F714" s="182" t="s">
        <v>868</v>
      </c>
      <c r="G714" s="183" t="s">
        <v>162</v>
      </c>
      <c r="H714" s="184">
        <v>27.024000000000001</v>
      </c>
      <c r="I714" s="185"/>
      <c r="J714" s="186">
        <f>ROUND(I714*H714,2)</f>
        <v>0</v>
      </c>
      <c r="K714" s="182" t="s">
        <v>163</v>
      </c>
      <c r="L714" s="39"/>
      <c r="M714" s="187" t="s">
        <v>1</v>
      </c>
      <c r="N714" s="188" t="s">
        <v>40</v>
      </c>
      <c r="O714" s="77"/>
      <c r="P714" s="189">
        <f>O714*H714</f>
        <v>0</v>
      </c>
      <c r="Q714" s="189">
        <v>0.00068000000000000005</v>
      </c>
      <c r="R714" s="189">
        <f>Q714*H714</f>
        <v>0.018376320000000002</v>
      </c>
      <c r="S714" s="189">
        <v>0</v>
      </c>
      <c r="T714" s="190">
        <f>S714*H714</f>
        <v>0</v>
      </c>
      <c r="U714" s="38"/>
      <c r="V714" s="38"/>
      <c r="W714" s="38"/>
      <c r="X714" s="38"/>
      <c r="Y714" s="38"/>
      <c r="Z714" s="38"/>
      <c r="AA714" s="38"/>
      <c r="AB714" s="38"/>
      <c r="AC714" s="38"/>
      <c r="AD714" s="38"/>
      <c r="AE714" s="38"/>
      <c r="AR714" s="191" t="s">
        <v>275</v>
      </c>
      <c r="AT714" s="191" t="s">
        <v>159</v>
      </c>
      <c r="AU714" s="191" t="s">
        <v>83</v>
      </c>
      <c r="AY714" s="19" t="s">
        <v>157</v>
      </c>
      <c r="BE714" s="192">
        <f>IF(N714="základní",J714,0)</f>
        <v>0</v>
      </c>
      <c r="BF714" s="192">
        <f>IF(N714="snížená",J714,0)</f>
        <v>0</v>
      </c>
      <c r="BG714" s="192">
        <f>IF(N714="zákl. přenesená",J714,0)</f>
        <v>0</v>
      </c>
      <c r="BH714" s="192">
        <f>IF(N714="sníž. přenesená",J714,0)</f>
        <v>0</v>
      </c>
      <c r="BI714" s="192">
        <f>IF(N714="nulová",J714,0)</f>
        <v>0</v>
      </c>
      <c r="BJ714" s="19" t="s">
        <v>81</v>
      </c>
      <c r="BK714" s="192">
        <f>ROUND(I714*H714,2)</f>
        <v>0</v>
      </c>
      <c r="BL714" s="19" t="s">
        <v>275</v>
      </c>
      <c r="BM714" s="191" t="s">
        <v>869</v>
      </c>
    </row>
    <row r="715" s="2" customFormat="1">
      <c r="A715" s="38"/>
      <c r="B715" s="39"/>
      <c r="C715" s="38"/>
      <c r="D715" s="193" t="s">
        <v>166</v>
      </c>
      <c r="E715" s="38"/>
      <c r="F715" s="194" t="s">
        <v>870</v>
      </c>
      <c r="G715" s="38"/>
      <c r="H715" s="38"/>
      <c r="I715" s="195"/>
      <c r="J715" s="38"/>
      <c r="K715" s="38"/>
      <c r="L715" s="39"/>
      <c r="M715" s="196"/>
      <c r="N715" s="197"/>
      <c r="O715" s="77"/>
      <c r="P715" s="77"/>
      <c r="Q715" s="77"/>
      <c r="R715" s="77"/>
      <c r="S715" s="77"/>
      <c r="T715" s="78"/>
      <c r="U715" s="38"/>
      <c r="V715" s="38"/>
      <c r="W715" s="38"/>
      <c r="X715" s="38"/>
      <c r="Y715" s="38"/>
      <c r="Z715" s="38"/>
      <c r="AA715" s="38"/>
      <c r="AB715" s="38"/>
      <c r="AC715" s="38"/>
      <c r="AD715" s="38"/>
      <c r="AE715" s="38"/>
      <c r="AT715" s="19" t="s">
        <v>166</v>
      </c>
      <c r="AU715" s="19" t="s">
        <v>83</v>
      </c>
    </row>
    <row r="716" s="2" customFormat="1">
      <c r="A716" s="38"/>
      <c r="B716" s="39"/>
      <c r="C716" s="38"/>
      <c r="D716" s="193" t="s">
        <v>168</v>
      </c>
      <c r="E716" s="38"/>
      <c r="F716" s="198" t="s">
        <v>169</v>
      </c>
      <c r="G716" s="38"/>
      <c r="H716" s="38"/>
      <c r="I716" s="195"/>
      <c r="J716" s="38"/>
      <c r="K716" s="38"/>
      <c r="L716" s="39"/>
      <c r="M716" s="196"/>
      <c r="N716" s="197"/>
      <c r="O716" s="77"/>
      <c r="P716" s="77"/>
      <c r="Q716" s="77"/>
      <c r="R716" s="77"/>
      <c r="S716" s="77"/>
      <c r="T716" s="78"/>
      <c r="U716" s="38"/>
      <c r="V716" s="38"/>
      <c r="W716" s="38"/>
      <c r="X716" s="38"/>
      <c r="Y716" s="38"/>
      <c r="Z716" s="38"/>
      <c r="AA716" s="38"/>
      <c r="AB716" s="38"/>
      <c r="AC716" s="38"/>
      <c r="AD716" s="38"/>
      <c r="AE716" s="38"/>
      <c r="AT716" s="19" t="s">
        <v>168</v>
      </c>
      <c r="AU716" s="19" t="s">
        <v>83</v>
      </c>
    </row>
    <row r="717" s="13" customFormat="1">
      <c r="A717" s="13"/>
      <c r="B717" s="199"/>
      <c r="C717" s="13"/>
      <c r="D717" s="193" t="s">
        <v>170</v>
      </c>
      <c r="E717" s="200" t="s">
        <v>1</v>
      </c>
      <c r="F717" s="201" t="s">
        <v>412</v>
      </c>
      <c r="G717" s="13"/>
      <c r="H717" s="200" t="s">
        <v>1</v>
      </c>
      <c r="I717" s="202"/>
      <c r="J717" s="13"/>
      <c r="K717" s="13"/>
      <c r="L717" s="199"/>
      <c r="M717" s="203"/>
      <c r="N717" s="204"/>
      <c r="O717" s="204"/>
      <c r="P717" s="204"/>
      <c r="Q717" s="204"/>
      <c r="R717" s="204"/>
      <c r="S717" s="204"/>
      <c r="T717" s="205"/>
      <c r="U717" s="13"/>
      <c r="V717" s="13"/>
      <c r="W717" s="13"/>
      <c r="X717" s="13"/>
      <c r="Y717" s="13"/>
      <c r="Z717" s="13"/>
      <c r="AA717" s="13"/>
      <c r="AB717" s="13"/>
      <c r="AC717" s="13"/>
      <c r="AD717" s="13"/>
      <c r="AE717" s="13"/>
      <c r="AT717" s="200" t="s">
        <v>170</v>
      </c>
      <c r="AU717" s="200" t="s">
        <v>83</v>
      </c>
      <c r="AV717" s="13" t="s">
        <v>81</v>
      </c>
      <c r="AW717" s="13" t="s">
        <v>32</v>
      </c>
      <c r="AX717" s="13" t="s">
        <v>75</v>
      </c>
      <c r="AY717" s="200" t="s">
        <v>157</v>
      </c>
    </row>
    <row r="718" s="14" customFormat="1">
      <c r="A718" s="14"/>
      <c r="B718" s="206"/>
      <c r="C718" s="14"/>
      <c r="D718" s="193" t="s">
        <v>170</v>
      </c>
      <c r="E718" s="207" t="s">
        <v>1</v>
      </c>
      <c r="F718" s="208" t="s">
        <v>413</v>
      </c>
      <c r="G718" s="14"/>
      <c r="H718" s="209">
        <v>27.024000000000001</v>
      </c>
      <c r="I718" s="210"/>
      <c r="J718" s="14"/>
      <c r="K718" s="14"/>
      <c r="L718" s="206"/>
      <c r="M718" s="211"/>
      <c r="N718" s="212"/>
      <c r="O718" s="212"/>
      <c r="P718" s="212"/>
      <c r="Q718" s="212"/>
      <c r="R718" s="212"/>
      <c r="S718" s="212"/>
      <c r="T718" s="213"/>
      <c r="U718" s="14"/>
      <c r="V718" s="14"/>
      <c r="W718" s="14"/>
      <c r="X718" s="14"/>
      <c r="Y718" s="14"/>
      <c r="Z718" s="14"/>
      <c r="AA718" s="14"/>
      <c r="AB718" s="14"/>
      <c r="AC718" s="14"/>
      <c r="AD718" s="14"/>
      <c r="AE718" s="14"/>
      <c r="AT718" s="207" t="s">
        <v>170</v>
      </c>
      <c r="AU718" s="207" t="s">
        <v>83</v>
      </c>
      <c r="AV718" s="14" t="s">
        <v>83</v>
      </c>
      <c r="AW718" s="14" t="s">
        <v>32</v>
      </c>
      <c r="AX718" s="14" t="s">
        <v>81</v>
      </c>
      <c r="AY718" s="207" t="s">
        <v>157</v>
      </c>
    </row>
    <row r="719" s="2" customFormat="1" ht="24.15" customHeight="1">
      <c r="A719" s="38"/>
      <c r="B719" s="179"/>
      <c r="C719" s="180" t="s">
        <v>871</v>
      </c>
      <c r="D719" s="180" t="s">
        <v>159</v>
      </c>
      <c r="E719" s="181" t="s">
        <v>872</v>
      </c>
      <c r="F719" s="182" t="s">
        <v>873</v>
      </c>
      <c r="G719" s="183" t="s">
        <v>261</v>
      </c>
      <c r="H719" s="184">
        <v>45.039999999999999</v>
      </c>
      <c r="I719" s="185"/>
      <c r="J719" s="186">
        <f>ROUND(I719*H719,2)</f>
        <v>0</v>
      </c>
      <c r="K719" s="182" t="s">
        <v>163</v>
      </c>
      <c r="L719" s="39"/>
      <c r="M719" s="187" t="s">
        <v>1</v>
      </c>
      <c r="N719" s="188" t="s">
        <v>40</v>
      </c>
      <c r="O719" s="77"/>
      <c r="P719" s="189">
        <f>O719*H719</f>
        <v>0</v>
      </c>
      <c r="Q719" s="189">
        <v>0.00025999999999999998</v>
      </c>
      <c r="R719" s="189">
        <f>Q719*H719</f>
        <v>0.011710399999999999</v>
      </c>
      <c r="S719" s="189">
        <v>0</v>
      </c>
      <c r="T719" s="190">
        <f>S719*H719</f>
        <v>0</v>
      </c>
      <c r="U719" s="38"/>
      <c r="V719" s="38"/>
      <c r="W719" s="38"/>
      <c r="X719" s="38"/>
      <c r="Y719" s="38"/>
      <c r="Z719" s="38"/>
      <c r="AA719" s="38"/>
      <c r="AB719" s="38"/>
      <c r="AC719" s="38"/>
      <c r="AD719" s="38"/>
      <c r="AE719" s="38"/>
      <c r="AR719" s="191" t="s">
        <v>275</v>
      </c>
      <c r="AT719" s="191" t="s">
        <v>159</v>
      </c>
      <c r="AU719" s="191" t="s">
        <v>83</v>
      </c>
      <c r="AY719" s="19" t="s">
        <v>157</v>
      </c>
      <c r="BE719" s="192">
        <f>IF(N719="základní",J719,0)</f>
        <v>0</v>
      </c>
      <c r="BF719" s="192">
        <f>IF(N719="snížená",J719,0)</f>
        <v>0</v>
      </c>
      <c r="BG719" s="192">
        <f>IF(N719="zákl. přenesená",J719,0)</f>
        <v>0</v>
      </c>
      <c r="BH719" s="192">
        <f>IF(N719="sníž. přenesená",J719,0)</f>
        <v>0</v>
      </c>
      <c r="BI719" s="192">
        <f>IF(N719="nulová",J719,0)</f>
        <v>0</v>
      </c>
      <c r="BJ719" s="19" t="s">
        <v>81</v>
      </c>
      <c r="BK719" s="192">
        <f>ROUND(I719*H719,2)</f>
        <v>0</v>
      </c>
      <c r="BL719" s="19" t="s">
        <v>275</v>
      </c>
      <c r="BM719" s="191" t="s">
        <v>874</v>
      </c>
    </row>
    <row r="720" s="2" customFormat="1">
      <c r="A720" s="38"/>
      <c r="B720" s="39"/>
      <c r="C720" s="38"/>
      <c r="D720" s="193" t="s">
        <v>166</v>
      </c>
      <c r="E720" s="38"/>
      <c r="F720" s="194" t="s">
        <v>875</v>
      </c>
      <c r="G720" s="38"/>
      <c r="H720" s="38"/>
      <c r="I720" s="195"/>
      <c r="J720" s="38"/>
      <c r="K720" s="38"/>
      <c r="L720" s="39"/>
      <c r="M720" s="196"/>
      <c r="N720" s="197"/>
      <c r="O720" s="77"/>
      <c r="P720" s="77"/>
      <c r="Q720" s="77"/>
      <c r="R720" s="77"/>
      <c r="S720" s="77"/>
      <c r="T720" s="78"/>
      <c r="U720" s="38"/>
      <c r="V720" s="38"/>
      <c r="W720" s="38"/>
      <c r="X720" s="38"/>
      <c r="Y720" s="38"/>
      <c r="Z720" s="38"/>
      <c r="AA720" s="38"/>
      <c r="AB720" s="38"/>
      <c r="AC720" s="38"/>
      <c r="AD720" s="38"/>
      <c r="AE720" s="38"/>
      <c r="AT720" s="19" t="s">
        <v>166</v>
      </c>
      <c r="AU720" s="19" t="s">
        <v>83</v>
      </c>
    </row>
    <row r="721" s="2" customFormat="1">
      <c r="A721" s="38"/>
      <c r="B721" s="39"/>
      <c r="C721" s="38"/>
      <c r="D721" s="193" t="s">
        <v>168</v>
      </c>
      <c r="E721" s="38"/>
      <c r="F721" s="198" t="s">
        <v>169</v>
      </c>
      <c r="G721" s="38"/>
      <c r="H721" s="38"/>
      <c r="I721" s="195"/>
      <c r="J721" s="38"/>
      <c r="K721" s="38"/>
      <c r="L721" s="39"/>
      <c r="M721" s="196"/>
      <c r="N721" s="197"/>
      <c r="O721" s="77"/>
      <c r="P721" s="77"/>
      <c r="Q721" s="77"/>
      <c r="R721" s="77"/>
      <c r="S721" s="77"/>
      <c r="T721" s="78"/>
      <c r="U721" s="38"/>
      <c r="V721" s="38"/>
      <c r="W721" s="38"/>
      <c r="X721" s="38"/>
      <c r="Y721" s="38"/>
      <c r="Z721" s="38"/>
      <c r="AA721" s="38"/>
      <c r="AB721" s="38"/>
      <c r="AC721" s="38"/>
      <c r="AD721" s="38"/>
      <c r="AE721" s="38"/>
      <c r="AT721" s="19" t="s">
        <v>168</v>
      </c>
      <c r="AU721" s="19" t="s">
        <v>83</v>
      </c>
    </row>
    <row r="722" s="13" customFormat="1">
      <c r="A722" s="13"/>
      <c r="B722" s="199"/>
      <c r="C722" s="13"/>
      <c r="D722" s="193" t="s">
        <v>170</v>
      </c>
      <c r="E722" s="200" t="s">
        <v>1</v>
      </c>
      <c r="F722" s="201" t="s">
        <v>412</v>
      </c>
      <c r="G722" s="13"/>
      <c r="H722" s="200" t="s">
        <v>1</v>
      </c>
      <c r="I722" s="202"/>
      <c r="J722" s="13"/>
      <c r="K722" s="13"/>
      <c r="L722" s="199"/>
      <c r="M722" s="203"/>
      <c r="N722" s="204"/>
      <c r="O722" s="204"/>
      <c r="P722" s="204"/>
      <c r="Q722" s="204"/>
      <c r="R722" s="204"/>
      <c r="S722" s="204"/>
      <c r="T722" s="205"/>
      <c r="U722" s="13"/>
      <c r="V722" s="13"/>
      <c r="W722" s="13"/>
      <c r="X722" s="13"/>
      <c r="Y722" s="13"/>
      <c r="Z722" s="13"/>
      <c r="AA722" s="13"/>
      <c r="AB722" s="13"/>
      <c r="AC722" s="13"/>
      <c r="AD722" s="13"/>
      <c r="AE722" s="13"/>
      <c r="AT722" s="200" t="s">
        <v>170</v>
      </c>
      <c r="AU722" s="200" t="s">
        <v>83</v>
      </c>
      <c r="AV722" s="13" t="s">
        <v>81</v>
      </c>
      <c r="AW722" s="13" t="s">
        <v>32</v>
      </c>
      <c r="AX722" s="13" t="s">
        <v>75</v>
      </c>
      <c r="AY722" s="200" t="s">
        <v>157</v>
      </c>
    </row>
    <row r="723" s="14" customFormat="1">
      <c r="A723" s="14"/>
      <c r="B723" s="206"/>
      <c r="C723" s="14"/>
      <c r="D723" s="193" t="s">
        <v>170</v>
      </c>
      <c r="E723" s="207" t="s">
        <v>1</v>
      </c>
      <c r="F723" s="208" t="s">
        <v>876</v>
      </c>
      <c r="G723" s="14"/>
      <c r="H723" s="209">
        <v>45.039999999999999</v>
      </c>
      <c r="I723" s="210"/>
      <c r="J723" s="14"/>
      <c r="K723" s="14"/>
      <c r="L723" s="206"/>
      <c r="M723" s="211"/>
      <c r="N723" s="212"/>
      <c r="O723" s="212"/>
      <c r="P723" s="212"/>
      <c r="Q723" s="212"/>
      <c r="R723" s="212"/>
      <c r="S723" s="212"/>
      <c r="T723" s="213"/>
      <c r="U723" s="14"/>
      <c r="V723" s="14"/>
      <c r="W723" s="14"/>
      <c r="X723" s="14"/>
      <c r="Y723" s="14"/>
      <c r="Z723" s="14"/>
      <c r="AA723" s="14"/>
      <c r="AB723" s="14"/>
      <c r="AC723" s="14"/>
      <c r="AD723" s="14"/>
      <c r="AE723" s="14"/>
      <c r="AT723" s="207" t="s">
        <v>170</v>
      </c>
      <c r="AU723" s="207" t="s">
        <v>83</v>
      </c>
      <c r="AV723" s="14" t="s">
        <v>83</v>
      </c>
      <c r="AW723" s="14" t="s">
        <v>32</v>
      </c>
      <c r="AX723" s="14" t="s">
        <v>81</v>
      </c>
      <c r="AY723" s="207" t="s">
        <v>157</v>
      </c>
    </row>
    <row r="724" s="2" customFormat="1" ht="24.15" customHeight="1">
      <c r="A724" s="38"/>
      <c r="B724" s="179"/>
      <c r="C724" s="180" t="s">
        <v>877</v>
      </c>
      <c r="D724" s="180" t="s">
        <v>159</v>
      </c>
      <c r="E724" s="181" t="s">
        <v>878</v>
      </c>
      <c r="F724" s="182" t="s">
        <v>879</v>
      </c>
      <c r="G724" s="183" t="s">
        <v>880</v>
      </c>
      <c r="H724" s="240"/>
      <c r="I724" s="185"/>
      <c r="J724" s="186">
        <f>ROUND(I724*H724,2)</f>
        <v>0</v>
      </c>
      <c r="K724" s="182" t="s">
        <v>163</v>
      </c>
      <c r="L724" s="39"/>
      <c r="M724" s="187" t="s">
        <v>1</v>
      </c>
      <c r="N724" s="188" t="s">
        <v>40</v>
      </c>
      <c r="O724" s="77"/>
      <c r="P724" s="189">
        <f>O724*H724</f>
        <v>0</v>
      </c>
      <c r="Q724" s="189">
        <v>0</v>
      </c>
      <c r="R724" s="189">
        <f>Q724*H724</f>
        <v>0</v>
      </c>
      <c r="S724" s="189">
        <v>0</v>
      </c>
      <c r="T724" s="190">
        <f>S724*H724</f>
        <v>0</v>
      </c>
      <c r="U724" s="38"/>
      <c r="V724" s="38"/>
      <c r="W724" s="38"/>
      <c r="X724" s="38"/>
      <c r="Y724" s="38"/>
      <c r="Z724" s="38"/>
      <c r="AA724" s="38"/>
      <c r="AB724" s="38"/>
      <c r="AC724" s="38"/>
      <c r="AD724" s="38"/>
      <c r="AE724" s="38"/>
      <c r="AR724" s="191" t="s">
        <v>275</v>
      </c>
      <c r="AT724" s="191" t="s">
        <v>159</v>
      </c>
      <c r="AU724" s="191" t="s">
        <v>83</v>
      </c>
      <c r="AY724" s="19" t="s">
        <v>157</v>
      </c>
      <c r="BE724" s="192">
        <f>IF(N724="základní",J724,0)</f>
        <v>0</v>
      </c>
      <c r="BF724" s="192">
        <f>IF(N724="snížená",J724,0)</f>
        <v>0</v>
      </c>
      <c r="BG724" s="192">
        <f>IF(N724="zákl. přenesená",J724,0)</f>
        <v>0</v>
      </c>
      <c r="BH724" s="192">
        <f>IF(N724="sníž. přenesená",J724,0)</f>
        <v>0</v>
      </c>
      <c r="BI724" s="192">
        <f>IF(N724="nulová",J724,0)</f>
        <v>0</v>
      </c>
      <c r="BJ724" s="19" t="s">
        <v>81</v>
      </c>
      <c r="BK724" s="192">
        <f>ROUND(I724*H724,2)</f>
        <v>0</v>
      </c>
      <c r="BL724" s="19" t="s">
        <v>275</v>
      </c>
      <c r="BM724" s="191" t="s">
        <v>881</v>
      </c>
    </row>
    <row r="725" s="2" customFormat="1">
      <c r="A725" s="38"/>
      <c r="B725" s="39"/>
      <c r="C725" s="38"/>
      <c r="D725" s="193" t="s">
        <v>166</v>
      </c>
      <c r="E725" s="38"/>
      <c r="F725" s="194" t="s">
        <v>882</v>
      </c>
      <c r="G725" s="38"/>
      <c r="H725" s="38"/>
      <c r="I725" s="195"/>
      <c r="J725" s="38"/>
      <c r="K725" s="38"/>
      <c r="L725" s="39"/>
      <c r="M725" s="196"/>
      <c r="N725" s="197"/>
      <c r="O725" s="77"/>
      <c r="P725" s="77"/>
      <c r="Q725" s="77"/>
      <c r="R725" s="77"/>
      <c r="S725" s="77"/>
      <c r="T725" s="78"/>
      <c r="U725" s="38"/>
      <c r="V725" s="38"/>
      <c r="W725" s="38"/>
      <c r="X725" s="38"/>
      <c r="Y725" s="38"/>
      <c r="Z725" s="38"/>
      <c r="AA725" s="38"/>
      <c r="AB725" s="38"/>
      <c r="AC725" s="38"/>
      <c r="AD725" s="38"/>
      <c r="AE725" s="38"/>
      <c r="AT725" s="19" t="s">
        <v>166</v>
      </c>
      <c r="AU725" s="19" t="s">
        <v>83</v>
      </c>
    </row>
    <row r="726" s="12" customFormat="1" ht="22.8" customHeight="1">
      <c r="A726" s="12"/>
      <c r="B726" s="166"/>
      <c r="C726" s="12"/>
      <c r="D726" s="167" t="s">
        <v>74</v>
      </c>
      <c r="E726" s="177" t="s">
        <v>883</v>
      </c>
      <c r="F726" s="177" t="s">
        <v>884</v>
      </c>
      <c r="G726" s="12"/>
      <c r="H726" s="12"/>
      <c r="I726" s="169"/>
      <c r="J726" s="178">
        <f>BK726</f>
        <v>0</v>
      </c>
      <c r="K726" s="12"/>
      <c r="L726" s="166"/>
      <c r="M726" s="171"/>
      <c r="N726" s="172"/>
      <c r="O726" s="172"/>
      <c r="P726" s="173">
        <f>SUM(P727:P768)</f>
        <v>0</v>
      </c>
      <c r="Q726" s="172"/>
      <c r="R726" s="173">
        <f>SUM(R727:R768)</f>
        <v>1.53348522</v>
      </c>
      <c r="S726" s="172"/>
      <c r="T726" s="174">
        <f>SUM(T727:T768)</f>
        <v>0</v>
      </c>
      <c r="U726" s="12"/>
      <c r="V726" s="12"/>
      <c r="W726" s="12"/>
      <c r="X726" s="12"/>
      <c r="Y726" s="12"/>
      <c r="Z726" s="12"/>
      <c r="AA726" s="12"/>
      <c r="AB726" s="12"/>
      <c r="AC726" s="12"/>
      <c r="AD726" s="12"/>
      <c r="AE726" s="12"/>
      <c r="AR726" s="167" t="s">
        <v>83</v>
      </c>
      <c r="AT726" s="175" t="s">
        <v>74</v>
      </c>
      <c r="AU726" s="175" t="s">
        <v>81</v>
      </c>
      <c r="AY726" s="167" t="s">
        <v>157</v>
      </c>
      <c r="BK726" s="176">
        <f>SUM(BK727:BK768)</f>
        <v>0</v>
      </c>
    </row>
    <row r="727" s="2" customFormat="1" ht="24.15" customHeight="1">
      <c r="A727" s="38"/>
      <c r="B727" s="179"/>
      <c r="C727" s="180" t="s">
        <v>885</v>
      </c>
      <c r="D727" s="180" t="s">
        <v>159</v>
      </c>
      <c r="E727" s="181" t="s">
        <v>886</v>
      </c>
      <c r="F727" s="182" t="s">
        <v>887</v>
      </c>
      <c r="G727" s="183" t="s">
        <v>162</v>
      </c>
      <c r="H727" s="184">
        <v>24.984000000000002</v>
      </c>
      <c r="I727" s="185"/>
      <c r="J727" s="186">
        <f>ROUND(I727*H727,2)</f>
        <v>0</v>
      </c>
      <c r="K727" s="182" t="s">
        <v>1</v>
      </c>
      <c r="L727" s="39"/>
      <c r="M727" s="187" t="s">
        <v>1</v>
      </c>
      <c r="N727" s="188" t="s">
        <v>40</v>
      </c>
      <c r="O727" s="77"/>
      <c r="P727" s="189">
        <f>O727*H727</f>
        <v>0</v>
      </c>
      <c r="Q727" s="189">
        <v>0.00044999999999999999</v>
      </c>
      <c r="R727" s="189">
        <f>Q727*H727</f>
        <v>0.011242800000000001</v>
      </c>
      <c r="S727" s="189">
        <v>0</v>
      </c>
      <c r="T727" s="190">
        <f>S727*H727</f>
        <v>0</v>
      </c>
      <c r="U727" s="38"/>
      <c r="V727" s="38"/>
      <c r="W727" s="38"/>
      <c r="X727" s="38"/>
      <c r="Y727" s="38"/>
      <c r="Z727" s="38"/>
      <c r="AA727" s="38"/>
      <c r="AB727" s="38"/>
      <c r="AC727" s="38"/>
      <c r="AD727" s="38"/>
      <c r="AE727" s="38"/>
      <c r="AR727" s="191" t="s">
        <v>275</v>
      </c>
      <c r="AT727" s="191" t="s">
        <v>159</v>
      </c>
      <c r="AU727" s="191" t="s">
        <v>83</v>
      </c>
      <c r="AY727" s="19" t="s">
        <v>157</v>
      </c>
      <c r="BE727" s="192">
        <f>IF(N727="základní",J727,0)</f>
        <v>0</v>
      </c>
      <c r="BF727" s="192">
        <f>IF(N727="snížená",J727,0)</f>
        <v>0</v>
      </c>
      <c r="BG727" s="192">
        <f>IF(N727="zákl. přenesená",J727,0)</f>
        <v>0</v>
      </c>
      <c r="BH727" s="192">
        <f>IF(N727="sníž. přenesená",J727,0)</f>
        <v>0</v>
      </c>
      <c r="BI727" s="192">
        <f>IF(N727="nulová",J727,0)</f>
        <v>0</v>
      </c>
      <c r="BJ727" s="19" t="s">
        <v>81</v>
      </c>
      <c r="BK727" s="192">
        <f>ROUND(I727*H727,2)</f>
        <v>0</v>
      </c>
      <c r="BL727" s="19" t="s">
        <v>275</v>
      </c>
      <c r="BM727" s="191" t="s">
        <v>888</v>
      </c>
    </row>
    <row r="728" s="2" customFormat="1">
      <c r="A728" s="38"/>
      <c r="B728" s="39"/>
      <c r="C728" s="38"/>
      <c r="D728" s="193" t="s">
        <v>166</v>
      </c>
      <c r="E728" s="38"/>
      <c r="F728" s="194" t="s">
        <v>889</v>
      </c>
      <c r="G728" s="38"/>
      <c r="H728" s="38"/>
      <c r="I728" s="195"/>
      <c r="J728" s="38"/>
      <c r="K728" s="38"/>
      <c r="L728" s="39"/>
      <c r="M728" s="196"/>
      <c r="N728" s="197"/>
      <c r="O728" s="77"/>
      <c r="P728" s="77"/>
      <c r="Q728" s="77"/>
      <c r="R728" s="77"/>
      <c r="S728" s="77"/>
      <c r="T728" s="78"/>
      <c r="U728" s="38"/>
      <c r="V728" s="38"/>
      <c r="W728" s="38"/>
      <c r="X728" s="38"/>
      <c r="Y728" s="38"/>
      <c r="Z728" s="38"/>
      <c r="AA728" s="38"/>
      <c r="AB728" s="38"/>
      <c r="AC728" s="38"/>
      <c r="AD728" s="38"/>
      <c r="AE728" s="38"/>
      <c r="AT728" s="19" t="s">
        <v>166</v>
      </c>
      <c r="AU728" s="19" t="s">
        <v>83</v>
      </c>
    </row>
    <row r="729" s="2" customFormat="1">
      <c r="A729" s="38"/>
      <c r="B729" s="39"/>
      <c r="C729" s="38"/>
      <c r="D729" s="193" t="s">
        <v>168</v>
      </c>
      <c r="E729" s="38"/>
      <c r="F729" s="198" t="s">
        <v>169</v>
      </c>
      <c r="G729" s="38"/>
      <c r="H729" s="38"/>
      <c r="I729" s="195"/>
      <c r="J729" s="38"/>
      <c r="K729" s="38"/>
      <c r="L729" s="39"/>
      <c r="M729" s="196"/>
      <c r="N729" s="197"/>
      <c r="O729" s="77"/>
      <c r="P729" s="77"/>
      <c r="Q729" s="77"/>
      <c r="R729" s="77"/>
      <c r="S729" s="77"/>
      <c r="T729" s="78"/>
      <c r="U729" s="38"/>
      <c r="V729" s="38"/>
      <c r="W729" s="38"/>
      <c r="X729" s="38"/>
      <c r="Y729" s="38"/>
      <c r="Z729" s="38"/>
      <c r="AA729" s="38"/>
      <c r="AB729" s="38"/>
      <c r="AC729" s="38"/>
      <c r="AD729" s="38"/>
      <c r="AE729" s="38"/>
      <c r="AT729" s="19" t="s">
        <v>168</v>
      </c>
      <c r="AU729" s="19" t="s">
        <v>83</v>
      </c>
    </row>
    <row r="730" s="13" customFormat="1">
      <c r="A730" s="13"/>
      <c r="B730" s="199"/>
      <c r="C730" s="13"/>
      <c r="D730" s="193" t="s">
        <v>170</v>
      </c>
      <c r="E730" s="200" t="s">
        <v>1</v>
      </c>
      <c r="F730" s="201" t="s">
        <v>890</v>
      </c>
      <c r="G730" s="13"/>
      <c r="H730" s="200" t="s">
        <v>1</v>
      </c>
      <c r="I730" s="202"/>
      <c r="J730" s="13"/>
      <c r="K730" s="13"/>
      <c r="L730" s="199"/>
      <c r="M730" s="203"/>
      <c r="N730" s="204"/>
      <c r="O730" s="204"/>
      <c r="P730" s="204"/>
      <c r="Q730" s="204"/>
      <c r="R730" s="204"/>
      <c r="S730" s="204"/>
      <c r="T730" s="205"/>
      <c r="U730" s="13"/>
      <c r="V730" s="13"/>
      <c r="W730" s="13"/>
      <c r="X730" s="13"/>
      <c r="Y730" s="13"/>
      <c r="Z730" s="13"/>
      <c r="AA730" s="13"/>
      <c r="AB730" s="13"/>
      <c r="AC730" s="13"/>
      <c r="AD730" s="13"/>
      <c r="AE730" s="13"/>
      <c r="AT730" s="200" t="s">
        <v>170</v>
      </c>
      <c r="AU730" s="200" t="s">
        <v>83</v>
      </c>
      <c r="AV730" s="13" t="s">
        <v>81</v>
      </c>
      <c r="AW730" s="13" t="s">
        <v>32</v>
      </c>
      <c r="AX730" s="13" t="s">
        <v>75</v>
      </c>
      <c r="AY730" s="200" t="s">
        <v>157</v>
      </c>
    </row>
    <row r="731" s="14" customFormat="1">
      <c r="A731" s="14"/>
      <c r="B731" s="206"/>
      <c r="C731" s="14"/>
      <c r="D731" s="193" t="s">
        <v>170</v>
      </c>
      <c r="E731" s="207" t="s">
        <v>1</v>
      </c>
      <c r="F731" s="208" t="s">
        <v>891</v>
      </c>
      <c r="G731" s="14"/>
      <c r="H731" s="209">
        <v>21.335999999999999</v>
      </c>
      <c r="I731" s="210"/>
      <c r="J731" s="14"/>
      <c r="K731" s="14"/>
      <c r="L731" s="206"/>
      <c r="M731" s="211"/>
      <c r="N731" s="212"/>
      <c r="O731" s="212"/>
      <c r="P731" s="212"/>
      <c r="Q731" s="212"/>
      <c r="R731" s="212"/>
      <c r="S731" s="212"/>
      <c r="T731" s="213"/>
      <c r="U731" s="14"/>
      <c r="V731" s="14"/>
      <c r="W731" s="14"/>
      <c r="X731" s="14"/>
      <c r="Y731" s="14"/>
      <c r="Z731" s="14"/>
      <c r="AA731" s="14"/>
      <c r="AB731" s="14"/>
      <c r="AC731" s="14"/>
      <c r="AD731" s="14"/>
      <c r="AE731" s="14"/>
      <c r="AT731" s="207" t="s">
        <v>170</v>
      </c>
      <c r="AU731" s="207" t="s">
        <v>83</v>
      </c>
      <c r="AV731" s="14" t="s">
        <v>83</v>
      </c>
      <c r="AW731" s="14" t="s">
        <v>32</v>
      </c>
      <c r="AX731" s="14" t="s">
        <v>75</v>
      </c>
      <c r="AY731" s="207" t="s">
        <v>157</v>
      </c>
    </row>
    <row r="732" s="14" customFormat="1">
      <c r="A732" s="14"/>
      <c r="B732" s="206"/>
      <c r="C732" s="14"/>
      <c r="D732" s="193" t="s">
        <v>170</v>
      </c>
      <c r="E732" s="207" t="s">
        <v>1</v>
      </c>
      <c r="F732" s="208" t="s">
        <v>892</v>
      </c>
      <c r="G732" s="14"/>
      <c r="H732" s="209">
        <v>3.6480000000000001</v>
      </c>
      <c r="I732" s="210"/>
      <c r="J732" s="14"/>
      <c r="K732" s="14"/>
      <c r="L732" s="206"/>
      <c r="M732" s="211"/>
      <c r="N732" s="212"/>
      <c r="O732" s="212"/>
      <c r="P732" s="212"/>
      <c r="Q732" s="212"/>
      <c r="R732" s="212"/>
      <c r="S732" s="212"/>
      <c r="T732" s="213"/>
      <c r="U732" s="14"/>
      <c r="V732" s="14"/>
      <c r="W732" s="14"/>
      <c r="X732" s="14"/>
      <c r="Y732" s="14"/>
      <c r="Z732" s="14"/>
      <c r="AA732" s="14"/>
      <c r="AB732" s="14"/>
      <c r="AC732" s="14"/>
      <c r="AD732" s="14"/>
      <c r="AE732" s="14"/>
      <c r="AT732" s="207" t="s">
        <v>170</v>
      </c>
      <c r="AU732" s="207" t="s">
        <v>83</v>
      </c>
      <c r="AV732" s="14" t="s">
        <v>83</v>
      </c>
      <c r="AW732" s="14" t="s">
        <v>32</v>
      </c>
      <c r="AX732" s="14" t="s">
        <v>75</v>
      </c>
      <c r="AY732" s="207" t="s">
        <v>157</v>
      </c>
    </row>
    <row r="733" s="15" customFormat="1">
      <c r="A733" s="15"/>
      <c r="B733" s="224"/>
      <c r="C733" s="15"/>
      <c r="D733" s="193" t="s">
        <v>170</v>
      </c>
      <c r="E733" s="225" t="s">
        <v>1</v>
      </c>
      <c r="F733" s="226" t="s">
        <v>227</v>
      </c>
      <c r="G733" s="15"/>
      <c r="H733" s="227">
        <v>24.983999999999998</v>
      </c>
      <c r="I733" s="228"/>
      <c r="J733" s="15"/>
      <c r="K733" s="15"/>
      <c r="L733" s="224"/>
      <c r="M733" s="229"/>
      <c r="N733" s="230"/>
      <c r="O733" s="230"/>
      <c r="P733" s="230"/>
      <c r="Q733" s="230"/>
      <c r="R733" s="230"/>
      <c r="S733" s="230"/>
      <c r="T733" s="231"/>
      <c r="U733" s="15"/>
      <c r="V733" s="15"/>
      <c r="W733" s="15"/>
      <c r="X733" s="15"/>
      <c r="Y733" s="15"/>
      <c r="Z733" s="15"/>
      <c r="AA733" s="15"/>
      <c r="AB733" s="15"/>
      <c r="AC733" s="15"/>
      <c r="AD733" s="15"/>
      <c r="AE733" s="15"/>
      <c r="AT733" s="225" t="s">
        <v>170</v>
      </c>
      <c r="AU733" s="225" t="s">
        <v>83</v>
      </c>
      <c r="AV733" s="15" t="s">
        <v>164</v>
      </c>
      <c r="AW733" s="15" t="s">
        <v>32</v>
      </c>
      <c r="AX733" s="15" t="s">
        <v>81</v>
      </c>
      <c r="AY733" s="225" t="s">
        <v>157</v>
      </c>
    </row>
    <row r="734" s="2" customFormat="1" ht="24.15" customHeight="1">
      <c r="A734" s="38"/>
      <c r="B734" s="179"/>
      <c r="C734" s="180" t="s">
        <v>893</v>
      </c>
      <c r="D734" s="180" t="s">
        <v>159</v>
      </c>
      <c r="E734" s="181" t="s">
        <v>894</v>
      </c>
      <c r="F734" s="182" t="s">
        <v>895</v>
      </c>
      <c r="G734" s="183" t="s">
        <v>162</v>
      </c>
      <c r="H734" s="184">
        <v>104.78</v>
      </c>
      <c r="I734" s="185"/>
      <c r="J734" s="186">
        <f>ROUND(I734*H734,2)</f>
        <v>0</v>
      </c>
      <c r="K734" s="182" t="s">
        <v>163</v>
      </c>
      <c r="L734" s="39"/>
      <c r="M734" s="187" t="s">
        <v>1</v>
      </c>
      <c r="N734" s="188" t="s">
        <v>40</v>
      </c>
      <c r="O734" s="77"/>
      <c r="P734" s="189">
        <f>O734*H734</f>
        <v>0</v>
      </c>
      <c r="Q734" s="189">
        <v>0</v>
      </c>
      <c r="R734" s="189">
        <f>Q734*H734</f>
        <v>0</v>
      </c>
      <c r="S734" s="189">
        <v>0</v>
      </c>
      <c r="T734" s="190">
        <f>S734*H734</f>
        <v>0</v>
      </c>
      <c r="U734" s="38"/>
      <c r="V734" s="38"/>
      <c r="W734" s="38"/>
      <c r="X734" s="38"/>
      <c r="Y734" s="38"/>
      <c r="Z734" s="38"/>
      <c r="AA734" s="38"/>
      <c r="AB734" s="38"/>
      <c r="AC734" s="38"/>
      <c r="AD734" s="38"/>
      <c r="AE734" s="38"/>
      <c r="AR734" s="191" t="s">
        <v>275</v>
      </c>
      <c r="AT734" s="191" t="s">
        <v>159</v>
      </c>
      <c r="AU734" s="191" t="s">
        <v>83</v>
      </c>
      <c r="AY734" s="19" t="s">
        <v>157</v>
      </c>
      <c r="BE734" s="192">
        <f>IF(N734="základní",J734,0)</f>
        <v>0</v>
      </c>
      <c r="BF734" s="192">
        <f>IF(N734="snížená",J734,0)</f>
        <v>0</v>
      </c>
      <c r="BG734" s="192">
        <f>IF(N734="zákl. přenesená",J734,0)</f>
        <v>0</v>
      </c>
      <c r="BH734" s="192">
        <f>IF(N734="sníž. přenesená",J734,0)</f>
        <v>0</v>
      </c>
      <c r="BI734" s="192">
        <f>IF(N734="nulová",J734,0)</f>
        <v>0</v>
      </c>
      <c r="BJ734" s="19" t="s">
        <v>81</v>
      </c>
      <c r="BK734" s="192">
        <f>ROUND(I734*H734,2)</f>
        <v>0</v>
      </c>
      <c r="BL734" s="19" t="s">
        <v>275</v>
      </c>
      <c r="BM734" s="191" t="s">
        <v>896</v>
      </c>
    </row>
    <row r="735" s="2" customFormat="1">
      <c r="A735" s="38"/>
      <c r="B735" s="39"/>
      <c r="C735" s="38"/>
      <c r="D735" s="193" t="s">
        <v>166</v>
      </c>
      <c r="E735" s="38"/>
      <c r="F735" s="194" t="s">
        <v>897</v>
      </c>
      <c r="G735" s="38"/>
      <c r="H735" s="38"/>
      <c r="I735" s="195"/>
      <c r="J735" s="38"/>
      <c r="K735" s="38"/>
      <c r="L735" s="39"/>
      <c r="M735" s="196"/>
      <c r="N735" s="197"/>
      <c r="O735" s="77"/>
      <c r="P735" s="77"/>
      <c r="Q735" s="77"/>
      <c r="R735" s="77"/>
      <c r="S735" s="77"/>
      <c r="T735" s="78"/>
      <c r="U735" s="38"/>
      <c r="V735" s="38"/>
      <c r="W735" s="38"/>
      <c r="X735" s="38"/>
      <c r="Y735" s="38"/>
      <c r="Z735" s="38"/>
      <c r="AA735" s="38"/>
      <c r="AB735" s="38"/>
      <c r="AC735" s="38"/>
      <c r="AD735" s="38"/>
      <c r="AE735" s="38"/>
      <c r="AT735" s="19" t="s">
        <v>166</v>
      </c>
      <c r="AU735" s="19" t="s">
        <v>83</v>
      </c>
    </row>
    <row r="736" s="2" customFormat="1">
      <c r="A736" s="38"/>
      <c r="B736" s="39"/>
      <c r="C736" s="38"/>
      <c r="D736" s="193" t="s">
        <v>168</v>
      </c>
      <c r="E736" s="38"/>
      <c r="F736" s="198" t="s">
        <v>169</v>
      </c>
      <c r="G736" s="38"/>
      <c r="H736" s="38"/>
      <c r="I736" s="195"/>
      <c r="J736" s="38"/>
      <c r="K736" s="38"/>
      <c r="L736" s="39"/>
      <c r="M736" s="196"/>
      <c r="N736" s="197"/>
      <c r="O736" s="77"/>
      <c r="P736" s="77"/>
      <c r="Q736" s="77"/>
      <c r="R736" s="77"/>
      <c r="S736" s="77"/>
      <c r="T736" s="78"/>
      <c r="U736" s="38"/>
      <c r="V736" s="38"/>
      <c r="W736" s="38"/>
      <c r="X736" s="38"/>
      <c r="Y736" s="38"/>
      <c r="Z736" s="38"/>
      <c r="AA736" s="38"/>
      <c r="AB736" s="38"/>
      <c r="AC736" s="38"/>
      <c r="AD736" s="38"/>
      <c r="AE736" s="38"/>
      <c r="AT736" s="19" t="s">
        <v>168</v>
      </c>
      <c r="AU736" s="19" t="s">
        <v>83</v>
      </c>
    </row>
    <row r="737" s="14" customFormat="1">
      <c r="A737" s="14"/>
      <c r="B737" s="206"/>
      <c r="C737" s="14"/>
      <c r="D737" s="193" t="s">
        <v>170</v>
      </c>
      <c r="E737" s="207" t="s">
        <v>1</v>
      </c>
      <c r="F737" s="208" t="s">
        <v>898</v>
      </c>
      <c r="G737" s="14"/>
      <c r="H737" s="209">
        <v>71.120000000000005</v>
      </c>
      <c r="I737" s="210"/>
      <c r="J737" s="14"/>
      <c r="K737" s="14"/>
      <c r="L737" s="206"/>
      <c r="M737" s="211"/>
      <c r="N737" s="212"/>
      <c r="O737" s="212"/>
      <c r="P737" s="212"/>
      <c r="Q737" s="212"/>
      <c r="R737" s="212"/>
      <c r="S737" s="212"/>
      <c r="T737" s="213"/>
      <c r="U737" s="14"/>
      <c r="V737" s="14"/>
      <c r="W737" s="14"/>
      <c r="X737" s="14"/>
      <c r="Y737" s="14"/>
      <c r="Z737" s="14"/>
      <c r="AA737" s="14"/>
      <c r="AB737" s="14"/>
      <c r="AC737" s="14"/>
      <c r="AD737" s="14"/>
      <c r="AE737" s="14"/>
      <c r="AT737" s="207" t="s">
        <v>170</v>
      </c>
      <c r="AU737" s="207" t="s">
        <v>83</v>
      </c>
      <c r="AV737" s="14" t="s">
        <v>83</v>
      </c>
      <c r="AW737" s="14" t="s">
        <v>32</v>
      </c>
      <c r="AX737" s="14" t="s">
        <v>75</v>
      </c>
      <c r="AY737" s="207" t="s">
        <v>157</v>
      </c>
    </row>
    <row r="738" s="14" customFormat="1">
      <c r="A738" s="14"/>
      <c r="B738" s="206"/>
      <c r="C738" s="14"/>
      <c r="D738" s="193" t="s">
        <v>170</v>
      </c>
      <c r="E738" s="207" t="s">
        <v>1</v>
      </c>
      <c r="F738" s="208" t="s">
        <v>899</v>
      </c>
      <c r="G738" s="14"/>
      <c r="H738" s="209">
        <v>12.16</v>
      </c>
      <c r="I738" s="210"/>
      <c r="J738" s="14"/>
      <c r="K738" s="14"/>
      <c r="L738" s="206"/>
      <c r="M738" s="211"/>
      <c r="N738" s="212"/>
      <c r="O738" s="212"/>
      <c r="P738" s="212"/>
      <c r="Q738" s="212"/>
      <c r="R738" s="212"/>
      <c r="S738" s="212"/>
      <c r="T738" s="213"/>
      <c r="U738" s="14"/>
      <c r="V738" s="14"/>
      <c r="W738" s="14"/>
      <c r="X738" s="14"/>
      <c r="Y738" s="14"/>
      <c r="Z738" s="14"/>
      <c r="AA738" s="14"/>
      <c r="AB738" s="14"/>
      <c r="AC738" s="14"/>
      <c r="AD738" s="14"/>
      <c r="AE738" s="14"/>
      <c r="AT738" s="207" t="s">
        <v>170</v>
      </c>
      <c r="AU738" s="207" t="s">
        <v>83</v>
      </c>
      <c r="AV738" s="14" t="s">
        <v>83</v>
      </c>
      <c r="AW738" s="14" t="s">
        <v>32</v>
      </c>
      <c r="AX738" s="14" t="s">
        <v>75</v>
      </c>
      <c r="AY738" s="207" t="s">
        <v>157</v>
      </c>
    </row>
    <row r="739" s="13" customFormat="1">
      <c r="A739" s="13"/>
      <c r="B739" s="199"/>
      <c r="C739" s="13"/>
      <c r="D739" s="193" t="s">
        <v>170</v>
      </c>
      <c r="E739" s="200" t="s">
        <v>1</v>
      </c>
      <c r="F739" s="201" t="s">
        <v>900</v>
      </c>
      <c r="G739" s="13"/>
      <c r="H739" s="200" t="s">
        <v>1</v>
      </c>
      <c r="I739" s="202"/>
      <c r="J739" s="13"/>
      <c r="K739" s="13"/>
      <c r="L739" s="199"/>
      <c r="M739" s="203"/>
      <c r="N739" s="204"/>
      <c r="O739" s="204"/>
      <c r="P739" s="204"/>
      <c r="Q739" s="204"/>
      <c r="R739" s="204"/>
      <c r="S739" s="204"/>
      <c r="T739" s="205"/>
      <c r="U739" s="13"/>
      <c r="V739" s="13"/>
      <c r="W739" s="13"/>
      <c r="X739" s="13"/>
      <c r="Y739" s="13"/>
      <c r="Z739" s="13"/>
      <c r="AA739" s="13"/>
      <c r="AB739" s="13"/>
      <c r="AC739" s="13"/>
      <c r="AD739" s="13"/>
      <c r="AE739" s="13"/>
      <c r="AT739" s="200" t="s">
        <v>170</v>
      </c>
      <c r="AU739" s="200" t="s">
        <v>83</v>
      </c>
      <c r="AV739" s="13" t="s">
        <v>81</v>
      </c>
      <c r="AW739" s="13" t="s">
        <v>32</v>
      </c>
      <c r="AX739" s="13" t="s">
        <v>75</v>
      </c>
      <c r="AY739" s="200" t="s">
        <v>157</v>
      </c>
    </row>
    <row r="740" s="14" customFormat="1">
      <c r="A740" s="14"/>
      <c r="B740" s="206"/>
      <c r="C740" s="14"/>
      <c r="D740" s="193" t="s">
        <v>170</v>
      </c>
      <c r="E740" s="207" t="s">
        <v>1</v>
      </c>
      <c r="F740" s="208" t="s">
        <v>901</v>
      </c>
      <c r="G740" s="14"/>
      <c r="H740" s="209">
        <v>21.5</v>
      </c>
      <c r="I740" s="210"/>
      <c r="J740" s="14"/>
      <c r="K740" s="14"/>
      <c r="L740" s="206"/>
      <c r="M740" s="211"/>
      <c r="N740" s="212"/>
      <c r="O740" s="212"/>
      <c r="P740" s="212"/>
      <c r="Q740" s="212"/>
      <c r="R740" s="212"/>
      <c r="S740" s="212"/>
      <c r="T740" s="213"/>
      <c r="U740" s="14"/>
      <c r="V740" s="14"/>
      <c r="W740" s="14"/>
      <c r="X740" s="14"/>
      <c r="Y740" s="14"/>
      <c r="Z740" s="14"/>
      <c r="AA740" s="14"/>
      <c r="AB740" s="14"/>
      <c r="AC740" s="14"/>
      <c r="AD740" s="14"/>
      <c r="AE740" s="14"/>
      <c r="AT740" s="207" t="s">
        <v>170</v>
      </c>
      <c r="AU740" s="207" t="s">
        <v>83</v>
      </c>
      <c r="AV740" s="14" t="s">
        <v>83</v>
      </c>
      <c r="AW740" s="14" t="s">
        <v>32</v>
      </c>
      <c r="AX740" s="14" t="s">
        <v>75</v>
      </c>
      <c r="AY740" s="207" t="s">
        <v>157</v>
      </c>
    </row>
    <row r="741" s="15" customFormat="1">
      <c r="A741" s="15"/>
      <c r="B741" s="224"/>
      <c r="C741" s="15"/>
      <c r="D741" s="193" t="s">
        <v>170</v>
      </c>
      <c r="E741" s="225" t="s">
        <v>1</v>
      </c>
      <c r="F741" s="226" t="s">
        <v>227</v>
      </c>
      <c r="G741" s="15"/>
      <c r="H741" s="227">
        <v>104.78</v>
      </c>
      <c r="I741" s="228"/>
      <c r="J741" s="15"/>
      <c r="K741" s="15"/>
      <c r="L741" s="224"/>
      <c r="M741" s="229"/>
      <c r="N741" s="230"/>
      <c r="O741" s="230"/>
      <c r="P741" s="230"/>
      <c r="Q741" s="230"/>
      <c r="R741" s="230"/>
      <c r="S741" s="230"/>
      <c r="T741" s="231"/>
      <c r="U741" s="15"/>
      <c r="V741" s="15"/>
      <c r="W741" s="15"/>
      <c r="X741" s="15"/>
      <c r="Y741" s="15"/>
      <c r="Z741" s="15"/>
      <c r="AA741" s="15"/>
      <c r="AB741" s="15"/>
      <c r="AC741" s="15"/>
      <c r="AD741" s="15"/>
      <c r="AE741" s="15"/>
      <c r="AT741" s="225" t="s">
        <v>170</v>
      </c>
      <c r="AU741" s="225" t="s">
        <v>83</v>
      </c>
      <c r="AV741" s="15" t="s">
        <v>164</v>
      </c>
      <c r="AW741" s="15" t="s">
        <v>32</v>
      </c>
      <c r="AX741" s="15" t="s">
        <v>81</v>
      </c>
      <c r="AY741" s="225" t="s">
        <v>157</v>
      </c>
    </row>
    <row r="742" s="2" customFormat="1" ht="14.4" customHeight="1">
      <c r="A742" s="38"/>
      <c r="B742" s="179"/>
      <c r="C742" s="214" t="s">
        <v>902</v>
      </c>
      <c r="D742" s="214" t="s">
        <v>194</v>
      </c>
      <c r="E742" s="215" t="s">
        <v>903</v>
      </c>
      <c r="F742" s="216" t="s">
        <v>904</v>
      </c>
      <c r="G742" s="217" t="s">
        <v>197</v>
      </c>
      <c r="H742" s="218">
        <v>0.105</v>
      </c>
      <c r="I742" s="219"/>
      <c r="J742" s="220">
        <f>ROUND(I742*H742,2)</f>
        <v>0</v>
      </c>
      <c r="K742" s="216" t="s">
        <v>163</v>
      </c>
      <c r="L742" s="221"/>
      <c r="M742" s="222" t="s">
        <v>1</v>
      </c>
      <c r="N742" s="223" t="s">
        <v>40</v>
      </c>
      <c r="O742" s="77"/>
      <c r="P742" s="189">
        <f>O742*H742</f>
        <v>0</v>
      </c>
      <c r="Q742" s="189">
        <v>1</v>
      </c>
      <c r="R742" s="189">
        <f>Q742*H742</f>
        <v>0.105</v>
      </c>
      <c r="S742" s="189">
        <v>0</v>
      </c>
      <c r="T742" s="190">
        <f>S742*H742</f>
        <v>0</v>
      </c>
      <c r="U742" s="38"/>
      <c r="V742" s="38"/>
      <c r="W742" s="38"/>
      <c r="X742" s="38"/>
      <c r="Y742" s="38"/>
      <c r="Z742" s="38"/>
      <c r="AA742" s="38"/>
      <c r="AB742" s="38"/>
      <c r="AC742" s="38"/>
      <c r="AD742" s="38"/>
      <c r="AE742" s="38"/>
      <c r="AR742" s="191" t="s">
        <v>391</v>
      </c>
      <c r="AT742" s="191" t="s">
        <v>194</v>
      </c>
      <c r="AU742" s="191" t="s">
        <v>83</v>
      </c>
      <c r="AY742" s="19" t="s">
        <v>157</v>
      </c>
      <c r="BE742" s="192">
        <f>IF(N742="základní",J742,0)</f>
        <v>0</v>
      </c>
      <c r="BF742" s="192">
        <f>IF(N742="snížená",J742,0)</f>
        <v>0</v>
      </c>
      <c r="BG742" s="192">
        <f>IF(N742="zákl. přenesená",J742,0)</f>
        <v>0</v>
      </c>
      <c r="BH742" s="192">
        <f>IF(N742="sníž. přenesená",J742,0)</f>
        <v>0</v>
      </c>
      <c r="BI742" s="192">
        <f>IF(N742="nulová",J742,0)</f>
        <v>0</v>
      </c>
      <c r="BJ742" s="19" t="s">
        <v>81</v>
      </c>
      <c r="BK742" s="192">
        <f>ROUND(I742*H742,2)</f>
        <v>0</v>
      </c>
      <c r="BL742" s="19" t="s">
        <v>275</v>
      </c>
      <c r="BM742" s="191" t="s">
        <v>905</v>
      </c>
    </row>
    <row r="743" s="2" customFormat="1">
      <c r="A743" s="38"/>
      <c r="B743" s="39"/>
      <c r="C743" s="38"/>
      <c r="D743" s="193" t="s">
        <v>166</v>
      </c>
      <c r="E743" s="38"/>
      <c r="F743" s="194" t="s">
        <v>904</v>
      </c>
      <c r="G743" s="38"/>
      <c r="H743" s="38"/>
      <c r="I743" s="195"/>
      <c r="J743" s="38"/>
      <c r="K743" s="38"/>
      <c r="L743" s="39"/>
      <c r="M743" s="196"/>
      <c r="N743" s="197"/>
      <c r="O743" s="77"/>
      <c r="P743" s="77"/>
      <c r="Q743" s="77"/>
      <c r="R743" s="77"/>
      <c r="S743" s="77"/>
      <c r="T743" s="78"/>
      <c r="U743" s="38"/>
      <c r="V743" s="38"/>
      <c r="W743" s="38"/>
      <c r="X743" s="38"/>
      <c r="Y743" s="38"/>
      <c r="Z743" s="38"/>
      <c r="AA743" s="38"/>
      <c r="AB743" s="38"/>
      <c r="AC743" s="38"/>
      <c r="AD743" s="38"/>
      <c r="AE743" s="38"/>
      <c r="AT743" s="19" t="s">
        <v>166</v>
      </c>
      <c r="AU743" s="19" t="s">
        <v>83</v>
      </c>
    </row>
    <row r="744" s="2" customFormat="1">
      <c r="A744" s="38"/>
      <c r="B744" s="39"/>
      <c r="C744" s="38"/>
      <c r="D744" s="193" t="s">
        <v>168</v>
      </c>
      <c r="E744" s="38"/>
      <c r="F744" s="198" t="s">
        <v>906</v>
      </c>
      <c r="G744" s="38"/>
      <c r="H744" s="38"/>
      <c r="I744" s="195"/>
      <c r="J744" s="38"/>
      <c r="K744" s="38"/>
      <c r="L744" s="39"/>
      <c r="M744" s="196"/>
      <c r="N744" s="197"/>
      <c r="O744" s="77"/>
      <c r="P744" s="77"/>
      <c r="Q744" s="77"/>
      <c r="R744" s="77"/>
      <c r="S744" s="77"/>
      <c r="T744" s="78"/>
      <c r="U744" s="38"/>
      <c r="V744" s="38"/>
      <c r="W744" s="38"/>
      <c r="X744" s="38"/>
      <c r="Y744" s="38"/>
      <c r="Z744" s="38"/>
      <c r="AA744" s="38"/>
      <c r="AB744" s="38"/>
      <c r="AC744" s="38"/>
      <c r="AD744" s="38"/>
      <c r="AE744" s="38"/>
      <c r="AT744" s="19" t="s">
        <v>168</v>
      </c>
      <c r="AU744" s="19" t="s">
        <v>83</v>
      </c>
    </row>
    <row r="745" s="14" customFormat="1">
      <c r="A745" s="14"/>
      <c r="B745" s="206"/>
      <c r="C745" s="14"/>
      <c r="D745" s="193" t="s">
        <v>170</v>
      </c>
      <c r="E745" s="14"/>
      <c r="F745" s="208" t="s">
        <v>907</v>
      </c>
      <c r="G745" s="14"/>
      <c r="H745" s="209">
        <v>0.105</v>
      </c>
      <c r="I745" s="210"/>
      <c r="J745" s="14"/>
      <c r="K745" s="14"/>
      <c r="L745" s="206"/>
      <c r="M745" s="211"/>
      <c r="N745" s="212"/>
      <c r="O745" s="212"/>
      <c r="P745" s="212"/>
      <c r="Q745" s="212"/>
      <c r="R745" s="212"/>
      <c r="S745" s="212"/>
      <c r="T745" s="213"/>
      <c r="U745" s="14"/>
      <c r="V745" s="14"/>
      <c r="W745" s="14"/>
      <c r="X745" s="14"/>
      <c r="Y745" s="14"/>
      <c r="Z745" s="14"/>
      <c r="AA745" s="14"/>
      <c r="AB745" s="14"/>
      <c r="AC745" s="14"/>
      <c r="AD745" s="14"/>
      <c r="AE745" s="14"/>
      <c r="AT745" s="207" t="s">
        <v>170</v>
      </c>
      <c r="AU745" s="207" t="s">
        <v>83</v>
      </c>
      <c r="AV745" s="14" t="s">
        <v>83</v>
      </c>
      <c r="AW745" s="14" t="s">
        <v>3</v>
      </c>
      <c r="AX745" s="14" t="s">
        <v>81</v>
      </c>
      <c r="AY745" s="207" t="s">
        <v>157</v>
      </c>
    </row>
    <row r="746" s="2" customFormat="1" ht="24.15" customHeight="1">
      <c r="A746" s="38"/>
      <c r="B746" s="179"/>
      <c r="C746" s="180" t="s">
        <v>908</v>
      </c>
      <c r="D746" s="180" t="s">
        <v>159</v>
      </c>
      <c r="E746" s="181" t="s">
        <v>909</v>
      </c>
      <c r="F746" s="182" t="s">
        <v>910</v>
      </c>
      <c r="G746" s="183" t="s">
        <v>162</v>
      </c>
      <c r="H746" s="184">
        <v>125.339</v>
      </c>
      <c r="I746" s="185"/>
      <c r="J746" s="186">
        <f>ROUND(I746*H746,2)</f>
        <v>0</v>
      </c>
      <c r="K746" s="182" t="s">
        <v>163</v>
      </c>
      <c r="L746" s="39"/>
      <c r="M746" s="187" t="s">
        <v>1</v>
      </c>
      <c r="N746" s="188" t="s">
        <v>40</v>
      </c>
      <c r="O746" s="77"/>
      <c r="P746" s="189">
        <f>O746*H746</f>
        <v>0</v>
      </c>
      <c r="Q746" s="189">
        <v>0</v>
      </c>
      <c r="R746" s="189">
        <f>Q746*H746</f>
        <v>0</v>
      </c>
      <c r="S746" s="189">
        <v>0</v>
      </c>
      <c r="T746" s="190">
        <f>S746*H746</f>
        <v>0</v>
      </c>
      <c r="U746" s="38"/>
      <c r="V746" s="38"/>
      <c r="W746" s="38"/>
      <c r="X746" s="38"/>
      <c r="Y746" s="38"/>
      <c r="Z746" s="38"/>
      <c r="AA746" s="38"/>
      <c r="AB746" s="38"/>
      <c r="AC746" s="38"/>
      <c r="AD746" s="38"/>
      <c r="AE746" s="38"/>
      <c r="AR746" s="191" t="s">
        <v>275</v>
      </c>
      <c r="AT746" s="191" t="s">
        <v>159</v>
      </c>
      <c r="AU746" s="191" t="s">
        <v>83</v>
      </c>
      <c r="AY746" s="19" t="s">
        <v>157</v>
      </c>
      <c r="BE746" s="192">
        <f>IF(N746="základní",J746,0)</f>
        <v>0</v>
      </c>
      <c r="BF746" s="192">
        <f>IF(N746="snížená",J746,0)</f>
        <v>0</v>
      </c>
      <c r="BG746" s="192">
        <f>IF(N746="zákl. přenesená",J746,0)</f>
        <v>0</v>
      </c>
      <c r="BH746" s="192">
        <f>IF(N746="sníž. přenesená",J746,0)</f>
        <v>0</v>
      </c>
      <c r="BI746" s="192">
        <f>IF(N746="nulová",J746,0)</f>
        <v>0</v>
      </c>
      <c r="BJ746" s="19" t="s">
        <v>81</v>
      </c>
      <c r="BK746" s="192">
        <f>ROUND(I746*H746,2)</f>
        <v>0</v>
      </c>
      <c r="BL746" s="19" t="s">
        <v>275</v>
      </c>
      <c r="BM746" s="191" t="s">
        <v>911</v>
      </c>
    </row>
    <row r="747" s="2" customFormat="1">
      <c r="A747" s="38"/>
      <c r="B747" s="39"/>
      <c r="C747" s="38"/>
      <c r="D747" s="193" t="s">
        <v>166</v>
      </c>
      <c r="E747" s="38"/>
      <c r="F747" s="194" t="s">
        <v>912</v>
      </c>
      <c r="G747" s="38"/>
      <c r="H747" s="38"/>
      <c r="I747" s="195"/>
      <c r="J747" s="38"/>
      <c r="K747" s="38"/>
      <c r="L747" s="39"/>
      <c r="M747" s="196"/>
      <c r="N747" s="197"/>
      <c r="O747" s="77"/>
      <c r="P747" s="77"/>
      <c r="Q747" s="77"/>
      <c r="R747" s="77"/>
      <c r="S747" s="77"/>
      <c r="T747" s="78"/>
      <c r="U747" s="38"/>
      <c r="V747" s="38"/>
      <c r="W747" s="38"/>
      <c r="X747" s="38"/>
      <c r="Y747" s="38"/>
      <c r="Z747" s="38"/>
      <c r="AA747" s="38"/>
      <c r="AB747" s="38"/>
      <c r="AC747" s="38"/>
      <c r="AD747" s="38"/>
      <c r="AE747" s="38"/>
      <c r="AT747" s="19" t="s">
        <v>166</v>
      </c>
      <c r="AU747" s="19" t="s">
        <v>83</v>
      </c>
    </row>
    <row r="748" s="2" customFormat="1">
      <c r="A748" s="38"/>
      <c r="B748" s="39"/>
      <c r="C748" s="38"/>
      <c r="D748" s="193" t="s">
        <v>168</v>
      </c>
      <c r="E748" s="38"/>
      <c r="F748" s="198" t="s">
        <v>169</v>
      </c>
      <c r="G748" s="38"/>
      <c r="H748" s="38"/>
      <c r="I748" s="195"/>
      <c r="J748" s="38"/>
      <c r="K748" s="38"/>
      <c r="L748" s="39"/>
      <c r="M748" s="196"/>
      <c r="N748" s="197"/>
      <c r="O748" s="77"/>
      <c r="P748" s="77"/>
      <c r="Q748" s="77"/>
      <c r="R748" s="77"/>
      <c r="S748" s="77"/>
      <c r="T748" s="78"/>
      <c r="U748" s="38"/>
      <c r="V748" s="38"/>
      <c r="W748" s="38"/>
      <c r="X748" s="38"/>
      <c r="Y748" s="38"/>
      <c r="Z748" s="38"/>
      <c r="AA748" s="38"/>
      <c r="AB748" s="38"/>
      <c r="AC748" s="38"/>
      <c r="AD748" s="38"/>
      <c r="AE748" s="38"/>
      <c r="AT748" s="19" t="s">
        <v>168</v>
      </c>
      <c r="AU748" s="19" t="s">
        <v>83</v>
      </c>
    </row>
    <row r="749" s="14" customFormat="1">
      <c r="A749" s="14"/>
      <c r="B749" s="206"/>
      <c r="C749" s="14"/>
      <c r="D749" s="193" t="s">
        <v>170</v>
      </c>
      <c r="E749" s="207" t="s">
        <v>1</v>
      </c>
      <c r="F749" s="208" t="s">
        <v>913</v>
      </c>
      <c r="G749" s="14"/>
      <c r="H749" s="209">
        <v>85.301000000000002</v>
      </c>
      <c r="I749" s="210"/>
      <c r="J749" s="14"/>
      <c r="K749" s="14"/>
      <c r="L749" s="206"/>
      <c r="M749" s="211"/>
      <c r="N749" s="212"/>
      <c r="O749" s="212"/>
      <c r="P749" s="212"/>
      <c r="Q749" s="212"/>
      <c r="R749" s="212"/>
      <c r="S749" s="212"/>
      <c r="T749" s="213"/>
      <c r="U749" s="14"/>
      <c r="V749" s="14"/>
      <c r="W749" s="14"/>
      <c r="X749" s="14"/>
      <c r="Y749" s="14"/>
      <c r="Z749" s="14"/>
      <c r="AA749" s="14"/>
      <c r="AB749" s="14"/>
      <c r="AC749" s="14"/>
      <c r="AD749" s="14"/>
      <c r="AE749" s="14"/>
      <c r="AT749" s="207" t="s">
        <v>170</v>
      </c>
      <c r="AU749" s="207" t="s">
        <v>83</v>
      </c>
      <c r="AV749" s="14" t="s">
        <v>83</v>
      </c>
      <c r="AW749" s="14" t="s">
        <v>32</v>
      </c>
      <c r="AX749" s="14" t="s">
        <v>75</v>
      </c>
      <c r="AY749" s="207" t="s">
        <v>157</v>
      </c>
    </row>
    <row r="750" s="14" customFormat="1">
      <c r="A750" s="14"/>
      <c r="B750" s="206"/>
      <c r="C750" s="14"/>
      <c r="D750" s="193" t="s">
        <v>170</v>
      </c>
      <c r="E750" s="207" t="s">
        <v>1</v>
      </c>
      <c r="F750" s="208" t="s">
        <v>914</v>
      </c>
      <c r="G750" s="14"/>
      <c r="H750" s="209">
        <v>16.388000000000002</v>
      </c>
      <c r="I750" s="210"/>
      <c r="J750" s="14"/>
      <c r="K750" s="14"/>
      <c r="L750" s="206"/>
      <c r="M750" s="211"/>
      <c r="N750" s="212"/>
      <c r="O750" s="212"/>
      <c r="P750" s="212"/>
      <c r="Q750" s="212"/>
      <c r="R750" s="212"/>
      <c r="S750" s="212"/>
      <c r="T750" s="213"/>
      <c r="U750" s="14"/>
      <c r="V750" s="14"/>
      <c r="W750" s="14"/>
      <c r="X750" s="14"/>
      <c r="Y750" s="14"/>
      <c r="Z750" s="14"/>
      <c r="AA750" s="14"/>
      <c r="AB750" s="14"/>
      <c r="AC750" s="14"/>
      <c r="AD750" s="14"/>
      <c r="AE750" s="14"/>
      <c r="AT750" s="207" t="s">
        <v>170</v>
      </c>
      <c r="AU750" s="207" t="s">
        <v>83</v>
      </c>
      <c r="AV750" s="14" t="s">
        <v>83</v>
      </c>
      <c r="AW750" s="14" t="s">
        <v>32</v>
      </c>
      <c r="AX750" s="14" t="s">
        <v>75</v>
      </c>
      <c r="AY750" s="207" t="s">
        <v>157</v>
      </c>
    </row>
    <row r="751" s="13" customFormat="1">
      <c r="A751" s="13"/>
      <c r="B751" s="199"/>
      <c r="C751" s="13"/>
      <c r="D751" s="193" t="s">
        <v>170</v>
      </c>
      <c r="E751" s="200" t="s">
        <v>1</v>
      </c>
      <c r="F751" s="201" t="s">
        <v>900</v>
      </c>
      <c r="G751" s="13"/>
      <c r="H751" s="200" t="s">
        <v>1</v>
      </c>
      <c r="I751" s="202"/>
      <c r="J751" s="13"/>
      <c r="K751" s="13"/>
      <c r="L751" s="199"/>
      <c r="M751" s="203"/>
      <c r="N751" s="204"/>
      <c r="O751" s="204"/>
      <c r="P751" s="204"/>
      <c r="Q751" s="204"/>
      <c r="R751" s="204"/>
      <c r="S751" s="204"/>
      <c r="T751" s="205"/>
      <c r="U751" s="13"/>
      <c r="V751" s="13"/>
      <c r="W751" s="13"/>
      <c r="X751" s="13"/>
      <c r="Y751" s="13"/>
      <c r="Z751" s="13"/>
      <c r="AA751" s="13"/>
      <c r="AB751" s="13"/>
      <c r="AC751" s="13"/>
      <c r="AD751" s="13"/>
      <c r="AE751" s="13"/>
      <c r="AT751" s="200" t="s">
        <v>170</v>
      </c>
      <c r="AU751" s="200" t="s">
        <v>83</v>
      </c>
      <c r="AV751" s="13" t="s">
        <v>81</v>
      </c>
      <c r="AW751" s="13" t="s">
        <v>32</v>
      </c>
      <c r="AX751" s="13" t="s">
        <v>75</v>
      </c>
      <c r="AY751" s="200" t="s">
        <v>157</v>
      </c>
    </row>
    <row r="752" s="14" customFormat="1">
      <c r="A752" s="14"/>
      <c r="B752" s="206"/>
      <c r="C752" s="14"/>
      <c r="D752" s="193" t="s">
        <v>170</v>
      </c>
      <c r="E752" s="207" t="s">
        <v>1</v>
      </c>
      <c r="F752" s="208" t="s">
        <v>915</v>
      </c>
      <c r="G752" s="14"/>
      <c r="H752" s="209">
        <v>23.649999999999999</v>
      </c>
      <c r="I752" s="210"/>
      <c r="J752" s="14"/>
      <c r="K752" s="14"/>
      <c r="L752" s="206"/>
      <c r="M752" s="211"/>
      <c r="N752" s="212"/>
      <c r="O752" s="212"/>
      <c r="P752" s="212"/>
      <c r="Q752" s="212"/>
      <c r="R752" s="212"/>
      <c r="S752" s="212"/>
      <c r="T752" s="213"/>
      <c r="U752" s="14"/>
      <c r="V752" s="14"/>
      <c r="W752" s="14"/>
      <c r="X752" s="14"/>
      <c r="Y752" s="14"/>
      <c r="Z752" s="14"/>
      <c r="AA752" s="14"/>
      <c r="AB752" s="14"/>
      <c r="AC752" s="14"/>
      <c r="AD752" s="14"/>
      <c r="AE752" s="14"/>
      <c r="AT752" s="207" t="s">
        <v>170</v>
      </c>
      <c r="AU752" s="207" t="s">
        <v>83</v>
      </c>
      <c r="AV752" s="14" t="s">
        <v>83</v>
      </c>
      <c r="AW752" s="14" t="s">
        <v>32</v>
      </c>
      <c r="AX752" s="14" t="s">
        <v>75</v>
      </c>
      <c r="AY752" s="207" t="s">
        <v>157</v>
      </c>
    </row>
    <row r="753" s="15" customFormat="1">
      <c r="A753" s="15"/>
      <c r="B753" s="224"/>
      <c r="C753" s="15"/>
      <c r="D753" s="193" t="s">
        <v>170</v>
      </c>
      <c r="E753" s="225" t="s">
        <v>1</v>
      </c>
      <c r="F753" s="226" t="s">
        <v>227</v>
      </c>
      <c r="G753" s="15"/>
      <c r="H753" s="227">
        <v>125.339</v>
      </c>
      <c r="I753" s="228"/>
      <c r="J753" s="15"/>
      <c r="K753" s="15"/>
      <c r="L753" s="224"/>
      <c r="M753" s="229"/>
      <c r="N753" s="230"/>
      <c r="O753" s="230"/>
      <c r="P753" s="230"/>
      <c r="Q753" s="230"/>
      <c r="R753" s="230"/>
      <c r="S753" s="230"/>
      <c r="T753" s="231"/>
      <c r="U753" s="15"/>
      <c r="V753" s="15"/>
      <c r="W753" s="15"/>
      <c r="X753" s="15"/>
      <c r="Y753" s="15"/>
      <c r="Z753" s="15"/>
      <c r="AA753" s="15"/>
      <c r="AB753" s="15"/>
      <c r="AC753" s="15"/>
      <c r="AD753" s="15"/>
      <c r="AE753" s="15"/>
      <c r="AT753" s="225" t="s">
        <v>170</v>
      </c>
      <c r="AU753" s="225" t="s">
        <v>83</v>
      </c>
      <c r="AV753" s="15" t="s">
        <v>164</v>
      </c>
      <c r="AW753" s="15" t="s">
        <v>32</v>
      </c>
      <c r="AX753" s="15" t="s">
        <v>81</v>
      </c>
      <c r="AY753" s="225" t="s">
        <v>157</v>
      </c>
    </row>
    <row r="754" s="2" customFormat="1" ht="49.05" customHeight="1">
      <c r="A754" s="38"/>
      <c r="B754" s="179"/>
      <c r="C754" s="214" t="s">
        <v>916</v>
      </c>
      <c r="D754" s="214" t="s">
        <v>194</v>
      </c>
      <c r="E754" s="215" t="s">
        <v>917</v>
      </c>
      <c r="F754" s="216" t="s">
        <v>918</v>
      </c>
      <c r="G754" s="217" t="s">
        <v>162</v>
      </c>
      <c r="H754" s="218">
        <v>144.13999999999999</v>
      </c>
      <c r="I754" s="219"/>
      <c r="J754" s="220">
        <f>ROUND(I754*H754,2)</f>
        <v>0</v>
      </c>
      <c r="K754" s="216" t="s">
        <v>163</v>
      </c>
      <c r="L754" s="221"/>
      <c r="M754" s="222" t="s">
        <v>1</v>
      </c>
      <c r="N754" s="223" t="s">
        <v>40</v>
      </c>
      <c r="O754" s="77"/>
      <c r="P754" s="189">
        <f>O754*H754</f>
        <v>0</v>
      </c>
      <c r="Q754" s="189">
        <v>0.0040000000000000001</v>
      </c>
      <c r="R754" s="189">
        <f>Q754*H754</f>
        <v>0.57655999999999996</v>
      </c>
      <c r="S754" s="189">
        <v>0</v>
      </c>
      <c r="T754" s="190">
        <f>S754*H754</f>
        <v>0</v>
      </c>
      <c r="U754" s="38"/>
      <c r="V754" s="38"/>
      <c r="W754" s="38"/>
      <c r="X754" s="38"/>
      <c r="Y754" s="38"/>
      <c r="Z754" s="38"/>
      <c r="AA754" s="38"/>
      <c r="AB754" s="38"/>
      <c r="AC754" s="38"/>
      <c r="AD754" s="38"/>
      <c r="AE754" s="38"/>
      <c r="AR754" s="191" t="s">
        <v>391</v>
      </c>
      <c r="AT754" s="191" t="s">
        <v>194</v>
      </c>
      <c r="AU754" s="191" t="s">
        <v>83</v>
      </c>
      <c r="AY754" s="19" t="s">
        <v>157</v>
      </c>
      <c r="BE754" s="192">
        <f>IF(N754="základní",J754,0)</f>
        <v>0</v>
      </c>
      <c r="BF754" s="192">
        <f>IF(N754="snížená",J754,0)</f>
        <v>0</v>
      </c>
      <c r="BG754" s="192">
        <f>IF(N754="zákl. přenesená",J754,0)</f>
        <v>0</v>
      </c>
      <c r="BH754" s="192">
        <f>IF(N754="sníž. přenesená",J754,0)</f>
        <v>0</v>
      </c>
      <c r="BI754" s="192">
        <f>IF(N754="nulová",J754,0)</f>
        <v>0</v>
      </c>
      <c r="BJ754" s="19" t="s">
        <v>81</v>
      </c>
      <c r="BK754" s="192">
        <f>ROUND(I754*H754,2)</f>
        <v>0</v>
      </c>
      <c r="BL754" s="19" t="s">
        <v>275</v>
      </c>
      <c r="BM754" s="191" t="s">
        <v>919</v>
      </c>
    </row>
    <row r="755" s="2" customFormat="1">
      <c r="A755" s="38"/>
      <c r="B755" s="39"/>
      <c r="C755" s="38"/>
      <c r="D755" s="193" t="s">
        <v>166</v>
      </c>
      <c r="E755" s="38"/>
      <c r="F755" s="194" t="s">
        <v>918</v>
      </c>
      <c r="G755" s="38"/>
      <c r="H755" s="38"/>
      <c r="I755" s="195"/>
      <c r="J755" s="38"/>
      <c r="K755" s="38"/>
      <c r="L755" s="39"/>
      <c r="M755" s="196"/>
      <c r="N755" s="197"/>
      <c r="O755" s="77"/>
      <c r="P755" s="77"/>
      <c r="Q755" s="77"/>
      <c r="R755" s="77"/>
      <c r="S755" s="77"/>
      <c r="T755" s="78"/>
      <c r="U755" s="38"/>
      <c r="V755" s="38"/>
      <c r="W755" s="38"/>
      <c r="X755" s="38"/>
      <c r="Y755" s="38"/>
      <c r="Z755" s="38"/>
      <c r="AA755" s="38"/>
      <c r="AB755" s="38"/>
      <c r="AC755" s="38"/>
      <c r="AD755" s="38"/>
      <c r="AE755" s="38"/>
      <c r="AT755" s="19" t="s">
        <v>166</v>
      </c>
      <c r="AU755" s="19" t="s">
        <v>83</v>
      </c>
    </row>
    <row r="756" s="14" customFormat="1">
      <c r="A756" s="14"/>
      <c r="B756" s="206"/>
      <c r="C756" s="14"/>
      <c r="D756" s="193" t="s">
        <v>170</v>
      </c>
      <c r="E756" s="14"/>
      <c r="F756" s="208" t="s">
        <v>920</v>
      </c>
      <c r="G756" s="14"/>
      <c r="H756" s="209">
        <v>144.13999999999999</v>
      </c>
      <c r="I756" s="210"/>
      <c r="J756" s="14"/>
      <c r="K756" s="14"/>
      <c r="L756" s="206"/>
      <c r="M756" s="211"/>
      <c r="N756" s="212"/>
      <c r="O756" s="212"/>
      <c r="P756" s="212"/>
      <c r="Q756" s="212"/>
      <c r="R756" s="212"/>
      <c r="S756" s="212"/>
      <c r="T756" s="213"/>
      <c r="U756" s="14"/>
      <c r="V756" s="14"/>
      <c r="W756" s="14"/>
      <c r="X756" s="14"/>
      <c r="Y756" s="14"/>
      <c r="Z756" s="14"/>
      <c r="AA756" s="14"/>
      <c r="AB756" s="14"/>
      <c r="AC756" s="14"/>
      <c r="AD756" s="14"/>
      <c r="AE756" s="14"/>
      <c r="AT756" s="207" t="s">
        <v>170</v>
      </c>
      <c r="AU756" s="207" t="s">
        <v>83</v>
      </c>
      <c r="AV756" s="14" t="s">
        <v>83</v>
      </c>
      <c r="AW756" s="14" t="s">
        <v>3</v>
      </c>
      <c r="AX756" s="14" t="s">
        <v>81</v>
      </c>
      <c r="AY756" s="207" t="s">
        <v>157</v>
      </c>
    </row>
    <row r="757" s="2" customFormat="1" ht="24.15" customHeight="1">
      <c r="A757" s="38"/>
      <c r="B757" s="179"/>
      <c r="C757" s="180" t="s">
        <v>921</v>
      </c>
      <c r="D757" s="180" t="s">
        <v>159</v>
      </c>
      <c r="E757" s="181" t="s">
        <v>922</v>
      </c>
      <c r="F757" s="182" t="s">
        <v>923</v>
      </c>
      <c r="G757" s="183" t="s">
        <v>162</v>
      </c>
      <c r="H757" s="184">
        <v>104.78</v>
      </c>
      <c r="I757" s="185"/>
      <c r="J757" s="186">
        <f>ROUND(I757*H757,2)</f>
        <v>0</v>
      </c>
      <c r="K757" s="182" t="s">
        <v>163</v>
      </c>
      <c r="L757" s="39"/>
      <c r="M757" s="187" t="s">
        <v>1</v>
      </c>
      <c r="N757" s="188" t="s">
        <v>40</v>
      </c>
      <c r="O757" s="77"/>
      <c r="P757" s="189">
        <f>O757*H757</f>
        <v>0</v>
      </c>
      <c r="Q757" s="189">
        <v>0.00088000000000000003</v>
      </c>
      <c r="R757" s="189">
        <f>Q757*H757</f>
        <v>0.092206400000000008</v>
      </c>
      <c r="S757" s="189">
        <v>0</v>
      </c>
      <c r="T757" s="190">
        <f>S757*H757</f>
        <v>0</v>
      </c>
      <c r="U757" s="38"/>
      <c r="V757" s="38"/>
      <c r="W757" s="38"/>
      <c r="X757" s="38"/>
      <c r="Y757" s="38"/>
      <c r="Z757" s="38"/>
      <c r="AA757" s="38"/>
      <c r="AB757" s="38"/>
      <c r="AC757" s="38"/>
      <c r="AD757" s="38"/>
      <c r="AE757" s="38"/>
      <c r="AR757" s="191" t="s">
        <v>275</v>
      </c>
      <c r="AT757" s="191" t="s">
        <v>159</v>
      </c>
      <c r="AU757" s="191" t="s">
        <v>83</v>
      </c>
      <c r="AY757" s="19" t="s">
        <v>157</v>
      </c>
      <c r="BE757" s="192">
        <f>IF(N757="základní",J757,0)</f>
        <v>0</v>
      </c>
      <c r="BF757" s="192">
        <f>IF(N757="snížená",J757,0)</f>
        <v>0</v>
      </c>
      <c r="BG757" s="192">
        <f>IF(N757="zákl. přenesená",J757,0)</f>
        <v>0</v>
      </c>
      <c r="BH757" s="192">
        <f>IF(N757="sníž. přenesená",J757,0)</f>
        <v>0</v>
      </c>
      <c r="BI757" s="192">
        <f>IF(N757="nulová",J757,0)</f>
        <v>0</v>
      </c>
      <c r="BJ757" s="19" t="s">
        <v>81</v>
      </c>
      <c r="BK757" s="192">
        <f>ROUND(I757*H757,2)</f>
        <v>0</v>
      </c>
      <c r="BL757" s="19" t="s">
        <v>275</v>
      </c>
      <c r="BM757" s="191" t="s">
        <v>924</v>
      </c>
    </row>
    <row r="758" s="2" customFormat="1">
      <c r="A758" s="38"/>
      <c r="B758" s="39"/>
      <c r="C758" s="38"/>
      <c r="D758" s="193" t="s">
        <v>166</v>
      </c>
      <c r="E758" s="38"/>
      <c r="F758" s="194" t="s">
        <v>925</v>
      </c>
      <c r="G758" s="38"/>
      <c r="H758" s="38"/>
      <c r="I758" s="195"/>
      <c r="J758" s="38"/>
      <c r="K758" s="38"/>
      <c r="L758" s="39"/>
      <c r="M758" s="196"/>
      <c r="N758" s="197"/>
      <c r="O758" s="77"/>
      <c r="P758" s="77"/>
      <c r="Q758" s="77"/>
      <c r="R758" s="77"/>
      <c r="S758" s="77"/>
      <c r="T758" s="78"/>
      <c r="U758" s="38"/>
      <c r="V758" s="38"/>
      <c r="W758" s="38"/>
      <c r="X758" s="38"/>
      <c r="Y758" s="38"/>
      <c r="Z758" s="38"/>
      <c r="AA758" s="38"/>
      <c r="AB758" s="38"/>
      <c r="AC758" s="38"/>
      <c r="AD758" s="38"/>
      <c r="AE758" s="38"/>
      <c r="AT758" s="19" t="s">
        <v>166</v>
      </c>
      <c r="AU758" s="19" t="s">
        <v>83</v>
      </c>
    </row>
    <row r="759" s="2" customFormat="1" ht="37.8" customHeight="1">
      <c r="A759" s="38"/>
      <c r="B759" s="179"/>
      <c r="C759" s="214" t="s">
        <v>926</v>
      </c>
      <c r="D759" s="214" t="s">
        <v>194</v>
      </c>
      <c r="E759" s="215" t="s">
        <v>927</v>
      </c>
      <c r="F759" s="216" t="s">
        <v>928</v>
      </c>
      <c r="G759" s="217" t="s">
        <v>162</v>
      </c>
      <c r="H759" s="218">
        <v>120.497</v>
      </c>
      <c r="I759" s="219"/>
      <c r="J759" s="220">
        <f>ROUND(I759*H759,2)</f>
        <v>0</v>
      </c>
      <c r="K759" s="216" t="s">
        <v>163</v>
      </c>
      <c r="L759" s="221"/>
      <c r="M759" s="222" t="s">
        <v>1</v>
      </c>
      <c r="N759" s="223" t="s">
        <v>40</v>
      </c>
      <c r="O759" s="77"/>
      <c r="P759" s="189">
        <f>O759*H759</f>
        <v>0</v>
      </c>
      <c r="Q759" s="189">
        <v>0.0041000000000000003</v>
      </c>
      <c r="R759" s="189">
        <f>Q759*H759</f>
        <v>0.49403770000000002</v>
      </c>
      <c r="S759" s="189">
        <v>0</v>
      </c>
      <c r="T759" s="190">
        <f>S759*H759</f>
        <v>0</v>
      </c>
      <c r="U759" s="38"/>
      <c r="V759" s="38"/>
      <c r="W759" s="38"/>
      <c r="X759" s="38"/>
      <c r="Y759" s="38"/>
      <c r="Z759" s="38"/>
      <c r="AA759" s="38"/>
      <c r="AB759" s="38"/>
      <c r="AC759" s="38"/>
      <c r="AD759" s="38"/>
      <c r="AE759" s="38"/>
      <c r="AR759" s="191" t="s">
        <v>391</v>
      </c>
      <c r="AT759" s="191" t="s">
        <v>194</v>
      </c>
      <c r="AU759" s="191" t="s">
        <v>83</v>
      </c>
      <c r="AY759" s="19" t="s">
        <v>157</v>
      </c>
      <c r="BE759" s="192">
        <f>IF(N759="základní",J759,0)</f>
        <v>0</v>
      </c>
      <c r="BF759" s="192">
        <f>IF(N759="snížená",J759,0)</f>
        <v>0</v>
      </c>
      <c r="BG759" s="192">
        <f>IF(N759="zákl. přenesená",J759,0)</f>
        <v>0</v>
      </c>
      <c r="BH759" s="192">
        <f>IF(N759="sníž. přenesená",J759,0)</f>
        <v>0</v>
      </c>
      <c r="BI759" s="192">
        <f>IF(N759="nulová",J759,0)</f>
        <v>0</v>
      </c>
      <c r="BJ759" s="19" t="s">
        <v>81</v>
      </c>
      <c r="BK759" s="192">
        <f>ROUND(I759*H759,2)</f>
        <v>0</v>
      </c>
      <c r="BL759" s="19" t="s">
        <v>275</v>
      </c>
      <c r="BM759" s="191" t="s">
        <v>929</v>
      </c>
    </row>
    <row r="760" s="2" customFormat="1">
      <c r="A760" s="38"/>
      <c r="B760" s="39"/>
      <c r="C760" s="38"/>
      <c r="D760" s="193" t="s">
        <v>166</v>
      </c>
      <c r="E760" s="38"/>
      <c r="F760" s="194" t="s">
        <v>928</v>
      </c>
      <c r="G760" s="38"/>
      <c r="H760" s="38"/>
      <c r="I760" s="195"/>
      <c r="J760" s="38"/>
      <c r="K760" s="38"/>
      <c r="L760" s="39"/>
      <c r="M760" s="196"/>
      <c r="N760" s="197"/>
      <c r="O760" s="77"/>
      <c r="P760" s="77"/>
      <c r="Q760" s="77"/>
      <c r="R760" s="77"/>
      <c r="S760" s="77"/>
      <c r="T760" s="78"/>
      <c r="U760" s="38"/>
      <c r="V760" s="38"/>
      <c r="W760" s="38"/>
      <c r="X760" s="38"/>
      <c r="Y760" s="38"/>
      <c r="Z760" s="38"/>
      <c r="AA760" s="38"/>
      <c r="AB760" s="38"/>
      <c r="AC760" s="38"/>
      <c r="AD760" s="38"/>
      <c r="AE760" s="38"/>
      <c r="AT760" s="19" t="s">
        <v>166</v>
      </c>
      <c r="AU760" s="19" t="s">
        <v>83</v>
      </c>
    </row>
    <row r="761" s="14" customFormat="1">
      <c r="A761" s="14"/>
      <c r="B761" s="206"/>
      <c r="C761" s="14"/>
      <c r="D761" s="193" t="s">
        <v>170</v>
      </c>
      <c r="E761" s="14"/>
      <c r="F761" s="208" t="s">
        <v>930</v>
      </c>
      <c r="G761" s="14"/>
      <c r="H761" s="209">
        <v>120.497</v>
      </c>
      <c r="I761" s="210"/>
      <c r="J761" s="14"/>
      <c r="K761" s="14"/>
      <c r="L761" s="206"/>
      <c r="M761" s="211"/>
      <c r="N761" s="212"/>
      <c r="O761" s="212"/>
      <c r="P761" s="212"/>
      <c r="Q761" s="212"/>
      <c r="R761" s="212"/>
      <c r="S761" s="212"/>
      <c r="T761" s="213"/>
      <c r="U761" s="14"/>
      <c r="V761" s="14"/>
      <c r="W761" s="14"/>
      <c r="X761" s="14"/>
      <c r="Y761" s="14"/>
      <c r="Z761" s="14"/>
      <c r="AA761" s="14"/>
      <c r="AB761" s="14"/>
      <c r="AC761" s="14"/>
      <c r="AD761" s="14"/>
      <c r="AE761" s="14"/>
      <c r="AT761" s="207" t="s">
        <v>170</v>
      </c>
      <c r="AU761" s="207" t="s">
        <v>83</v>
      </c>
      <c r="AV761" s="14" t="s">
        <v>83</v>
      </c>
      <c r="AW761" s="14" t="s">
        <v>3</v>
      </c>
      <c r="AX761" s="14" t="s">
        <v>81</v>
      </c>
      <c r="AY761" s="207" t="s">
        <v>157</v>
      </c>
    </row>
    <row r="762" s="2" customFormat="1" ht="24.15" customHeight="1">
      <c r="A762" s="38"/>
      <c r="B762" s="179"/>
      <c r="C762" s="180" t="s">
        <v>931</v>
      </c>
      <c r="D762" s="180" t="s">
        <v>159</v>
      </c>
      <c r="E762" s="181" t="s">
        <v>932</v>
      </c>
      <c r="F762" s="182" t="s">
        <v>923</v>
      </c>
      <c r="G762" s="183" t="s">
        <v>162</v>
      </c>
      <c r="H762" s="184">
        <v>125.339</v>
      </c>
      <c r="I762" s="185"/>
      <c r="J762" s="186">
        <f>ROUND(I762*H762,2)</f>
        <v>0</v>
      </c>
      <c r="K762" s="182" t="s">
        <v>1</v>
      </c>
      <c r="L762" s="39"/>
      <c r="M762" s="187" t="s">
        <v>1</v>
      </c>
      <c r="N762" s="188" t="s">
        <v>40</v>
      </c>
      <c r="O762" s="77"/>
      <c r="P762" s="189">
        <f>O762*H762</f>
        <v>0</v>
      </c>
      <c r="Q762" s="189">
        <v>0.00088000000000000003</v>
      </c>
      <c r="R762" s="189">
        <f>Q762*H762</f>
        <v>0.11029832000000001</v>
      </c>
      <c r="S762" s="189">
        <v>0</v>
      </c>
      <c r="T762" s="190">
        <f>S762*H762</f>
        <v>0</v>
      </c>
      <c r="U762" s="38"/>
      <c r="V762" s="38"/>
      <c r="W762" s="38"/>
      <c r="X762" s="38"/>
      <c r="Y762" s="38"/>
      <c r="Z762" s="38"/>
      <c r="AA762" s="38"/>
      <c r="AB762" s="38"/>
      <c r="AC762" s="38"/>
      <c r="AD762" s="38"/>
      <c r="AE762" s="38"/>
      <c r="AR762" s="191" t="s">
        <v>275</v>
      </c>
      <c r="AT762" s="191" t="s">
        <v>159</v>
      </c>
      <c r="AU762" s="191" t="s">
        <v>83</v>
      </c>
      <c r="AY762" s="19" t="s">
        <v>157</v>
      </c>
      <c r="BE762" s="192">
        <f>IF(N762="základní",J762,0)</f>
        <v>0</v>
      </c>
      <c r="BF762" s="192">
        <f>IF(N762="snížená",J762,0)</f>
        <v>0</v>
      </c>
      <c r="BG762" s="192">
        <f>IF(N762="zákl. přenesená",J762,0)</f>
        <v>0</v>
      </c>
      <c r="BH762" s="192">
        <f>IF(N762="sníž. přenesená",J762,0)</f>
        <v>0</v>
      </c>
      <c r="BI762" s="192">
        <f>IF(N762="nulová",J762,0)</f>
        <v>0</v>
      </c>
      <c r="BJ762" s="19" t="s">
        <v>81</v>
      </c>
      <c r="BK762" s="192">
        <f>ROUND(I762*H762,2)</f>
        <v>0</v>
      </c>
      <c r="BL762" s="19" t="s">
        <v>275</v>
      </c>
      <c r="BM762" s="191" t="s">
        <v>933</v>
      </c>
    </row>
    <row r="763" s="2" customFormat="1">
      <c r="A763" s="38"/>
      <c r="B763" s="39"/>
      <c r="C763" s="38"/>
      <c r="D763" s="193" t="s">
        <v>166</v>
      </c>
      <c r="E763" s="38"/>
      <c r="F763" s="194" t="s">
        <v>925</v>
      </c>
      <c r="G763" s="38"/>
      <c r="H763" s="38"/>
      <c r="I763" s="195"/>
      <c r="J763" s="38"/>
      <c r="K763" s="38"/>
      <c r="L763" s="39"/>
      <c r="M763" s="196"/>
      <c r="N763" s="197"/>
      <c r="O763" s="77"/>
      <c r="P763" s="77"/>
      <c r="Q763" s="77"/>
      <c r="R763" s="77"/>
      <c r="S763" s="77"/>
      <c r="T763" s="78"/>
      <c r="U763" s="38"/>
      <c r="V763" s="38"/>
      <c r="W763" s="38"/>
      <c r="X763" s="38"/>
      <c r="Y763" s="38"/>
      <c r="Z763" s="38"/>
      <c r="AA763" s="38"/>
      <c r="AB763" s="38"/>
      <c r="AC763" s="38"/>
      <c r="AD763" s="38"/>
      <c r="AE763" s="38"/>
      <c r="AT763" s="19" t="s">
        <v>166</v>
      </c>
      <c r="AU763" s="19" t="s">
        <v>83</v>
      </c>
    </row>
    <row r="764" s="2" customFormat="1" ht="37.8" customHeight="1">
      <c r="A764" s="38"/>
      <c r="B764" s="179"/>
      <c r="C764" s="214" t="s">
        <v>934</v>
      </c>
      <c r="D764" s="214" t="s">
        <v>194</v>
      </c>
      <c r="E764" s="215" t="s">
        <v>935</v>
      </c>
      <c r="F764" s="216" t="s">
        <v>936</v>
      </c>
      <c r="G764" s="217" t="s">
        <v>162</v>
      </c>
      <c r="H764" s="218">
        <v>144.13999999999999</v>
      </c>
      <c r="I764" s="219"/>
      <c r="J764" s="220">
        <f>ROUND(I764*H764,2)</f>
        <v>0</v>
      </c>
      <c r="K764" s="216" t="s">
        <v>163</v>
      </c>
      <c r="L764" s="221"/>
      <c r="M764" s="222" t="s">
        <v>1</v>
      </c>
      <c r="N764" s="223" t="s">
        <v>40</v>
      </c>
      <c r="O764" s="77"/>
      <c r="P764" s="189">
        <f>O764*H764</f>
        <v>0</v>
      </c>
      <c r="Q764" s="189">
        <v>0.001</v>
      </c>
      <c r="R764" s="189">
        <f>Q764*H764</f>
        <v>0.14413999999999999</v>
      </c>
      <c r="S764" s="189">
        <v>0</v>
      </c>
      <c r="T764" s="190">
        <f>S764*H764</f>
        <v>0</v>
      </c>
      <c r="U764" s="38"/>
      <c r="V764" s="38"/>
      <c r="W764" s="38"/>
      <c r="X764" s="38"/>
      <c r="Y764" s="38"/>
      <c r="Z764" s="38"/>
      <c r="AA764" s="38"/>
      <c r="AB764" s="38"/>
      <c r="AC764" s="38"/>
      <c r="AD764" s="38"/>
      <c r="AE764" s="38"/>
      <c r="AR764" s="191" t="s">
        <v>391</v>
      </c>
      <c r="AT764" s="191" t="s">
        <v>194</v>
      </c>
      <c r="AU764" s="191" t="s">
        <v>83</v>
      </c>
      <c r="AY764" s="19" t="s">
        <v>157</v>
      </c>
      <c r="BE764" s="192">
        <f>IF(N764="základní",J764,0)</f>
        <v>0</v>
      </c>
      <c r="BF764" s="192">
        <f>IF(N764="snížená",J764,0)</f>
        <v>0</v>
      </c>
      <c r="BG764" s="192">
        <f>IF(N764="zákl. přenesená",J764,0)</f>
        <v>0</v>
      </c>
      <c r="BH764" s="192">
        <f>IF(N764="sníž. přenesená",J764,0)</f>
        <v>0</v>
      </c>
      <c r="BI764" s="192">
        <f>IF(N764="nulová",J764,0)</f>
        <v>0</v>
      </c>
      <c r="BJ764" s="19" t="s">
        <v>81</v>
      </c>
      <c r="BK764" s="192">
        <f>ROUND(I764*H764,2)</f>
        <v>0</v>
      </c>
      <c r="BL764" s="19" t="s">
        <v>275</v>
      </c>
      <c r="BM764" s="191" t="s">
        <v>937</v>
      </c>
    </row>
    <row r="765" s="2" customFormat="1">
      <c r="A765" s="38"/>
      <c r="B765" s="39"/>
      <c r="C765" s="38"/>
      <c r="D765" s="193" t="s">
        <v>166</v>
      </c>
      <c r="E765" s="38"/>
      <c r="F765" s="194" t="s">
        <v>936</v>
      </c>
      <c r="G765" s="38"/>
      <c r="H765" s="38"/>
      <c r="I765" s="195"/>
      <c r="J765" s="38"/>
      <c r="K765" s="38"/>
      <c r="L765" s="39"/>
      <c r="M765" s="196"/>
      <c r="N765" s="197"/>
      <c r="O765" s="77"/>
      <c r="P765" s="77"/>
      <c r="Q765" s="77"/>
      <c r="R765" s="77"/>
      <c r="S765" s="77"/>
      <c r="T765" s="78"/>
      <c r="U765" s="38"/>
      <c r="V765" s="38"/>
      <c r="W765" s="38"/>
      <c r="X765" s="38"/>
      <c r="Y765" s="38"/>
      <c r="Z765" s="38"/>
      <c r="AA765" s="38"/>
      <c r="AB765" s="38"/>
      <c r="AC765" s="38"/>
      <c r="AD765" s="38"/>
      <c r="AE765" s="38"/>
      <c r="AT765" s="19" t="s">
        <v>166</v>
      </c>
      <c r="AU765" s="19" t="s">
        <v>83</v>
      </c>
    </row>
    <row r="766" s="14" customFormat="1">
      <c r="A766" s="14"/>
      <c r="B766" s="206"/>
      <c r="C766" s="14"/>
      <c r="D766" s="193" t="s">
        <v>170</v>
      </c>
      <c r="E766" s="14"/>
      <c r="F766" s="208" t="s">
        <v>920</v>
      </c>
      <c r="G766" s="14"/>
      <c r="H766" s="209">
        <v>144.13999999999999</v>
      </c>
      <c r="I766" s="210"/>
      <c r="J766" s="14"/>
      <c r="K766" s="14"/>
      <c r="L766" s="206"/>
      <c r="M766" s="211"/>
      <c r="N766" s="212"/>
      <c r="O766" s="212"/>
      <c r="P766" s="212"/>
      <c r="Q766" s="212"/>
      <c r="R766" s="212"/>
      <c r="S766" s="212"/>
      <c r="T766" s="213"/>
      <c r="U766" s="14"/>
      <c r="V766" s="14"/>
      <c r="W766" s="14"/>
      <c r="X766" s="14"/>
      <c r="Y766" s="14"/>
      <c r="Z766" s="14"/>
      <c r="AA766" s="14"/>
      <c r="AB766" s="14"/>
      <c r="AC766" s="14"/>
      <c r="AD766" s="14"/>
      <c r="AE766" s="14"/>
      <c r="AT766" s="207" t="s">
        <v>170</v>
      </c>
      <c r="AU766" s="207" t="s">
        <v>83</v>
      </c>
      <c r="AV766" s="14" t="s">
        <v>83</v>
      </c>
      <c r="AW766" s="14" t="s">
        <v>3</v>
      </c>
      <c r="AX766" s="14" t="s">
        <v>81</v>
      </c>
      <c r="AY766" s="207" t="s">
        <v>157</v>
      </c>
    </row>
    <row r="767" s="2" customFormat="1" ht="24.15" customHeight="1">
      <c r="A767" s="38"/>
      <c r="B767" s="179"/>
      <c r="C767" s="180" t="s">
        <v>938</v>
      </c>
      <c r="D767" s="180" t="s">
        <v>159</v>
      </c>
      <c r="E767" s="181" t="s">
        <v>939</v>
      </c>
      <c r="F767" s="182" t="s">
        <v>940</v>
      </c>
      <c r="G767" s="183" t="s">
        <v>880</v>
      </c>
      <c r="H767" s="240"/>
      <c r="I767" s="185"/>
      <c r="J767" s="186">
        <f>ROUND(I767*H767,2)</f>
        <v>0</v>
      </c>
      <c r="K767" s="182" t="s">
        <v>163</v>
      </c>
      <c r="L767" s="39"/>
      <c r="M767" s="187" t="s">
        <v>1</v>
      </c>
      <c r="N767" s="188" t="s">
        <v>40</v>
      </c>
      <c r="O767" s="77"/>
      <c r="P767" s="189">
        <f>O767*H767</f>
        <v>0</v>
      </c>
      <c r="Q767" s="189">
        <v>0</v>
      </c>
      <c r="R767" s="189">
        <f>Q767*H767</f>
        <v>0</v>
      </c>
      <c r="S767" s="189">
        <v>0</v>
      </c>
      <c r="T767" s="190">
        <f>S767*H767</f>
        <v>0</v>
      </c>
      <c r="U767" s="38"/>
      <c r="V767" s="38"/>
      <c r="W767" s="38"/>
      <c r="X767" s="38"/>
      <c r="Y767" s="38"/>
      <c r="Z767" s="38"/>
      <c r="AA767" s="38"/>
      <c r="AB767" s="38"/>
      <c r="AC767" s="38"/>
      <c r="AD767" s="38"/>
      <c r="AE767" s="38"/>
      <c r="AR767" s="191" t="s">
        <v>275</v>
      </c>
      <c r="AT767" s="191" t="s">
        <v>159</v>
      </c>
      <c r="AU767" s="191" t="s">
        <v>83</v>
      </c>
      <c r="AY767" s="19" t="s">
        <v>157</v>
      </c>
      <c r="BE767" s="192">
        <f>IF(N767="základní",J767,0)</f>
        <v>0</v>
      </c>
      <c r="BF767" s="192">
        <f>IF(N767="snížená",J767,0)</f>
        <v>0</v>
      </c>
      <c r="BG767" s="192">
        <f>IF(N767="zákl. přenesená",J767,0)</f>
        <v>0</v>
      </c>
      <c r="BH767" s="192">
        <f>IF(N767="sníž. přenesená",J767,0)</f>
        <v>0</v>
      </c>
      <c r="BI767" s="192">
        <f>IF(N767="nulová",J767,0)</f>
        <v>0</v>
      </c>
      <c r="BJ767" s="19" t="s">
        <v>81</v>
      </c>
      <c r="BK767" s="192">
        <f>ROUND(I767*H767,2)</f>
        <v>0</v>
      </c>
      <c r="BL767" s="19" t="s">
        <v>275</v>
      </c>
      <c r="BM767" s="191" t="s">
        <v>941</v>
      </c>
    </row>
    <row r="768" s="2" customFormat="1">
      <c r="A768" s="38"/>
      <c r="B768" s="39"/>
      <c r="C768" s="38"/>
      <c r="D768" s="193" t="s">
        <v>166</v>
      </c>
      <c r="E768" s="38"/>
      <c r="F768" s="194" t="s">
        <v>942</v>
      </c>
      <c r="G768" s="38"/>
      <c r="H768" s="38"/>
      <c r="I768" s="195"/>
      <c r="J768" s="38"/>
      <c r="K768" s="38"/>
      <c r="L768" s="39"/>
      <c r="M768" s="196"/>
      <c r="N768" s="197"/>
      <c r="O768" s="77"/>
      <c r="P768" s="77"/>
      <c r="Q768" s="77"/>
      <c r="R768" s="77"/>
      <c r="S768" s="77"/>
      <c r="T768" s="78"/>
      <c r="U768" s="38"/>
      <c r="V768" s="38"/>
      <c r="W768" s="38"/>
      <c r="X768" s="38"/>
      <c r="Y768" s="38"/>
      <c r="Z768" s="38"/>
      <c r="AA768" s="38"/>
      <c r="AB768" s="38"/>
      <c r="AC768" s="38"/>
      <c r="AD768" s="38"/>
      <c r="AE768" s="38"/>
      <c r="AT768" s="19" t="s">
        <v>166</v>
      </c>
      <c r="AU768" s="19" t="s">
        <v>83</v>
      </c>
    </row>
    <row r="769" s="12" customFormat="1" ht="22.8" customHeight="1">
      <c r="A769" s="12"/>
      <c r="B769" s="166"/>
      <c r="C769" s="12"/>
      <c r="D769" s="167" t="s">
        <v>74</v>
      </c>
      <c r="E769" s="177" t="s">
        <v>943</v>
      </c>
      <c r="F769" s="177" t="s">
        <v>944</v>
      </c>
      <c r="G769" s="12"/>
      <c r="H769" s="12"/>
      <c r="I769" s="169"/>
      <c r="J769" s="178">
        <f>BK769</f>
        <v>0</v>
      </c>
      <c r="K769" s="12"/>
      <c r="L769" s="166"/>
      <c r="M769" s="171"/>
      <c r="N769" s="172"/>
      <c r="O769" s="172"/>
      <c r="P769" s="173">
        <f>SUM(P770:P790)</f>
        <v>0</v>
      </c>
      <c r="Q769" s="172"/>
      <c r="R769" s="173">
        <f>SUM(R770:R790)</f>
        <v>0.62804220000000011</v>
      </c>
      <c r="S769" s="172"/>
      <c r="T769" s="174">
        <f>SUM(T770:T790)</f>
        <v>0</v>
      </c>
      <c r="U769" s="12"/>
      <c r="V769" s="12"/>
      <c r="W769" s="12"/>
      <c r="X769" s="12"/>
      <c r="Y769" s="12"/>
      <c r="Z769" s="12"/>
      <c r="AA769" s="12"/>
      <c r="AB769" s="12"/>
      <c r="AC769" s="12"/>
      <c r="AD769" s="12"/>
      <c r="AE769" s="12"/>
      <c r="AR769" s="167" t="s">
        <v>83</v>
      </c>
      <c r="AT769" s="175" t="s">
        <v>74</v>
      </c>
      <c r="AU769" s="175" t="s">
        <v>81</v>
      </c>
      <c r="AY769" s="167" t="s">
        <v>157</v>
      </c>
      <c r="BK769" s="176">
        <f>SUM(BK770:BK790)</f>
        <v>0</v>
      </c>
    </row>
    <row r="770" s="2" customFormat="1" ht="24.15" customHeight="1">
      <c r="A770" s="38"/>
      <c r="B770" s="179"/>
      <c r="C770" s="180" t="s">
        <v>945</v>
      </c>
      <c r="D770" s="180" t="s">
        <v>159</v>
      </c>
      <c r="E770" s="181" t="s">
        <v>946</v>
      </c>
      <c r="F770" s="182" t="s">
        <v>947</v>
      </c>
      <c r="G770" s="183" t="s">
        <v>162</v>
      </c>
      <c r="H770" s="184">
        <v>127.63</v>
      </c>
      <c r="I770" s="185"/>
      <c r="J770" s="186">
        <f>ROUND(I770*H770,2)</f>
        <v>0</v>
      </c>
      <c r="K770" s="182" t="s">
        <v>163</v>
      </c>
      <c r="L770" s="39"/>
      <c r="M770" s="187" t="s">
        <v>1</v>
      </c>
      <c r="N770" s="188" t="s">
        <v>40</v>
      </c>
      <c r="O770" s="77"/>
      <c r="P770" s="189">
        <f>O770*H770</f>
        <v>0</v>
      </c>
      <c r="Q770" s="189">
        <v>0.0020400000000000001</v>
      </c>
      <c r="R770" s="189">
        <f>Q770*H770</f>
        <v>0.26036520000000002</v>
      </c>
      <c r="S770" s="189">
        <v>0</v>
      </c>
      <c r="T770" s="190">
        <f>S770*H770</f>
        <v>0</v>
      </c>
      <c r="U770" s="38"/>
      <c r="V770" s="38"/>
      <c r="W770" s="38"/>
      <c r="X770" s="38"/>
      <c r="Y770" s="38"/>
      <c r="Z770" s="38"/>
      <c r="AA770" s="38"/>
      <c r="AB770" s="38"/>
      <c r="AC770" s="38"/>
      <c r="AD770" s="38"/>
      <c r="AE770" s="38"/>
      <c r="AR770" s="191" t="s">
        <v>275</v>
      </c>
      <c r="AT770" s="191" t="s">
        <v>159</v>
      </c>
      <c r="AU770" s="191" t="s">
        <v>83</v>
      </c>
      <c r="AY770" s="19" t="s">
        <v>157</v>
      </c>
      <c r="BE770" s="192">
        <f>IF(N770="základní",J770,0)</f>
        <v>0</v>
      </c>
      <c r="BF770" s="192">
        <f>IF(N770="snížená",J770,0)</f>
        <v>0</v>
      </c>
      <c r="BG770" s="192">
        <f>IF(N770="zákl. přenesená",J770,0)</f>
        <v>0</v>
      </c>
      <c r="BH770" s="192">
        <f>IF(N770="sníž. přenesená",J770,0)</f>
        <v>0</v>
      </c>
      <c r="BI770" s="192">
        <f>IF(N770="nulová",J770,0)</f>
        <v>0</v>
      </c>
      <c r="BJ770" s="19" t="s">
        <v>81</v>
      </c>
      <c r="BK770" s="192">
        <f>ROUND(I770*H770,2)</f>
        <v>0</v>
      </c>
      <c r="BL770" s="19" t="s">
        <v>275</v>
      </c>
      <c r="BM770" s="191" t="s">
        <v>948</v>
      </c>
    </row>
    <row r="771" s="2" customFormat="1">
      <c r="A771" s="38"/>
      <c r="B771" s="39"/>
      <c r="C771" s="38"/>
      <c r="D771" s="193" t="s">
        <v>166</v>
      </c>
      <c r="E771" s="38"/>
      <c r="F771" s="194" t="s">
        <v>949</v>
      </c>
      <c r="G771" s="38"/>
      <c r="H771" s="38"/>
      <c r="I771" s="195"/>
      <c r="J771" s="38"/>
      <c r="K771" s="38"/>
      <c r="L771" s="39"/>
      <c r="M771" s="196"/>
      <c r="N771" s="197"/>
      <c r="O771" s="77"/>
      <c r="P771" s="77"/>
      <c r="Q771" s="77"/>
      <c r="R771" s="77"/>
      <c r="S771" s="77"/>
      <c r="T771" s="78"/>
      <c r="U771" s="38"/>
      <c r="V771" s="38"/>
      <c r="W771" s="38"/>
      <c r="X771" s="38"/>
      <c r="Y771" s="38"/>
      <c r="Z771" s="38"/>
      <c r="AA771" s="38"/>
      <c r="AB771" s="38"/>
      <c r="AC771" s="38"/>
      <c r="AD771" s="38"/>
      <c r="AE771" s="38"/>
      <c r="AT771" s="19" t="s">
        <v>166</v>
      </c>
      <c r="AU771" s="19" t="s">
        <v>83</v>
      </c>
    </row>
    <row r="772" s="2" customFormat="1">
      <c r="A772" s="38"/>
      <c r="B772" s="39"/>
      <c r="C772" s="38"/>
      <c r="D772" s="193" t="s">
        <v>168</v>
      </c>
      <c r="E772" s="38"/>
      <c r="F772" s="198" t="s">
        <v>169</v>
      </c>
      <c r="G772" s="38"/>
      <c r="H772" s="38"/>
      <c r="I772" s="195"/>
      <c r="J772" s="38"/>
      <c r="K772" s="38"/>
      <c r="L772" s="39"/>
      <c r="M772" s="196"/>
      <c r="N772" s="197"/>
      <c r="O772" s="77"/>
      <c r="P772" s="77"/>
      <c r="Q772" s="77"/>
      <c r="R772" s="77"/>
      <c r="S772" s="77"/>
      <c r="T772" s="78"/>
      <c r="U772" s="38"/>
      <c r="V772" s="38"/>
      <c r="W772" s="38"/>
      <c r="X772" s="38"/>
      <c r="Y772" s="38"/>
      <c r="Z772" s="38"/>
      <c r="AA772" s="38"/>
      <c r="AB772" s="38"/>
      <c r="AC772" s="38"/>
      <c r="AD772" s="38"/>
      <c r="AE772" s="38"/>
      <c r="AT772" s="19" t="s">
        <v>168</v>
      </c>
      <c r="AU772" s="19" t="s">
        <v>83</v>
      </c>
    </row>
    <row r="773" s="13" customFormat="1">
      <c r="A773" s="13"/>
      <c r="B773" s="199"/>
      <c r="C773" s="13"/>
      <c r="D773" s="193" t="s">
        <v>170</v>
      </c>
      <c r="E773" s="200" t="s">
        <v>1</v>
      </c>
      <c r="F773" s="201" t="s">
        <v>950</v>
      </c>
      <c r="G773" s="13"/>
      <c r="H773" s="200" t="s">
        <v>1</v>
      </c>
      <c r="I773" s="202"/>
      <c r="J773" s="13"/>
      <c r="K773" s="13"/>
      <c r="L773" s="199"/>
      <c r="M773" s="203"/>
      <c r="N773" s="204"/>
      <c r="O773" s="204"/>
      <c r="P773" s="204"/>
      <c r="Q773" s="204"/>
      <c r="R773" s="204"/>
      <c r="S773" s="204"/>
      <c r="T773" s="205"/>
      <c r="U773" s="13"/>
      <c r="V773" s="13"/>
      <c r="W773" s="13"/>
      <c r="X773" s="13"/>
      <c r="Y773" s="13"/>
      <c r="Z773" s="13"/>
      <c r="AA773" s="13"/>
      <c r="AB773" s="13"/>
      <c r="AC773" s="13"/>
      <c r="AD773" s="13"/>
      <c r="AE773" s="13"/>
      <c r="AT773" s="200" t="s">
        <v>170</v>
      </c>
      <c r="AU773" s="200" t="s">
        <v>83</v>
      </c>
      <c r="AV773" s="13" t="s">
        <v>81</v>
      </c>
      <c r="AW773" s="13" t="s">
        <v>32</v>
      </c>
      <c r="AX773" s="13" t="s">
        <v>75</v>
      </c>
      <c r="AY773" s="200" t="s">
        <v>157</v>
      </c>
    </row>
    <row r="774" s="14" customFormat="1">
      <c r="A774" s="14"/>
      <c r="B774" s="206"/>
      <c r="C774" s="14"/>
      <c r="D774" s="193" t="s">
        <v>170</v>
      </c>
      <c r="E774" s="207" t="s">
        <v>1</v>
      </c>
      <c r="F774" s="208" t="s">
        <v>898</v>
      </c>
      <c r="G774" s="14"/>
      <c r="H774" s="209">
        <v>71.120000000000005</v>
      </c>
      <c r="I774" s="210"/>
      <c r="J774" s="14"/>
      <c r="K774" s="14"/>
      <c r="L774" s="206"/>
      <c r="M774" s="211"/>
      <c r="N774" s="212"/>
      <c r="O774" s="212"/>
      <c r="P774" s="212"/>
      <c r="Q774" s="212"/>
      <c r="R774" s="212"/>
      <c r="S774" s="212"/>
      <c r="T774" s="213"/>
      <c r="U774" s="14"/>
      <c r="V774" s="14"/>
      <c r="W774" s="14"/>
      <c r="X774" s="14"/>
      <c r="Y774" s="14"/>
      <c r="Z774" s="14"/>
      <c r="AA774" s="14"/>
      <c r="AB774" s="14"/>
      <c r="AC774" s="14"/>
      <c r="AD774" s="14"/>
      <c r="AE774" s="14"/>
      <c r="AT774" s="207" t="s">
        <v>170</v>
      </c>
      <c r="AU774" s="207" t="s">
        <v>83</v>
      </c>
      <c r="AV774" s="14" t="s">
        <v>83</v>
      </c>
      <c r="AW774" s="14" t="s">
        <v>32</v>
      </c>
      <c r="AX774" s="14" t="s">
        <v>75</v>
      </c>
      <c r="AY774" s="207" t="s">
        <v>157</v>
      </c>
    </row>
    <row r="775" s="14" customFormat="1">
      <c r="A775" s="14"/>
      <c r="B775" s="206"/>
      <c r="C775" s="14"/>
      <c r="D775" s="193" t="s">
        <v>170</v>
      </c>
      <c r="E775" s="207" t="s">
        <v>1</v>
      </c>
      <c r="F775" s="208" t="s">
        <v>899</v>
      </c>
      <c r="G775" s="14"/>
      <c r="H775" s="209">
        <v>12.16</v>
      </c>
      <c r="I775" s="210"/>
      <c r="J775" s="14"/>
      <c r="K775" s="14"/>
      <c r="L775" s="206"/>
      <c r="M775" s="211"/>
      <c r="N775" s="212"/>
      <c r="O775" s="212"/>
      <c r="P775" s="212"/>
      <c r="Q775" s="212"/>
      <c r="R775" s="212"/>
      <c r="S775" s="212"/>
      <c r="T775" s="213"/>
      <c r="U775" s="14"/>
      <c r="V775" s="14"/>
      <c r="W775" s="14"/>
      <c r="X775" s="14"/>
      <c r="Y775" s="14"/>
      <c r="Z775" s="14"/>
      <c r="AA775" s="14"/>
      <c r="AB775" s="14"/>
      <c r="AC775" s="14"/>
      <c r="AD775" s="14"/>
      <c r="AE775" s="14"/>
      <c r="AT775" s="207" t="s">
        <v>170</v>
      </c>
      <c r="AU775" s="207" t="s">
        <v>83</v>
      </c>
      <c r="AV775" s="14" t="s">
        <v>83</v>
      </c>
      <c r="AW775" s="14" t="s">
        <v>32</v>
      </c>
      <c r="AX775" s="14" t="s">
        <v>75</v>
      </c>
      <c r="AY775" s="207" t="s">
        <v>157</v>
      </c>
    </row>
    <row r="776" s="13" customFormat="1">
      <c r="A776" s="13"/>
      <c r="B776" s="199"/>
      <c r="C776" s="13"/>
      <c r="D776" s="193" t="s">
        <v>170</v>
      </c>
      <c r="E776" s="200" t="s">
        <v>1</v>
      </c>
      <c r="F776" s="201" t="s">
        <v>900</v>
      </c>
      <c r="G776" s="13"/>
      <c r="H776" s="200" t="s">
        <v>1</v>
      </c>
      <c r="I776" s="202"/>
      <c r="J776" s="13"/>
      <c r="K776" s="13"/>
      <c r="L776" s="199"/>
      <c r="M776" s="203"/>
      <c r="N776" s="204"/>
      <c r="O776" s="204"/>
      <c r="P776" s="204"/>
      <c r="Q776" s="204"/>
      <c r="R776" s="204"/>
      <c r="S776" s="204"/>
      <c r="T776" s="205"/>
      <c r="U776" s="13"/>
      <c r="V776" s="13"/>
      <c r="W776" s="13"/>
      <c r="X776" s="13"/>
      <c r="Y776" s="13"/>
      <c r="Z776" s="13"/>
      <c r="AA776" s="13"/>
      <c r="AB776" s="13"/>
      <c r="AC776" s="13"/>
      <c r="AD776" s="13"/>
      <c r="AE776" s="13"/>
      <c r="AT776" s="200" t="s">
        <v>170</v>
      </c>
      <c r="AU776" s="200" t="s">
        <v>83</v>
      </c>
      <c r="AV776" s="13" t="s">
        <v>81</v>
      </c>
      <c r="AW776" s="13" t="s">
        <v>32</v>
      </c>
      <c r="AX776" s="13" t="s">
        <v>75</v>
      </c>
      <c r="AY776" s="200" t="s">
        <v>157</v>
      </c>
    </row>
    <row r="777" s="14" customFormat="1">
      <c r="A777" s="14"/>
      <c r="B777" s="206"/>
      <c r="C777" s="14"/>
      <c r="D777" s="193" t="s">
        <v>170</v>
      </c>
      <c r="E777" s="207" t="s">
        <v>1</v>
      </c>
      <c r="F777" s="208" t="s">
        <v>901</v>
      </c>
      <c r="G777" s="14"/>
      <c r="H777" s="209">
        <v>21.5</v>
      </c>
      <c r="I777" s="210"/>
      <c r="J777" s="14"/>
      <c r="K777" s="14"/>
      <c r="L777" s="206"/>
      <c r="M777" s="211"/>
      <c r="N777" s="212"/>
      <c r="O777" s="212"/>
      <c r="P777" s="212"/>
      <c r="Q777" s="212"/>
      <c r="R777" s="212"/>
      <c r="S777" s="212"/>
      <c r="T777" s="213"/>
      <c r="U777" s="14"/>
      <c r="V777" s="14"/>
      <c r="W777" s="14"/>
      <c r="X777" s="14"/>
      <c r="Y777" s="14"/>
      <c r="Z777" s="14"/>
      <c r="AA777" s="14"/>
      <c r="AB777" s="14"/>
      <c r="AC777" s="14"/>
      <c r="AD777" s="14"/>
      <c r="AE777" s="14"/>
      <c r="AT777" s="207" t="s">
        <v>170</v>
      </c>
      <c r="AU777" s="207" t="s">
        <v>83</v>
      </c>
      <c r="AV777" s="14" t="s">
        <v>83</v>
      </c>
      <c r="AW777" s="14" t="s">
        <v>32</v>
      </c>
      <c r="AX777" s="14" t="s">
        <v>75</v>
      </c>
      <c r="AY777" s="207" t="s">
        <v>157</v>
      </c>
    </row>
    <row r="778" s="16" customFormat="1">
      <c r="A778" s="16"/>
      <c r="B778" s="232"/>
      <c r="C778" s="16"/>
      <c r="D778" s="193" t="s">
        <v>170</v>
      </c>
      <c r="E778" s="233" t="s">
        <v>1</v>
      </c>
      <c r="F778" s="234" t="s">
        <v>486</v>
      </c>
      <c r="G778" s="16"/>
      <c r="H778" s="235">
        <v>104.78</v>
      </c>
      <c r="I778" s="236"/>
      <c r="J778" s="16"/>
      <c r="K778" s="16"/>
      <c r="L778" s="232"/>
      <c r="M778" s="237"/>
      <c r="N778" s="238"/>
      <c r="O778" s="238"/>
      <c r="P778" s="238"/>
      <c r="Q778" s="238"/>
      <c r="R778" s="238"/>
      <c r="S778" s="238"/>
      <c r="T778" s="239"/>
      <c r="U778" s="16"/>
      <c r="V778" s="16"/>
      <c r="W778" s="16"/>
      <c r="X778" s="16"/>
      <c r="Y778" s="16"/>
      <c r="Z778" s="16"/>
      <c r="AA778" s="16"/>
      <c r="AB778" s="16"/>
      <c r="AC778" s="16"/>
      <c r="AD778" s="16"/>
      <c r="AE778" s="16"/>
      <c r="AT778" s="233" t="s">
        <v>170</v>
      </c>
      <c r="AU778" s="233" t="s">
        <v>83</v>
      </c>
      <c r="AV778" s="16" t="s">
        <v>179</v>
      </c>
      <c r="AW778" s="16" t="s">
        <v>32</v>
      </c>
      <c r="AX778" s="16" t="s">
        <v>75</v>
      </c>
      <c r="AY778" s="233" t="s">
        <v>157</v>
      </c>
    </row>
    <row r="779" s="13" customFormat="1">
      <c r="A779" s="13"/>
      <c r="B779" s="199"/>
      <c r="C779" s="13"/>
      <c r="D779" s="193" t="s">
        <v>170</v>
      </c>
      <c r="E779" s="200" t="s">
        <v>1</v>
      </c>
      <c r="F779" s="201" t="s">
        <v>951</v>
      </c>
      <c r="G779" s="13"/>
      <c r="H779" s="200" t="s">
        <v>1</v>
      </c>
      <c r="I779" s="202"/>
      <c r="J779" s="13"/>
      <c r="K779" s="13"/>
      <c r="L779" s="199"/>
      <c r="M779" s="203"/>
      <c r="N779" s="204"/>
      <c r="O779" s="204"/>
      <c r="P779" s="204"/>
      <c r="Q779" s="204"/>
      <c r="R779" s="204"/>
      <c r="S779" s="204"/>
      <c r="T779" s="205"/>
      <c r="U779" s="13"/>
      <c r="V779" s="13"/>
      <c r="W779" s="13"/>
      <c r="X779" s="13"/>
      <c r="Y779" s="13"/>
      <c r="Z779" s="13"/>
      <c r="AA779" s="13"/>
      <c r="AB779" s="13"/>
      <c r="AC779" s="13"/>
      <c r="AD779" s="13"/>
      <c r="AE779" s="13"/>
      <c r="AT779" s="200" t="s">
        <v>170</v>
      </c>
      <c r="AU779" s="200" t="s">
        <v>83</v>
      </c>
      <c r="AV779" s="13" t="s">
        <v>81</v>
      </c>
      <c r="AW779" s="13" t="s">
        <v>32</v>
      </c>
      <c r="AX779" s="13" t="s">
        <v>75</v>
      </c>
      <c r="AY779" s="200" t="s">
        <v>157</v>
      </c>
    </row>
    <row r="780" s="14" customFormat="1">
      <c r="A780" s="14"/>
      <c r="B780" s="206"/>
      <c r="C780" s="14"/>
      <c r="D780" s="193" t="s">
        <v>170</v>
      </c>
      <c r="E780" s="207" t="s">
        <v>1</v>
      </c>
      <c r="F780" s="208" t="s">
        <v>952</v>
      </c>
      <c r="G780" s="14"/>
      <c r="H780" s="209">
        <v>22.850000000000001</v>
      </c>
      <c r="I780" s="210"/>
      <c r="J780" s="14"/>
      <c r="K780" s="14"/>
      <c r="L780" s="206"/>
      <c r="M780" s="211"/>
      <c r="N780" s="212"/>
      <c r="O780" s="212"/>
      <c r="P780" s="212"/>
      <c r="Q780" s="212"/>
      <c r="R780" s="212"/>
      <c r="S780" s="212"/>
      <c r="T780" s="213"/>
      <c r="U780" s="14"/>
      <c r="V780" s="14"/>
      <c r="W780" s="14"/>
      <c r="X780" s="14"/>
      <c r="Y780" s="14"/>
      <c r="Z780" s="14"/>
      <c r="AA780" s="14"/>
      <c r="AB780" s="14"/>
      <c r="AC780" s="14"/>
      <c r="AD780" s="14"/>
      <c r="AE780" s="14"/>
      <c r="AT780" s="207" t="s">
        <v>170</v>
      </c>
      <c r="AU780" s="207" t="s">
        <v>83</v>
      </c>
      <c r="AV780" s="14" t="s">
        <v>83</v>
      </c>
      <c r="AW780" s="14" t="s">
        <v>32</v>
      </c>
      <c r="AX780" s="14" t="s">
        <v>75</v>
      </c>
      <c r="AY780" s="207" t="s">
        <v>157</v>
      </c>
    </row>
    <row r="781" s="16" customFormat="1">
      <c r="A781" s="16"/>
      <c r="B781" s="232"/>
      <c r="C781" s="16"/>
      <c r="D781" s="193" t="s">
        <v>170</v>
      </c>
      <c r="E781" s="233" t="s">
        <v>1</v>
      </c>
      <c r="F781" s="234" t="s">
        <v>486</v>
      </c>
      <c r="G781" s="16"/>
      <c r="H781" s="235">
        <v>22.850000000000001</v>
      </c>
      <c r="I781" s="236"/>
      <c r="J781" s="16"/>
      <c r="K781" s="16"/>
      <c r="L781" s="232"/>
      <c r="M781" s="237"/>
      <c r="N781" s="238"/>
      <c r="O781" s="238"/>
      <c r="P781" s="238"/>
      <c r="Q781" s="238"/>
      <c r="R781" s="238"/>
      <c r="S781" s="238"/>
      <c r="T781" s="239"/>
      <c r="U781" s="16"/>
      <c r="V781" s="16"/>
      <c r="W781" s="16"/>
      <c r="X781" s="16"/>
      <c r="Y781" s="16"/>
      <c r="Z781" s="16"/>
      <c r="AA781" s="16"/>
      <c r="AB781" s="16"/>
      <c r="AC781" s="16"/>
      <c r="AD781" s="16"/>
      <c r="AE781" s="16"/>
      <c r="AT781" s="233" t="s">
        <v>170</v>
      </c>
      <c r="AU781" s="233" t="s">
        <v>83</v>
      </c>
      <c r="AV781" s="16" t="s">
        <v>179</v>
      </c>
      <c r="AW781" s="16" t="s">
        <v>32</v>
      </c>
      <c r="AX781" s="16" t="s">
        <v>75</v>
      </c>
      <c r="AY781" s="233" t="s">
        <v>157</v>
      </c>
    </row>
    <row r="782" s="15" customFormat="1">
      <c r="A782" s="15"/>
      <c r="B782" s="224"/>
      <c r="C782" s="15"/>
      <c r="D782" s="193" t="s">
        <v>170</v>
      </c>
      <c r="E782" s="225" t="s">
        <v>1</v>
      </c>
      <c r="F782" s="226" t="s">
        <v>227</v>
      </c>
      <c r="G782" s="15"/>
      <c r="H782" s="227">
        <v>127.63</v>
      </c>
      <c r="I782" s="228"/>
      <c r="J782" s="15"/>
      <c r="K782" s="15"/>
      <c r="L782" s="224"/>
      <c r="M782" s="229"/>
      <c r="N782" s="230"/>
      <c r="O782" s="230"/>
      <c r="P782" s="230"/>
      <c r="Q782" s="230"/>
      <c r="R782" s="230"/>
      <c r="S782" s="230"/>
      <c r="T782" s="231"/>
      <c r="U782" s="15"/>
      <c r="V782" s="15"/>
      <c r="W782" s="15"/>
      <c r="X782" s="15"/>
      <c r="Y782" s="15"/>
      <c r="Z782" s="15"/>
      <c r="AA782" s="15"/>
      <c r="AB782" s="15"/>
      <c r="AC782" s="15"/>
      <c r="AD782" s="15"/>
      <c r="AE782" s="15"/>
      <c r="AT782" s="225" t="s">
        <v>170</v>
      </c>
      <c r="AU782" s="225" t="s">
        <v>83</v>
      </c>
      <c r="AV782" s="15" t="s">
        <v>164</v>
      </c>
      <c r="AW782" s="15" t="s">
        <v>32</v>
      </c>
      <c r="AX782" s="15" t="s">
        <v>81</v>
      </c>
      <c r="AY782" s="225" t="s">
        <v>157</v>
      </c>
    </row>
    <row r="783" s="2" customFormat="1" ht="24.15" customHeight="1">
      <c r="A783" s="38"/>
      <c r="B783" s="179"/>
      <c r="C783" s="214" t="s">
        <v>953</v>
      </c>
      <c r="D783" s="214" t="s">
        <v>194</v>
      </c>
      <c r="E783" s="215" t="s">
        <v>954</v>
      </c>
      <c r="F783" s="216" t="s">
        <v>955</v>
      </c>
      <c r="G783" s="217" t="s">
        <v>162</v>
      </c>
      <c r="H783" s="218">
        <v>110.01900000000001</v>
      </c>
      <c r="I783" s="219"/>
      <c r="J783" s="220">
        <f>ROUND(I783*H783,2)</f>
        <v>0</v>
      </c>
      <c r="K783" s="216" t="s">
        <v>163</v>
      </c>
      <c r="L783" s="221"/>
      <c r="M783" s="222" t="s">
        <v>1</v>
      </c>
      <c r="N783" s="223" t="s">
        <v>40</v>
      </c>
      <c r="O783" s="77"/>
      <c r="P783" s="189">
        <f>O783*H783</f>
        <v>0</v>
      </c>
      <c r="Q783" s="189">
        <v>0.0030000000000000001</v>
      </c>
      <c r="R783" s="189">
        <f>Q783*H783</f>
        <v>0.33005700000000004</v>
      </c>
      <c r="S783" s="189">
        <v>0</v>
      </c>
      <c r="T783" s="190">
        <f>S783*H783</f>
        <v>0</v>
      </c>
      <c r="U783" s="38"/>
      <c r="V783" s="38"/>
      <c r="W783" s="38"/>
      <c r="X783" s="38"/>
      <c r="Y783" s="38"/>
      <c r="Z783" s="38"/>
      <c r="AA783" s="38"/>
      <c r="AB783" s="38"/>
      <c r="AC783" s="38"/>
      <c r="AD783" s="38"/>
      <c r="AE783" s="38"/>
      <c r="AR783" s="191" t="s">
        <v>391</v>
      </c>
      <c r="AT783" s="191" t="s">
        <v>194</v>
      </c>
      <c r="AU783" s="191" t="s">
        <v>83</v>
      </c>
      <c r="AY783" s="19" t="s">
        <v>157</v>
      </c>
      <c r="BE783" s="192">
        <f>IF(N783="základní",J783,0)</f>
        <v>0</v>
      </c>
      <c r="BF783" s="192">
        <f>IF(N783="snížená",J783,0)</f>
        <v>0</v>
      </c>
      <c r="BG783" s="192">
        <f>IF(N783="zákl. přenesená",J783,0)</f>
        <v>0</v>
      </c>
      <c r="BH783" s="192">
        <f>IF(N783="sníž. přenesená",J783,0)</f>
        <v>0</v>
      </c>
      <c r="BI783" s="192">
        <f>IF(N783="nulová",J783,0)</f>
        <v>0</v>
      </c>
      <c r="BJ783" s="19" t="s">
        <v>81</v>
      </c>
      <c r="BK783" s="192">
        <f>ROUND(I783*H783,2)</f>
        <v>0</v>
      </c>
      <c r="BL783" s="19" t="s">
        <v>275</v>
      </c>
      <c r="BM783" s="191" t="s">
        <v>956</v>
      </c>
    </row>
    <row r="784" s="2" customFormat="1">
      <c r="A784" s="38"/>
      <c r="B784" s="39"/>
      <c r="C784" s="38"/>
      <c r="D784" s="193" t="s">
        <v>166</v>
      </c>
      <c r="E784" s="38"/>
      <c r="F784" s="194" t="s">
        <v>955</v>
      </c>
      <c r="G784" s="38"/>
      <c r="H784" s="38"/>
      <c r="I784" s="195"/>
      <c r="J784" s="38"/>
      <c r="K784" s="38"/>
      <c r="L784" s="39"/>
      <c r="M784" s="196"/>
      <c r="N784" s="197"/>
      <c r="O784" s="77"/>
      <c r="P784" s="77"/>
      <c r="Q784" s="77"/>
      <c r="R784" s="77"/>
      <c r="S784" s="77"/>
      <c r="T784" s="78"/>
      <c r="U784" s="38"/>
      <c r="V784" s="38"/>
      <c r="W784" s="38"/>
      <c r="X784" s="38"/>
      <c r="Y784" s="38"/>
      <c r="Z784" s="38"/>
      <c r="AA784" s="38"/>
      <c r="AB784" s="38"/>
      <c r="AC784" s="38"/>
      <c r="AD784" s="38"/>
      <c r="AE784" s="38"/>
      <c r="AT784" s="19" t="s">
        <v>166</v>
      </c>
      <c r="AU784" s="19" t="s">
        <v>83</v>
      </c>
    </row>
    <row r="785" s="14" customFormat="1">
      <c r="A785" s="14"/>
      <c r="B785" s="206"/>
      <c r="C785" s="14"/>
      <c r="D785" s="193" t="s">
        <v>170</v>
      </c>
      <c r="E785" s="14"/>
      <c r="F785" s="208" t="s">
        <v>957</v>
      </c>
      <c r="G785" s="14"/>
      <c r="H785" s="209">
        <v>110.01900000000001</v>
      </c>
      <c r="I785" s="210"/>
      <c r="J785" s="14"/>
      <c r="K785" s="14"/>
      <c r="L785" s="206"/>
      <c r="M785" s="211"/>
      <c r="N785" s="212"/>
      <c r="O785" s="212"/>
      <c r="P785" s="212"/>
      <c r="Q785" s="212"/>
      <c r="R785" s="212"/>
      <c r="S785" s="212"/>
      <c r="T785" s="213"/>
      <c r="U785" s="14"/>
      <c r="V785" s="14"/>
      <c r="W785" s="14"/>
      <c r="X785" s="14"/>
      <c r="Y785" s="14"/>
      <c r="Z785" s="14"/>
      <c r="AA785" s="14"/>
      <c r="AB785" s="14"/>
      <c r="AC785" s="14"/>
      <c r="AD785" s="14"/>
      <c r="AE785" s="14"/>
      <c r="AT785" s="207" t="s">
        <v>170</v>
      </c>
      <c r="AU785" s="207" t="s">
        <v>83</v>
      </c>
      <c r="AV785" s="14" t="s">
        <v>83</v>
      </c>
      <c r="AW785" s="14" t="s">
        <v>3</v>
      </c>
      <c r="AX785" s="14" t="s">
        <v>81</v>
      </c>
      <c r="AY785" s="207" t="s">
        <v>157</v>
      </c>
    </row>
    <row r="786" s="2" customFormat="1" ht="14.4" customHeight="1">
      <c r="A786" s="38"/>
      <c r="B786" s="179"/>
      <c r="C786" s="214" t="s">
        <v>958</v>
      </c>
      <c r="D786" s="214" t="s">
        <v>194</v>
      </c>
      <c r="E786" s="215" t="s">
        <v>959</v>
      </c>
      <c r="F786" s="216" t="s">
        <v>960</v>
      </c>
      <c r="G786" s="217" t="s">
        <v>162</v>
      </c>
      <c r="H786" s="218">
        <v>25.079999999999998</v>
      </c>
      <c r="I786" s="219"/>
      <c r="J786" s="220">
        <f>ROUND(I786*H786,2)</f>
        <v>0</v>
      </c>
      <c r="K786" s="216" t="s">
        <v>163</v>
      </c>
      <c r="L786" s="221"/>
      <c r="M786" s="222" t="s">
        <v>1</v>
      </c>
      <c r="N786" s="223" t="s">
        <v>40</v>
      </c>
      <c r="O786" s="77"/>
      <c r="P786" s="189">
        <f>O786*H786</f>
        <v>0</v>
      </c>
      <c r="Q786" s="189">
        <v>0.0015</v>
      </c>
      <c r="R786" s="189">
        <f>Q786*H786</f>
        <v>0.037620000000000001</v>
      </c>
      <c r="S786" s="189">
        <v>0</v>
      </c>
      <c r="T786" s="190">
        <f>S786*H786</f>
        <v>0</v>
      </c>
      <c r="U786" s="38"/>
      <c r="V786" s="38"/>
      <c r="W786" s="38"/>
      <c r="X786" s="38"/>
      <c r="Y786" s="38"/>
      <c r="Z786" s="38"/>
      <c r="AA786" s="38"/>
      <c r="AB786" s="38"/>
      <c r="AC786" s="38"/>
      <c r="AD786" s="38"/>
      <c r="AE786" s="38"/>
      <c r="AR786" s="191" t="s">
        <v>391</v>
      </c>
      <c r="AT786" s="191" t="s">
        <v>194</v>
      </c>
      <c r="AU786" s="191" t="s">
        <v>83</v>
      </c>
      <c r="AY786" s="19" t="s">
        <v>157</v>
      </c>
      <c r="BE786" s="192">
        <f>IF(N786="základní",J786,0)</f>
        <v>0</v>
      </c>
      <c r="BF786" s="192">
        <f>IF(N786="snížená",J786,0)</f>
        <v>0</v>
      </c>
      <c r="BG786" s="192">
        <f>IF(N786="zákl. přenesená",J786,0)</f>
        <v>0</v>
      </c>
      <c r="BH786" s="192">
        <f>IF(N786="sníž. přenesená",J786,0)</f>
        <v>0</v>
      </c>
      <c r="BI786" s="192">
        <f>IF(N786="nulová",J786,0)</f>
        <v>0</v>
      </c>
      <c r="BJ786" s="19" t="s">
        <v>81</v>
      </c>
      <c r="BK786" s="192">
        <f>ROUND(I786*H786,2)</f>
        <v>0</v>
      </c>
      <c r="BL786" s="19" t="s">
        <v>275</v>
      </c>
      <c r="BM786" s="191" t="s">
        <v>961</v>
      </c>
    </row>
    <row r="787" s="2" customFormat="1">
      <c r="A787" s="38"/>
      <c r="B787" s="39"/>
      <c r="C787" s="38"/>
      <c r="D787" s="193" t="s">
        <v>166</v>
      </c>
      <c r="E787" s="38"/>
      <c r="F787" s="194" t="s">
        <v>960</v>
      </c>
      <c r="G787" s="38"/>
      <c r="H787" s="38"/>
      <c r="I787" s="195"/>
      <c r="J787" s="38"/>
      <c r="K787" s="38"/>
      <c r="L787" s="39"/>
      <c r="M787" s="196"/>
      <c r="N787" s="197"/>
      <c r="O787" s="77"/>
      <c r="P787" s="77"/>
      <c r="Q787" s="77"/>
      <c r="R787" s="77"/>
      <c r="S787" s="77"/>
      <c r="T787" s="78"/>
      <c r="U787" s="38"/>
      <c r="V787" s="38"/>
      <c r="W787" s="38"/>
      <c r="X787" s="38"/>
      <c r="Y787" s="38"/>
      <c r="Z787" s="38"/>
      <c r="AA787" s="38"/>
      <c r="AB787" s="38"/>
      <c r="AC787" s="38"/>
      <c r="AD787" s="38"/>
      <c r="AE787" s="38"/>
      <c r="AT787" s="19" t="s">
        <v>166</v>
      </c>
      <c r="AU787" s="19" t="s">
        <v>83</v>
      </c>
    </row>
    <row r="788" s="14" customFormat="1">
      <c r="A788" s="14"/>
      <c r="B788" s="206"/>
      <c r="C788" s="14"/>
      <c r="D788" s="193" t="s">
        <v>170</v>
      </c>
      <c r="E788" s="14"/>
      <c r="F788" s="208" t="s">
        <v>962</v>
      </c>
      <c r="G788" s="14"/>
      <c r="H788" s="209">
        <v>25.079999999999998</v>
      </c>
      <c r="I788" s="210"/>
      <c r="J788" s="14"/>
      <c r="K788" s="14"/>
      <c r="L788" s="206"/>
      <c r="M788" s="211"/>
      <c r="N788" s="212"/>
      <c r="O788" s="212"/>
      <c r="P788" s="212"/>
      <c r="Q788" s="212"/>
      <c r="R788" s="212"/>
      <c r="S788" s="212"/>
      <c r="T788" s="213"/>
      <c r="U788" s="14"/>
      <c r="V788" s="14"/>
      <c r="W788" s="14"/>
      <c r="X788" s="14"/>
      <c r="Y788" s="14"/>
      <c r="Z788" s="14"/>
      <c r="AA788" s="14"/>
      <c r="AB788" s="14"/>
      <c r="AC788" s="14"/>
      <c r="AD788" s="14"/>
      <c r="AE788" s="14"/>
      <c r="AT788" s="207" t="s">
        <v>170</v>
      </c>
      <c r="AU788" s="207" t="s">
        <v>83</v>
      </c>
      <c r="AV788" s="14" t="s">
        <v>83</v>
      </c>
      <c r="AW788" s="14" t="s">
        <v>3</v>
      </c>
      <c r="AX788" s="14" t="s">
        <v>81</v>
      </c>
      <c r="AY788" s="207" t="s">
        <v>157</v>
      </c>
    </row>
    <row r="789" s="2" customFormat="1" ht="24.15" customHeight="1">
      <c r="A789" s="38"/>
      <c r="B789" s="179"/>
      <c r="C789" s="180" t="s">
        <v>963</v>
      </c>
      <c r="D789" s="180" t="s">
        <v>159</v>
      </c>
      <c r="E789" s="181" t="s">
        <v>964</v>
      </c>
      <c r="F789" s="182" t="s">
        <v>965</v>
      </c>
      <c r="G789" s="183" t="s">
        <v>880</v>
      </c>
      <c r="H789" s="240"/>
      <c r="I789" s="185"/>
      <c r="J789" s="186">
        <f>ROUND(I789*H789,2)</f>
        <v>0</v>
      </c>
      <c r="K789" s="182" t="s">
        <v>163</v>
      </c>
      <c r="L789" s="39"/>
      <c r="M789" s="187" t="s">
        <v>1</v>
      </c>
      <c r="N789" s="188" t="s">
        <v>40</v>
      </c>
      <c r="O789" s="77"/>
      <c r="P789" s="189">
        <f>O789*H789</f>
        <v>0</v>
      </c>
      <c r="Q789" s="189">
        <v>0</v>
      </c>
      <c r="R789" s="189">
        <f>Q789*H789</f>
        <v>0</v>
      </c>
      <c r="S789" s="189">
        <v>0</v>
      </c>
      <c r="T789" s="190">
        <f>S789*H789</f>
        <v>0</v>
      </c>
      <c r="U789" s="38"/>
      <c r="V789" s="38"/>
      <c r="W789" s="38"/>
      <c r="X789" s="38"/>
      <c r="Y789" s="38"/>
      <c r="Z789" s="38"/>
      <c r="AA789" s="38"/>
      <c r="AB789" s="38"/>
      <c r="AC789" s="38"/>
      <c r="AD789" s="38"/>
      <c r="AE789" s="38"/>
      <c r="AR789" s="191" t="s">
        <v>275</v>
      </c>
      <c r="AT789" s="191" t="s">
        <v>159</v>
      </c>
      <c r="AU789" s="191" t="s">
        <v>83</v>
      </c>
      <c r="AY789" s="19" t="s">
        <v>157</v>
      </c>
      <c r="BE789" s="192">
        <f>IF(N789="základní",J789,0)</f>
        <v>0</v>
      </c>
      <c r="BF789" s="192">
        <f>IF(N789="snížená",J789,0)</f>
        <v>0</v>
      </c>
      <c r="BG789" s="192">
        <f>IF(N789="zákl. přenesená",J789,0)</f>
        <v>0</v>
      </c>
      <c r="BH789" s="192">
        <f>IF(N789="sníž. přenesená",J789,0)</f>
        <v>0</v>
      </c>
      <c r="BI789" s="192">
        <f>IF(N789="nulová",J789,0)</f>
        <v>0</v>
      </c>
      <c r="BJ789" s="19" t="s">
        <v>81</v>
      </c>
      <c r="BK789" s="192">
        <f>ROUND(I789*H789,2)</f>
        <v>0</v>
      </c>
      <c r="BL789" s="19" t="s">
        <v>275</v>
      </c>
      <c r="BM789" s="191" t="s">
        <v>966</v>
      </c>
    </row>
    <row r="790" s="2" customFormat="1">
      <c r="A790" s="38"/>
      <c r="B790" s="39"/>
      <c r="C790" s="38"/>
      <c r="D790" s="193" t="s">
        <v>166</v>
      </c>
      <c r="E790" s="38"/>
      <c r="F790" s="194" t="s">
        <v>967</v>
      </c>
      <c r="G790" s="38"/>
      <c r="H790" s="38"/>
      <c r="I790" s="195"/>
      <c r="J790" s="38"/>
      <c r="K790" s="38"/>
      <c r="L790" s="39"/>
      <c r="M790" s="196"/>
      <c r="N790" s="197"/>
      <c r="O790" s="77"/>
      <c r="P790" s="77"/>
      <c r="Q790" s="77"/>
      <c r="R790" s="77"/>
      <c r="S790" s="77"/>
      <c r="T790" s="78"/>
      <c r="U790" s="38"/>
      <c r="V790" s="38"/>
      <c r="W790" s="38"/>
      <c r="X790" s="38"/>
      <c r="Y790" s="38"/>
      <c r="Z790" s="38"/>
      <c r="AA790" s="38"/>
      <c r="AB790" s="38"/>
      <c r="AC790" s="38"/>
      <c r="AD790" s="38"/>
      <c r="AE790" s="38"/>
      <c r="AT790" s="19" t="s">
        <v>166</v>
      </c>
      <c r="AU790" s="19" t="s">
        <v>83</v>
      </c>
    </row>
    <row r="791" s="12" customFormat="1" ht="22.8" customHeight="1">
      <c r="A791" s="12"/>
      <c r="B791" s="166"/>
      <c r="C791" s="12"/>
      <c r="D791" s="167" t="s">
        <v>74</v>
      </c>
      <c r="E791" s="177" t="s">
        <v>968</v>
      </c>
      <c r="F791" s="177" t="s">
        <v>969</v>
      </c>
      <c r="G791" s="12"/>
      <c r="H791" s="12"/>
      <c r="I791" s="169"/>
      <c r="J791" s="178">
        <f>BK791</f>
        <v>0</v>
      </c>
      <c r="K791" s="12"/>
      <c r="L791" s="166"/>
      <c r="M791" s="171"/>
      <c r="N791" s="172"/>
      <c r="O791" s="172"/>
      <c r="P791" s="173">
        <f>SUM(P792:P797)</f>
        <v>0</v>
      </c>
      <c r="Q791" s="172"/>
      <c r="R791" s="173">
        <f>SUM(R792:R797)</f>
        <v>0.00296</v>
      </c>
      <c r="S791" s="172"/>
      <c r="T791" s="174">
        <f>SUM(T792:T797)</f>
        <v>0</v>
      </c>
      <c r="U791" s="12"/>
      <c r="V791" s="12"/>
      <c r="W791" s="12"/>
      <c r="X791" s="12"/>
      <c r="Y791" s="12"/>
      <c r="Z791" s="12"/>
      <c r="AA791" s="12"/>
      <c r="AB791" s="12"/>
      <c r="AC791" s="12"/>
      <c r="AD791" s="12"/>
      <c r="AE791" s="12"/>
      <c r="AR791" s="167" t="s">
        <v>83</v>
      </c>
      <c r="AT791" s="175" t="s">
        <v>74</v>
      </c>
      <c r="AU791" s="175" t="s">
        <v>81</v>
      </c>
      <c r="AY791" s="167" t="s">
        <v>157</v>
      </c>
      <c r="BK791" s="176">
        <f>SUM(BK792:BK797)</f>
        <v>0</v>
      </c>
    </row>
    <row r="792" s="2" customFormat="1" ht="24.15" customHeight="1">
      <c r="A792" s="38"/>
      <c r="B792" s="179"/>
      <c r="C792" s="180" t="s">
        <v>970</v>
      </c>
      <c r="D792" s="180" t="s">
        <v>159</v>
      </c>
      <c r="E792" s="181" t="s">
        <v>971</v>
      </c>
      <c r="F792" s="182" t="s">
        <v>972</v>
      </c>
      <c r="G792" s="183" t="s">
        <v>231</v>
      </c>
      <c r="H792" s="184">
        <v>1</v>
      </c>
      <c r="I792" s="185"/>
      <c r="J792" s="186">
        <f>ROUND(I792*H792,2)</f>
        <v>0</v>
      </c>
      <c r="K792" s="182" t="s">
        <v>163</v>
      </c>
      <c r="L792" s="39"/>
      <c r="M792" s="187" t="s">
        <v>1</v>
      </c>
      <c r="N792" s="188" t="s">
        <v>40</v>
      </c>
      <c r="O792" s="77"/>
      <c r="P792" s="189">
        <f>O792*H792</f>
        <v>0</v>
      </c>
      <c r="Q792" s="189">
        <v>0.00296</v>
      </c>
      <c r="R792" s="189">
        <f>Q792*H792</f>
        <v>0.00296</v>
      </c>
      <c r="S792" s="189">
        <v>0</v>
      </c>
      <c r="T792" s="190">
        <f>S792*H792</f>
        <v>0</v>
      </c>
      <c r="U792" s="38"/>
      <c r="V792" s="38"/>
      <c r="W792" s="38"/>
      <c r="X792" s="38"/>
      <c r="Y792" s="38"/>
      <c r="Z792" s="38"/>
      <c r="AA792" s="38"/>
      <c r="AB792" s="38"/>
      <c r="AC792" s="38"/>
      <c r="AD792" s="38"/>
      <c r="AE792" s="38"/>
      <c r="AR792" s="191" t="s">
        <v>275</v>
      </c>
      <c r="AT792" s="191" t="s">
        <v>159</v>
      </c>
      <c r="AU792" s="191" t="s">
        <v>83</v>
      </c>
      <c r="AY792" s="19" t="s">
        <v>157</v>
      </c>
      <c r="BE792" s="192">
        <f>IF(N792="základní",J792,0)</f>
        <v>0</v>
      </c>
      <c r="BF792" s="192">
        <f>IF(N792="snížená",J792,0)</f>
        <v>0</v>
      </c>
      <c r="BG792" s="192">
        <f>IF(N792="zákl. přenesená",J792,0)</f>
        <v>0</v>
      </c>
      <c r="BH792" s="192">
        <f>IF(N792="sníž. přenesená",J792,0)</f>
        <v>0</v>
      </c>
      <c r="BI792" s="192">
        <f>IF(N792="nulová",J792,0)</f>
        <v>0</v>
      </c>
      <c r="BJ792" s="19" t="s">
        <v>81</v>
      </c>
      <c r="BK792" s="192">
        <f>ROUND(I792*H792,2)</f>
        <v>0</v>
      </c>
      <c r="BL792" s="19" t="s">
        <v>275</v>
      </c>
      <c r="BM792" s="191" t="s">
        <v>973</v>
      </c>
    </row>
    <row r="793" s="2" customFormat="1">
      <c r="A793" s="38"/>
      <c r="B793" s="39"/>
      <c r="C793" s="38"/>
      <c r="D793" s="193" t="s">
        <v>166</v>
      </c>
      <c r="E793" s="38"/>
      <c r="F793" s="194" t="s">
        <v>974</v>
      </c>
      <c r="G793" s="38"/>
      <c r="H793" s="38"/>
      <c r="I793" s="195"/>
      <c r="J793" s="38"/>
      <c r="K793" s="38"/>
      <c r="L793" s="39"/>
      <c r="M793" s="196"/>
      <c r="N793" s="197"/>
      <c r="O793" s="77"/>
      <c r="P793" s="77"/>
      <c r="Q793" s="77"/>
      <c r="R793" s="77"/>
      <c r="S793" s="77"/>
      <c r="T793" s="78"/>
      <c r="U793" s="38"/>
      <c r="V793" s="38"/>
      <c r="W793" s="38"/>
      <c r="X793" s="38"/>
      <c r="Y793" s="38"/>
      <c r="Z793" s="38"/>
      <c r="AA793" s="38"/>
      <c r="AB793" s="38"/>
      <c r="AC793" s="38"/>
      <c r="AD793" s="38"/>
      <c r="AE793" s="38"/>
      <c r="AT793" s="19" t="s">
        <v>166</v>
      </c>
      <c r="AU793" s="19" t="s">
        <v>83</v>
      </c>
    </row>
    <row r="794" s="2" customFormat="1">
      <c r="A794" s="38"/>
      <c r="B794" s="39"/>
      <c r="C794" s="38"/>
      <c r="D794" s="193" t="s">
        <v>168</v>
      </c>
      <c r="E794" s="38"/>
      <c r="F794" s="198" t="s">
        <v>975</v>
      </c>
      <c r="G794" s="38"/>
      <c r="H794" s="38"/>
      <c r="I794" s="195"/>
      <c r="J794" s="38"/>
      <c r="K794" s="38"/>
      <c r="L794" s="39"/>
      <c r="M794" s="196"/>
      <c r="N794" s="197"/>
      <c r="O794" s="77"/>
      <c r="P794" s="77"/>
      <c r="Q794" s="77"/>
      <c r="R794" s="77"/>
      <c r="S794" s="77"/>
      <c r="T794" s="78"/>
      <c r="U794" s="38"/>
      <c r="V794" s="38"/>
      <c r="W794" s="38"/>
      <c r="X794" s="38"/>
      <c r="Y794" s="38"/>
      <c r="Z794" s="38"/>
      <c r="AA794" s="38"/>
      <c r="AB794" s="38"/>
      <c r="AC794" s="38"/>
      <c r="AD794" s="38"/>
      <c r="AE794" s="38"/>
      <c r="AT794" s="19" t="s">
        <v>168</v>
      </c>
      <c r="AU794" s="19" t="s">
        <v>83</v>
      </c>
    </row>
    <row r="795" s="14" customFormat="1">
      <c r="A795" s="14"/>
      <c r="B795" s="206"/>
      <c r="C795" s="14"/>
      <c r="D795" s="193" t="s">
        <v>170</v>
      </c>
      <c r="E795" s="207" t="s">
        <v>1</v>
      </c>
      <c r="F795" s="208" t="s">
        <v>81</v>
      </c>
      <c r="G795" s="14"/>
      <c r="H795" s="209">
        <v>1</v>
      </c>
      <c r="I795" s="210"/>
      <c r="J795" s="14"/>
      <c r="K795" s="14"/>
      <c r="L795" s="206"/>
      <c r="M795" s="211"/>
      <c r="N795" s="212"/>
      <c r="O795" s="212"/>
      <c r="P795" s="212"/>
      <c r="Q795" s="212"/>
      <c r="R795" s="212"/>
      <c r="S795" s="212"/>
      <c r="T795" s="213"/>
      <c r="U795" s="14"/>
      <c r="V795" s="14"/>
      <c r="W795" s="14"/>
      <c r="X795" s="14"/>
      <c r="Y795" s="14"/>
      <c r="Z795" s="14"/>
      <c r="AA795" s="14"/>
      <c r="AB795" s="14"/>
      <c r="AC795" s="14"/>
      <c r="AD795" s="14"/>
      <c r="AE795" s="14"/>
      <c r="AT795" s="207" t="s">
        <v>170</v>
      </c>
      <c r="AU795" s="207" t="s">
        <v>83</v>
      </c>
      <c r="AV795" s="14" t="s">
        <v>83</v>
      </c>
      <c r="AW795" s="14" t="s">
        <v>32</v>
      </c>
      <c r="AX795" s="14" t="s">
        <v>81</v>
      </c>
      <c r="AY795" s="207" t="s">
        <v>157</v>
      </c>
    </row>
    <row r="796" s="2" customFormat="1" ht="24.15" customHeight="1">
      <c r="A796" s="38"/>
      <c r="B796" s="179"/>
      <c r="C796" s="180" t="s">
        <v>976</v>
      </c>
      <c r="D796" s="180" t="s">
        <v>159</v>
      </c>
      <c r="E796" s="181" t="s">
        <v>977</v>
      </c>
      <c r="F796" s="182" t="s">
        <v>978</v>
      </c>
      <c r="G796" s="183" t="s">
        <v>880</v>
      </c>
      <c r="H796" s="240"/>
      <c r="I796" s="185"/>
      <c r="J796" s="186">
        <f>ROUND(I796*H796,2)</f>
        <v>0</v>
      </c>
      <c r="K796" s="182" t="s">
        <v>163</v>
      </c>
      <c r="L796" s="39"/>
      <c r="M796" s="187" t="s">
        <v>1</v>
      </c>
      <c r="N796" s="188" t="s">
        <v>40</v>
      </c>
      <c r="O796" s="77"/>
      <c r="P796" s="189">
        <f>O796*H796</f>
        <v>0</v>
      </c>
      <c r="Q796" s="189">
        <v>0</v>
      </c>
      <c r="R796" s="189">
        <f>Q796*H796</f>
        <v>0</v>
      </c>
      <c r="S796" s="189">
        <v>0</v>
      </c>
      <c r="T796" s="190">
        <f>S796*H796</f>
        <v>0</v>
      </c>
      <c r="U796" s="38"/>
      <c r="V796" s="38"/>
      <c r="W796" s="38"/>
      <c r="X796" s="38"/>
      <c r="Y796" s="38"/>
      <c r="Z796" s="38"/>
      <c r="AA796" s="38"/>
      <c r="AB796" s="38"/>
      <c r="AC796" s="38"/>
      <c r="AD796" s="38"/>
      <c r="AE796" s="38"/>
      <c r="AR796" s="191" t="s">
        <v>275</v>
      </c>
      <c r="AT796" s="191" t="s">
        <v>159</v>
      </c>
      <c r="AU796" s="191" t="s">
        <v>83</v>
      </c>
      <c r="AY796" s="19" t="s">
        <v>157</v>
      </c>
      <c r="BE796" s="192">
        <f>IF(N796="základní",J796,0)</f>
        <v>0</v>
      </c>
      <c r="BF796" s="192">
        <f>IF(N796="snížená",J796,0)</f>
        <v>0</v>
      </c>
      <c r="BG796" s="192">
        <f>IF(N796="zákl. přenesená",J796,0)</f>
        <v>0</v>
      </c>
      <c r="BH796" s="192">
        <f>IF(N796="sníž. přenesená",J796,0)</f>
        <v>0</v>
      </c>
      <c r="BI796" s="192">
        <f>IF(N796="nulová",J796,0)</f>
        <v>0</v>
      </c>
      <c r="BJ796" s="19" t="s">
        <v>81</v>
      </c>
      <c r="BK796" s="192">
        <f>ROUND(I796*H796,2)</f>
        <v>0</v>
      </c>
      <c r="BL796" s="19" t="s">
        <v>275</v>
      </c>
      <c r="BM796" s="191" t="s">
        <v>979</v>
      </c>
    </row>
    <row r="797" s="2" customFormat="1">
      <c r="A797" s="38"/>
      <c r="B797" s="39"/>
      <c r="C797" s="38"/>
      <c r="D797" s="193" t="s">
        <v>166</v>
      </c>
      <c r="E797" s="38"/>
      <c r="F797" s="194" t="s">
        <v>980</v>
      </c>
      <c r="G797" s="38"/>
      <c r="H797" s="38"/>
      <c r="I797" s="195"/>
      <c r="J797" s="38"/>
      <c r="K797" s="38"/>
      <c r="L797" s="39"/>
      <c r="M797" s="196"/>
      <c r="N797" s="197"/>
      <c r="O797" s="77"/>
      <c r="P797" s="77"/>
      <c r="Q797" s="77"/>
      <c r="R797" s="77"/>
      <c r="S797" s="77"/>
      <c r="T797" s="78"/>
      <c r="U797" s="38"/>
      <c r="V797" s="38"/>
      <c r="W797" s="38"/>
      <c r="X797" s="38"/>
      <c r="Y797" s="38"/>
      <c r="Z797" s="38"/>
      <c r="AA797" s="38"/>
      <c r="AB797" s="38"/>
      <c r="AC797" s="38"/>
      <c r="AD797" s="38"/>
      <c r="AE797" s="38"/>
      <c r="AT797" s="19" t="s">
        <v>166</v>
      </c>
      <c r="AU797" s="19" t="s">
        <v>83</v>
      </c>
    </row>
    <row r="798" s="12" customFormat="1" ht="22.8" customHeight="1">
      <c r="A798" s="12"/>
      <c r="B798" s="166"/>
      <c r="C798" s="12"/>
      <c r="D798" s="167" t="s">
        <v>74</v>
      </c>
      <c r="E798" s="177" t="s">
        <v>981</v>
      </c>
      <c r="F798" s="177" t="s">
        <v>982</v>
      </c>
      <c r="G798" s="12"/>
      <c r="H798" s="12"/>
      <c r="I798" s="169"/>
      <c r="J798" s="178">
        <f>BK798</f>
        <v>0</v>
      </c>
      <c r="K798" s="12"/>
      <c r="L798" s="166"/>
      <c r="M798" s="171"/>
      <c r="N798" s="172"/>
      <c r="O798" s="172"/>
      <c r="P798" s="173">
        <f>SUM(P799:P806)</f>
        <v>0</v>
      </c>
      <c r="Q798" s="172"/>
      <c r="R798" s="173">
        <f>SUM(R799:R806)</f>
        <v>0</v>
      </c>
      <c r="S798" s="172"/>
      <c r="T798" s="174">
        <f>SUM(T799:T806)</f>
        <v>0.20274000000000003</v>
      </c>
      <c r="U798" s="12"/>
      <c r="V798" s="12"/>
      <c r="W798" s="12"/>
      <c r="X798" s="12"/>
      <c r="Y798" s="12"/>
      <c r="Z798" s="12"/>
      <c r="AA798" s="12"/>
      <c r="AB798" s="12"/>
      <c r="AC798" s="12"/>
      <c r="AD798" s="12"/>
      <c r="AE798" s="12"/>
      <c r="AR798" s="167" t="s">
        <v>83</v>
      </c>
      <c r="AT798" s="175" t="s">
        <v>74</v>
      </c>
      <c r="AU798" s="175" t="s">
        <v>81</v>
      </c>
      <c r="AY798" s="167" t="s">
        <v>157</v>
      </c>
      <c r="BK798" s="176">
        <f>SUM(BK799:BK806)</f>
        <v>0</v>
      </c>
    </row>
    <row r="799" s="2" customFormat="1" ht="14.4" customHeight="1">
      <c r="A799" s="38"/>
      <c r="B799" s="179"/>
      <c r="C799" s="180" t="s">
        <v>983</v>
      </c>
      <c r="D799" s="180" t="s">
        <v>159</v>
      </c>
      <c r="E799" s="181" t="s">
        <v>984</v>
      </c>
      <c r="F799" s="182" t="s">
        <v>985</v>
      </c>
      <c r="G799" s="183" t="s">
        <v>604</v>
      </c>
      <c r="H799" s="184">
        <v>3</v>
      </c>
      <c r="I799" s="185"/>
      <c r="J799" s="186">
        <f>ROUND(I799*H799,2)</f>
        <v>0</v>
      </c>
      <c r="K799" s="182" t="s">
        <v>163</v>
      </c>
      <c r="L799" s="39"/>
      <c r="M799" s="187" t="s">
        <v>1</v>
      </c>
      <c r="N799" s="188" t="s">
        <v>40</v>
      </c>
      <c r="O799" s="77"/>
      <c r="P799" s="189">
        <f>O799*H799</f>
        <v>0</v>
      </c>
      <c r="Q799" s="189">
        <v>0</v>
      </c>
      <c r="R799" s="189">
        <f>Q799*H799</f>
        <v>0</v>
      </c>
      <c r="S799" s="189">
        <v>0.01933</v>
      </c>
      <c r="T799" s="190">
        <f>S799*H799</f>
        <v>0.05799</v>
      </c>
      <c r="U799" s="38"/>
      <c r="V799" s="38"/>
      <c r="W799" s="38"/>
      <c r="X799" s="38"/>
      <c r="Y799" s="38"/>
      <c r="Z799" s="38"/>
      <c r="AA799" s="38"/>
      <c r="AB799" s="38"/>
      <c r="AC799" s="38"/>
      <c r="AD799" s="38"/>
      <c r="AE799" s="38"/>
      <c r="AR799" s="191" t="s">
        <v>275</v>
      </c>
      <c r="AT799" s="191" t="s">
        <v>159</v>
      </c>
      <c r="AU799" s="191" t="s">
        <v>83</v>
      </c>
      <c r="AY799" s="19" t="s">
        <v>157</v>
      </c>
      <c r="BE799" s="192">
        <f>IF(N799="základní",J799,0)</f>
        <v>0</v>
      </c>
      <c r="BF799" s="192">
        <f>IF(N799="snížená",J799,0)</f>
        <v>0</v>
      </c>
      <c r="BG799" s="192">
        <f>IF(N799="zákl. přenesená",J799,0)</f>
        <v>0</v>
      </c>
      <c r="BH799" s="192">
        <f>IF(N799="sníž. přenesená",J799,0)</f>
        <v>0</v>
      </c>
      <c r="BI799" s="192">
        <f>IF(N799="nulová",J799,0)</f>
        <v>0</v>
      </c>
      <c r="BJ799" s="19" t="s">
        <v>81</v>
      </c>
      <c r="BK799" s="192">
        <f>ROUND(I799*H799,2)</f>
        <v>0</v>
      </c>
      <c r="BL799" s="19" t="s">
        <v>275</v>
      </c>
      <c r="BM799" s="191" t="s">
        <v>986</v>
      </c>
    </row>
    <row r="800" s="2" customFormat="1">
      <c r="A800" s="38"/>
      <c r="B800" s="39"/>
      <c r="C800" s="38"/>
      <c r="D800" s="193" t="s">
        <v>166</v>
      </c>
      <c r="E800" s="38"/>
      <c r="F800" s="194" t="s">
        <v>987</v>
      </c>
      <c r="G800" s="38"/>
      <c r="H800" s="38"/>
      <c r="I800" s="195"/>
      <c r="J800" s="38"/>
      <c r="K800" s="38"/>
      <c r="L800" s="39"/>
      <c r="M800" s="196"/>
      <c r="N800" s="197"/>
      <c r="O800" s="77"/>
      <c r="P800" s="77"/>
      <c r="Q800" s="77"/>
      <c r="R800" s="77"/>
      <c r="S800" s="77"/>
      <c r="T800" s="78"/>
      <c r="U800" s="38"/>
      <c r="V800" s="38"/>
      <c r="W800" s="38"/>
      <c r="X800" s="38"/>
      <c r="Y800" s="38"/>
      <c r="Z800" s="38"/>
      <c r="AA800" s="38"/>
      <c r="AB800" s="38"/>
      <c r="AC800" s="38"/>
      <c r="AD800" s="38"/>
      <c r="AE800" s="38"/>
      <c r="AT800" s="19" t="s">
        <v>166</v>
      </c>
      <c r="AU800" s="19" t="s">
        <v>83</v>
      </c>
    </row>
    <row r="801" s="2" customFormat="1" ht="14.4" customHeight="1">
      <c r="A801" s="38"/>
      <c r="B801" s="179"/>
      <c r="C801" s="180" t="s">
        <v>988</v>
      </c>
      <c r="D801" s="180" t="s">
        <v>159</v>
      </c>
      <c r="E801" s="181" t="s">
        <v>989</v>
      </c>
      <c r="F801" s="182" t="s">
        <v>990</v>
      </c>
      <c r="G801" s="183" t="s">
        <v>604</v>
      </c>
      <c r="H801" s="184">
        <v>6</v>
      </c>
      <c r="I801" s="185"/>
      <c r="J801" s="186">
        <f>ROUND(I801*H801,2)</f>
        <v>0</v>
      </c>
      <c r="K801" s="182" t="s">
        <v>163</v>
      </c>
      <c r="L801" s="39"/>
      <c r="M801" s="187" t="s">
        <v>1</v>
      </c>
      <c r="N801" s="188" t="s">
        <v>40</v>
      </c>
      <c r="O801" s="77"/>
      <c r="P801" s="189">
        <f>O801*H801</f>
        <v>0</v>
      </c>
      <c r="Q801" s="189">
        <v>0</v>
      </c>
      <c r="R801" s="189">
        <f>Q801*H801</f>
        <v>0</v>
      </c>
      <c r="S801" s="189">
        <v>0.019460000000000002</v>
      </c>
      <c r="T801" s="190">
        <f>S801*H801</f>
        <v>0.11676</v>
      </c>
      <c r="U801" s="38"/>
      <c r="V801" s="38"/>
      <c r="W801" s="38"/>
      <c r="X801" s="38"/>
      <c r="Y801" s="38"/>
      <c r="Z801" s="38"/>
      <c r="AA801" s="38"/>
      <c r="AB801" s="38"/>
      <c r="AC801" s="38"/>
      <c r="AD801" s="38"/>
      <c r="AE801" s="38"/>
      <c r="AR801" s="191" t="s">
        <v>275</v>
      </c>
      <c r="AT801" s="191" t="s">
        <v>159</v>
      </c>
      <c r="AU801" s="191" t="s">
        <v>83</v>
      </c>
      <c r="AY801" s="19" t="s">
        <v>157</v>
      </c>
      <c r="BE801" s="192">
        <f>IF(N801="základní",J801,0)</f>
        <v>0</v>
      </c>
      <c r="BF801" s="192">
        <f>IF(N801="snížená",J801,0)</f>
        <v>0</v>
      </c>
      <c r="BG801" s="192">
        <f>IF(N801="zákl. přenesená",J801,0)</f>
        <v>0</v>
      </c>
      <c r="BH801" s="192">
        <f>IF(N801="sníž. přenesená",J801,0)</f>
        <v>0</v>
      </c>
      <c r="BI801" s="192">
        <f>IF(N801="nulová",J801,0)</f>
        <v>0</v>
      </c>
      <c r="BJ801" s="19" t="s">
        <v>81</v>
      </c>
      <c r="BK801" s="192">
        <f>ROUND(I801*H801,2)</f>
        <v>0</v>
      </c>
      <c r="BL801" s="19" t="s">
        <v>275</v>
      </c>
      <c r="BM801" s="191" t="s">
        <v>991</v>
      </c>
    </row>
    <row r="802" s="2" customFormat="1">
      <c r="A802" s="38"/>
      <c r="B802" s="39"/>
      <c r="C802" s="38"/>
      <c r="D802" s="193" t="s">
        <v>166</v>
      </c>
      <c r="E802" s="38"/>
      <c r="F802" s="194" t="s">
        <v>992</v>
      </c>
      <c r="G802" s="38"/>
      <c r="H802" s="38"/>
      <c r="I802" s="195"/>
      <c r="J802" s="38"/>
      <c r="K802" s="38"/>
      <c r="L802" s="39"/>
      <c r="M802" s="196"/>
      <c r="N802" s="197"/>
      <c r="O802" s="77"/>
      <c r="P802" s="77"/>
      <c r="Q802" s="77"/>
      <c r="R802" s="77"/>
      <c r="S802" s="77"/>
      <c r="T802" s="78"/>
      <c r="U802" s="38"/>
      <c r="V802" s="38"/>
      <c r="W802" s="38"/>
      <c r="X802" s="38"/>
      <c r="Y802" s="38"/>
      <c r="Z802" s="38"/>
      <c r="AA802" s="38"/>
      <c r="AB802" s="38"/>
      <c r="AC802" s="38"/>
      <c r="AD802" s="38"/>
      <c r="AE802" s="38"/>
      <c r="AT802" s="19" t="s">
        <v>166</v>
      </c>
      <c r="AU802" s="19" t="s">
        <v>83</v>
      </c>
    </row>
    <row r="803" s="2" customFormat="1" ht="24.15" customHeight="1">
      <c r="A803" s="38"/>
      <c r="B803" s="179"/>
      <c r="C803" s="180" t="s">
        <v>993</v>
      </c>
      <c r="D803" s="180" t="s">
        <v>159</v>
      </c>
      <c r="E803" s="181" t="s">
        <v>994</v>
      </c>
      <c r="F803" s="182" t="s">
        <v>995</v>
      </c>
      <c r="G803" s="183" t="s">
        <v>604</v>
      </c>
      <c r="H803" s="184">
        <v>1</v>
      </c>
      <c r="I803" s="185"/>
      <c r="J803" s="186">
        <f>ROUND(I803*H803,2)</f>
        <v>0</v>
      </c>
      <c r="K803" s="182" t="s">
        <v>163</v>
      </c>
      <c r="L803" s="39"/>
      <c r="M803" s="187" t="s">
        <v>1</v>
      </c>
      <c r="N803" s="188" t="s">
        <v>40</v>
      </c>
      <c r="O803" s="77"/>
      <c r="P803" s="189">
        <f>O803*H803</f>
        <v>0</v>
      </c>
      <c r="Q803" s="189">
        <v>0</v>
      </c>
      <c r="R803" s="189">
        <f>Q803*H803</f>
        <v>0</v>
      </c>
      <c r="S803" s="189">
        <v>0.017069999999999998</v>
      </c>
      <c r="T803" s="190">
        <f>S803*H803</f>
        <v>0.017069999999999998</v>
      </c>
      <c r="U803" s="38"/>
      <c r="V803" s="38"/>
      <c r="W803" s="38"/>
      <c r="X803" s="38"/>
      <c r="Y803" s="38"/>
      <c r="Z803" s="38"/>
      <c r="AA803" s="38"/>
      <c r="AB803" s="38"/>
      <c r="AC803" s="38"/>
      <c r="AD803" s="38"/>
      <c r="AE803" s="38"/>
      <c r="AR803" s="191" t="s">
        <v>275</v>
      </c>
      <c r="AT803" s="191" t="s">
        <v>159</v>
      </c>
      <c r="AU803" s="191" t="s">
        <v>83</v>
      </c>
      <c r="AY803" s="19" t="s">
        <v>157</v>
      </c>
      <c r="BE803" s="192">
        <f>IF(N803="základní",J803,0)</f>
        <v>0</v>
      </c>
      <c r="BF803" s="192">
        <f>IF(N803="snížená",J803,0)</f>
        <v>0</v>
      </c>
      <c r="BG803" s="192">
        <f>IF(N803="zákl. přenesená",J803,0)</f>
        <v>0</v>
      </c>
      <c r="BH803" s="192">
        <f>IF(N803="sníž. přenesená",J803,0)</f>
        <v>0</v>
      </c>
      <c r="BI803" s="192">
        <f>IF(N803="nulová",J803,0)</f>
        <v>0</v>
      </c>
      <c r="BJ803" s="19" t="s">
        <v>81</v>
      </c>
      <c r="BK803" s="192">
        <f>ROUND(I803*H803,2)</f>
        <v>0</v>
      </c>
      <c r="BL803" s="19" t="s">
        <v>275</v>
      </c>
      <c r="BM803" s="191" t="s">
        <v>996</v>
      </c>
    </row>
    <row r="804" s="2" customFormat="1">
      <c r="A804" s="38"/>
      <c r="B804" s="39"/>
      <c r="C804" s="38"/>
      <c r="D804" s="193" t="s">
        <v>166</v>
      </c>
      <c r="E804" s="38"/>
      <c r="F804" s="194" t="s">
        <v>997</v>
      </c>
      <c r="G804" s="38"/>
      <c r="H804" s="38"/>
      <c r="I804" s="195"/>
      <c r="J804" s="38"/>
      <c r="K804" s="38"/>
      <c r="L804" s="39"/>
      <c r="M804" s="196"/>
      <c r="N804" s="197"/>
      <c r="O804" s="77"/>
      <c r="P804" s="77"/>
      <c r="Q804" s="77"/>
      <c r="R804" s="77"/>
      <c r="S804" s="77"/>
      <c r="T804" s="78"/>
      <c r="U804" s="38"/>
      <c r="V804" s="38"/>
      <c r="W804" s="38"/>
      <c r="X804" s="38"/>
      <c r="Y804" s="38"/>
      <c r="Z804" s="38"/>
      <c r="AA804" s="38"/>
      <c r="AB804" s="38"/>
      <c r="AC804" s="38"/>
      <c r="AD804" s="38"/>
      <c r="AE804" s="38"/>
      <c r="AT804" s="19" t="s">
        <v>166</v>
      </c>
      <c r="AU804" s="19" t="s">
        <v>83</v>
      </c>
    </row>
    <row r="805" s="2" customFormat="1" ht="14.4" customHeight="1">
      <c r="A805" s="38"/>
      <c r="B805" s="179"/>
      <c r="C805" s="180" t="s">
        <v>998</v>
      </c>
      <c r="D805" s="180" t="s">
        <v>159</v>
      </c>
      <c r="E805" s="181" t="s">
        <v>999</v>
      </c>
      <c r="F805" s="182" t="s">
        <v>1000</v>
      </c>
      <c r="G805" s="183" t="s">
        <v>604</v>
      </c>
      <c r="H805" s="184">
        <v>7</v>
      </c>
      <c r="I805" s="185"/>
      <c r="J805" s="186">
        <f>ROUND(I805*H805,2)</f>
        <v>0</v>
      </c>
      <c r="K805" s="182" t="s">
        <v>163</v>
      </c>
      <c r="L805" s="39"/>
      <c r="M805" s="187" t="s">
        <v>1</v>
      </c>
      <c r="N805" s="188" t="s">
        <v>40</v>
      </c>
      <c r="O805" s="77"/>
      <c r="P805" s="189">
        <f>O805*H805</f>
        <v>0</v>
      </c>
      <c r="Q805" s="189">
        <v>0</v>
      </c>
      <c r="R805" s="189">
        <f>Q805*H805</f>
        <v>0</v>
      </c>
      <c r="S805" s="189">
        <v>0.00156</v>
      </c>
      <c r="T805" s="190">
        <f>S805*H805</f>
        <v>0.010919999999999999</v>
      </c>
      <c r="U805" s="38"/>
      <c r="V805" s="38"/>
      <c r="W805" s="38"/>
      <c r="X805" s="38"/>
      <c r="Y805" s="38"/>
      <c r="Z805" s="38"/>
      <c r="AA805" s="38"/>
      <c r="AB805" s="38"/>
      <c r="AC805" s="38"/>
      <c r="AD805" s="38"/>
      <c r="AE805" s="38"/>
      <c r="AR805" s="191" t="s">
        <v>275</v>
      </c>
      <c r="AT805" s="191" t="s">
        <v>159</v>
      </c>
      <c r="AU805" s="191" t="s">
        <v>83</v>
      </c>
      <c r="AY805" s="19" t="s">
        <v>157</v>
      </c>
      <c r="BE805" s="192">
        <f>IF(N805="základní",J805,0)</f>
        <v>0</v>
      </c>
      <c r="BF805" s="192">
        <f>IF(N805="snížená",J805,0)</f>
        <v>0</v>
      </c>
      <c r="BG805" s="192">
        <f>IF(N805="zákl. přenesená",J805,0)</f>
        <v>0</v>
      </c>
      <c r="BH805" s="192">
        <f>IF(N805="sníž. přenesená",J805,0)</f>
        <v>0</v>
      </c>
      <c r="BI805" s="192">
        <f>IF(N805="nulová",J805,0)</f>
        <v>0</v>
      </c>
      <c r="BJ805" s="19" t="s">
        <v>81</v>
      </c>
      <c r="BK805" s="192">
        <f>ROUND(I805*H805,2)</f>
        <v>0</v>
      </c>
      <c r="BL805" s="19" t="s">
        <v>275</v>
      </c>
      <c r="BM805" s="191" t="s">
        <v>1001</v>
      </c>
    </row>
    <row r="806" s="2" customFormat="1">
      <c r="A806" s="38"/>
      <c r="B806" s="39"/>
      <c r="C806" s="38"/>
      <c r="D806" s="193" t="s">
        <v>166</v>
      </c>
      <c r="E806" s="38"/>
      <c r="F806" s="194" t="s">
        <v>1002</v>
      </c>
      <c r="G806" s="38"/>
      <c r="H806" s="38"/>
      <c r="I806" s="195"/>
      <c r="J806" s="38"/>
      <c r="K806" s="38"/>
      <c r="L806" s="39"/>
      <c r="M806" s="196"/>
      <c r="N806" s="197"/>
      <c r="O806" s="77"/>
      <c r="P806" s="77"/>
      <c r="Q806" s="77"/>
      <c r="R806" s="77"/>
      <c r="S806" s="77"/>
      <c r="T806" s="78"/>
      <c r="U806" s="38"/>
      <c r="V806" s="38"/>
      <c r="W806" s="38"/>
      <c r="X806" s="38"/>
      <c r="Y806" s="38"/>
      <c r="Z806" s="38"/>
      <c r="AA806" s="38"/>
      <c r="AB806" s="38"/>
      <c r="AC806" s="38"/>
      <c r="AD806" s="38"/>
      <c r="AE806" s="38"/>
      <c r="AT806" s="19" t="s">
        <v>166</v>
      </c>
      <c r="AU806" s="19" t="s">
        <v>83</v>
      </c>
    </row>
    <row r="807" s="12" customFormat="1" ht="22.8" customHeight="1">
      <c r="A807" s="12"/>
      <c r="B807" s="166"/>
      <c r="C807" s="12"/>
      <c r="D807" s="167" t="s">
        <v>74</v>
      </c>
      <c r="E807" s="177" t="s">
        <v>1003</v>
      </c>
      <c r="F807" s="177" t="s">
        <v>1004</v>
      </c>
      <c r="G807" s="12"/>
      <c r="H807" s="12"/>
      <c r="I807" s="169"/>
      <c r="J807" s="178">
        <f>BK807</f>
        <v>0</v>
      </c>
      <c r="K807" s="12"/>
      <c r="L807" s="166"/>
      <c r="M807" s="171"/>
      <c r="N807" s="172"/>
      <c r="O807" s="172"/>
      <c r="P807" s="173">
        <f>SUM(P808:P815)</f>
        <v>0</v>
      </c>
      <c r="Q807" s="172"/>
      <c r="R807" s="173">
        <f>SUM(R808:R815)</f>
        <v>0</v>
      </c>
      <c r="S807" s="172"/>
      <c r="T807" s="174">
        <f>SUM(T808:T815)</f>
        <v>0</v>
      </c>
      <c r="U807" s="12"/>
      <c r="V807" s="12"/>
      <c r="W807" s="12"/>
      <c r="X807" s="12"/>
      <c r="Y807" s="12"/>
      <c r="Z807" s="12"/>
      <c r="AA807" s="12"/>
      <c r="AB807" s="12"/>
      <c r="AC807" s="12"/>
      <c r="AD807" s="12"/>
      <c r="AE807" s="12"/>
      <c r="AR807" s="167" t="s">
        <v>83</v>
      </c>
      <c r="AT807" s="175" t="s">
        <v>74</v>
      </c>
      <c r="AU807" s="175" t="s">
        <v>81</v>
      </c>
      <c r="AY807" s="167" t="s">
        <v>157</v>
      </c>
      <c r="BK807" s="176">
        <f>SUM(BK808:BK815)</f>
        <v>0</v>
      </c>
    </row>
    <row r="808" s="2" customFormat="1" ht="49.05" customHeight="1">
      <c r="A808" s="38"/>
      <c r="B808" s="179"/>
      <c r="C808" s="180" t="s">
        <v>1005</v>
      </c>
      <c r="D808" s="180" t="s">
        <v>159</v>
      </c>
      <c r="E808" s="181" t="s">
        <v>1006</v>
      </c>
      <c r="F808" s="182" t="s">
        <v>1007</v>
      </c>
      <c r="G808" s="183" t="s">
        <v>604</v>
      </c>
      <c r="H808" s="184">
        <v>2</v>
      </c>
      <c r="I808" s="185"/>
      <c r="J808" s="186">
        <f>ROUND(I808*H808,2)</f>
        <v>0</v>
      </c>
      <c r="K808" s="182" t="s">
        <v>1</v>
      </c>
      <c r="L808" s="39"/>
      <c r="M808" s="187" t="s">
        <v>1</v>
      </c>
      <c r="N808" s="188" t="s">
        <v>40</v>
      </c>
      <c r="O808" s="77"/>
      <c r="P808" s="189">
        <f>O808*H808</f>
        <v>0</v>
      </c>
      <c r="Q808" s="189">
        <v>0</v>
      </c>
      <c r="R808" s="189">
        <f>Q808*H808</f>
        <v>0</v>
      </c>
      <c r="S808" s="189">
        <v>0</v>
      </c>
      <c r="T808" s="190">
        <f>S808*H808</f>
        <v>0</v>
      </c>
      <c r="U808" s="38"/>
      <c r="V808" s="38"/>
      <c r="W808" s="38"/>
      <c r="X808" s="38"/>
      <c r="Y808" s="38"/>
      <c r="Z808" s="38"/>
      <c r="AA808" s="38"/>
      <c r="AB808" s="38"/>
      <c r="AC808" s="38"/>
      <c r="AD808" s="38"/>
      <c r="AE808" s="38"/>
      <c r="AR808" s="191" t="s">
        <v>275</v>
      </c>
      <c r="AT808" s="191" t="s">
        <v>159</v>
      </c>
      <c r="AU808" s="191" t="s">
        <v>83</v>
      </c>
      <c r="AY808" s="19" t="s">
        <v>157</v>
      </c>
      <c r="BE808" s="192">
        <f>IF(N808="základní",J808,0)</f>
        <v>0</v>
      </c>
      <c r="BF808" s="192">
        <f>IF(N808="snížená",J808,0)</f>
        <v>0</v>
      </c>
      <c r="BG808" s="192">
        <f>IF(N808="zákl. přenesená",J808,0)</f>
        <v>0</v>
      </c>
      <c r="BH808" s="192">
        <f>IF(N808="sníž. přenesená",J808,0)</f>
        <v>0</v>
      </c>
      <c r="BI808" s="192">
        <f>IF(N808="nulová",J808,0)</f>
        <v>0</v>
      </c>
      <c r="BJ808" s="19" t="s">
        <v>81</v>
      </c>
      <c r="BK808" s="192">
        <f>ROUND(I808*H808,2)</f>
        <v>0</v>
      </c>
      <c r="BL808" s="19" t="s">
        <v>275</v>
      </c>
      <c r="BM808" s="191" t="s">
        <v>1008</v>
      </c>
    </row>
    <row r="809" s="2" customFormat="1">
      <c r="A809" s="38"/>
      <c r="B809" s="39"/>
      <c r="C809" s="38"/>
      <c r="D809" s="193" t="s">
        <v>166</v>
      </c>
      <c r="E809" s="38"/>
      <c r="F809" s="194" t="s">
        <v>1009</v>
      </c>
      <c r="G809" s="38"/>
      <c r="H809" s="38"/>
      <c r="I809" s="195"/>
      <c r="J809" s="38"/>
      <c r="K809" s="38"/>
      <c r="L809" s="39"/>
      <c r="M809" s="196"/>
      <c r="N809" s="197"/>
      <c r="O809" s="77"/>
      <c r="P809" s="77"/>
      <c r="Q809" s="77"/>
      <c r="R809" s="77"/>
      <c r="S809" s="77"/>
      <c r="T809" s="78"/>
      <c r="U809" s="38"/>
      <c r="V809" s="38"/>
      <c r="W809" s="38"/>
      <c r="X809" s="38"/>
      <c r="Y809" s="38"/>
      <c r="Z809" s="38"/>
      <c r="AA809" s="38"/>
      <c r="AB809" s="38"/>
      <c r="AC809" s="38"/>
      <c r="AD809" s="38"/>
      <c r="AE809" s="38"/>
      <c r="AT809" s="19" t="s">
        <v>166</v>
      </c>
      <c r="AU809" s="19" t="s">
        <v>83</v>
      </c>
    </row>
    <row r="810" s="2" customFormat="1">
      <c r="A810" s="38"/>
      <c r="B810" s="39"/>
      <c r="C810" s="38"/>
      <c r="D810" s="193" t="s">
        <v>168</v>
      </c>
      <c r="E810" s="38"/>
      <c r="F810" s="198" t="s">
        <v>169</v>
      </c>
      <c r="G810" s="38"/>
      <c r="H810" s="38"/>
      <c r="I810" s="195"/>
      <c r="J810" s="38"/>
      <c r="K810" s="38"/>
      <c r="L810" s="39"/>
      <c r="M810" s="196"/>
      <c r="N810" s="197"/>
      <c r="O810" s="77"/>
      <c r="P810" s="77"/>
      <c r="Q810" s="77"/>
      <c r="R810" s="77"/>
      <c r="S810" s="77"/>
      <c r="T810" s="78"/>
      <c r="U810" s="38"/>
      <c r="V810" s="38"/>
      <c r="W810" s="38"/>
      <c r="X810" s="38"/>
      <c r="Y810" s="38"/>
      <c r="Z810" s="38"/>
      <c r="AA810" s="38"/>
      <c r="AB810" s="38"/>
      <c r="AC810" s="38"/>
      <c r="AD810" s="38"/>
      <c r="AE810" s="38"/>
      <c r="AT810" s="19" t="s">
        <v>168</v>
      </c>
      <c r="AU810" s="19" t="s">
        <v>83</v>
      </c>
    </row>
    <row r="811" s="14" customFormat="1">
      <c r="A811" s="14"/>
      <c r="B811" s="206"/>
      <c r="C811" s="14"/>
      <c r="D811" s="193" t="s">
        <v>170</v>
      </c>
      <c r="E811" s="207" t="s">
        <v>1</v>
      </c>
      <c r="F811" s="208" t="s">
        <v>83</v>
      </c>
      <c r="G811" s="14"/>
      <c r="H811" s="209">
        <v>2</v>
      </c>
      <c r="I811" s="210"/>
      <c r="J811" s="14"/>
      <c r="K811" s="14"/>
      <c r="L811" s="206"/>
      <c r="M811" s="211"/>
      <c r="N811" s="212"/>
      <c r="O811" s="212"/>
      <c r="P811" s="212"/>
      <c r="Q811" s="212"/>
      <c r="R811" s="212"/>
      <c r="S811" s="212"/>
      <c r="T811" s="213"/>
      <c r="U811" s="14"/>
      <c r="V811" s="14"/>
      <c r="W811" s="14"/>
      <c r="X811" s="14"/>
      <c r="Y811" s="14"/>
      <c r="Z811" s="14"/>
      <c r="AA811" s="14"/>
      <c r="AB811" s="14"/>
      <c r="AC811" s="14"/>
      <c r="AD811" s="14"/>
      <c r="AE811" s="14"/>
      <c r="AT811" s="207" t="s">
        <v>170</v>
      </c>
      <c r="AU811" s="207" t="s">
        <v>83</v>
      </c>
      <c r="AV811" s="14" t="s">
        <v>83</v>
      </c>
      <c r="AW811" s="14" t="s">
        <v>32</v>
      </c>
      <c r="AX811" s="14" t="s">
        <v>81</v>
      </c>
      <c r="AY811" s="207" t="s">
        <v>157</v>
      </c>
    </row>
    <row r="812" s="2" customFormat="1" ht="49.05" customHeight="1">
      <c r="A812" s="38"/>
      <c r="B812" s="179"/>
      <c r="C812" s="180" t="s">
        <v>1010</v>
      </c>
      <c r="D812" s="180" t="s">
        <v>159</v>
      </c>
      <c r="E812" s="181" t="s">
        <v>1011</v>
      </c>
      <c r="F812" s="182" t="s">
        <v>1012</v>
      </c>
      <c r="G812" s="183" t="s">
        <v>604</v>
      </c>
      <c r="H812" s="184">
        <v>2</v>
      </c>
      <c r="I812" s="185"/>
      <c r="J812" s="186">
        <f>ROUND(I812*H812,2)</f>
        <v>0</v>
      </c>
      <c r="K812" s="182" t="s">
        <v>1</v>
      </c>
      <c r="L812" s="39"/>
      <c r="M812" s="187" t="s">
        <v>1</v>
      </c>
      <c r="N812" s="188" t="s">
        <v>40</v>
      </c>
      <c r="O812" s="77"/>
      <c r="P812" s="189">
        <f>O812*H812</f>
        <v>0</v>
      </c>
      <c r="Q812" s="189">
        <v>0</v>
      </c>
      <c r="R812" s="189">
        <f>Q812*H812</f>
        <v>0</v>
      </c>
      <c r="S812" s="189">
        <v>0</v>
      </c>
      <c r="T812" s="190">
        <f>S812*H812</f>
        <v>0</v>
      </c>
      <c r="U812" s="38"/>
      <c r="V812" s="38"/>
      <c r="W812" s="38"/>
      <c r="X812" s="38"/>
      <c r="Y812" s="38"/>
      <c r="Z812" s="38"/>
      <c r="AA812" s="38"/>
      <c r="AB812" s="38"/>
      <c r="AC812" s="38"/>
      <c r="AD812" s="38"/>
      <c r="AE812" s="38"/>
      <c r="AR812" s="191" t="s">
        <v>275</v>
      </c>
      <c r="AT812" s="191" t="s">
        <v>159</v>
      </c>
      <c r="AU812" s="191" t="s">
        <v>83</v>
      </c>
      <c r="AY812" s="19" t="s">
        <v>157</v>
      </c>
      <c r="BE812" s="192">
        <f>IF(N812="základní",J812,0)</f>
        <v>0</v>
      </c>
      <c r="BF812" s="192">
        <f>IF(N812="snížená",J812,0)</f>
        <v>0</v>
      </c>
      <c r="BG812" s="192">
        <f>IF(N812="zákl. přenesená",J812,0)</f>
        <v>0</v>
      </c>
      <c r="BH812" s="192">
        <f>IF(N812="sníž. přenesená",J812,0)</f>
        <v>0</v>
      </c>
      <c r="BI812" s="192">
        <f>IF(N812="nulová",J812,0)</f>
        <v>0</v>
      </c>
      <c r="BJ812" s="19" t="s">
        <v>81</v>
      </c>
      <c r="BK812" s="192">
        <f>ROUND(I812*H812,2)</f>
        <v>0</v>
      </c>
      <c r="BL812" s="19" t="s">
        <v>275</v>
      </c>
      <c r="BM812" s="191" t="s">
        <v>1013</v>
      </c>
    </row>
    <row r="813" s="2" customFormat="1">
      <c r="A813" s="38"/>
      <c r="B813" s="39"/>
      <c r="C813" s="38"/>
      <c r="D813" s="193" t="s">
        <v>166</v>
      </c>
      <c r="E813" s="38"/>
      <c r="F813" s="194" t="s">
        <v>1012</v>
      </c>
      <c r="G813" s="38"/>
      <c r="H813" s="38"/>
      <c r="I813" s="195"/>
      <c r="J813" s="38"/>
      <c r="K813" s="38"/>
      <c r="L813" s="39"/>
      <c r="M813" s="196"/>
      <c r="N813" s="197"/>
      <c r="O813" s="77"/>
      <c r="P813" s="77"/>
      <c r="Q813" s="77"/>
      <c r="R813" s="77"/>
      <c r="S813" s="77"/>
      <c r="T813" s="78"/>
      <c r="U813" s="38"/>
      <c r="V813" s="38"/>
      <c r="W813" s="38"/>
      <c r="X813" s="38"/>
      <c r="Y813" s="38"/>
      <c r="Z813" s="38"/>
      <c r="AA813" s="38"/>
      <c r="AB813" s="38"/>
      <c r="AC813" s="38"/>
      <c r="AD813" s="38"/>
      <c r="AE813" s="38"/>
      <c r="AT813" s="19" t="s">
        <v>166</v>
      </c>
      <c r="AU813" s="19" t="s">
        <v>83</v>
      </c>
    </row>
    <row r="814" s="2" customFormat="1">
      <c r="A814" s="38"/>
      <c r="B814" s="39"/>
      <c r="C814" s="38"/>
      <c r="D814" s="193" t="s">
        <v>168</v>
      </c>
      <c r="E814" s="38"/>
      <c r="F814" s="198" t="s">
        <v>169</v>
      </c>
      <c r="G814" s="38"/>
      <c r="H814" s="38"/>
      <c r="I814" s="195"/>
      <c r="J814" s="38"/>
      <c r="K814" s="38"/>
      <c r="L814" s="39"/>
      <c r="M814" s="196"/>
      <c r="N814" s="197"/>
      <c r="O814" s="77"/>
      <c r="P814" s="77"/>
      <c r="Q814" s="77"/>
      <c r="R814" s="77"/>
      <c r="S814" s="77"/>
      <c r="T814" s="78"/>
      <c r="U814" s="38"/>
      <c r="V814" s="38"/>
      <c r="W814" s="38"/>
      <c r="X814" s="38"/>
      <c r="Y814" s="38"/>
      <c r="Z814" s="38"/>
      <c r="AA814" s="38"/>
      <c r="AB814" s="38"/>
      <c r="AC814" s="38"/>
      <c r="AD814" s="38"/>
      <c r="AE814" s="38"/>
      <c r="AT814" s="19" t="s">
        <v>168</v>
      </c>
      <c r="AU814" s="19" t="s">
        <v>83</v>
      </c>
    </row>
    <row r="815" s="14" customFormat="1">
      <c r="A815" s="14"/>
      <c r="B815" s="206"/>
      <c r="C815" s="14"/>
      <c r="D815" s="193" t="s">
        <v>170</v>
      </c>
      <c r="E815" s="207" t="s">
        <v>1</v>
      </c>
      <c r="F815" s="208" t="s">
        <v>83</v>
      </c>
      <c r="G815" s="14"/>
      <c r="H815" s="209">
        <v>2</v>
      </c>
      <c r="I815" s="210"/>
      <c r="J815" s="14"/>
      <c r="K815" s="14"/>
      <c r="L815" s="206"/>
      <c r="M815" s="211"/>
      <c r="N815" s="212"/>
      <c r="O815" s="212"/>
      <c r="P815" s="212"/>
      <c r="Q815" s="212"/>
      <c r="R815" s="212"/>
      <c r="S815" s="212"/>
      <c r="T815" s="213"/>
      <c r="U815" s="14"/>
      <c r="V815" s="14"/>
      <c r="W815" s="14"/>
      <c r="X815" s="14"/>
      <c r="Y815" s="14"/>
      <c r="Z815" s="14"/>
      <c r="AA815" s="14"/>
      <c r="AB815" s="14"/>
      <c r="AC815" s="14"/>
      <c r="AD815" s="14"/>
      <c r="AE815" s="14"/>
      <c r="AT815" s="207" t="s">
        <v>170</v>
      </c>
      <c r="AU815" s="207" t="s">
        <v>83</v>
      </c>
      <c r="AV815" s="14" t="s">
        <v>83</v>
      </c>
      <c r="AW815" s="14" t="s">
        <v>32</v>
      </c>
      <c r="AX815" s="14" t="s">
        <v>81</v>
      </c>
      <c r="AY815" s="207" t="s">
        <v>157</v>
      </c>
    </row>
    <row r="816" s="12" customFormat="1" ht="22.8" customHeight="1">
      <c r="A816" s="12"/>
      <c r="B816" s="166"/>
      <c r="C816" s="12"/>
      <c r="D816" s="167" t="s">
        <v>74</v>
      </c>
      <c r="E816" s="177" t="s">
        <v>1014</v>
      </c>
      <c r="F816" s="177" t="s">
        <v>1015</v>
      </c>
      <c r="G816" s="12"/>
      <c r="H816" s="12"/>
      <c r="I816" s="169"/>
      <c r="J816" s="178">
        <f>BK816</f>
        <v>0</v>
      </c>
      <c r="K816" s="12"/>
      <c r="L816" s="166"/>
      <c r="M816" s="171"/>
      <c r="N816" s="172"/>
      <c r="O816" s="172"/>
      <c r="P816" s="173">
        <f>SUM(P817:P826)</f>
        <v>0</v>
      </c>
      <c r="Q816" s="172"/>
      <c r="R816" s="173">
        <f>SUM(R817:R826)</f>
        <v>0.391013</v>
      </c>
      <c r="S816" s="172"/>
      <c r="T816" s="174">
        <f>SUM(T817:T826)</f>
        <v>0</v>
      </c>
      <c r="U816" s="12"/>
      <c r="V816" s="12"/>
      <c r="W816" s="12"/>
      <c r="X816" s="12"/>
      <c r="Y816" s="12"/>
      <c r="Z816" s="12"/>
      <c r="AA816" s="12"/>
      <c r="AB816" s="12"/>
      <c r="AC816" s="12"/>
      <c r="AD816" s="12"/>
      <c r="AE816" s="12"/>
      <c r="AR816" s="167" t="s">
        <v>83</v>
      </c>
      <c r="AT816" s="175" t="s">
        <v>74</v>
      </c>
      <c r="AU816" s="175" t="s">
        <v>81</v>
      </c>
      <c r="AY816" s="167" t="s">
        <v>157</v>
      </c>
      <c r="BK816" s="176">
        <f>SUM(BK817:BK826)</f>
        <v>0</v>
      </c>
    </row>
    <row r="817" s="2" customFormat="1" ht="24.15" customHeight="1">
      <c r="A817" s="38"/>
      <c r="B817" s="179"/>
      <c r="C817" s="180" t="s">
        <v>1016</v>
      </c>
      <c r="D817" s="180" t="s">
        <v>159</v>
      </c>
      <c r="E817" s="181" t="s">
        <v>1017</v>
      </c>
      <c r="F817" s="182" t="s">
        <v>1018</v>
      </c>
      <c r="G817" s="183" t="s">
        <v>162</v>
      </c>
      <c r="H817" s="184">
        <v>29.050000000000001</v>
      </c>
      <c r="I817" s="185"/>
      <c r="J817" s="186">
        <f>ROUND(I817*H817,2)</f>
        <v>0</v>
      </c>
      <c r="K817" s="182" t="s">
        <v>1</v>
      </c>
      <c r="L817" s="39"/>
      <c r="M817" s="187" t="s">
        <v>1</v>
      </c>
      <c r="N817" s="188" t="s">
        <v>40</v>
      </c>
      <c r="O817" s="77"/>
      <c r="P817" s="189">
        <f>O817*H817</f>
        <v>0</v>
      </c>
      <c r="Q817" s="189">
        <v>0.01346</v>
      </c>
      <c r="R817" s="189">
        <f>Q817*H817</f>
        <v>0.391013</v>
      </c>
      <c r="S817" s="189">
        <v>0</v>
      </c>
      <c r="T817" s="190">
        <f>S817*H817</f>
        <v>0</v>
      </c>
      <c r="U817" s="38"/>
      <c r="V817" s="38"/>
      <c r="W817" s="38"/>
      <c r="X817" s="38"/>
      <c r="Y817" s="38"/>
      <c r="Z817" s="38"/>
      <c r="AA817" s="38"/>
      <c r="AB817" s="38"/>
      <c r="AC817" s="38"/>
      <c r="AD817" s="38"/>
      <c r="AE817" s="38"/>
      <c r="AR817" s="191" t="s">
        <v>275</v>
      </c>
      <c r="AT817" s="191" t="s">
        <v>159</v>
      </c>
      <c r="AU817" s="191" t="s">
        <v>83</v>
      </c>
      <c r="AY817" s="19" t="s">
        <v>157</v>
      </c>
      <c r="BE817" s="192">
        <f>IF(N817="základní",J817,0)</f>
        <v>0</v>
      </c>
      <c r="BF817" s="192">
        <f>IF(N817="snížená",J817,0)</f>
        <v>0</v>
      </c>
      <c r="BG817" s="192">
        <f>IF(N817="zákl. přenesená",J817,0)</f>
        <v>0</v>
      </c>
      <c r="BH817" s="192">
        <f>IF(N817="sníž. přenesená",J817,0)</f>
        <v>0</v>
      </c>
      <c r="BI817" s="192">
        <f>IF(N817="nulová",J817,0)</f>
        <v>0</v>
      </c>
      <c r="BJ817" s="19" t="s">
        <v>81</v>
      </c>
      <c r="BK817" s="192">
        <f>ROUND(I817*H817,2)</f>
        <v>0</v>
      </c>
      <c r="BL817" s="19" t="s">
        <v>275</v>
      </c>
      <c r="BM817" s="191" t="s">
        <v>1019</v>
      </c>
    </row>
    <row r="818" s="2" customFormat="1">
      <c r="A818" s="38"/>
      <c r="B818" s="39"/>
      <c r="C818" s="38"/>
      <c r="D818" s="193" t="s">
        <v>166</v>
      </c>
      <c r="E818" s="38"/>
      <c r="F818" s="194" t="s">
        <v>1018</v>
      </c>
      <c r="G818" s="38"/>
      <c r="H818" s="38"/>
      <c r="I818" s="195"/>
      <c r="J818" s="38"/>
      <c r="K818" s="38"/>
      <c r="L818" s="39"/>
      <c r="M818" s="196"/>
      <c r="N818" s="197"/>
      <c r="O818" s="77"/>
      <c r="P818" s="77"/>
      <c r="Q818" s="77"/>
      <c r="R818" s="77"/>
      <c r="S818" s="77"/>
      <c r="T818" s="78"/>
      <c r="U818" s="38"/>
      <c r="V818" s="38"/>
      <c r="W818" s="38"/>
      <c r="X818" s="38"/>
      <c r="Y818" s="38"/>
      <c r="Z818" s="38"/>
      <c r="AA818" s="38"/>
      <c r="AB818" s="38"/>
      <c r="AC818" s="38"/>
      <c r="AD818" s="38"/>
      <c r="AE818" s="38"/>
      <c r="AT818" s="19" t="s">
        <v>166</v>
      </c>
      <c r="AU818" s="19" t="s">
        <v>83</v>
      </c>
    </row>
    <row r="819" s="2" customFormat="1">
      <c r="A819" s="38"/>
      <c r="B819" s="39"/>
      <c r="C819" s="38"/>
      <c r="D819" s="193" t="s">
        <v>168</v>
      </c>
      <c r="E819" s="38"/>
      <c r="F819" s="198" t="s">
        <v>169</v>
      </c>
      <c r="G819" s="38"/>
      <c r="H819" s="38"/>
      <c r="I819" s="195"/>
      <c r="J819" s="38"/>
      <c r="K819" s="38"/>
      <c r="L819" s="39"/>
      <c r="M819" s="196"/>
      <c r="N819" s="197"/>
      <c r="O819" s="77"/>
      <c r="P819" s="77"/>
      <c r="Q819" s="77"/>
      <c r="R819" s="77"/>
      <c r="S819" s="77"/>
      <c r="T819" s="78"/>
      <c r="U819" s="38"/>
      <c r="V819" s="38"/>
      <c r="W819" s="38"/>
      <c r="X819" s="38"/>
      <c r="Y819" s="38"/>
      <c r="Z819" s="38"/>
      <c r="AA819" s="38"/>
      <c r="AB819" s="38"/>
      <c r="AC819" s="38"/>
      <c r="AD819" s="38"/>
      <c r="AE819" s="38"/>
      <c r="AT819" s="19" t="s">
        <v>168</v>
      </c>
      <c r="AU819" s="19" t="s">
        <v>83</v>
      </c>
    </row>
    <row r="820" s="13" customFormat="1">
      <c r="A820" s="13"/>
      <c r="B820" s="199"/>
      <c r="C820" s="13"/>
      <c r="D820" s="193" t="s">
        <v>170</v>
      </c>
      <c r="E820" s="200" t="s">
        <v>1</v>
      </c>
      <c r="F820" s="201" t="s">
        <v>1020</v>
      </c>
      <c r="G820" s="13"/>
      <c r="H820" s="200" t="s">
        <v>1</v>
      </c>
      <c r="I820" s="202"/>
      <c r="J820" s="13"/>
      <c r="K820" s="13"/>
      <c r="L820" s="199"/>
      <c r="M820" s="203"/>
      <c r="N820" s="204"/>
      <c r="O820" s="204"/>
      <c r="P820" s="204"/>
      <c r="Q820" s="204"/>
      <c r="R820" s="204"/>
      <c r="S820" s="204"/>
      <c r="T820" s="205"/>
      <c r="U820" s="13"/>
      <c r="V820" s="13"/>
      <c r="W820" s="13"/>
      <c r="X820" s="13"/>
      <c r="Y820" s="13"/>
      <c r="Z820" s="13"/>
      <c r="AA820" s="13"/>
      <c r="AB820" s="13"/>
      <c r="AC820" s="13"/>
      <c r="AD820" s="13"/>
      <c r="AE820" s="13"/>
      <c r="AT820" s="200" t="s">
        <v>170</v>
      </c>
      <c r="AU820" s="200" t="s">
        <v>83</v>
      </c>
      <c r="AV820" s="13" t="s">
        <v>81</v>
      </c>
      <c r="AW820" s="13" t="s">
        <v>32</v>
      </c>
      <c r="AX820" s="13" t="s">
        <v>75</v>
      </c>
      <c r="AY820" s="200" t="s">
        <v>157</v>
      </c>
    </row>
    <row r="821" s="14" customFormat="1">
      <c r="A821" s="14"/>
      <c r="B821" s="206"/>
      <c r="C821" s="14"/>
      <c r="D821" s="193" t="s">
        <v>170</v>
      </c>
      <c r="E821" s="207" t="s">
        <v>1</v>
      </c>
      <c r="F821" s="208" t="s">
        <v>1021</v>
      </c>
      <c r="G821" s="14"/>
      <c r="H821" s="209">
        <v>16.800000000000001</v>
      </c>
      <c r="I821" s="210"/>
      <c r="J821" s="14"/>
      <c r="K821" s="14"/>
      <c r="L821" s="206"/>
      <c r="M821" s="211"/>
      <c r="N821" s="212"/>
      <c r="O821" s="212"/>
      <c r="P821" s="212"/>
      <c r="Q821" s="212"/>
      <c r="R821" s="212"/>
      <c r="S821" s="212"/>
      <c r="T821" s="213"/>
      <c r="U821" s="14"/>
      <c r="V821" s="14"/>
      <c r="W821" s="14"/>
      <c r="X821" s="14"/>
      <c r="Y821" s="14"/>
      <c r="Z821" s="14"/>
      <c r="AA821" s="14"/>
      <c r="AB821" s="14"/>
      <c r="AC821" s="14"/>
      <c r="AD821" s="14"/>
      <c r="AE821" s="14"/>
      <c r="AT821" s="207" t="s">
        <v>170</v>
      </c>
      <c r="AU821" s="207" t="s">
        <v>83</v>
      </c>
      <c r="AV821" s="14" t="s">
        <v>83</v>
      </c>
      <c r="AW821" s="14" t="s">
        <v>32</v>
      </c>
      <c r="AX821" s="14" t="s">
        <v>75</v>
      </c>
      <c r="AY821" s="207" t="s">
        <v>157</v>
      </c>
    </row>
    <row r="822" s="13" customFormat="1">
      <c r="A822" s="13"/>
      <c r="B822" s="199"/>
      <c r="C822" s="13"/>
      <c r="D822" s="193" t="s">
        <v>170</v>
      </c>
      <c r="E822" s="200" t="s">
        <v>1</v>
      </c>
      <c r="F822" s="201" t="s">
        <v>1022</v>
      </c>
      <c r="G822" s="13"/>
      <c r="H822" s="200" t="s">
        <v>1</v>
      </c>
      <c r="I822" s="202"/>
      <c r="J822" s="13"/>
      <c r="K822" s="13"/>
      <c r="L822" s="199"/>
      <c r="M822" s="203"/>
      <c r="N822" s="204"/>
      <c r="O822" s="204"/>
      <c r="P822" s="204"/>
      <c r="Q822" s="204"/>
      <c r="R822" s="204"/>
      <c r="S822" s="204"/>
      <c r="T822" s="205"/>
      <c r="U822" s="13"/>
      <c r="V822" s="13"/>
      <c r="W822" s="13"/>
      <c r="X822" s="13"/>
      <c r="Y822" s="13"/>
      <c r="Z822" s="13"/>
      <c r="AA822" s="13"/>
      <c r="AB822" s="13"/>
      <c r="AC822" s="13"/>
      <c r="AD822" s="13"/>
      <c r="AE822" s="13"/>
      <c r="AT822" s="200" t="s">
        <v>170</v>
      </c>
      <c r="AU822" s="200" t="s">
        <v>83</v>
      </c>
      <c r="AV822" s="13" t="s">
        <v>81</v>
      </c>
      <c r="AW822" s="13" t="s">
        <v>32</v>
      </c>
      <c r="AX822" s="13" t="s">
        <v>75</v>
      </c>
      <c r="AY822" s="200" t="s">
        <v>157</v>
      </c>
    </row>
    <row r="823" s="14" customFormat="1">
      <c r="A823" s="14"/>
      <c r="B823" s="206"/>
      <c r="C823" s="14"/>
      <c r="D823" s="193" t="s">
        <v>170</v>
      </c>
      <c r="E823" s="207" t="s">
        <v>1</v>
      </c>
      <c r="F823" s="208" t="s">
        <v>1023</v>
      </c>
      <c r="G823" s="14"/>
      <c r="H823" s="209">
        <v>12.25</v>
      </c>
      <c r="I823" s="210"/>
      <c r="J823" s="14"/>
      <c r="K823" s="14"/>
      <c r="L823" s="206"/>
      <c r="M823" s="211"/>
      <c r="N823" s="212"/>
      <c r="O823" s="212"/>
      <c r="P823" s="212"/>
      <c r="Q823" s="212"/>
      <c r="R823" s="212"/>
      <c r="S823" s="212"/>
      <c r="T823" s="213"/>
      <c r="U823" s="14"/>
      <c r="V823" s="14"/>
      <c r="W823" s="14"/>
      <c r="X823" s="14"/>
      <c r="Y823" s="14"/>
      <c r="Z823" s="14"/>
      <c r="AA823" s="14"/>
      <c r="AB823" s="14"/>
      <c r="AC823" s="14"/>
      <c r="AD823" s="14"/>
      <c r="AE823" s="14"/>
      <c r="AT823" s="207" t="s">
        <v>170</v>
      </c>
      <c r="AU823" s="207" t="s">
        <v>83</v>
      </c>
      <c r="AV823" s="14" t="s">
        <v>83</v>
      </c>
      <c r="AW823" s="14" t="s">
        <v>32</v>
      </c>
      <c r="AX823" s="14" t="s">
        <v>75</v>
      </c>
      <c r="AY823" s="207" t="s">
        <v>157</v>
      </c>
    </row>
    <row r="824" s="15" customFormat="1">
      <c r="A824" s="15"/>
      <c r="B824" s="224"/>
      <c r="C824" s="15"/>
      <c r="D824" s="193" t="s">
        <v>170</v>
      </c>
      <c r="E824" s="225" t="s">
        <v>1</v>
      </c>
      <c r="F824" s="226" t="s">
        <v>227</v>
      </c>
      <c r="G824" s="15"/>
      <c r="H824" s="227">
        <v>29.050000000000001</v>
      </c>
      <c r="I824" s="228"/>
      <c r="J824" s="15"/>
      <c r="K824" s="15"/>
      <c r="L824" s="224"/>
      <c r="M824" s="229"/>
      <c r="N824" s="230"/>
      <c r="O824" s="230"/>
      <c r="P824" s="230"/>
      <c r="Q824" s="230"/>
      <c r="R824" s="230"/>
      <c r="S824" s="230"/>
      <c r="T824" s="231"/>
      <c r="U824" s="15"/>
      <c r="V824" s="15"/>
      <c r="W824" s="15"/>
      <c r="X824" s="15"/>
      <c r="Y824" s="15"/>
      <c r="Z824" s="15"/>
      <c r="AA824" s="15"/>
      <c r="AB824" s="15"/>
      <c r="AC824" s="15"/>
      <c r="AD824" s="15"/>
      <c r="AE824" s="15"/>
      <c r="AT824" s="225" t="s">
        <v>170</v>
      </c>
      <c r="AU824" s="225" t="s">
        <v>83</v>
      </c>
      <c r="AV824" s="15" t="s">
        <v>164</v>
      </c>
      <c r="AW824" s="15" t="s">
        <v>32</v>
      </c>
      <c r="AX824" s="15" t="s">
        <v>81</v>
      </c>
      <c r="AY824" s="225" t="s">
        <v>157</v>
      </c>
    </row>
    <row r="825" s="2" customFormat="1" ht="24.15" customHeight="1">
      <c r="A825" s="38"/>
      <c r="B825" s="179"/>
      <c r="C825" s="180" t="s">
        <v>1024</v>
      </c>
      <c r="D825" s="180" t="s">
        <v>159</v>
      </c>
      <c r="E825" s="181" t="s">
        <v>1025</v>
      </c>
      <c r="F825" s="182" t="s">
        <v>1026</v>
      </c>
      <c r="G825" s="183" t="s">
        <v>880</v>
      </c>
      <c r="H825" s="240"/>
      <c r="I825" s="185"/>
      <c r="J825" s="186">
        <f>ROUND(I825*H825,2)</f>
        <v>0</v>
      </c>
      <c r="K825" s="182" t="s">
        <v>163</v>
      </c>
      <c r="L825" s="39"/>
      <c r="M825" s="187" t="s">
        <v>1</v>
      </c>
      <c r="N825" s="188" t="s">
        <v>40</v>
      </c>
      <c r="O825" s="77"/>
      <c r="P825" s="189">
        <f>O825*H825</f>
        <v>0</v>
      </c>
      <c r="Q825" s="189">
        <v>0</v>
      </c>
      <c r="R825" s="189">
        <f>Q825*H825</f>
        <v>0</v>
      </c>
      <c r="S825" s="189">
        <v>0</v>
      </c>
      <c r="T825" s="190">
        <f>S825*H825</f>
        <v>0</v>
      </c>
      <c r="U825" s="38"/>
      <c r="V825" s="38"/>
      <c r="W825" s="38"/>
      <c r="X825" s="38"/>
      <c r="Y825" s="38"/>
      <c r="Z825" s="38"/>
      <c r="AA825" s="38"/>
      <c r="AB825" s="38"/>
      <c r="AC825" s="38"/>
      <c r="AD825" s="38"/>
      <c r="AE825" s="38"/>
      <c r="AR825" s="191" t="s">
        <v>275</v>
      </c>
      <c r="AT825" s="191" t="s">
        <v>159</v>
      </c>
      <c r="AU825" s="191" t="s">
        <v>83</v>
      </c>
      <c r="AY825" s="19" t="s">
        <v>157</v>
      </c>
      <c r="BE825" s="192">
        <f>IF(N825="základní",J825,0)</f>
        <v>0</v>
      </c>
      <c r="BF825" s="192">
        <f>IF(N825="snížená",J825,0)</f>
        <v>0</v>
      </c>
      <c r="BG825" s="192">
        <f>IF(N825="zákl. přenesená",J825,0)</f>
        <v>0</v>
      </c>
      <c r="BH825" s="192">
        <f>IF(N825="sníž. přenesená",J825,0)</f>
        <v>0</v>
      </c>
      <c r="BI825" s="192">
        <f>IF(N825="nulová",J825,0)</f>
        <v>0</v>
      </c>
      <c r="BJ825" s="19" t="s">
        <v>81</v>
      </c>
      <c r="BK825" s="192">
        <f>ROUND(I825*H825,2)</f>
        <v>0</v>
      </c>
      <c r="BL825" s="19" t="s">
        <v>275</v>
      </c>
      <c r="BM825" s="191" t="s">
        <v>1027</v>
      </c>
    </row>
    <row r="826" s="2" customFormat="1">
      <c r="A826" s="38"/>
      <c r="B826" s="39"/>
      <c r="C826" s="38"/>
      <c r="D826" s="193" t="s">
        <v>166</v>
      </c>
      <c r="E826" s="38"/>
      <c r="F826" s="194" t="s">
        <v>1028</v>
      </c>
      <c r="G826" s="38"/>
      <c r="H826" s="38"/>
      <c r="I826" s="195"/>
      <c r="J826" s="38"/>
      <c r="K826" s="38"/>
      <c r="L826" s="39"/>
      <c r="M826" s="196"/>
      <c r="N826" s="197"/>
      <c r="O826" s="77"/>
      <c r="P826" s="77"/>
      <c r="Q826" s="77"/>
      <c r="R826" s="77"/>
      <c r="S826" s="77"/>
      <c r="T826" s="78"/>
      <c r="U826" s="38"/>
      <c r="V826" s="38"/>
      <c r="W826" s="38"/>
      <c r="X826" s="38"/>
      <c r="Y826" s="38"/>
      <c r="Z826" s="38"/>
      <c r="AA826" s="38"/>
      <c r="AB826" s="38"/>
      <c r="AC826" s="38"/>
      <c r="AD826" s="38"/>
      <c r="AE826" s="38"/>
      <c r="AT826" s="19" t="s">
        <v>166</v>
      </c>
      <c r="AU826" s="19" t="s">
        <v>83</v>
      </c>
    </row>
    <row r="827" s="12" customFormat="1" ht="22.8" customHeight="1">
      <c r="A827" s="12"/>
      <c r="B827" s="166"/>
      <c r="C827" s="12"/>
      <c r="D827" s="167" t="s">
        <v>74</v>
      </c>
      <c r="E827" s="177" t="s">
        <v>1029</v>
      </c>
      <c r="F827" s="177" t="s">
        <v>1030</v>
      </c>
      <c r="G827" s="12"/>
      <c r="H827" s="12"/>
      <c r="I827" s="169"/>
      <c r="J827" s="178">
        <f>BK827</f>
        <v>0</v>
      </c>
      <c r="K827" s="12"/>
      <c r="L827" s="166"/>
      <c r="M827" s="171"/>
      <c r="N827" s="172"/>
      <c r="O827" s="172"/>
      <c r="P827" s="173">
        <f>SUM(P828:P832)</f>
        <v>0</v>
      </c>
      <c r="Q827" s="172"/>
      <c r="R827" s="173">
        <f>SUM(R828:R832)</f>
        <v>0.065853000000000009</v>
      </c>
      <c r="S827" s="172"/>
      <c r="T827" s="174">
        <f>SUM(T828:T832)</f>
        <v>0</v>
      </c>
      <c r="U827" s="12"/>
      <c r="V827" s="12"/>
      <c r="W827" s="12"/>
      <c r="X827" s="12"/>
      <c r="Y827" s="12"/>
      <c r="Z827" s="12"/>
      <c r="AA827" s="12"/>
      <c r="AB827" s="12"/>
      <c r="AC827" s="12"/>
      <c r="AD827" s="12"/>
      <c r="AE827" s="12"/>
      <c r="AR827" s="167" t="s">
        <v>83</v>
      </c>
      <c r="AT827" s="175" t="s">
        <v>74</v>
      </c>
      <c r="AU827" s="175" t="s">
        <v>81</v>
      </c>
      <c r="AY827" s="167" t="s">
        <v>157</v>
      </c>
      <c r="BK827" s="176">
        <f>SUM(BK828:BK832)</f>
        <v>0</v>
      </c>
    </row>
    <row r="828" s="2" customFormat="1" ht="24.15" customHeight="1">
      <c r="A828" s="38"/>
      <c r="B828" s="179"/>
      <c r="C828" s="180" t="s">
        <v>1031</v>
      </c>
      <c r="D828" s="180" t="s">
        <v>159</v>
      </c>
      <c r="E828" s="181" t="s">
        <v>1032</v>
      </c>
      <c r="F828" s="182" t="s">
        <v>1033</v>
      </c>
      <c r="G828" s="183" t="s">
        <v>162</v>
      </c>
      <c r="H828" s="184">
        <v>4.8600000000000003</v>
      </c>
      <c r="I828" s="185"/>
      <c r="J828" s="186">
        <f>ROUND(I828*H828,2)</f>
        <v>0</v>
      </c>
      <c r="K828" s="182" t="s">
        <v>163</v>
      </c>
      <c r="L828" s="39"/>
      <c r="M828" s="187" t="s">
        <v>1</v>
      </c>
      <c r="N828" s="188" t="s">
        <v>40</v>
      </c>
      <c r="O828" s="77"/>
      <c r="P828" s="189">
        <f>O828*H828</f>
        <v>0</v>
      </c>
      <c r="Q828" s="189">
        <v>0.01355</v>
      </c>
      <c r="R828" s="189">
        <f>Q828*H828</f>
        <v>0.065853000000000009</v>
      </c>
      <c r="S828" s="189">
        <v>0</v>
      </c>
      <c r="T828" s="190">
        <f>S828*H828</f>
        <v>0</v>
      </c>
      <c r="U828" s="38"/>
      <c r="V828" s="38"/>
      <c r="W828" s="38"/>
      <c r="X828" s="38"/>
      <c r="Y828" s="38"/>
      <c r="Z828" s="38"/>
      <c r="AA828" s="38"/>
      <c r="AB828" s="38"/>
      <c r="AC828" s="38"/>
      <c r="AD828" s="38"/>
      <c r="AE828" s="38"/>
      <c r="AR828" s="191" t="s">
        <v>275</v>
      </c>
      <c r="AT828" s="191" t="s">
        <v>159</v>
      </c>
      <c r="AU828" s="191" t="s">
        <v>83</v>
      </c>
      <c r="AY828" s="19" t="s">
        <v>157</v>
      </c>
      <c r="BE828" s="192">
        <f>IF(N828="základní",J828,0)</f>
        <v>0</v>
      </c>
      <c r="BF828" s="192">
        <f>IF(N828="snížená",J828,0)</f>
        <v>0</v>
      </c>
      <c r="BG828" s="192">
        <f>IF(N828="zákl. přenesená",J828,0)</f>
        <v>0</v>
      </c>
      <c r="BH828" s="192">
        <f>IF(N828="sníž. přenesená",J828,0)</f>
        <v>0</v>
      </c>
      <c r="BI828" s="192">
        <f>IF(N828="nulová",J828,0)</f>
        <v>0</v>
      </c>
      <c r="BJ828" s="19" t="s">
        <v>81</v>
      </c>
      <c r="BK828" s="192">
        <f>ROUND(I828*H828,2)</f>
        <v>0</v>
      </c>
      <c r="BL828" s="19" t="s">
        <v>275</v>
      </c>
      <c r="BM828" s="191" t="s">
        <v>1034</v>
      </c>
    </row>
    <row r="829" s="2" customFormat="1">
      <c r="A829" s="38"/>
      <c r="B829" s="39"/>
      <c r="C829" s="38"/>
      <c r="D829" s="193" t="s">
        <v>166</v>
      </c>
      <c r="E829" s="38"/>
      <c r="F829" s="194" t="s">
        <v>1035</v>
      </c>
      <c r="G829" s="38"/>
      <c r="H829" s="38"/>
      <c r="I829" s="195"/>
      <c r="J829" s="38"/>
      <c r="K829" s="38"/>
      <c r="L829" s="39"/>
      <c r="M829" s="196"/>
      <c r="N829" s="197"/>
      <c r="O829" s="77"/>
      <c r="P829" s="77"/>
      <c r="Q829" s="77"/>
      <c r="R829" s="77"/>
      <c r="S829" s="77"/>
      <c r="T829" s="78"/>
      <c r="U829" s="38"/>
      <c r="V829" s="38"/>
      <c r="W829" s="38"/>
      <c r="X829" s="38"/>
      <c r="Y829" s="38"/>
      <c r="Z829" s="38"/>
      <c r="AA829" s="38"/>
      <c r="AB829" s="38"/>
      <c r="AC829" s="38"/>
      <c r="AD829" s="38"/>
      <c r="AE829" s="38"/>
      <c r="AT829" s="19" t="s">
        <v>166</v>
      </c>
      <c r="AU829" s="19" t="s">
        <v>83</v>
      </c>
    </row>
    <row r="830" s="2" customFormat="1">
      <c r="A830" s="38"/>
      <c r="B830" s="39"/>
      <c r="C830" s="38"/>
      <c r="D830" s="193" t="s">
        <v>168</v>
      </c>
      <c r="E830" s="38"/>
      <c r="F830" s="198" t="s">
        <v>169</v>
      </c>
      <c r="G830" s="38"/>
      <c r="H830" s="38"/>
      <c r="I830" s="195"/>
      <c r="J830" s="38"/>
      <c r="K830" s="38"/>
      <c r="L830" s="39"/>
      <c r="M830" s="196"/>
      <c r="N830" s="197"/>
      <c r="O830" s="77"/>
      <c r="P830" s="77"/>
      <c r="Q830" s="77"/>
      <c r="R830" s="77"/>
      <c r="S830" s="77"/>
      <c r="T830" s="78"/>
      <c r="U830" s="38"/>
      <c r="V830" s="38"/>
      <c r="W830" s="38"/>
      <c r="X830" s="38"/>
      <c r="Y830" s="38"/>
      <c r="Z830" s="38"/>
      <c r="AA830" s="38"/>
      <c r="AB830" s="38"/>
      <c r="AC830" s="38"/>
      <c r="AD830" s="38"/>
      <c r="AE830" s="38"/>
      <c r="AT830" s="19" t="s">
        <v>168</v>
      </c>
      <c r="AU830" s="19" t="s">
        <v>83</v>
      </c>
    </row>
    <row r="831" s="13" customFormat="1">
      <c r="A831" s="13"/>
      <c r="B831" s="199"/>
      <c r="C831" s="13"/>
      <c r="D831" s="193" t="s">
        <v>170</v>
      </c>
      <c r="E831" s="200" t="s">
        <v>1</v>
      </c>
      <c r="F831" s="201" t="s">
        <v>1036</v>
      </c>
      <c r="G831" s="13"/>
      <c r="H831" s="200" t="s">
        <v>1</v>
      </c>
      <c r="I831" s="202"/>
      <c r="J831" s="13"/>
      <c r="K831" s="13"/>
      <c r="L831" s="199"/>
      <c r="M831" s="203"/>
      <c r="N831" s="204"/>
      <c r="O831" s="204"/>
      <c r="P831" s="204"/>
      <c r="Q831" s="204"/>
      <c r="R831" s="204"/>
      <c r="S831" s="204"/>
      <c r="T831" s="205"/>
      <c r="U831" s="13"/>
      <c r="V831" s="13"/>
      <c r="W831" s="13"/>
      <c r="X831" s="13"/>
      <c r="Y831" s="13"/>
      <c r="Z831" s="13"/>
      <c r="AA831" s="13"/>
      <c r="AB831" s="13"/>
      <c r="AC831" s="13"/>
      <c r="AD831" s="13"/>
      <c r="AE831" s="13"/>
      <c r="AT831" s="200" t="s">
        <v>170</v>
      </c>
      <c r="AU831" s="200" t="s">
        <v>83</v>
      </c>
      <c r="AV831" s="13" t="s">
        <v>81</v>
      </c>
      <c r="AW831" s="13" t="s">
        <v>32</v>
      </c>
      <c r="AX831" s="13" t="s">
        <v>75</v>
      </c>
      <c r="AY831" s="200" t="s">
        <v>157</v>
      </c>
    </row>
    <row r="832" s="14" customFormat="1">
      <c r="A832" s="14"/>
      <c r="B832" s="206"/>
      <c r="C832" s="14"/>
      <c r="D832" s="193" t="s">
        <v>170</v>
      </c>
      <c r="E832" s="207" t="s">
        <v>1</v>
      </c>
      <c r="F832" s="208" t="s">
        <v>1037</v>
      </c>
      <c r="G832" s="14"/>
      <c r="H832" s="209">
        <v>4.8600000000000003</v>
      </c>
      <c r="I832" s="210"/>
      <c r="J832" s="14"/>
      <c r="K832" s="14"/>
      <c r="L832" s="206"/>
      <c r="M832" s="211"/>
      <c r="N832" s="212"/>
      <c r="O832" s="212"/>
      <c r="P832" s="212"/>
      <c r="Q832" s="212"/>
      <c r="R832" s="212"/>
      <c r="S832" s="212"/>
      <c r="T832" s="213"/>
      <c r="U832" s="14"/>
      <c r="V832" s="14"/>
      <c r="W832" s="14"/>
      <c r="X832" s="14"/>
      <c r="Y832" s="14"/>
      <c r="Z832" s="14"/>
      <c r="AA832" s="14"/>
      <c r="AB832" s="14"/>
      <c r="AC832" s="14"/>
      <c r="AD832" s="14"/>
      <c r="AE832" s="14"/>
      <c r="AT832" s="207" t="s">
        <v>170</v>
      </c>
      <c r="AU832" s="207" t="s">
        <v>83</v>
      </c>
      <c r="AV832" s="14" t="s">
        <v>83</v>
      </c>
      <c r="AW832" s="14" t="s">
        <v>32</v>
      </c>
      <c r="AX832" s="14" t="s">
        <v>81</v>
      </c>
      <c r="AY832" s="207" t="s">
        <v>157</v>
      </c>
    </row>
    <row r="833" s="12" customFormat="1" ht="22.8" customHeight="1">
      <c r="A833" s="12"/>
      <c r="B833" s="166"/>
      <c r="C833" s="12"/>
      <c r="D833" s="167" t="s">
        <v>74</v>
      </c>
      <c r="E833" s="177" t="s">
        <v>1038</v>
      </c>
      <c r="F833" s="177" t="s">
        <v>1039</v>
      </c>
      <c r="G833" s="12"/>
      <c r="H833" s="12"/>
      <c r="I833" s="169"/>
      <c r="J833" s="178">
        <f>BK833</f>
        <v>0</v>
      </c>
      <c r="K833" s="12"/>
      <c r="L833" s="166"/>
      <c r="M833" s="171"/>
      <c r="N833" s="172"/>
      <c r="O833" s="172"/>
      <c r="P833" s="173">
        <f>SUM(P834:P857)</f>
        <v>0</v>
      </c>
      <c r="Q833" s="172"/>
      <c r="R833" s="173">
        <f>SUM(R834:R857)</f>
        <v>0.34337700000000004</v>
      </c>
      <c r="S833" s="172"/>
      <c r="T833" s="174">
        <f>SUM(T834:T857)</f>
        <v>0.099740000000000009</v>
      </c>
      <c r="U833" s="12"/>
      <c r="V833" s="12"/>
      <c r="W833" s="12"/>
      <c r="X833" s="12"/>
      <c r="Y833" s="12"/>
      <c r="Z833" s="12"/>
      <c r="AA833" s="12"/>
      <c r="AB833" s="12"/>
      <c r="AC833" s="12"/>
      <c r="AD833" s="12"/>
      <c r="AE833" s="12"/>
      <c r="AR833" s="167" t="s">
        <v>83</v>
      </c>
      <c r="AT833" s="175" t="s">
        <v>74</v>
      </c>
      <c r="AU833" s="175" t="s">
        <v>81</v>
      </c>
      <c r="AY833" s="167" t="s">
        <v>157</v>
      </c>
      <c r="BK833" s="176">
        <f>SUM(BK834:BK857)</f>
        <v>0</v>
      </c>
    </row>
    <row r="834" s="2" customFormat="1" ht="14.4" customHeight="1">
      <c r="A834" s="38"/>
      <c r="B834" s="179"/>
      <c r="C834" s="180" t="s">
        <v>1040</v>
      </c>
      <c r="D834" s="180" t="s">
        <v>159</v>
      </c>
      <c r="E834" s="181" t="s">
        <v>1041</v>
      </c>
      <c r="F834" s="182" t="s">
        <v>1042</v>
      </c>
      <c r="G834" s="183" t="s">
        <v>162</v>
      </c>
      <c r="H834" s="184">
        <v>2</v>
      </c>
      <c r="I834" s="185"/>
      <c r="J834" s="186">
        <f>ROUND(I834*H834,2)</f>
        <v>0</v>
      </c>
      <c r="K834" s="182" t="s">
        <v>163</v>
      </c>
      <c r="L834" s="39"/>
      <c r="M834" s="187" t="s">
        <v>1</v>
      </c>
      <c r="N834" s="188" t="s">
        <v>40</v>
      </c>
      <c r="O834" s="77"/>
      <c r="P834" s="189">
        <f>O834*H834</f>
        <v>0</v>
      </c>
      <c r="Q834" s="189">
        <v>0</v>
      </c>
      <c r="R834" s="189">
        <f>Q834*H834</f>
        <v>0</v>
      </c>
      <c r="S834" s="189">
        <v>0.00594</v>
      </c>
      <c r="T834" s="190">
        <f>S834*H834</f>
        <v>0.01188</v>
      </c>
      <c r="U834" s="38"/>
      <c r="V834" s="38"/>
      <c r="W834" s="38"/>
      <c r="X834" s="38"/>
      <c r="Y834" s="38"/>
      <c r="Z834" s="38"/>
      <c r="AA834" s="38"/>
      <c r="AB834" s="38"/>
      <c r="AC834" s="38"/>
      <c r="AD834" s="38"/>
      <c r="AE834" s="38"/>
      <c r="AR834" s="191" t="s">
        <v>275</v>
      </c>
      <c r="AT834" s="191" t="s">
        <v>159</v>
      </c>
      <c r="AU834" s="191" t="s">
        <v>83</v>
      </c>
      <c r="AY834" s="19" t="s">
        <v>157</v>
      </c>
      <c r="BE834" s="192">
        <f>IF(N834="základní",J834,0)</f>
        <v>0</v>
      </c>
      <c r="BF834" s="192">
        <f>IF(N834="snížená",J834,0)</f>
        <v>0</v>
      </c>
      <c r="BG834" s="192">
        <f>IF(N834="zákl. přenesená",J834,0)</f>
        <v>0</v>
      </c>
      <c r="BH834" s="192">
        <f>IF(N834="sníž. přenesená",J834,0)</f>
        <v>0</v>
      </c>
      <c r="BI834" s="192">
        <f>IF(N834="nulová",J834,0)</f>
        <v>0</v>
      </c>
      <c r="BJ834" s="19" t="s">
        <v>81</v>
      </c>
      <c r="BK834" s="192">
        <f>ROUND(I834*H834,2)</f>
        <v>0</v>
      </c>
      <c r="BL834" s="19" t="s">
        <v>275</v>
      </c>
      <c r="BM834" s="191" t="s">
        <v>1043</v>
      </c>
    </row>
    <row r="835" s="2" customFormat="1">
      <c r="A835" s="38"/>
      <c r="B835" s="39"/>
      <c r="C835" s="38"/>
      <c r="D835" s="193" t="s">
        <v>166</v>
      </c>
      <c r="E835" s="38"/>
      <c r="F835" s="194" t="s">
        <v>1044</v>
      </c>
      <c r="G835" s="38"/>
      <c r="H835" s="38"/>
      <c r="I835" s="195"/>
      <c r="J835" s="38"/>
      <c r="K835" s="38"/>
      <c r="L835" s="39"/>
      <c r="M835" s="196"/>
      <c r="N835" s="197"/>
      <c r="O835" s="77"/>
      <c r="P835" s="77"/>
      <c r="Q835" s="77"/>
      <c r="R835" s="77"/>
      <c r="S835" s="77"/>
      <c r="T835" s="78"/>
      <c r="U835" s="38"/>
      <c r="V835" s="38"/>
      <c r="W835" s="38"/>
      <c r="X835" s="38"/>
      <c r="Y835" s="38"/>
      <c r="Z835" s="38"/>
      <c r="AA835" s="38"/>
      <c r="AB835" s="38"/>
      <c r="AC835" s="38"/>
      <c r="AD835" s="38"/>
      <c r="AE835" s="38"/>
      <c r="AT835" s="19" t="s">
        <v>166</v>
      </c>
      <c r="AU835" s="19" t="s">
        <v>83</v>
      </c>
    </row>
    <row r="836" s="2" customFormat="1">
      <c r="A836" s="38"/>
      <c r="B836" s="39"/>
      <c r="C836" s="38"/>
      <c r="D836" s="193" t="s">
        <v>168</v>
      </c>
      <c r="E836" s="38"/>
      <c r="F836" s="198" t="s">
        <v>169</v>
      </c>
      <c r="G836" s="38"/>
      <c r="H836" s="38"/>
      <c r="I836" s="195"/>
      <c r="J836" s="38"/>
      <c r="K836" s="38"/>
      <c r="L836" s="39"/>
      <c r="M836" s="196"/>
      <c r="N836" s="197"/>
      <c r="O836" s="77"/>
      <c r="P836" s="77"/>
      <c r="Q836" s="77"/>
      <c r="R836" s="77"/>
      <c r="S836" s="77"/>
      <c r="T836" s="78"/>
      <c r="U836" s="38"/>
      <c r="V836" s="38"/>
      <c r="W836" s="38"/>
      <c r="X836" s="38"/>
      <c r="Y836" s="38"/>
      <c r="Z836" s="38"/>
      <c r="AA836" s="38"/>
      <c r="AB836" s="38"/>
      <c r="AC836" s="38"/>
      <c r="AD836" s="38"/>
      <c r="AE836" s="38"/>
      <c r="AT836" s="19" t="s">
        <v>168</v>
      </c>
      <c r="AU836" s="19" t="s">
        <v>83</v>
      </c>
    </row>
    <row r="837" s="14" customFormat="1">
      <c r="A837" s="14"/>
      <c r="B837" s="206"/>
      <c r="C837" s="14"/>
      <c r="D837" s="193" t="s">
        <v>170</v>
      </c>
      <c r="E837" s="207" t="s">
        <v>1</v>
      </c>
      <c r="F837" s="208" t="s">
        <v>1045</v>
      </c>
      <c r="G837" s="14"/>
      <c r="H837" s="209">
        <v>2</v>
      </c>
      <c r="I837" s="210"/>
      <c r="J837" s="14"/>
      <c r="K837" s="14"/>
      <c r="L837" s="206"/>
      <c r="M837" s="211"/>
      <c r="N837" s="212"/>
      <c r="O837" s="212"/>
      <c r="P837" s="212"/>
      <c r="Q837" s="212"/>
      <c r="R837" s="212"/>
      <c r="S837" s="212"/>
      <c r="T837" s="213"/>
      <c r="U837" s="14"/>
      <c r="V837" s="14"/>
      <c r="W837" s="14"/>
      <c r="X837" s="14"/>
      <c r="Y837" s="14"/>
      <c r="Z837" s="14"/>
      <c r="AA837" s="14"/>
      <c r="AB837" s="14"/>
      <c r="AC837" s="14"/>
      <c r="AD837" s="14"/>
      <c r="AE837" s="14"/>
      <c r="AT837" s="207" t="s">
        <v>170</v>
      </c>
      <c r="AU837" s="207" t="s">
        <v>83</v>
      </c>
      <c r="AV837" s="14" t="s">
        <v>83</v>
      </c>
      <c r="AW837" s="14" t="s">
        <v>32</v>
      </c>
      <c r="AX837" s="14" t="s">
        <v>81</v>
      </c>
      <c r="AY837" s="207" t="s">
        <v>157</v>
      </c>
    </row>
    <row r="838" s="2" customFormat="1" ht="24.15" customHeight="1">
      <c r="A838" s="38"/>
      <c r="B838" s="179"/>
      <c r="C838" s="180" t="s">
        <v>1046</v>
      </c>
      <c r="D838" s="180" t="s">
        <v>159</v>
      </c>
      <c r="E838" s="181" t="s">
        <v>1047</v>
      </c>
      <c r="F838" s="182" t="s">
        <v>1048</v>
      </c>
      <c r="G838" s="183" t="s">
        <v>261</v>
      </c>
      <c r="H838" s="184">
        <v>46</v>
      </c>
      <c r="I838" s="185"/>
      <c r="J838" s="186">
        <f>ROUND(I838*H838,2)</f>
        <v>0</v>
      </c>
      <c r="K838" s="182" t="s">
        <v>163</v>
      </c>
      <c r="L838" s="39"/>
      <c r="M838" s="187" t="s">
        <v>1</v>
      </c>
      <c r="N838" s="188" t="s">
        <v>40</v>
      </c>
      <c r="O838" s="77"/>
      <c r="P838" s="189">
        <f>O838*H838</f>
        <v>0</v>
      </c>
      <c r="Q838" s="189">
        <v>0</v>
      </c>
      <c r="R838" s="189">
        <f>Q838*H838</f>
        <v>0</v>
      </c>
      <c r="S838" s="189">
        <v>0.00191</v>
      </c>
      <c r="T838" s="190">
        <f>S838*H838</f>
        <v>0.087860000000000008</v>
      </c>
      <c r="U838" s="38"/>
      <c r="V838" s="38"/>
      <c r="W838" s="38"/>
      <c r="X838" s="38"/>
      <c r="Y838" s="38"/>
      <c r="Z838" s="38"/>
      <c r="AA838" s="38"/>
      <c r="AB838" s="38"/>
      <c r="AC838" s="38"/>
      <c r="AD838" s="38"/>
      <c r="AE838" s="38"/>
      <c r="AR838" s="191" t="s">
        <v>275</v>
      </c>
      <c r="AT838" s="191" t="s">
        <v>159</v>
      </c>
      <c r="AU838" s="191" t="s">
        <v>83</v>
      </c>
      <c r="AY838" s="19" t="s">
        <v>157</v>
      </c>
      <c r="BE838" s="192">
        <f>IF(N838="základní",J838,0)</f>
        <v>0</v>
      </c>
      <c r="BF838" s="192">
        <f>IF(N838="snížená",J838,0)</f>
        <v>0</v>
      </c>
      <c r="BG838" s="192">
        <f>IF(N838="zákl. přenesená",J838,0)</f>
        <v>0</v>
      </c>
      <c r="BH838" s="192">
        <f>IF(N838="sníž. přenesená",J838,0)</f>
        <v>0</v>
      </c>
      <c r="BI838" s="192">
        <f>IF(N838="nulová",J838,0)</f>
        <v>0</v>
      </c>
      <c r="BJ838" s="19" t="s">
        <v>81</v>
      </c>
      <c r="BK838" s="192">
        <f>ROUND(I838*H838,2)</f>
        <v>0</v>
      </c>
      <c r="BL838" s="19" t="s">
        <v>275</v>
      </c>
      <c r="BM838" s="191" t="s">
        <v>1049</v>
      </c>
    </row>
    <row r="839" s="2" customFormat="1">
      <c r="A839" s="38"/>
      <c r="B839" s="39"/>
      <c r="C839" s="38"/>
      <c r="D839" s="193" t="s">
        <v>166</v>
      </c>
      <c r="E839" s="38"/>
      <c r="F839" s="194" t="s">
        <v>1050</v>
      </c>
      <c r="G839" s="38"/>
      <c r="H839" s="38"/>
      <c r="I839" s="195"/>
      <c r="J839" s="38"/>
      <c r="K839" s="38"/>
      <c r="L839" s="39"/>
      <c r="M839" s="196"/>
      <c r="N839" s="197"/>
      <c r="O839" s="77"/>
      <c r="P839" s="77"/>
      <c r="Q839" s="77"/>
      <c r="R839" s="77"/>
      <c r="S839" s="77"/>
      <c r="T839" s="78"/>
      <c r="U839" s="38"/>
      <c r="V839" s="38"/>
      <c r="W839" s="38"/>
      <c r="X839" s="38"/>
      <c r="Y839" s="38"/>
      <c r="Z839" s="38"/>
      <c r="AA839" s="38"/>
      <c r="AB839" s="38"/>
      <c r="AC839" s="38"/>
      <c r="AD839" s="38"/>
      <c r="AE839" s="38"/>
      <c r="AT839" s="19" t="s">
        <v>166</v>
      </c>
      <c r="AU839" s="19" t="s">
        <v>83</v>
      </c>
    </row>
    <row r="840" s="2" customFormat="1">
      <c r="A840" s="38"/>
      <c r="B840" s="39"/>
      <c r="C840" s="38"/>
      <c r="D840" s="193" t="s">
        <v>168</v>
      </c>
      <c r="E840" s="38"/>
      <c r="F840" s="198" t="s">
        <v>169</v>
      </c>
      <c r="G840" s="38"/>
      <c r="H840" s="38"/>
      <c r="I840" s="195"/>
      <c r="J840" s="38"/>
      <c r="K840" s="38"/>
      <c r="L840" s="39"/>
      <c r="M840" s="196"/>
      <c r="N840" s="197"/>
      <c r="O840" s="77"/>
      <c r="P840" s="77"/>
      <c r="Q840" s="77"/>
      <c r="R840" s="77"/>
      <c r="S840" s="77"/>
      <c r="T840" s="78"/>
      <c r="U840" s="38"/>
      <c r="V840" s="38"/>
      <c r="W840" s="38"/>
      <c r="X840" s="38"/>
      <c r="Y840" s="38"/>
      <c r="Z840" s="38"/>
      <c r="AA840" s="38"/>
      <c r="AB840" s="38"/>
      <c r="AC840" s="38"/>
      <c r="AD840" s="38"/>
      <c r="AE840" s="38"/>
      <c r="AT840" s="19" t="s">
        <v>168</v>
      </c>
      <c r="AU840" s="19" t="s">
        <v>83</v>
      </c>
    </row>
    <row r="841" s="14" customFormat="1">
      <c r="A841" s="14"/>
      <c r="B841" s="206"/>
      <c r="C841" s="14"/>
      <c r="D841" s="193" t="s">
        <v>170</v>
      </c>
      <c r="E841" s="207" t="s">
        <v>1</v>
      </c>
      <c r="F841" s="208" t="s">
        <v>1051</v>
      </c>
      <c r="G841" s="14"/>
      <c r="H841" s="209">
        <v>24</v>
      </c>
      <c r="I841" s="210"/>
      <c r="J841" s="14"/>
      <c r="K841" s="14"/>
      <c r="L841" s="206"/>
      <c r="M841" s="211"/>
      <c r="N841" s="212"/>
      <c r="O841" s="212"/>
      <c r="P841" s="212"/>
      <c r="Q841" s="212"/>
      <c r="R841" s="212"/>
      <c r="S841" s="212"/>
      <c r="T841" s="213"/>
      <c r="U841" s="14"/>
      <c r="V841" s="14"/>
      <c r="W841" s="14"/>
      <c r="X841" s="14"/>
      <c r="Y841" s="14"/>
      <c r="Z841" s="14"/>
      <c r="AA841" s="14"/>
      <c r="AB841" s="14"/>
      <c r="AC841" s="14"/>
      <c r="AD841" s="14"/>
      <c r="AE841" s="14"/>
      <c r="AT841" s="207" t="s">
        <v>170</v>
      </c>
      <c r="AU841" s="207" t="s">
        <v>83</v>
      </c>
      <c r="AV841" s="14" t="s">
        <v>83</v>
      </c>
      <c r="AW841" s="14" t="s">
        <v>32</v>
      </c>
      <c r="AX841" s="14" t="s">
        <v>75</v>
      </c>
      <c r="AY841" s="207" t="s">
        <v>157</v>
      </c>
    </row>
    <row r="842" s="14" customFormat="1">
      <c r="A842" s="14"/>
      <c r="B842" s="206"/>
      <c r="C842" s="14"/>
      <c r="D842" s="193" t="s">
        <v>170</v>
      </c>
      <c r="E842" s="207" t="s">
        <v>1</v>
      </c>
      <c r="F842" s="208" t="s">
        <v>1052</v>
      </c>
      <c r="G842" s="14"/>
      <c r="H842" s="209">
        <v>22</v>
      </c>
      <c r="I842" s="210"/>
      <c r="J842" s="14"/>
      <c r="K842" s="14"/>
      <c r="L842" s="206"/>
      <c r="M842" s="211"/>
      <c r="N842" s="212"/>
      <c r="O842" s="212"/>
      <c r="P842" s="212"/>
      <c r="Q842" s="212"/>
      <c r="R842" s="212"/>
      <c r="S842" s="212"/>
      <c r="T842" s="213"/>
      <c r="U842" s="14"/>
      <c r="V842" s="14"/>
      <c r="W842" s="14"/>
      <c r="X842" s="14"/>
      <c r="Y842" s="14"/>
      <c r="Z842" s="14"/>
      <c r="AA842" s="14"/>
      <c r="AB842" s="14"/>
      <c r="AC842" s="14"/>
      <c r="AD842" s="14"/>
      <c r="AE842" s="14"/>
      <c r="AT842" s="207" t="s">
        <v>170</v>
      </c>
      <c r="AU842" s="207" t="s">
        <v>83</v>
      </c>
      <c r="AV842" s="14" t="s">
        <v>83</v>
      </c>
      <c r="AW842" s="14" t="s">
        <v>32</v>
      </c>
      <c r="AX842" s="14" t="s">
        <v>75</v>
      </c>
      <c r="AY842" s="207" t="s">
        <v>157</v>
      </c>
    </row>
    <row r="843" s="15" customFormat="1">
      <c r="A843" s="15"/>
      <c r="B843" s="224"/>
      <c r="C843" s="15"/>
      <c r="D843" s="193" t="s">
        <v>170</v>
      </c>
      <c r="E843" s="225" t="s">
        <v>1</v>
      </c>
      <c r="F843" s="226" t="s">
        <v>227</v>
      </c>
      <c r="G843" s="15"/>
      <c r="H843" s="227">
        <v>46</v>
      </c>
      <c r="I843" s="228"/>
      <c r="J843" s="15"/>
      <c r="K843" s="15"/>
      <c r="L843" s="224"/>
      <c r="M843" s="229"/>
      <c r="N843" s="230"/>
      <c r="O843" s="230"/>
      <c r="P843" s="230"/>
      <c r="Q843" s="230"/>
      <c r="R843" s="230"/>
      <c r="S843" s="230"/>
      <c r="T843" s="231"/>
      <c r="U843" s="15"/>
      <c r="V843" s="15"/>
      <c r="W843" s="15"/>
      <c r="X843" s="15"/>
      <c r="Y843" s="15"/>
      <c r="Z843" s="15"/>
      <c r="AA843" s="15"/>
      <c r="AB843" s="15"/>
      <c r="AC843" s="15"/>
      <c r="AD843" s="15"/>
      <c r="AE843" s="15"/>
      <c r="AT843" s="225" t="s">
        <v>170</v>
      </c>
      <c r="AU843" s="225" t="s">
        <v>83</v>
      </c>
      <c r="AV843" s="15" t="s">
        <v>164</v>
      </c>
      <c r="AW843" s="15" t="s">
        <v>32</v>
      </c>
      <c r="AX843" s="15" t="s">
        <v>81</v>
      </c>
      <c r="AY843" s="225" t="s">
        <v>157</v>
      </c>
    </row>
    <row r="844" s="2" customFormat="1" ht="37.8" customHeight="1">
      <c r="A844" s="38"/>
      <c r="B844" s="179"/>
      <c r="C844" s="180" t="s">
        <v>1053</v>
      </c>
      <c r="D844" s="180" t="s">
        <v>159</v>
      </c>
      <c r="E844" s="181" t="s">
        <v>1054</v>
      </c>
      <c r="F844" s="182" t="s">
        <v>1055</v>
      </c>
      <c r="G844" s="183" t="s">
        <v>162</v>
      </c>
      <c r="H844" s="184">
        <v>2</v>
      </c>
      <c r="I844" s="185"/>
      <c r="J844" s="186">
        <f>ROUND(I844*H844,2)</f>
        <v>0</v>
      </c>
      <c r="K844" s="182" t="s">
        <v>163</v>
      </c>
      <c r="L844" s="39"/>
      <c r="M844" s="187" t="s">
        <v>1</v>
      </c>
      <c r="N844" s="188" t="s">
        <v>40</v>
      </c>
      <c r="O844" s="77"/>
      <c r="P844" s="189">
        <f>O844*H844</f>
        <v>0</v>
      </c>
      <c r="Q844" s="189">
        <v>0.0072399999999999999</v>
      </c>
      <c r="R844" s="189">
        <f>Q844*H844</f>
        <v>0.01448</v>
      </c>
      <c r="S844" s="189">
        <v>0</v>
      </c>
      <c r="T844" s="190">
        <f>S844*H844</f>
        <v>0</v>
      </c>
      <c r="U844" s="38"/>
      <c r="V844" s="38"/>
      <c r="W844" s="38"/>
      <c r="X844" s="38"/>
      <c r="Y844" s="38"/>
      <c r="Z844" s="38"/>
      <c r="AA844" s="38"/>
      <c r="AB844" s="38"/>
      <c r="AC844" s="38"/>
      <c r="AD844" s="38"/>
      <c r="AE844" s="38"/>
      <c r="AR844" s="191" t="s">
        <v>275</v>
      </c>
      <c r="AT844" s="191" t="s">
        <v>159</v>
      </c>
      <c r="AU844" s="191" t="s">
        <v>83</v>
      </c>
      <c r="AY844" s="19" t="s">
        <v>157</v>
      </c>
      <c r="BE844" s="192">
        <f>IF(N844="základní",J844,0)</f>
        <v>0</v>
      </c>
      <c r="BF844" s="192">
        <f>IF(N844="snížená",J844,0)</f>
        <v>0</v>
      </c>
      <c r="BG844" s="192">
        <f>IF(N844="zákl. přenesená",J844,0)</f>
        <v>0</v>
      </c>
      <c r="BH844" s="192">
        <f>IF(N844="sníž. přenesená",J844,0)</f>
        <v>0</v>
      </c>
      <c r="BI844" s="192">
        <f>IF(N844="nulová",J844,0)</f>
        <v>0</v>
      </c>
      <c r="BJ844" s="19" t="s">
        <v>81</v>
      </c>
      <c r="BK844" s="192">
        <f>ROUND(I844*H844,2)</f>
        <v>0</v>
      </c>
      <c r="BL844" s="19" t="s">
        <v>275</v>
      </c>
      <c r="BM844" s="191" t="s">
        <v>1056</v>
      </c>
    </row>
    <row r="845" s="2" customFormat="1">
      <c r="A845" s="38"/>
      <c r="B845" s="39"/>
      <c r="C845" s="38"/>
      <c r="D845" s="193" t="s">
        <v>166</v>
      </c>
      <c r="E845" s="38"/>
      <c r="F845" s="194" t="s">
        <v>1057</v>
      </c>
      <c r="G845" s="38"/>
      <c r="H845" s="38"/>
      <c r="I845" s="195"/>
      <c r="J845" s="38"/>
      <c r="K845" s="38"/>
      <c r="L845" s="39"/>
      <c r="M845" s="196"/>
      <c r="N845" s="197"/>
      <c r="O845" s="77"/>
      <c r="P845" s="77"/>
      <c r="Q845" s="77"/>
      <c r="R845" s="77"/>
      <c r="S845" s="77"/>
      <c r="T845" s="78"/>
      <c r="U845" s="38"/>
      <c r="V845" s="38"/>
      <c r="W845" s="38"/>
      <c r="X845" s="38"/>
      <c r="Y845" s="38"/>
      <c r="Z845" s="38"/>
      <c r="AA845" s="38"/>
      <c r="AB845" s="38"/>
      <c r="AC845" s="38"/>
      <c r="AD845" s="38"/>
      <c r="AE845" s="38"/>
      <c r="AT845" s="19" t="s">
        <v>166</v>
      </c>
      <c r="AU845" s="19" t="s">
        <v>83</v>
      </c>
    </row>
    <row r="846" s="2" customFormat="1">
      <c r="A846" s="38"/>
      <c r="B846" s="39"/>
      <c r="C846" s="38"/>
      <c r="D846" s="193" t="s">
        <v>168</v>
      </c>
      <c r="E846" s="38"/>
      <c r="F846" s="198" t="s">
        <v>1058</v>
      </c>
      <c r="G846" s="38"/>
      <c r="H846" s="38"/>
      <c r="I846" s="195"/>
      <c r="J846" s="38"/>
      <c r="K846" s="38"/>
      <c r="L846" s="39"/>
      <c r="M846" s="196"/>
      <c r="N846" s="197"/>
      <c r="O846" s="77"/>
      <c r="P846" s="77"/>
      <c r="Q846" s="77"/>
      <c r="R846" s="77"/>
      <c r="S846" s="77"/>
      <c r="T846" s="78"/>
      <c r="U846" s="38"/>
      <c r="V846" s="38"/>
      <c r="W846" s="38"/>
      <c r="X846" s="38"/>
      <c r="Y846" s="38"/>
      <c r="Z846" s="38"/>
      <c r="AA846" s="38"/>
      <c r="AB846" s="38"/>
      <c r="AC846" s="38"/>
      <c r="AD846" s="38"/>
      <c r="AE846" s="38"/>
      <c r="AT846" s="19" t="s">
        <v>168</v>
      </c>
      <c r="AU846" s="19" t="s">
        <v>83</v>
      </c>
    </row>
    <row r="847" s="14" customFormat="1">
      <c r="A847" s="14"/>
      <c r="B847" s="206"/>
      <c r="C847" s="14"/>
      <c r="D847" s="193" t="s">
        <v>170</v>
      </c>
      <c r="E847" s="207" t="s">
        <v>1</v>
      </c>
      <c r="F847" s="208" t="s">
        <v>83</v>
      </c>
      <c r="G847" s="14"/>
      <c r="H847" s="209">
        <v>2</v>
      </c>
      <c r="I847" s="210"/>
      <c r="J847" s="14"/>
      <c r="K847" s="14"/>
      <c r="L847" s="206"/>
      <c r="M847" s="211"/>
      <c r="N847" s="212"/>
      <c r="O847" s="212"/>
      <c r="P847" s="212"/>
      <c r="Q847" s="212"/>
      <c r="R847" s="212"/>
      <c r="S847" s="212"/>
      <c r="T847" s="213"/>
      <c r="U847" s="14"/>
      <c r="V847" s="14"/>
      <c r="W847" s="14"/>
      <c r="X847" s="14"/>
      <c r="Y847" s="14"/>
      <c r="Z847" s="14"/>
      <c r="AA847" s="14"/>
      <c r="AB847" s="14"/>
      <c r="AC847" s="14"/>
      <c r="AD847" s="14"/>
      <c r="AE847" s="14"/>
      <c r="AT847" s="207" t="s">
        <v>170</v>
      </c>
      <c r="AU847" s="207" t="s">
        <v>83</v>
      </c>
      <c r="AV847" s="14" t="s">
        <v>83</v>
      </c>
      <c r="AW847" s="14" t="s">
        <v>32</v>
      </c>
      <c r="AX847" s="14" t="s">
        <v>81</v>
      </c>
      <c r="AY847" s="207" t="s">
        <v>157</v>
      </c>
    </row>
    <row r="848" s="2" customFormat="1" ht="37.8" customHeight="1">
      <c r="A848" s="38"/>
      <c r="B848" s="179"/>
      <c r="C848" s="180" t="s">
        <v>1059</v>
      </c>
      <c r="D848" s="180" t="s">
        <v>159</v>
      </c>
      <c r="E848" s="181" t="s">
        <v>1060</v>
      </c>
      <c r="F848" s="182" t="s">
        <v>1061</v>
      </c>
      <c r="G848" s="183" t="s">
        <v>261</v>
      </c>
      <c r="H848" s="184">
        <v>24.5</v>
      </c>
      <c r="I848" s="185"/>
      <c r="J848" s="186">
        <f>ROUND(I848*H848,2)</f>
        <v>0</v>
      </c>
      <c r="K848" s="182" t="s">
        <v>163</v>
      </c>
      <c r="L848" s="39"/>
      <c r="M848" s="187" t="s">
        <v>1</v>
      </c>
      <c r="N848" s="188" t="s">
        <v>40</v>
      </c>
      <c r="O848" s="77"/>
      <c r="P848" s="189">
        <f>O848*H848</f>
        <v>0</v>
      </c>
      <c r="Q848" s="189">
        <v>0.0065300000000000002</v>
      </c>
      <c r="R848" s="189">
        <f>Q848*H848</f>
        <v>0.15998500000000002</v>
      </c>
      <c r="S848" s="189">
        <v>0</v>
      </c>
      <c r="T848" s="190">
        <f>S848*H848</f>
        <v>0</v>
      </c>
      <c r="U848" s="38"/>
      <c r="V848" s="38"/>
      <c r="W848" s="38"/>
      <c r="X848" s="38"/>
      <c r="Y848" s="38"/>
      <c r="Z848" s="38"/>
      <c r="AA848" s="38"/>
      <c r="AB848" s="38"/>
      <c r="AC848" s="38"/>
      <c r="AD848" s="38"/>
      <c r="AE848" s="38"/>
      <c r="AR848" s="191" t="s">
        <v>275</v>
      </c>
      <c r="AT848" s="191" t="s">
        <v>159</v>
      </c>
      <c r="AU848" s="191" t="s">
        <v>83</v>
      </c>
      <c r="AY848" s="19" t="s">
        <v>157</v>
      </c>
      <c r="BE848" s="192">
        <f>IF(N848="základní",J848,0)</f>
        <v>0</v>
      </c>
      <c r="BF848" s="192">
        <f>IF(N848="snížená",J848,0)</f>
        <v>0</v>
      </c>
      <c r="BG848" s="192">
        <f>IF(N848="zákl. přenesená",J848,0)</f>
        <v>0</v>
      </c>
      <c r="BH848" s="192">
        <f>IF(N848="sníž. přenesená",J848,0)</f>
        <v>0</v>
      </c>
      <c r="BI848" s="192">
        <f>IF(N848="nulová",J848,0)</f>
        <v>0</v>
      </c>
      <c r="BJ848" s="19" t="s">
        <v>81</v>
      </c>
      <c r="BK848" s="192">
        <f>ROUND(I848*H848,2)</f>
        <v>0</v>
      </c>
      <c r="BL848" s="19" t="s">
        <v>275</v>
      </c>
      <c r="BM848" s="191" t="s">
        <v>1062</v>
      </c>
    </row>
    <row r="849" s="2" customFormat="1">
      <c r="A849" s="38"/>
      <c r="B849" s="39"/>
      <c r="C849" s="38"/>
      <c r="D849" s="193" t="s">
        <v>166</v>
      </c>
      <c r="E849" s="38"/>
      <c r="F849" s="194" t="s">
        <v>1063</v>
      </c>
      <c r="G849" s="38"/>
      <c r="H849" s="38"/>
      <c r="I849" s="195"/>
      <c r="J849" s="38"/>
      <c r="K849" s="38"/>
      <c r="L849" s="39"/>
      <c r="M849" s="196"/>
      <c r="N849" s="197"/>
      <c r="O849" s="77"/>
      <c r="P849" s="77"/>
      <c r="Q849" s="77"/>
      <c r="R849" s="77"/>
      <c r="S849" s="77"/>
      <c r="T849" s="78"/>
      <c r="U849" s="38"/>
      <c r="V849" s="38"/>
      <c r="W849" s="38"/>
      <c r="X849" s="38"/>
      <c r="Y849" s="38"/>
      <c r="Z849" s="38"/>
      <c r="AA849" s="38"/>
      <c r="AB849" s="38"/>
      <c r="AC849" s="38"/>
      <c r="AD849" s="38"/>
      <c r="AE849" s="38"/>
      <c r="AT849" s="19" t="s">
        <v>166</v>
      </c>
      <c r="AU849" s="19" t="s">
        <v>83</v>
      </c>
    </row>
    <row r="850" s="2" customFormat="1">
      <c r="A850" s="38"/>
      <c r="B850" s="39"/>
      <c r="C850" s="38"/>
      <c r="D850" s="193" t="s">
        <v>168</v>
      </c>
      <c r="E850" s="38"/>
      <c r="F850" s="198" t="s">
        <v>1058</v>
      </c>
      <c r="G850" s="38"/>
      <c r="H850" s="38"/>
      <c r="I850" s="195"/>
      <c r="J850" s="38"/>
      <c r="K850" s="38"/>
      <c r="L850" s="39"/>
      <c r="M850" s="196"/>
      <c r="N850" s="197"/>
      <c r="O850" s="77"/>
      <c r="P850" s="77"/>
      <c r="Q850" s="77"/>
      <c r="R850" s="77"/>
      <c r="S850" s="77"/>
      <c r="T850" s="78"/>
      <c r="U850" s="38"/>
      <c r="V850" s="38"/>
      <c r="W850" s="38"/>
      <c r="X850" s="38"/>
      <c r="Y850" s="38"/>
      <c r="Z850" s="38"/>
      <c r="AA850" s="38"/>
      <c r="AB850" s="38"/>
      <c r="AC850" s="38"/>
      <c r="AD850" s="38"/>
      <c r="AE850" s="38"/>
      <c r="AT850" s="19" t="s">
        <v>168</v>
      </c>
      <c r="AU850" s="19" t="s">
        <v>83</v>
      </c>
    </row>
    <row r="851" s="14" customFormat="1">
      <c r="A851" s="14"/>
      <c r="B851" s="206"/>
      <c r="C851" s="14"/>
      <c r="D851" s="193" t="s">
        <v>170</v>
      </c>
      <c r="E851" s="207" t="s">
        <v>1</v>
      </c>
      <c r="F851" s="208" t="s">
        <v>1064</v>
      </c>
      <c r="G851" s="14"/>
      <c r="H851" s="209">
        <v>24.5</v>
      </c>
      <c r="I851" s="210"/>
      <c r="J851" s="14"/>
      <c r="K851" s="14"/>
      <c r="L851" s="206"/>
      <c r="M851" s="211"/>
      <c r="N851" s="212"/>
      <c r="O851" s="212"/>
      <c r="P851" s="212"/>
      <c r="Q851" s="212"/>
      <c r="R851" s="212"/>
      <c r="S851" s="212"/>
      <c r="T851" s="213"/>
      <c r="U851" s="14"/>
      <c r="V851" s="14"/>
      <c r="W851" s="14"/>
      <c r="X851" s="14"/>
      <c r="Y851" s="14"/>
      <c r="Z851" s="14"/>
      <c r="AA851" s="14"/>
      <c r="AB851" s="14"/>
      <c r="AC851" s="14"/>
      <c r="AD851" s="14"/>
      <c r="AE851" s="14"/>
      <c r="AT851" s="207" t="s">
        <v>170</v>
      </c>
      <c r="AU851" s="207" t="s">
        <v>83</v>
      </c>
      <c r="AV851" s="14" t="s">
        <v>83</v>
      </c>
      <c r="AW851" s="14" t="s">
        <v>32</v>
      </c>
      <c r="AX851" s="14" t="s">
        <v>81</v>
      </c>
      <c r="AY851" s="207" t="s">
        <v>157</v>
      </c>
    </row>
    <row r="852" s="2" customFormat="1" ht="37.8" customHeight="1">
      <c r="A852" s="38"/>
      <c r="B852" s="179"/>
      <c r="C852" s="180" t="s">
        <v>1065</v>
      </c>
      <c r="D852" s="180" t="s">
        <v>159</v>
      </c>
      <c r="E852" s="181" t="s">
        <v>1066</v>
      </c>
      <c r="F852" s="182" t="s">
        <v>1067</v>
      </c>
      <c r="G852" s="183" t="s">
        <v>162</v>
      </c>
      <c r="H852" s="184">
        <v>21.600000000000001</v>
      </c>
      <c r="I852" s="185"/>
      <c r="J852" s="186">
        <f>ROUND(I852*H852,2)</f>
        <v>0</v>
      </c>
      <c r="K852" s="182" t="s">
        <v>163</v>
      </c>
      <c r="L852" s="39"/>
      <c r="M852" s="187" t="s">
        <v>1</v>
      </c>
      <c r="N852" s="188" t="s">
        <v>40</v>
      </c>
      <c r="O852" s="77"/>
      <c r="P852" s="189">
        <f>O852*H852</f>
        <v>0</v>
      </c>
      <c r="Q852" s="189">
        <v>0.0078200000000000006</v>
      </c>
      <c r="R852" s="189">
        <f>Q852*H852</f>
        <v>0.16891200000000003</v>
      </c>
      <c r="S852" s="189">
        <v>0</v>
      </c>
      <c r="T852" s="190">
        <f>S852*H852</f>
        <v>0</v>
      </c>
      <c r="U852" s="38"/>
      <c r="V852" s="38"/>
      <c r="W852" s="38"/>
      <c r="X852" s="38"/>
      <c r="Y852" s="38"/>
      <c r="Z852" s="38"/>
      <c r="AA852" s="38"/>
      <c r="AB852" s="38"/>
      <c r="AC852" s="38"/>
      <c r="AD852" s="38"/>
      <c r="AE852" s="38"/>
      <c r="AR852" s="191" t="s">
        <v>275</v>
      </c>
      <c r="AT852" s="191" t="s">
        <v>159</v>
      </c>
      <c r="AU852" s="191" t="s">
        <v>83</v>
      </c>
      <c r="AY852" s="19" t="s">
        <v>157</v>
      </c>
      <c r="BE852" s="192">
        <f>IF(N852="základní",J852,0)</f>
        <v>0</v>
      </c>
      <c r="BF852" s="192">
        <f>IF(N852="snížená",J852,0)</f>
        <v>0</v>
      </c>
      <c r="BG852" s="192">
        <f>IF(N852="zákl. přenesená",J852,0)</f>
        <v>0</v>
      </c>
      <c r="BH852" s="192">
        <f>IF(N852="sníž. přenesená",J852,0)</f>
        <v>0</v>
      </c>
      <c r="BI852" s="192">
        <f>IF(N852="nulová",J852,0)</f>
        <v>0</v>
      </c>
      <c r="BJ852" s="19" t="s">
        <v>81</v>
      </c>
      <c r="BK852" s="192">
        <f>ROUND(I852*H852,2)</f>
        <v>0</v>
      </c>
      <c r="BL852" s="19" t="s">
        <v>275</v>
      </c>
      <c r="BM852" s="191" t="s">
        <v>1068</v>
      </c>
    </row>
    <row r="853" s="2" customFormat="1">
      <c r="A853" s="38"/>
      <c r="B853" s="39"/>
      <c r="C853" s="38"/>
      <c r="D853" s="193" t="s">
        <v>166</v>
      </c>
      <c r="E853" s="38"/>
      <c r="F853" s="194" t="s">
        <v>1069</v>
      </c>
      <c r="G853" s="38"/>
      <c r="H853" s="38"/>
      <c r="I853" s="195"/>
      <c r="J853" s="38"/>
      <c r="K853" s="38"/>
      <c r="L853" s="39"/>
      <c r="M853" s="196"/>
      <c r="N853" s="197"/>
      <c r="O853" s="77"/>
      <c r="P853" s="77"/>
      <c r="Q853" s="77"/>
      <c r="R853" s="77"/>
      <c r="S853" s="77"/>
      <c r="T853" s="78"/>
      <c r="U853" s="38"/>
      <c r="V853" s="38"/>
      <c r="W853" s="38"/>
      <c r="X853" s="38"/>
      <c r="Y853" s="38"/>
      <c r="Z853" s="38"/>
      <c r="AA853" s="38"/>
      <c r="AB853" s="38"/>
      <c r="AC853" s="38"/>
      <c r="AD853" s="38"/>
      <c r="AE853" s="38"/>
      <c r="AT853" s="19" t="s">
        <v>166</v>
      </c>
      <c r="AU853" s="19" t="s">
        <v>83</v>
      </c>
    </row>
    <row r="854" s="2" customFormat="1">
      <c r="A854" s="38"/>
      <c r="B854" s="39"/>
      <c r="C854" s="38"/>
      <c r="D854" s="193" t="s">
        <v>168</v>
      </c>
      <c r="E854" s="38"/>
      <c r="F854" s="198" t="s">
        <v>1058</v>
      </c>
      <c r="G854" s="38"/>
      <c r="H854" s="38"/>
      <c r="I854" s="195"/>
      <c r="J854" s="38"/>
      <c r="K854" s="38"/>
      <c r="L854" s="39"/>
      <c r="M854" s="196"/>
      <c r="N854" s="197"/>
      <c r="O854" s="77"/>
      <c r="P854" s="77"/>
      <c r="Q854" s="77"/>
      <c r="R854" s="77"/>
      <c r="S854" s="77"/>
      <c r="T854" s="78"/>
      <c r="U854" s="38"/>
      <c r="V854" s="38"/>
      <c r="W854" s="38"/>
      <c r="X854" s="38"/>
      <c r="Y854" s="38"/>
      <c r="Z854" s="38"/>
      <c r="AA854" s="38"/>
      <c r="AB854" s="38"/>
      <c r="AC854" s="38"/>
      <c r="AD854" s="38"/>
      <c r="AE854" s="38"/>
      <c r="AT854" s="19" t="s">
        <v>168</v>
      </c>
      <c r="AU854" s="19" t="s">
        <v>83</v>
      </c>
    </row>
    <row r="855" s="14" customFormat="1">
      <c r="A855" s="14"/>
      <c r="B855" s="206"/>
      <c r="C855" s="14"/>
      <c r="D855" s="193" t="s">
        <v>170</v>
      </c>
      <c r="E855" s="207" t="s">
        <v>1</v>
      </c>
      <c r="F855" s="208" t="s">
        <v>1070</v>
      </c>
      <c r="G855" s="14"/>
      <c r="H855" s="209">
        <v>21.600000000000001</v>
      </c>
      <c r="I855" s="210"/>
      <c r="J855" s="14"/>
      <c r="K855" s="14"/>
      <c r="L855" s="206"/>
      <c r="M855" s="211"/>
      <c r="N855" s="212"/>
      <c r="O855" s="212"/>
      <c r="P855" s="212"/>
      <c r="Q855" s="212"/>
      <c r="R855" s="212"/>
      <c r="S855" s="212"/>
      <c r="T855" s="213"/>
      <c r="U855" s="14"/>
      <c r="V855" s="14"/>
      <c r="W855" s="14"/>
      <c r="X855" s="14"/>
      <c r="Y855" s="14"/>
      <c r="Z855" s="14"/>
      <c r="AA855" s="14"/>
      <c r="AB855" s="14"/>
      <c r="AC855" s="14"/>
      <c r="AD855" s="14"/>
      <c r="AE855" s="14"/>
      <c r="AT855" s="207" t="s">
        <v>170</v>
      </c>
      <c r="AU855" s="207" t="s">
        <v>83</v>
      </c>
      <c r="AV855" s="14" t="s">
        <v>83</v>
      </c>
      <c r="AW855" s="14" t="s">
        <v>32</v>
      </c>
      <c r="AX855" s="14" t="s">
        <v>81</v>
      </c>
      <c r="AY855" s="207" t="s">
        <v>157</v>
      </c>
    </row>
    <row r="856" s="2" customFormat="1" ht="24.15" customHeight="1">
      <c r="A856" s="38"/>
      <c r="B856" s="179"/>
      <c r="C856" s="180" t="s">
        <v>1071</v>
      </c>
      <c r="D856" s="180" t="s">
        <v>159</v>
      </c>
      <c r="E856" s="181" t="s">
        <v>1072</v>
      </c>
      <c r="F856" s="182" t="s">
        <v>1073</v>
      </c>
      <c r="G856" s="183" t="s">
        <v>880</v>
      </c>
      <c r="H856" s="240"/>
      <c r="I856" s="185"/>
      <c r="J856" s="186">
        <f>ROUND(I856*H856,2)</f>
        <v>0</v>
      </c>
      <c r="K856" s="182" t="s">
        <v>163</v>
      </c>
      <c r="L856" s="39"/>
      <c r="M856" s="187" t="s">
        <v>1</v>
      </c>
      <c r="N856" s="188" t="s">
        <v>40</v>
      </c>
      <c r="O856" s="77"/>
      <c r="P856" s="189">
        <f>O856*H856</f>
        <v>0</v>
      </c>
      <c r="Q856" s="189">
        <v>0</v>
      </c>
      <c r="R856" s="189">
        <f>Q856*H856</f>
        <v>0</v>
      </c>
      <c r="S856" s="189">
        <v>0</v>
      </c>
      <c r="T856" s="190">
        <f>S856*H856</f>
        <v>0</v>
      </c>
      <c r="U856" s="38"/>
      <c r="V856" s="38"/>
      <c r="W856" s="38"/>
      <c r="X856" s="38"/>
      <c r="Y856" s="38"/>
      <c r="Z856" s="38"/>
      <c r="AA856" s="38"/>
      <c r="AB856" s="38"/>
      <c r="AC856" s="38"/>
      <c r="AD856" s="38"/>
      <c r="AE856" s="38"/>
      <c r="AR856" s="191" t="s">
        <v>275</v>
      </c>
      <c r="AT856" s="191" t="s">
        <v>159</v>
      </c>
      <c r="AU856" s="191" t="s">
        <v>83</v>
      </c>
      <c r="AY856" s="19" t="s">
        <v>157</v>
      </c>
      <c r="BE856" s="192">
        <f>IF(N856="základní",J856,0)</f>
        <v>0</v>
      </c>
      <c r="BF856" s="192">
        <f>IF(N856="snížená",J856,0)</f>
        <v>0</v>
      </c>
      <c r="BG856" s="192">
        <f>IF(N856="zákl. přenesená",J856,0)</f>
        <v>0</v>
      </c>
      <c r="BH856" s="192">
        <f>IF(N856="sníž. přenesená",J856,0)</f>
        <v>0</v>
      </c>
      <c r="BI856" s="192">
        <f>IF(N856="nulová",J856,0)</f>
        <v>0</v>
      </c>
      <c r="BJ856" s="19" t="s">
        <v>81</v>
      </c>
      <c r="BK856" s="192">
        <f>ROUND(I856*H856,2)</f>
        <v>0</v>
      </c>
      <c r="BL856" s="19" t="s">
        <v>275</v>
      </c>
      <c r="BM856" s="191" t="s">
        <v>1074</v>
      </c>
    </row>
    <row r="857" s="2" customFormat="1">
      <c r="A857" s="38"/>
      <c r="B857" s="39"/>
      <c r="C857" s="38"/>
      <c r="D857" s="193" t="s">
        <v>166</v>
      </c>
      <c r="E857" s="38"/>
      <c r="F857" s="194" t="s">
        <v>1075</v>
      </c>
      <c r="G857" s="38"/>
      <c r="H857" s="38"/>
      <c r="I857" s="195"/>
      <c r="J857" s="38"/>
      <c r="K857" s="38"/>
      <c r="L857" s="39"/>
      <c r="M857" s="196"/>
      <c r="N857" s="197"/>
      <c r="O857" s="77"/>
      <c r="P857" s="77"/>
      <c r="Q857" s="77"/>
      <c r="R857" s="77"/>
      <c r="S857" s="77"/>
      <c r="T857" s="78"/>
      <c r="U857" s="38"/>
      <c r="V857" s="38"/>
      <c r="W857" s="38"/>
      <c r="X857" s="38"/>
      <c r="Y857" s="38"/>
      <c r="Z857" s="38"/>
      <c r="AA857" s="38"/>
      <c r="AB857" s="38"/>
      <c r="AC857" s="38"/>
      <c r="AD857" s="38"/>
      <c r="AE857" s="38"/>
      <c r="AT857" s="19" t="s">
        <v>166</v>
      </c>
      <c r="AU857" s="19" t="s">
        <v>83</v>
      </c>
    </row>
    <row r="858" s="12" customFormat="1" ht="22.8" customHeight="1">
      <c r="A858" s="12"/>
      <c r="B858" s="166"/>
      <c r="C858" s="12"/>
      <c r="D858" s="167" t="s">
        <v>74</v>
      </c>
      <c r="E858" s="177" t="s">
        <v>1076</v>
      </c>
      <c r="F858" s="177" t="s">
        <v>1077</v>
      </c>
      <c r="G858" s="12"/>
      <c r="H858" s="12"/>
      <c r="I858" s="169"/>
      <c r="J858" s="178">
        <f>BK858</f>
        <v>0</v>
      </c>
      <c r="K858" s="12"/>
      <c r="L858" s="166"/>
      <c r="M858" s="171"/>
      <c r="N858" s="172"/>
      <c r="O858" s="172"/>
      <c r="P858" s="173">
        <f>SUM(P859:P893)</f>
        <v>0</v>
      </c>
      <c r="Q858" s="172"/>
      <c r="R858" s="173">
        <f>SUM(R859:R893)</f>
        <v>0</v>
      </c>
      <c r="S858" s="172"/>
      <c r="T858" s="174">
        <f>SUM(T859:T893)</f>
        <v>0.044000000000000004</v>
      </c>
      <c r="U858" s="12"/>
      <c r="V858" s="12"/>
      <c r="W858" s="12"/>
      <c r="X858" s="12"/>
      <c r="Y858" s="12"/>
      <c r="Z858" s="12"/>
      <c r="AA858" s="12"/>
      <c r="AB858" s="12"/>
      <c r="AC858" s="12"/>
      <c r="AD858" s="12"/>
      <c r="AE858" s="12"/>
      <c r="AR858" s="167" t="s">
        <v>83</v>
      </c>
      <c r="AT858" s="175" t="s">
        <v>74</v>
      </c>
      <c r="AU858" s="175" t="s">
        <v>81</v>
      </c>
      <c r="AY858" s="167" t="s">
        <v>157</v>
      </c>
      <c r="BK858" s="176">
        <f>SUM(BK859:BK893)</f>
        <v>0</v>
      </c>
    </row>
    <row r="859" s="2" customFormat="1" ht="49.05" customHeight="1">
      <c r="A859" s="38"/>
      <c r="B859" s="179"/>
      <c r="C859" s="180" t="s">
        <v>1078</v>
      </c>
      <c r="D859" s="180" t="s">
        <v>159</v>
      </c>
      <c r="E859" s="181" t="s">
        <v>1079</v>
      </c>
      <c r="F859" s="182" t="s">
        <v>1080</v>
      </c>
      <c r="G859" s="183" t="s">
        <v>609</v>
      </c>
      <c r="H859" s="184">
        <v>2</v>
      </c>
      <c r="I859" s="185"/>
      <c r="J859" s="186">
        <f>ROUND(I859*H859,2)</f>
        <v>0</v>
      </c>
      <c r="K859" s="182" t="s">
        <v>1</v>
      </c>
      <c r="L859" s="39"/>
      <c r="M859" s="187" t="s">
        <v>1</v>
      </c>
      <c r="N859" s="188" t="s">
        <v>40</v>
      </c>
      <c r="O859" s="77"/>
      <c r="P859" s="189">
        <f>O859*H859</f>
        <v>0</v>
      </c>
      <c r="Q859" s="189">
        <v>0</v>
      </c>
      <c r="R859" s="189">
        <f>Q859*H859</f>
        <v>0</v>
      </c>
      <c r="S859" s="189">
        <v>0</v>
      </c>
      <c r="T859" s="190">
        <f>S859*H859</f>
        <v>0</v>
      </c>
      <c r="U859" s="38"/>
      <c r="V859" s="38"/>
      <c r="W859" s="38"/>
      <c r="X859" s="38"/>
      <c r="Y859" s="38"/>
      <c r="Z859" s="38"/>
      <c r="AA859" s="38"/>
      <c r="AB859" s="38"/>
      <c r="AC859" s="38"/>
      <c r="AD859" s="38"/>
      <c r="AE859" s="38"/>
      <c r="AR859" s="191" t="s">
        <v>275</v>
      </c>
      <c r="AT859" s="191" t="s">
        <v>159</v>
      </c>
      <c r="AU859" s="191" t="s">
        <v>83</v>
      </c>
      <c r="AY859" s="19" t="s">
        <v>157</v>
      </c>
      <c r="BE859" s="192">
        <f>IF(N859="základní",J859,0)</f>
        <v>0</v>
      </c>
      <c r="BF859" s="192">
        <f>IF(N859="snížená",J859,0)</f>
        <v>0</v>
      </c>
      <c r="BG859" s="192">
        <f>IF(N859="zákl. přenesená",J859,0)</f>
        <v>0</v>
      </c>
      <c r="BH859" s="192">
        <f>IF(N859="sníž. přenesená",J859,0)</f>
        <v>0</v>
      </c>
      <c r="BI859" s="192">
        <f>IF(N859="nulová",J859,0)</f>
        <v>0</v>
      </c>
      <c r="BJ859" s="19" t="s">
        <v>81</v>
      </c>
      <c r="BK859" s="192">
        <f>ROUND(I859*H859,2)</f>
        <v>0</v>
      </c>
      <c r="BL859" s="19" t="s">
        <v>275</v>
      </c>
      <c r="BM859" s="191" t="s">
        <v>1081</v>
      </c>
    </row>
    <row r="860" s="2" customFormat="1">
      <c r="A860" s="38"/>
      <c r="B860" s="39"/>
      <c r="C860" s="38"/>
      <c r="D860" s="193" t="s">
        <v>166</v>
      </c>
      <c r="E860" s="38"/>
      <c r="F860" s="194" t="s">
        <v>1082</v>
      </c>
      <c r="G860" s="38"/>
      <c r="H860" s="38"/>
      <c r="I860" s="195"/>
      <c r="J860" s="38"/>
      <c r="K860" s="38"/>
      <c r="L860" s="39"/>
      <c r="M860" s="196"/>
      <c r="N860" s="197"/>
      <c r="O860" s="77"/>
      <c r="P860" s="77"/>
      <c r="Q860" s="77"/>
      <c r="R860" s="77"/>
      <c r="S860" s="77"/>
      <c r="T860" s="78"/>
      <c r="U860" s="38"/>
      <c r="V860" s="38"/>
      <c r="W860" s="38"/>
      <c r="X860" s="38"/>
      <c r="Y860" s="38"/>
      <c r="Z860" s="38"/>
      <c r="AA860" s="38"/>
      <c r="AB860" s="38"/>
      <c r="AC860" s="38"/>
      <c r="AD860" s="38"/>
      <c r="AE860" s="38"/>
      <c r="AT860" s="19" t="s">
        <v>166</v>
      </c>
      <c r="AU860" s="19" t="s">
        <v>83</v>
      </c>
    </row>
    <row r="861" s="2" customFormat="1">
      <c r="A861" s="38"/>
      <c r="B861" s="39"/>
      <c r="C861" s="38"/>
      <c r="D861" s="193" t="s">
        <v>168</v>
      </c>
      <c r="E861" s="38"/>
      <c r="F861" s="198" t="s">
        <v>1083</v>
      </c>
      <c r="G861" s="38"/>
      <c r="H861" s="38"/>
      <c r="I861" s="195"/>
      <c r="J861" s="38"/>
      <c r="K861" s="38"/>
      <c r="L861" s="39"/>
      <c r="M861" s="196"/>
      <c r="N861" s="197"/>
      <c r="O861" s="77"/>
      <c r="P861" s="77"/>
      <c r="Q861" s="77"/>
      <c r="R861" s="77"/>
      <c r="S861" s="77"/>
      <c r="T861" s="78"/>
      <c r="U861" s="38"/>
      <c r="V861" s="38"/>
      <c r="W861" s="38"/>
      <c r="X861" s="38"/>
      <c r="Y861" s="38"/>
      <c r="Z861" s="38"/>
      <c r="AA861" s="38"/>
      <c r="AB861" s="38"/>
      <c r="AC861" s="38"/>
      <c r="AD861" s="38"/>
      <c r="AE861" s="38"/>
      <c r="AT861" s="19" t="s">
        <v>168</v>
      </c>
      <c r="AU861" s="19" t="s">
        <v>83</v>
      </c>
    </row>
    <row r="862" s="14" customFormat="1">
      <c r="A862" s="14"/>
      <c r="B862" s="206"/>
      <c r="C862" s="14"/>
      <c r="D862" s="193" t="s">
        <v>170</v>
      </c>
      <c r="E862" s="207" t="s">
        <v>1</v>
      </c>
      <c r="F862" s="208" t="s">
        <v>83</v>
      </c>
      <c r="G862" s="14"/>
      <c r="H862" s="209">
        <v>2</v>
      </c>
      <c r="I862" s="210"/>
      <c r="J862" s="14"/>
      <c r="K862" s="14"/>
      <c r="L862" s="206"/>
      <c r="M862" s="211"/>
      <c r="N862" s="212"/>
      <c r="O862" s="212"/>
      <c r="P862" s="212"/>
      <c r="Q862" s="212"/>
      <c r="R862" s="212"/>
      <c r="S862" s="212"/>
      <c r="T862" s="213"/>
      <c r="U862" s="14"/>
      <c r="V862" s="14"/>
      <c r="W862" s="14"/>
      <c r="X862" s="14"/>
      <c r="Y862" s="14"/>
      <c r="Z862" s="14"/>
      <c r="AA862" s="14"/>
      <c r="AB862" s="14"/>
      <c r="AC862" s="14"/>
      <c r="AD862" s="14"/>
      <c r="AE862" s="14"/>
      <c r="AT862" s="207" t="s">
        <v>170</v>
      </c>
      <c r="AU862" s="207" t="s">
        <v>83</v>
      </c>
      <c r="AV862" s="14" t="s">
        <v>83</v>
      </c>
      <c r="AW862" s="14" t="s">
        <v>32</v>
      </c>
      <c r="AX862" s="14" t="s">
        <v>81</v>
      </c>
      <c r="AY862" s="207" t="s">
        <v>157</v>
      </c>
    </row>
    <row r="863" s="2" customFormat="1" ht="49.05" customHeight="1">
      <c r="A863" s="38"/>
      <c r="B863" s="179"/>
      <c r="C863" s="180" t="s">
        <v>1084</v>
      </c>
      <c r="D863" s="180" t="s">
        <v>159</v>
      </c>
      <c r="E863" s="181" t="s">
        <v>1085</v>
      </c>
      <c r="F863" s="182" t="s">
        <v>1086</v>
      </c>
      <c r="G863" s="183" t="s">
        <v>609</v>
      </c>
      <c r="H863" s="184">
        <v>5</v>
      </c>
      <c r="I863" s="185"/>
      <c r="J863" s="186">
        <f>ROUND(I863*H863,2)</f>
        <v>0</v>
      </c>
      <c r="K863" s="182" t="s">
        <v>1</v>
      </c>
      <c r="L863" s="39"/>
      <c r="M863" s="187" t="s">
        <v>1</v>
      </c>
      <c r="N863" s="188" t="s">
        <v>40</v>
      </c>
      <c r="O863" s="77"/>
      <c r="P863" s="189">
        <f>O863*H863</f>
        <v>0</v>
      </c>
      <c r="Q863" s="189">
        <v>0</v>
      </c>
      <c r="R863" s="189">
        <f>Q863*H863</f>
        <v>0</v>
      </c>
      <c r="S863" s="189">
        <v>0</v>
      </c>
      <c r="T863" s="190">
        <f>S863*H863</f>
        <v>0</v>
      </c>
      <c r="U863" s="38"/>
      <c r="V863" s="38"/>
      <c r="W863" s="38"/>
      <c r="X863" s="38"/>
      <c r="Y863" s="38"/>
      <c r="Z863" s="38"/>
      <c r="AA863" s="38"/>
      <c r="AB863" s="38"/>
      <c r="AC863" s="38"/>
      <c r="AD863" s="38"/>
      <c r="AE863" s="38"/>
      <c r="AR863" s="191" t="s">
        <v>275</v>
      </c>
      <c r="AT863" s="191" t="s">
        <v>159</v>
      </c>
      <c r="AU863" s="191" t="s">
        <v>83</v>
      </c>
      <c r="AY863" s="19" t="s">
        <v>157</v>
      </c>
      <c r="BE863" s="192">
        <f>IF(N863="základní",J863,0)</f>
        <v>0</v>
      </c>
      <c r="BF863" s="192">
        <f>IF(N863="snížená",J863,0)</f>
        <v>0</v>
      </c>
      <c r="BG863" s="192">
        <f>IF(N863="zákl. přenesená",J863,0)</f>
        <v>0</v>
      </c>
      <c r="BH863" s="192">
        <f>IF(N863="sníž. přenesená",J863,0)</f>
        <v>0</v>
      </c>
      <c r="BI863" s="192">
        <f>IF(N863="nulová",J863,0)</f>
        <v>0</v>
      </c>
      <c r="BJ863" s="19" t="s">
        <v>81</v>
      </c>
      <c r="BK863" s="192">
        <f>ROUND(I863*H863,2)</f>
        <v>0</v>
      </c>
      <c r="BL863" s="19" t="s">
        <v>275</v>
      </c>
      <c r="BM863" s="191" t="s">
        <v>1087</v>
      </c>
    </row>
    <row r="864" s="2" customFormat="1">
      <c r="A864" s="38"/>
      <c r="B864" s="39"/>
      <c r="C864" s="38"/>
      <c r="D864" s="193" t="s">
        <v>166</v>
      </c>
      <c r="E864" s="38"/>
      <c r="F864" s="194" t="s">
        <v>1088</v>
      </c>
      <c r="G864" s="38"/>
      <c r="H864" s="38"/>
      <c r="I864" s="195"/>
      <c r="J864" s="38"/>
      <c r="K864" s="38"/>
      <c r="L864" s="39"/>
      <c r="M864" s="196"/>
      <c r="N864" s="197"/>
      <c r="O864" s="77"/>
      <c r="P864" s="77"/>
      <c r="Q864" s="77"/>
      <c r="R864" s="77"/>
      <c r="S864" s="77"/>
      <c r="T864" s="78"/>
      <c r="U864" s="38"/>
      <c r="V864" s="38"/>
      <c r="W864" s="38"/>
      <c r="X864" s="38"/>
      <c r="Y864" s="38"/>
      <c r="Z864" s="38"/>
      <c r="AA864" s="38"/>
      <c r="AB864" s="38"/>
      <c r="AC864" s="38"/>
      <c r="AD864" s="38"/>
      <c r="AE864" s="38"/>
      <c r="AT864" s="19" t="s">
        <v>166</v>
      </c>
      <c r="AU864" s="19" t="s">
        <v>83</v>
      </c>
    </row>
    <row r="865" s="2" customFormat="1">
      <c r="A865" s="38"/>
      <c r="B865" s="39"/>
      <c r="C865" s="38"/>
      <c r="D865" s="193" t="s">
        <v>168</v>
      </c>
      <c r="E865" s="38"/>
      <c r="F865" s="198" t="s">
        <v>1083</v>
      </c>
      <c r="G865" s="38"/>
      <c r="H865" s="38"/>
      <c r="I865" s="195"/>
      <c r="J865" s="38"/>
      <c r="K865" s="38"/>
      <c r="L865" s="39"/>
      <c r="M865" s="196"/>
      <c r="N865" s="197"/>
      <c r="O865" s="77"/>
      <c r="P865" s="77"/>
      <c r="Q865" s="77"/>
      <c r="R865" s="77"/>
      <c r="S865" s="77"/>
      <c r="T865" s="78"/>
      <c r="U865" s="38"/>
      <c r="V865" s="38"/>
      <c r="W865" s="38"/>
      <c r="X865" s="38"/>
      <c r="Y865" s="38"/>
      <c r="Z865" s="38"/>
      <c r="AA865" s="38"/>
      <c r="AB865" s="38"/>
      <c r="AC865" s="38"/>
      <c r="AD865" s="38"/>
      <c r="AE865" s="38"/>
      <c r="AT865" s="19" t="s">
        <v>168</v>
      </c>
      <c r="AU865" s="19" t="s">
        <v>83</v>
      </c>
    </row>
    <row r="866" s="14" customFormat="1">
      <c r="A866" s="14"/>
      <c r="B866" s="206"/>
      <c r="C866" s="14"/>
      <c r="D866" s="193" t="s">
        <v>170</v>
      </c>
      <c r="E866" s="207" t="s">
        <v>1</v>
      </c>
      <c r="F866" s="208" t="s">
        <v>1089</v>
      </c>
      <c r="G866" s="14"/>
      <c r="H866" s="209">
        <v>5</v>
      </c>
      <c r="I866" s="210"/>
      <c r="J866" s="14"/>
      <c r="K866" s="14"/>
      <c r="L866" s="206"/>
      <c r="M866" s="211"/>
      <c r="N866" s="212"/>
      <c r="O866" s="212"/>
      <c r="P866" s="212"/>
      <c r="Q866" s="212"/>
      <c r="R866" s="212"/>
      <c r="S866" s="212"/>
      <c r="T866" s="213"/>
      <c r="U866" s="14"/>
      <c r="V866" s="14"/>
      <c r="W866" s="14"/>
      <c r="X866" s="14"/>
      <c r="Y866" s="14"/>
      <c r="Z866" s="14"/>
      <c r="AA866" s="14"/>
      <c r="AB866" s="14"/>
      <c r="AC866" s="14"/>
      <c r="AD866" s="14"/>
      <c r="AE866" s="14"/>
      <c r="AT866" s="207" t="s">
        <v>170</v>
      </c>
      <c r="AU866" s="207" t="s">
        <v>83</v>
      </c>
      <c r="AV866" s="14" t="s">
        <v>83</v>
      </c>
      <c r="AW866" s="14" t="s">
        <v>32</v>
      </c>
      <c r="AX866" s="14" t="s">
        <v>81</v>
      </c>
      <c r="AY866" s="207" t="s">
        <v>157</v>
      </c>
    </row>
    <row r="867" s="2" customFormat="1" ht="24.15" customHeight="1">
      <c r="A867" s="38"/>
      <c r="B867" s="179"/>
      <c r="C867" s="180" t="s">
        <v>1090</v>
      </c>
      <c r="D867" s="180" t="s">
        <v>159</v>
      </c>
      <c r="E867" s="181" t="s">
        <v>1091</v>
      </c>
      <c r="F867" s="182" t="s">
        <v>1092</v>
      </c>
      <c r="G867" s="183" t="s">
        <v>609</v>
      </c>
      <c r="H867" s="184">
        <v>5</v>
      </c>
      <c r="I867" s="185"/>
      <c r="J867" s="186">
        <f>ROUND(I867*H867,2)</f>
        <v>0</v>
      </c>
      <c r="K867" s="182" t="s">
        <v>1</v>
      </c>
      <c r="L867" s="39"/>
      <c r="M867" s="187" t="s">
        <v>1</v>
      </c>
      <c r="N867" s="188" t="s">
        <v>40</v>
      </c>
      <c r="O867" s="77"/>
      <c r="P867" s="189">
        <f>O867*H867</f>
        <v>0</v>
      </c>
      <c r="Q867" s="189">
        <v>0</v>
      </c>
      <c r="R867" s="189">
        <f>Q867*H867</f>
        <v>0</v>
      </c>
      <c r="S867" s="189">
        <v>0</v>
      </c>
      <c r="T867" s="190">
        <f>S867*H867</f>
        <v>0</v>
      </c>
      <c r="U867" s="38"/>
      <c r="V867" s="38"/>
      <c r="W867" s="38"/>
      <c r="X867" s="38"/>
      <c r="Y867" s="38"/>
      <c r="Z867" s="38"/>
      <c r="AA867" s="38"/>
      <c r="AB867" s="38"/>
      <c r="AC867" s="38"/>
      <c r="AD867" s="38"/>
      <c r="AE867" s="38"/>
      <c r="AR867" s="191" t="s">
        <v>275</v>
      </c>
      <c r="AT867" s="191" t="s">
        <v>159</v>
      </c>
      <c r="AU867" s="191" t="s">
        <v>83</v>
      </c>
      <c r="AY867" s="19" t="s">
        <v>157</v>
      </c>
      <c r="BE867" s="192">
        <f>IF(N867="základní",J867,0)</f>
        <v>0</v>
      </c>
      <c r="BF867" s="192">
        <f>IF(N867="snížená",J867,0)</f>
        <v>0</v>
      </c>
      <c r="BG867" s="192">
        <f>IF(N867="zákl. přenesená",J867,0)</f>
        <v>0</v>
      </c>
      <c r="BH867" s="192">
        <f>IF(N867="sníž. přenesená",J867,0)</f>
        <v>0</v>
      </c>
      <c r="BI867" s="192">
        <f>IF(N867="nulová",J867,0)</f>
        <v>0</v>
      </c>
      <c r="BJ867" s="19" t="s">
        <v>81</v>
      </c>
      <c r="BK867" s="192">
        <f>ROUND(I867*H867,2)</f>
        <v>0</v>
      </c>
      <c r="BL867" s="19" t="s">
        <v>275</v>
      </c>
      <c r="BM867" s="191" t="s">
        <v>1093</v>
      </c>
    </row>
    <row r="868" s="2" customFormat="1">
      <c r="A868" s="38"/>
      <c r="B868" s="39"/>
      <c r="C868" s="38"/>
      <c r="D868" s="193" t="s">
        <v>166</v>
      </c>
      <c r="E868" s="38"/>
      <c r="F868" s="194" t="s">
        <v>1094</v>
      </c>
      <c r="G868" s="38"/>
      <c r="H868" s="38"/>
      <c r="I868" s="195"/>
      <c r="J868" s="38"/>
      <c r="K868" s="38"/>
      <c r="L868" s="39"/>
      <c r="M868" s="196"/>
      <c r="N868" s="197"/>
      <c r="O868" s="77"/>
      <c r="P868" s="77"/>
      <c r="Q868" s="77"/>
      <c r="R868" s="77"/>
      <c r="S868" s="77"/>
      <c r="T868" s="78"/>
      <c r="U868" s="38"/>
      <c r="V868" s="38"/>
      <c r="W868" s="38"/>
      <c r="X868" s="38"/>
      <c r="Y868" s="38"/>
      <c r="Z868" s="38"/>
      <c r="AA868" s="38"/>
      <c r="AB868" s="38"/>
      <c r="AC868" s="38"/>
      <c r="AD868" s="38"/>
      <c r="AE868" s="38"/>
      <c r="AT868" s="19" t="s">
        <v>166</v>
      </c>
      <c r="AU868" s="19" t="s">
        <v>83</v>
      </c>
    </row>
    <row r="869" s="2" customFormat="1">
      <c r="A869" s="38"/>
      <c r="B869" s="39"/>
      <c r="C869" s="38"/>
      <c r="D869" s="193" t="s">
        <v>168</v>
      </c>
      <c r="E869" s="38"/>
      <c r="F869" s="198" t="s">
        <v>1095</v>
      </c>
      <c r="G869" s="38"/>
      <c r="H869" s="38"/>
      <c r="I869" s="195"/>
      <c r="J869" s="38"/>
      <c r="K869" s="38"/>
      <c r="L869" s="39"/>
      <c r="M869" s="196"/>
      <c r="N869" s="197"/>
      <c r="O869" s="77"/>
      <c r="P869" s="77"/>
      <c r="Q869" s="77"/>
      <c r="R869" s="77"/>
      <c r="S869" s="77"/>
      <c r="T869" s="78"/>
      <c r="U869" s="38"/>
      <c r="V869" s="38"/>
      <c r="W869" s="38"/>
      <c r="X869" s="38"/>
      <c r="Y869" s="38"/>
      <c r="Z869" s="38"/>
      <c r="AA869" s="38"/>
      <c r="AB869" s="38"/>
      <c r="AC869" s="38"/>
      <c r="AD869" s="38"/>
      <c r="AE869" s="38"/>
      <c r="AT869" s="19" t="s">
        <v>168</v>
      </c>
      <c r="AU869" s="19" t="s">
        <v>83</v>
      </c>
    </row>
    <row r="870" s="14" customFormat="1">
      <c r="A870" s="14"/>
      <c r="B870" s="206"/>
      <c r="C870" s="14"/>
      <c r="D870" s="193" t="s">
        <v>170</v>
      </c>
      <c r="E870" s="207" t="s">
        <v>1</v>
      </c>
      <c r="F870" s="208" t="s">
        <v>187</v>
      </c>
      <c r="G870" s="14"/>
      <c r="H870" s="209">
        <v>5</v>
      </c>
      <c r="I870" s="210"/>
      <c r="J870" s="14"/>
      <c r="K870" s="14"/>
      <c r="L870" s="206"/>
      <c r="M870" s="211"/>
      <c r="N870" s="212"/>
      <c r="O870" s="212"/>
      <c r="P870" s="212"/>
      <c r="Q870" s="212"/>
      <c r="R870" s="212"/>
      <c r="S870" s="212"/>
      <c r="T870" s="213"/>
      <c r="U870" s="14"/>
      <c r="V870" s="14"/>
      <c r="W870" s="14"/>
      <c r="X870" s="14"/>
      <c r="Y870" s="14"/>
      <c r="Z870" s="14"/>
      <c r="AA870" s="14"/>
      <c r="AB870" s="14"/>
      <c r="AC870" s="14"/>
      <c r="AD870" s="14"/>
      <c r="AE870" s="14"/>
      <c r="AT870" s="207" t="s">
        <v>170</v>
      </c>
      <c r="AU870" s="207" t="s">
        <v>83</v>
      </c>
      <c r="AV870" s="14" t="s">
        <v>83</v>
      </c>
      <c r="AW870" s="14" t="s">
        <v>32</v>
      </c>
      <c r="AX870" s="14" t="s">
        <v>81</v>
      </c>
      <c r="AY870" s="207" t="s">
        <v>157</v>
      </c>
    </row>
    <row r="871" s="2" customFormat="1" ht="24.15" customHeight="1">
      <c r="A871" s="38"/>
      <c r="B871" s="179"/>
      <c r="C871" s="180" t="s">
        <v>1096</v>
      </c>
      <c r="D871" s="180" t="s">
        <v>159</v>
      </c>
      <c r="E871" s="181" t="s">
        <v>1097</v>
      </c>
      <c r="F871" s="182" t="s">
        <v>1098</v>
      </c>
      <c r="G871" s="183" t="s">
        <v>609</v>
      </c>
      <c r="H871" s="184">
        <v>2</v>
      </c>
      <c r="I871" s="185"/>
      <c r="J871" s="186">
        <f>ROUND(I871*H871,2)</f>
        <v>0</v>
      </c>
      <c r="K871" s="182" t="s">
        <v>1</v>
      </c>
      <c r="L871" s="39"/>
      <c r="M871" s="187" t="s">
        <v>1</v>
      </c>
      <c r="N871" s="188" t="s">
        <v>40</v>
      </c>
      <c r="O871" s="77"/>
      <c r="P871" s="189">
        <f>O871*H871</f>
        <v>0</v>
      </c>
      <c r="Q871" s="189">
        <v>0</v>
      </c>
      <c r="R871" s="189">
        <f>Q871*H871</f>
        <v>0</v>
      </c>
      <c r="S871" s="189">
        <v>0</v>
      </c>
      <c r="T871" s="190">
        <f>S871*H871</f>
        <v>0</v>
      </c>
      <c r="U871" s="38"/>
      <c r="V871" s="38"/>
      <c r="W871" s="38"/>
      <c r="X871" s="38"/>
      <c r="Y871" s="38"/>
      <c r="Z871" s="38"/>
      <c r="AA871" s="38"/>
      <c r="AB871" s="38"/>
      <c r="AC871" s="38"/>
      <c r="AD871" s="38"/>
      <c r="AE871" s="38"/>
      <c r="AR871" s="191" t="s">
        <v>275</v>
      </c>
      <c r="AT871" s="191" t="s">
        <v>159</v>
      </c>
      <c r="AU871" s="191" t="s">
        <v>83</v>
      </c>
      <c r="AY871" s="19" t="s">
        <v>157</v>
      </c>
      <c r="BE871" s="192">
        <f>IF(N871="základní",J871,0)</f>
        <v>0</v>
      </c>
      <c r="BF871" s="192">
        <f>IF(N871="snížená",J871,0)</f>
        <v>0</v>
      </c>
      <c r="BG871" s="192">
        <f>IF(N871="zákl. přenesená",J871,0)</f>
        <v>0</v>
      </c>
      <c r="BH871" s="192">
        <f>IF(N871="sníž. přenesená",J871,0)</f>
        <v>0</v>
      </c>
      <c r="BI871" s="192">
        <f>IF(N871="nulová",J871,0)</f>
        <v>0</v>
      </c>
      <c r="BJ871" s="19" t="s">
        <v>81</v>
      </c>
      <c r="BK871" s="192">
        <f>ROUND(I871*H871,2)</f>
        <v>0</v>
      </c>
      <c r="BL871" s="19" t="s">
        <v>275</v>
      </c>
      <c r="BM871" s="191" t="s">
        <v>1099</v>
      </c>
    </row>
    <row r="872" s="2" customFormat="1">
      <c r="A872" s="38"/>
      <c r="B872" s="39"/>
      <c r="C872" s="38"/>
      <c r="D872" s="193" t="s">
        <v>166</v>
      </c>
      <c r="E872" s="38"/>
      <c r="F872" s="194" t="s">
        <v>1100</v>
      </c>
      <c r="G872" s="38"/>
      <c r="H872" s="38"/>
      <c r="I872" s="195"/>
      <c r="J872" s="38"/>
      <c r="K872" s="38"/>
      <c r="L872" s="39"/>
      <c r="M872" s="196"/>
      <c r="N872" s="197"/>
      <c r="O872" s="77"/>
      <c r="P872" s="77"/>
      <c r="Q872" s="77"/>
      <c r="R872" s="77"/>
      <c r="S872" s="77"/>
      <c r="T872" s="78"/>
      <c r="U872" s="38"/>
      <c r="V872" s="38"/>
      <c r="W872" s="38"/>
      <c r="X872" s="38"/>
      <c r="Y872" s="38"/>
      <c r="Z872" s="38"/>
      <c r="AA872" s="38"/>
      <c r="AB872" s="38"/>
      <c r="AC872" s="38"/>
      <c r="AD872" s="38"/>
      <c r="AE872" s="38"/>
      <c r="AT872" s="19" t="s">
        <v>166</v>
      </c>
      <c r="AU872" s="19" t="s">
        <v>83</v>
      </c>
    </row>
    <row r="873" s="2" customFormat="1">
      <c r="A873" s="38"/>
      <c r="B873" s="39"/>
      <c r="C873" s="38"/>
      <c r="D873" s="193" t="s">
        <v>168</v>
      </c>
      <c r="E873" s="38"/>
      <c r="F873" s="198" t="s">
        <v>1095</v>
      </c>
      <c r="G873" s="38"/>
      <c r="H873" s="38"/>
      <c r="I873" s="195"/>
      <c r="J873" s="38"/>
      <c r="K873" s="38"/>
      <c r="L873" s="39"/>
      <c r="M873" s="196"/>
      <c r="N873" s="197"/>
      <c r="O873" s="77"/>
      <c r="P873" s="77"/>
      <c r="Q873" s="77"/>
      <c r="R873" s="77"/>
      <c r="S873" s="77"/>
      <c r="T873" s="78"/>
      <c r="U873" s="38"/>
      <c r="V873" s="38"/>
      <c r="W873" s="38"/>
      <c r="X873" s="38"/>
      <c r="Y873" s="38"/>
      <c r="Z873" s="38"/>
      <c r="AA873" s="38"/>
      <c r="AB873" s="38"/>
      <c r="AC873" s="38"/>
      <c r="AD873" s="38"/>
      <c r="AE873" s="38"/>
      <c r="AT873" s="19" t="s">
        <v>168</v>
      </c>
      <c r="AU873" s="19" t="s">
        <v>83</v>
      </c>
    </row>
    <row r="874" s="14" customFormat="1">
      <c r="A874" s="14"/>
      <c r="B874" s="206"/>
      <c r="C874" s="14"/>
      <c r="D874" s="193" t="s">
        <v>170</v>
      </c>
      <c r="E874" s="207" t="s">
        <v>1</v>
      </c>
      <c r="F874" s="208" t="s">
        <v>83</v>
      </c>
      <c r="G874" s="14"/>
      <c r="H874" s="209">
        <v>2</v>
      </c>
      <c r="I874" s="210"/>
      <c r="J874" s="14"/>
      <c r="K874" s="14"/>
      <c r="L874" s="206"/>
      <c r="M874" s="211"/>
      <c r="N874" s="212"/>
      <c r="O874" s="212"/>
      <c r="P874" s="212"/>
      <c r="Q874" s="212"/>
      <c r="R874" s="212"/>
      <c r="S874" s="212"/>
      <c r="T874" s="213"/>
      <c r="U874" s="14"/>
      <c r="V874" s="14"/>
      <c r="W874" s="14"/>
      <c r="X874" s="14"/>
      <c r="Y874" s="14"/>
      <c r="Z874" s="14"/>
      <c r="AA874" s="14"/>
      <c r="AB874" s="14"/>
      <c r="AC874" s="14"/>
      <c r="AD874" s="14"/>
      <c r="AE874" s="14"/>
      <c r="AT874" s="207" t="s">
        <v>170</v>
      </c>
      <c r="AU874" s="207" t="s">
        <v>83</v>
      </c>
      <c r="AV874" s="14" t="s">
        <v>83</v>
      </c>
      <c r="AW874" s="14" t="s">
        <v>32</v>
      </c>
      <c r="AX874" s="14" t="s">
        <v>81</v>
      </c>
      <c r="AY874" s="207" t="s">
        <v>157</v>
      </c>
    </row>
    <row r="875" s="2" customFormat="1" ht="24.15" customHeight="1">
      <c r="A875" s="38"/>
      <c r="B875" s="179"/>
      <c r="C875" s="180" t="s">
        <v>1101</v>
      </c>
      <c r="D875" s="180" t="s">
        <v>159</v>
      </c>
      <c r="E875" s="181" t="s">
        <v>1102</v>
      </c>
      <c r="F875" s="182" t="s">
        <v>1103</v>
      </c>
      <c r="G875" s="183" t="s">
        <v>609</v>
      </c>
      <c r="H875" s="184">
        <v>4</v>
      </c>
      <c r="I875" s="185"/>
      <c r="J875" s="186">
        <f>ROUND(I875*H875,2)</f>
        <v>0</v>
      </c>
      <c r="K875" s="182" t="s">
        <v>1</v>
      </c>
      <c r="L875" s="39"/>
      <c r="M875" s="187" t="s">
        <v>1</v>
      </c>
      <c r="N875" s="188" t="s">
        <v>40</v>
      </c>
      <c r="O875" s="77"/>
      <c r="P875" s="189">
        <f>O875*H875</f>
        <v>0</v>
      </c>
      <c r="Q875" s="189">
        <v>0</v>
      </c>
      <c r="R875" s="189">
        <f>Q875*H875</f>
        <v>0</v>
      </c>
      <c r="S875" s="189">
        <v>0</v>
      </c>
      <c r="T875" s="190">
        <f>S875*H875</f>
        <v>0</v>
      </c>
      <c r="U875" s="38"/>
      <c r="V875" s="38"/>
      <c r="W875" s="38"/>
      <c r="X875" s="38"/>
      <c r="Y875" s="38"/>
      <c r="Z875" s="38"/>
      <c r="AA875" s="38"/>
      <c r="AB875" s="38"/>
      <c r="AC875" s="38"/>
      <c r="AD875" s="38"/>
      <c r="AE875" s="38"/>
      <c r="AR875" s="191" t="s">
        <v>275</v>
      </c>
      <c r="AT875" s="191" t="s">
        <v>159</v>
      </c>
      <c r="AU875" s="191" t="s">
        <v>83</v>
      </c>
      <c r="AY875" s="19" t="s">
        <v>157</v>
      </c>
      <c r="BE875" s="192">
        <f>IF(N875="základní",J875,0)</f>
        <v>0</v>
      </c>
      <c r="BF875" s="192">
        <f>IF(N875="snížená",J875,0)</f>
        <v>0</v>
      </c>
      <c r="BG875" s="192">
        <f>IF(N875="zákl. přenesená",J875,0)</f>
        <v>0</v>
      </c>
      <c r="BH875" s="192">
        <f>IF(N875="sníž. přenesená",J875,0)</f>
        <v>0</v>
      </c>
      <c r="BI875" s="192">
        <f>IF(N875="nulová",J875,0)</f>
        <v>0</v>
      </c>
      <c r="BJ875" s="19" t="s">
        <v>81</v>
      </c>
      <c r="BK875" s="192">
        <f>ROUND(I875*H875,2)</f>
        <v>0</v>
      </c>
      <c r="BL875" s="19" t="s">
        <v>275</v>
      </c>
      <c r="BM875" s="191" t="s">
        <v>1104</v>
      </c>
    </row>
    <row r="876" s="2" customFormat="1">
      <c r="A876" s="38"/>
      <c r="B876" s="39"/>
      <c r="C876" s="38"/>
      <c r="D876" s="193" t="s">
        <v>166</v>
      </c>
      <c r="E876" s="38"/>
      <c r="F876" s="194" t="s">
        <v>1105</v>
      </c>
      <c r="G876" s="38"/>
      <c r="H876" s="38"/>
      <c r="I876" s="195"/>
      <c r="J876" s="38"/>
      <c r="K876" s="38"/>
      <c r="L876" s="39"/>
      <c r="M876" s="196"/>
      <c r="N876" s="197"/>
      <c r="O876" s="77"/>
      <c r="P876" s="77"/>
      <c r="Q876" s="77"/>
      <c r="R876" s="77"/>
      <c r="S876" s="77"/>
      <c r="T876" s="78"/>
      <c r="U876" s="38"/>
      <c r="V876" s="38"/>
      <c r="W876" s="38"/>
      <c r="X876" s="38"/>
      <c r="Y876" s="38"/>
      <c r="Z876" s="38"/>
      <c r="AA876" s="38"/>
      <c r="AB876" s="38"/>
      <c r="AC876" s="38"/>
      <c r="AD876" s="38"/>
      <c r="AE876" s="38"/>
      <c r="AT876" s="19" t="s">
        <v>166</v>
      </c>
      <c r="AU876" s="19" t="s">
        <v>83</v>
      </c>
    </row>
    <row r="877" s="2" customFormat="1">
      <c r="A877" s="38"/>
      <c r="B877" s="39"/>
      <c r="C877" s="38"/>
      <c r="D877" s="193" t="s">
        <v>168</v>
      </c>
      <c r="E877" s="38"/>
      <c r="F877" s="198" t="s">
        <v>1095</v>
      </c>
      <c r="G877" s="38"/>
      <c r="H877" s="38"/>
      <c r="I877" s="195"/>
      <c r="J877" s="38"/>
      <c r="K877" s="38"/>
      <c r="L877" s="39"/>
      <c r="M877" s="196"/>
      <c r="N877" s="197"/>
      <c r="O877" s="77"/>
      <c r="P877" s="77"/>
      <c r="Q877" s="77"/>
      <c r="R877" s="77"/>
      <c r="S877" s="77"/>
      <c r="T877" s="78"/>
      <c r="U877" s="38"/>
      <c r="V877" s="38"/>
      <c r="W877" s="38"/>
      <c r="X877" s="38"/>
      <c r="Y877" s="38"/>
      <c r="Z877" s="38"/>
      <c r="AA877" s="38"/>
      <c r="AB877" s="38"/>
      <c r="AC877" s="38"/>
      <c r="AD877" s="38"/>
      <c r="AE877" s="38"/>
      <c r="AT877" s="19" t="s">
        <v>168</v>
      </c>
      <c r="AU877" s="19" t="s">
        <v>83</v>
      </c>
    </row>
    <row r="878" s="14" customFormat="1">
      <c r="A878" s="14"/>
      <c r="B878" s="206"/>
      <c r="C878" s="14"/>
      <c r="D878" s="193" t="s">
        <v>170</v>
      </c>
      <c r="E878" s="207" t="s">
        <v>1</v>
      </c>
      <c r="F878" s="208" t="s">
        <v>164</v>
      </c>
      <c r="G878" s="14"/>
      <c r="H878" s="209">
        <v>4</v>
      </c>
      <c r="I878" s="210"/>
      <c r="J878" s="14"/>
      <c r="K878" s="14"/>
      <c r="L878" s="206"/>
      <c r="M878" s="211"/>
      <c r="N878" s="212"/>
      <c r="O878" s="212"/>
      <c r="P878" s="212"/>
      <c r="Q878" s="212"/>
      <c r="R878" s="212"/>
      <c r="S878" s="212"/>
      <c r="T878" s="213"/>
      <c r="U878" s="14"/>
      <c r="V878" s="14"/>
      <c r="W878" s="14"/>
      <c r="X878" s="14"/>
      <c r="Y878" s="14"/>
      <c r="Z878" s="14"/>
      <c r="AA878" s="14"/>
      <c r="AB878" s="14"/>
      <c r="AC878" s="14"/>
      <c r="AD878" s="14"/>
      <c r="AE878" s="14"/>
      <c r="AT878" s="207" t="s">
        <v>170</v>
      </c>
      <c r="AU878" s="207" t="s">
        <v>83</v>
      </c>
      <c r="AV878" s="14" t="s">
        <v>83</v>
      </c>
      <c r="AW878" s="14" t="s">
        <v>32</v>
      </c>
      <c r="AX878" s="14" t="s">
        <v>81</v>
      </c>
      <c r="AY878" s="207" t="s">
        <v>157</v>
      </c>
    </row>
    <row r="879" s="2" customFormat="1" ht="24.15" customHeight="1">
      <c r="A879" s="38"/>
      <c r="B879" s="179"/>
      <c r="C879" s="180" t="s">
        <v>1106</v>
      </c>
      <c r="D879" s="180" t="s">
        <v>159</v>
      </c>
      <c r="E879" s="181" t="s">
        <v>1107</v>
      </c>
      <c r="F879" s="182" t="s">
        <v>1108</v>
      </c>
      <c r="G879" s="183" t="s">
        <v>231</v>
      </c>
      <c r="H879" s="184">
        <v>3</v>
      </c>
      <c r="I879" s="185"/>
      <c r="J879" s="186">
        <f>ROUND(I879*H879,2)</f>
        <v>0</v>
      </c>
      <c r="K879" s="182" t="s">
        <v>163</v>
      </c>
      <c r="L879" s="39"/>
      <c r="M879" s="187" t="s">
        <v>1</v>
      </c>
      <c r="N879" s="188" t="s">
        <v>40</v>
      </c>
      <c r="O879" s="77"/>
      <c r="P879" s="189">
        <f>O879*H879</f>
        <v>0</v>
      </c>
      <c r="Q879" s="189">
        <v>0</v>
      </c>
      <c r="R879" s="189">
        <f>Q879*H879</f>
        <v>0</v>
      </c>
      <c r="S879" s="189">
        <v>0.0030000000000000001</v>
      </c>
      <c r="T879" s="190">
        <f>S879*H879</f>
        <v>0.0090000000000000011</v>
      </c>
      <c r="U879" s="38"/>
      <c r="V879" s="38"/>
      <c r="W879" s="38"/>
      <c r="X879" s="38"/>
      <c r="Y879" s="38"/>
      <c r="Z879" s="38"/>
      <c r="AA879" s="38"/>
      <c r="AB879" s="38"/>
      <c r="AC879" s="38"/>
      <c r="AD879" s="38"/>
      <c r="AE879" s="38"/>
      <c r="AR879" s="191" t="s">
        <v>275</v>
      </c>
      <c r="AT879" s="191" t="s">
        <v>159</v>
      </c>
      <c r="AU879" s="191" t="s">
        <v>83</v>
      </c>
      <c r="AY879" s="19" t="s">
        <v>157</v>
      </c>
      <c r="BE879" s="192">
        <f>IF(N879="základní",J879,0)</f>
        <v>0</v>
      </c>
      <c r="BF879" s="192">
        <f>IF(N879="snížená",J879,0)</f>
        <v>0</v>
      </c>
      <c r="BG879" s="192">
        <f>IF(N879="zákl. přenesená",J879,0)</f>
        <v>0</v>
      </c>
      <c r="BH879" s="192">
        <f>IF(N879="sníž. přenesená",J879,0)</f>
        <v>0</v>
      </c>
      <c r="BI879" s="192">
        <f>IF(N879="nulová",J879,0)</f>
        <v>0</v>
      </c>
      <c r="BJ879" s="19" t="s">
        <v>81</v>
      </c>
      <c r="BK879" s="192">
        <f>ROUND(I879*H879,2)</f>
        <v>0</v>
      </c>
      <c r="BL879" s="19" t="s">
        <v>275</v>
      </c>
      <c r="BM879" s="191" t="s">
        <v>1109</v>
      </c>
    </row>
    <row r="880" s="2" customFormat="1">
      <c r="A880" s="38"/>
      <c r="B880" s="39"/>
      <c r="C880" s="38"/>
      <c r="D880" s="193" t="s">
        <v>166</v>
      </c>
      <c r="E880" s="38"/>
      <c r="F880" s="194" t="s">
        <v>1110</v>
      </c>
      <c r="G880" s="38"/>
      <c r="H880" s="38"/>
      <c r="I880" s="195"/>
      <c r="J880" s="38"/>
      <c r="K880" s="38"/>
      <c r="L880" s="39"/>
      <c r="M880" s="196"/>
      <c r="N880" s="197"/>
      <c r="O880" s="77"/>
      <c r="P880" s="77"/>
      <c r="Q880" s="77"/>
      <c r="R880" s="77"/>
      <c r="S880" s="77"/>
      <c r="T880" s="78"/>
      <c r="U880" s="38"/>
      <c r="V880" s="38"/>
      <c r="W880" s="38"/>
      <c r="X880" s="38"/>
      <c r="Y880" s="38"/>
      <c r="Z880" s="38"/>
      <c r="AA880" s="38"/>
      <c r="AB880" s="38"/>
      <c r="AC880" s="38"/>
      <c r="AD880" s="38"/>
      <c r="AE880" s="38"/>
      <c r="AT880" s="19" t="s">
        <v>166</v>
      </c>
      <c r="AU880" s="19" t="s">
        <v>83</v>
      </c>
    </row>
    <row r="881" s="2" customFormat="1">
      <c r="A881" s="38"/>
      <c r="B881" s="39"/>
      <c r="C881" s="38"/>
      <c r="D881" s="193" t="s">
        <v>168</v>
      </c>
      <c r="E881" s="38"/>
      <c r="F881" s="198" t="s">
        <v>169</v>
      </c>
      <c r="G881" s="38"/>
      <c r="H881" s="38"/>
      <c r="I881" s="195"/>
      <c r="J881" s="38"/>
      <c r="K881" s="38"/>
      <c r="L881" s="39"/>
      <c r="M881" s="196"/>
      <c r="N881" s="197"/>
      <c r="O881" s="77"/>
      <c r="P881" s="77"/>
      <c r="Q881" s="77"/>
      <c r="R881" s="77"/>
      <c r="S881" s="77"/>
      <c r="T881" s="78"/>
      <c r="U881" s="38"/>
      <c r="V881" s="38"/>
      <c r="W881" s="38"/>
      <c r="X881" s="38"/>
      <c r="Y881" s="38"/>
      <c r="Z881" s="38"/>
      <c r="AA881" s="38"/>
      <c r="AB881" s="38"/>
      <c r="AC881" s="38"/>
      <c r="AD881" s="38"/>
      <c r="AE881" s="38"/>
      <c r="AT881" s="19" t="s">
        <v>168</v>
      </c>
      <c r="AU881" s="19" t="s">
        <v>83</v>
      </c>
    </row>
    <row r="882" s="14" customFormat="1">
      <c r="A882" s="14"/>
      <c r="B882" s="206"/>
      <c r="C882" s="14"/>
      <c r="D882" s="193" t="s">
        <v>170</v>
      </c>
      <c r="E882" s="207" t="s">
        <v>1</v>
      </c>
      <c r="F882" s="208" t="s">
        <v>179</v>
      </c>
      <c r="G882" s="14"/>
      <c r="H882" s="209">
        <v>3</v>
      </c>
      <c r="I882" s="210"/>
      <c r="J882" s="14"/>
      <c r="K882" s="14"/>
      <c r="L882" s="206"/>
      <c r="M882" s="211"/>
      <c r="N882" s="212"/>
      <c r="O882" s="212"/>
      <c r="P882" s="212"/>
      <c r="Q882" s="212"/>
      <c r="R882" s="212"/>
      <c r="S882" s="212"/>
      <c r="T882" s="213"/>
      <c r="U882" s="14"/>
      <c r="V882" s="14"/>
      <c r="W882" s="14"/>
      <c r="X882" s="14"/>
      <c r="Y882" s="14"/>
      <c r="Z882" s="14"/>
      <c r="AA882" s="14"/>
      <c r="AB882" s="14"/>
      <c r="AC882" s="14"/>
      <c r="AD882" s="14"/>
      <c r="AE882" s="14"/>
      <c r="AT882" s="207" t="s">
        <v>170</v>
      </c>
      <c r="AU882" s="207" t="s">
        <v>83</v>
      </c>
      <c r="AV882" s="14" t="s">
        <v>83</v>
      </c>
      <c r="AW882" s="14" t="s">
        <v>32</v>
      </c>
      <c r="AX882" s="14" t="s">
        <v>81</v>
      </c>
      <c r="AY882" s="207" t="s">
        <v>157</v>
      </c>
    </row>
    <row r="883" s="2" customFormat="1" ht="24.15" customHeight="1">
      <c r="A883" s="38"/>
      <c r="B883" s="179"/>
      <c r="C883" s="180" t="s">
        <v>1111</v>
      </c>
      <c r="D883" s="180" t="s">
        <v>159</v>
      </c>
      <c r="E883" s="181" t="s">
        <v>1112</v>
      </c>
      <c r="F883" s="182" t="s">
        <v>1113</v>
      </c>
      <c r="G883" s="183" t="s">
        <v>231</v>
      </c>
      <c r="H883" s="184">
        <v>7</v>
      </c>
      <c r="I883" s="185"/>
      <c r="J883" s="186">
        <f>ROUND(I883*H883,2)</f>
        <v>0</v>
      </c>
      <c r="K883" s="182" t="s">
        <v>163</v>
      </c>
      <c r="L883" s="39"/>
      <c r="M883" s="187" t="s">
        <v>1</v>
      </c>
      <c r="N883" s="188" t="s">
        <v>40</v>
      </c>
      <c r="O883" s="77"/>
      <c r="P883" s="189">
        <f>O883*H883</f>
        <v>0</v>
      </c>
      <c r="Q883" s="189">
        <v>0</v>
      </c>
      <c r="R883" s="189">
        <f>Q883*H883</f>
        <v>0</v>
      </c>
      <c r="S883" s="189">
        <v>0.0050000000000000001</v>
      </c>
      <c r="T883" s="190">
        <f>S883*H883</f>
        <v>0.035000000000000003</v>
      </c>
      <c r="U883" s="38"/>
      <c r="V883" s="38"/>
      <c r="W883" s="38"/>
      <c r="X883" s="38"/>
      <c r="Y883" s="38"/>
      <c r="Z883" s="38"/>
      <c r="AA883" s="38"/>
      <c r="AB883" s="38"/>
      <c r="AC883" s="38"/>
      <c r="AD883" s="38"/>
      <c r="AE883" s="38"/>
      <c r="AR883" s="191" t="s">
        <v>275</v>
      </c>
      <c r="AT883" s="191" t="s">
        <v>159</v>
      </c>
      <c r="AU883" s="191" t="s">
        <v>83</v>
      </c>
      <c r="AY883" s="19" t="s">
        <v>157</v>
      </c>
      <c r="BE883" s="192">
        <f>IF(N883="základní",J883,0)</f>
        <v>0</v>
      </c>
      <c r="BF883" s="192">
        <f>IF(N883="snížená",J883,0)</f>
        <v>0</v>
      </c>
      <c r="BG883" s="192">
        <f>IF(N883="zákl. přenesená",J883,0)</f>
        <v>0</v>
      </c>
      <c r="BH883" s="192">
        <f>IF(N883="sníž. přenesená",J883,0)</f>
        <v>0</v>
      </c>
      <c r="BI883" s="192">
        <f>IF(N883="nulová",J883,0)</f>
        <v>0</v>
      </c>
      <c r="BJ883" s="19" t="s">
        <v>81</v>
      </c>
      <c r="BK883" s="192">
        <f>ROUND(I883*H883,2)</f>
        <v>0</v>
      </c>
      <c r="BL883" s="19" t="s">
        <v>275</v>
      </c>
      <c r="BM883" s="191" t="s">
        <v>1114</v>
      </c>
    </row>
    <row r="884" s="2" customFormat="1">
      <c r="A884" s="38"/>
      <c r="B884" s="39"/>
      <c r="C884" s="38"/>
      <c r="D884" s="193" t="s">
        <v>166</v>
      </c>
      <c r="E884" s="38"/>
      <c r="F884" s="194" t="s">
        <v>1115</v>
      </c>
      <c r="G884" s="38"/>
      <c r="H884" s="38"/>
      <c r="I884" s="195"/>
      <c r="J884" s="38"/>
      <c r="K884" s="38"/>
      <c r="L884" s="39"/>
      <c r="M884" s="196"/>
      <c r="N884" s="197"/>
      <c r="O884" s="77"/>
      <c r="P884" s="77"/>
      <c r="Q884" s="77"/>
      <c r="R884" s="77"/>
      <c r="S884" s="77"/>
      <c r="T884" s="78"/>
      <c r="U884" s="38"/>
      <c r="V884" s="38"/>
      <c r="W884" s="38"/>
      <c r="X884" s="38"/>
      <c r="Y884" s="38"/>
      <c r="Z884" s="38"/>
      <c r="AA884" s="38"/>
      <c r="AB884" s="38"/>
      <c r="AC884" s="38"/>
      <c r="AD884" s="38"/>
      <c r="AE884" s="38"/>
      <c r="AT884" s="19" t="s">
        <v>166</v>
      </c>
      <c r="AU884" s="19" t="s">
        <v>83</v>
      </c>
    </row>
    <row r="885" s="2" customFormat="1">
      <c r="A885" s="38"/>
      <c r="B885" s="39"/>
      <c r="C885" s="38"/>
      <c r="D885" s="193" t="s">
        <v>168</v>
      </c>
      <c r="E885" s="38"/>
      <c r="F885" s="198" t="s">
        <v>169</v>
      </c>
      <c r="G885" s="38"/>
      <c r="H885" s="38"/>
      <c r="I885" s="195"/>
      <c r="J885" s="38"/>
      <c r="K885" s="38"/>
      <c r="L885" s="39"/>
      <c r="M885" s="196"/>
      <c r="N885" s="197"/>
      <c r="O885" s="77"/>
      <c r="P885" s="77"/>
      <c r="Q885" s="77"/>
      <c r="R885" s="77"/>
      <c r="S885" s="77"/>
      <c r="T885" s="78"/>
      <c r="U885" s="38"/>
      <c r="V885" s="38"/>
      <c r="W885" s="38"/>
      <c r="X885" s="38"/>
      <c r="Y885" s="38"/>
      <c r="Z885" s="38"/>
      <c r="AA885" s="38"/>
      <c r="AB885" s="38"/>
      <c r="AC885" s="38"/>
      <c r="AD885" s="38"/>
      <c r="AE885" s="38"/>
      <c r="AT885" s="19" t="s">
        <v>168</v>
      </c>
      <c r="AU885" s="19" t="s">
        <v>83</v>
      </c>
    </row>
    <row r="886" s="14" customFormat="1">
      <c r="A886" s="14"/>
      <c r="B886" s="206"/>
      <c r="C886" s="14"/>
      <c r="D886" s="193" t="s">
        <v>170</v>
      </c>
      <c r="E886" s="207" t="s">
        <v>1</v>
      </c>
      <c r="F886" s="208" t="s">
        <v>1116</v>
      </c>
      <c r="G886" s="14"/>
      <c r="H886" s="209">
        <v>7</v>
      </c>
      <c r="I886" s="210"/>
      <c r="J886" s="14"/>
      <c r="K886" s="14"/>
      <c r="L886" s="206"/>
      <c r="M886" s="211"/>
      <c r="N886" s="212"/>
      <c r="O886" s="212"/>
      <c r="P886" s="212"/>
      <c r="Q886" s="212"/>
      <c r="R886" s="212"/>
      <c r="S886" s="212"/>
      <c r="T886" s="213"/>
      <c r="U886" s="14"/>
      <c r="V886" s="14"/>
      <c r="W886" s="14"/>
      <c r="X886" s="14"/>
      <c r="Y886" s="14"/>
      <c r="Z886" s="14"/>
      <c r="AA886" s="14"/>
      <c r="AB886" s="14"/>
      <c r="AC886" s="14"/>
      <c r="AD886" s="14"/>
      <c r="AE886" s="14"/>
      <c r="AT886" s="207" t="s">
        <v>170</v>
      </c>
      <c r="AU886" s="207" t="s">
        <v>83</v>
      </c>
      <c r="AV886" s="14" t="s">
        <v>83</v>
      </c>
      <c r="AW886" s="14" t="s">
        <v>32</v>
      </c>
      <c r="AX886" s="14" t="s">
        <v>81</v>
      </c>
      <c r="AY886" s="207" t="s">
        <v>157</v>
      </c>
    </row>
    <row r="887" s="2" customFormat="1" ht="24.15" customHeight="1">
      <c r="A887" s="38"/>
      <c r="B887" s="179"/>
      <c r="C887" s="180" t="s">
        <v>1117</v>
      </c>
      <c r="D887" s="180" t="s">
        <v>159</v>
      </c>
      <c r="E887" s="181" t="s">
        <v>1118</v>
      </c>
      <c r="F887" s="182" t="s">
        <v>1119</v>
      </c>
      <c r="G887" s="183" t="s">
        <v>261</v>
      </c>
      <c r="H887" s="184">
        <v>55.100000000000001</v>
      </c>
      <c r="I887" s="185"/>
      <c r="J887" s="186">
        <f>ROUND(I887*H887,2)</f>
        <v>0</v>
      </c>
      <c r="K887" s="182" t="s">
        <v>1</v>
      </c>
      <c r="L887" s="39"/>
      <c r="M887" s="187" t="s">
        <v>1</v>
      </c>
      <c r="N887" s="188" t="s">
        <v>40</v>
      </c>
      <c r="O887" s="77"/>
      <c r="P887" s="189">
        <f>O887*H887</f>
        <v>0</v>
      </c>
      <c r="Q887" s="189">
        <v>0</v>
      </c>
      <c r="R887" s="189">
        <f>Q887*H887</f>
        <v>0</v>
      </c>
      <c r="S887" s="189">
        <v>0</v>
      </c>
      <c r="T887" s="190">
        <f>S887*H887</f>
        <v>0</v>
      </c>
      <c r="U887" s="38"/>
      <c r="V887" s="38"/>
      <c r="W887" s="38"/>
      <c r="X887" s="38"/>
      <c r="Y887" s="38"/>
      <c r="Z887" s="38"/>
      <c r="AA887" s="38"/>
      <c r="AB887" s="38"/>
      <c r="AC887" s="38"/>
      <c r="AD887" s="38"/>
      <c r="AE887" s="38"/>
      <c r="AR887" s="191" t="s">
        <v>275</v>
      </c>
      <c r="AT887" s="191" t="s">
        <v>159</v>
      </c>
      <c r="AU887" s="191" t="s">
        <v>83</v>
      </c>
      <c r="AY887" s="19" t="s">
        <v>157</v>
      </c>
      <c r="BE887" s="192">
        <f>IF(N887="základní",J887,0)</f>
        <v>0</v>
      </c>
      <c r="BF887" s="192">
        <f>IF(N887="snížená",J887,0)</f>
        <v>0</v>
      </c>
      <c r="BG887" s="192">
        <f>IF(N887="zákl. přenesená",J887,0)</f>
        <v>0</v>
      </c>
      <c r="BH887" s="192">
        <f>IF(N887="sníž. přenesená",J887,0)</f>
        <v>0</v>
      </c>
      <c r="BI887" s="192">
        <f>IF(N887="nulová",J887,0)</f>
        <v>0</v>
      </c>
      <c r="BJ887" s="19" t="s">
        <v>81</v>
      </c>
      <c r="BK887" s="192">
        <f>ROUND(I887*H887,2)</f>
        <v>0</v>
      </c>
      <c r="BL887" s="19" t="s">
        <v>275</v>
      </c>
      <c r="BM887" s="191" t="s">
        <v>1120</v>
      </c>
    </row>
    <row r="888" s="2" customFormat="1">
      <c r="A888" s="38"/>
      <c r="B888" s="39"/>
      <c r="C888" s="38"/>
      <c r="D888" s="193" t="s">
        <v>166</v>
      </c>
      <c r="E888" s="38"/>
      <c r="F888" s="194" t="s">
        <v>1121</v>
      </c>
      <c r="G888" s="38"/>
      <c r="H888" s="38"/>
      <c r="I888" s="195"/>
      <c r="J888" s="38"/>
      <c r="K888" s="38"/>
      <c r="L888" s="39"/>
      <c r="M888" s="196"/>
      <c r="N888" s="197"/>
      <c r="O888" s="77"/>
      <c r="P888" s="77"/>
      <c r="Q888" s="77"/>
      <c r="R888" s="77"/>
      <c r="S888" s="77"/>
      <c r="T888" s="78"/>
      <c r="U888" s="38"/>
      <c r="V888" s="38"/>
      <c r="W888" s="38"/>
      <c r="X888" s="38"/>
      <c r="Y888" s="38"/>
      <c r="Z888" s="38"/>
      <c r="AA888" s="38"/>
      <c r="AB888" s="38"/>
      <c r="AC888" s="38"/>
      <c r="AD888" s="38"/>
      <c r="AE888" s="38"/>
      <c r="AT888" s="19" t="s">
        <v>166</v>
      </c>
      <c r="AU888" s="19" t="s">
        <v>83</v>
      </c>
    </row>
    <row r="889" s="14" customFormat="1">
      <c r="A889" s="14"/>
      <c r="B889" s="206"/>
      <c r="C889" s="14"/>
      <c r="D889" s="193" t="s">
        <v>170</v>
      </c>
      <c r="E889" s="207" t="s">
        <v>1</v>
      </c>
      <c r="F889" s="208" t="s">
        <v>1122</v>
      </c>
      <c r="G889" s="14"/>
      <c r="H889" s="209">
        <v>5.2000000000000002</v>
      </c>
      <c r="I889" s="210"/>
      <c r="J889" s="14"/>
      <c r="K889" s="14"/>
      <c r="L889" s="206"/>
      <c r="M889" s="211"/>
      <c r="N889" s="212"/>
      <c r="O889" s="212"/>
      <c r="P889" s="212"/>
      <c r="Q889" s="212"/>
      <c r="R889" s="212"/>
      <c r="S889" s="212"/>
      <c r="T889" s="213"/>
      <c r="U889" s="14"/>
      <c r="V889" s="14"/>
      <c r="W889" s="14"/>
      <c r="X889" s="14"/>
      <c r="Y889" s="14"/>
      <c r="Z889" s="14"/>
      <c r="AA889" s="14"/>
      <c r="AB889" s="14"/>
      <c r="AC889" s="14"/>
      <c r="AD889" s="14"/>
      <c r="AE889" s="14"/>
      <c r="AT889" s="207" t="s">
        <v>170</v>
      </c>
      <c r="AU889" s="207" t="s">
        <v>83</v>
      </c>
      <c r="AV889" s="14" t="s">
        <v>83</v>
      </c>
      <c r="AW889" s="14" t="s">
        <v>32</v>
      </c>
      <c r="AX889" s="14" t="s">
        <v>75</v>
      </c>
      <c r="AY889" s="207" t="s">
        <v>157</v>
      </c>
    </row>
    <row r="890" s="14" customFormat="1">
      <c r="A890" s="14"/>
      <c r="B890" s="206"/>
      <c r="C890" s="14"/>
      <c r="D890" s="193" t="s">
        <v>170</v>
      </c>
      <c r="E890" s="207" t="s">
        <v>1</v>
      </c>
      <c r="F890" s="208" t="s">
        <v>1123</v>
      </c>
      <c r="G890" s="14"/>
      <c r="H890" s="209">
        <v>25.5</v>
      </c>
      <c r="I890" s="210"/>
      <c r="J890" s="14"/>
      <c r="K890" s="14"/>
      <c r="L890" s="206"/>
      <c r="M890" s="211"/>
      <c r="N890" s="212"/>
      <c r="O890" s="212"/>
      <c r="P890" s="212"/>
      <c r="Q890" s="212"/>
      <c r="R890" s="212"/>
      <c r="S890" s="212"/>
      <c r="T890" s="213"/>
      <c r="U890" s="14"/>
      <c r="V890" s="14"/>
      <c r="W890" s="14"/>
      <c r="X890" s="14"/>
      <c r="Y890" s="14"/>
      <c r="Z890" s="14"/>
      <c r="AA890" s="14"/>
      <c r="AB890" s="14"/>
      <c r="AC890" s="14"/>
      <c r="AD890" s="14"/>
      <c r="AE890" s="14"/>
      <c r="AT890" s="207" t="s">
        <v>170</v>
      </c>
      <c r="AU890" s="207" t="s">
        <v>83</v>
      </c>
      <c r="AV890" s="14" t="s">
        <v>83</v>
      </c>
      <c r="AW890" s="14" t="s">
        <v>32</v>
      </c>
      <c r="AX890" s="14" t="s">
        <v>75</v>
      </c>
      <c r="AY890" s="207" t="s">
        <v>157</v>
      </c>
    </row>
    <row r="891" s="14" customFormat="1">
      <c r="A891" s="14"/>
      <c r="B891" s="206"/>
      <c r="C891" s="14"/>
      <c r="D891" s="193" t="s">
        <v>170</v>
      </c>
      <c r="E891" s="207" t="s">
        <v>1</v>
      </c>
      <c r="F891" s="208" t="s">
        <v>1124</v>
      </c>
      <c r="G891" s="14"/>
      <c r="H891" s="209">
        <v>10</v>
      </c>
      <c r="I891" s="210"/>
      <c r="J891" s="14"/>
      <c r="K891" s="14"/>
      <c r="L891" s="206"/>
      <c r="M891" s="211"/>
      <c r="N891" s="212"/>
      <c r="O891" s="212"/>
      <c r="P891" s="212"/>
      <c r="Q891" s="212"/>
      <c r="R891" s="212"/>
      <c r="S891" s="212"/>
      <c r="T891" s="213"/>
      <c r="U891" s="14"/>
      <c r="V891" s="14"/>
      <c r="W891" s="14"/>
      <c r="X891" s="14"/>
      <c r="Y891" s="14"/>
      <c r="Z891" s="14"/>
      <c r="AA891" s="14"/>
      <c r="AB891" s="14"/>
      <c r="AC891" s="14"/>
      <c r="AD891" s="14"/>
      <c r="AE891" s="14"/>
      <c r="AT891" s="207" t="s">
        <v>170</v>
      </c>
      <c r="AU891" s="207" t="s">
        <v>83</v>
      </c>
      <c r="AV891" s="14" t="s">
        <v>83</v>
      </c>
      <c r="AW891" s="14" t="s">
        <v>32</v>
      </c>
      <c r="AX891" s="14" t="s">
        <v>75</v>
      </c>
      <c r="AY891" s="207" t="s">
        <v>157</v>
      </c>
    </row>
    <row r="892" s="14" customFormat="1">
      <c r="A892" s="14"/>
      <c r="B892" s="206"/>
      <c r="C892" s="14"/>
      <c r="D892" s="193" t="s">
        <v>170</v>
      </c>
      <c r="E892" s="207" t="s">
        <v>1</v>
      </c>
      <c r="F892" s="208" t="s">
        <v>1125</v>
      </c>
      <c r="G892" s="14"/>
      <c r="H892" s="209">
        <v>14.4</v>
      </c>
      <c r="I892" s="210"/>
      <c r="J892" s="14"/>
      <c r="K892" s="14"/>
      <c r="L892" s="206"/>
      <c r="M892" s="211"/>
      <c r="N892" s="212"/>
      <c r="O892" s="212"/>
      <c r="P892" s="212"/>
      <c r="Q892" s="212"/>
      <c r="R892" s="212"/>
      <c r="S892" s="212"/>
      <c r="T892" s="213"/>
      <c r="U892" s="14"/>
      <c r="V892" s="14"/>
      <c r="W892" s="14"/>
      <c r="X892" s="14"/>
      <c r="Y892" s="14"/>
      <c r="Z892" s="14"/>
      <c r="AA892" s="14"/>
      <c r="AB892" s="14"/>
      <c r="AC892" s="14"/>
      <c r="AD892" s="14"/>
      <c r="AE892" s="14"/>
      <c r="AT892" s="207" t="s">
        <v>170</v>
      </c>
      <c r="AU892" s="207" t="s">
        <v>83</v>
      </c>
      <c r="AV892" s="14" t="s">
        <v>83</v>
      </c>
      <c r="AW892" s="14" t="s">
        <v>32</v>
      </c>
      <c r="AX892" s="14" t="s">
        <v>75</v>
      </c>
      <c r="AY892" s="207" t="s">
        <v>157</v>
      </c>
    </row>
    <row r="893" s="15" customFormat="1">
      <c r="A893" s="15"/>
      <c r="B893" s="224"/>
      <c r="C893" s="15"/>
      <c r="D893" s="193" t="s">
        <v>170</v>
      </c>
      <c r="E893" s="225" t="s">
        <v>1</v>
      </c>
      <c r="F893" s="226" t="s">
        <v>227</v>
      </c>
      <c r="G893" s="15"/>
      <c r="H893" s="227">
        <v>55.100000000000001</v>
      </c>
      <c r="I893" s="228"/>
      <c r="J893" s="15"/>
      <c r="K893" s="15"/>
      <c r="L893" s="224"/>
      <c r="M893" s="229"/>
      <c r="N893" s="230"/>
      <c r="O893" s="230"/>
      <c r="P893" s="230"/>
      <c r="Q893" s="230"/>
      <c r="R893" s="230"/>
      <c r="S893" s="230"/>
      <c r="T893" s="231"/>
      <c r="U893" s="15"/>
      <c r="V893" s="15"/>
      <c r="W893" s="15"/>
      <c r="X893" s="15"/>
      <c r="Y893" s="15"/>
      <c r="Z893" s="15"/>
      <c r="AA893" s="15"/>
      <c r="AB893" s="15"/>
      <c r="AC893" s="15"/>
      <c r="AD893" s="15"/>
      <c r="AE893" s="15"/>
      <c r="AT893" s="225" t="s">
        <v>170</v>
      </c>
      <c r="AU893" s="225" t="s">
        <v>83</v>
      </c>
      <c r="AV893" s="15" t="s">
        <v>164</v>
      </c>
      <c r="AW893" s="15" t="s">
        <v>32</v>
      </c>
      <c r="AX893" s="15" t="s">
        <v>81</v>
      </c>
      <c r="AY893" s="225" t="s">
        <v>157</v>
      </c>
    </row>
    <row r="894" s="12" customFormat="1" ht="22.8" customHeight="1">
      <c r="A894" s="12"/>
      <c r="B894" s="166"/>
      <c r="C894" s="12"/>
      <c r="D894" s="167" t="s">
        <v>74</v>
      </c>
      <c r="E894" s="177" t="s">
        <v>1126</v>
      </c>
      <c r="F894" s="177" t="s">
        <v>1127</v>
      </c>
      <c r="G894" s="12"/>
      <c r="H894" s="12"/>
      <c r="I894" s="169"/>
      <c r="J894" s="178">
        <f>BK894</f>
        <v>0</v>
      </c>
      <c r="K894" s="12"/>
      <c r="L894" s="166"/>
      <c r="M894" s="171"/>
      <c r="N894" s="172"/>
      <c r="O894" s="172"/>
      <c r="P894" s="173">
        <f>SUM(P895:P930)</f>
        <v>0</v>
      </c>
      <c r="Q894" s="172"/>
      <c r="R894" s="173">
        <f>SUM(R895:R930)</f>
        <v>0</v>
      </c>
      <c r="S894" s="172"/>
      <c r="T894" s="174">
        <f>SUM(T895:T930)</f>
        <v>0</v>
      </c>
      <c r="U894" s="12"/>
      <c r="V894" s="12"/>
      <c r="W894" s="12"/>
      <c r="X894" s="12"/>
      <c r="Y894" s="12"/>
      <c r="Z894" s="12"/>
      <c r="AA894" s="12"/>
      <c r="AB894" s="12"/>
      <c r="AC894" s="12"/>
      <c r="AD894" s="12"/>
      <c r="AE894" s="12"/>
      <c r="AR894" s="167" t="s">
        <v>83</v>
      </c>
      <c r="AT894" s="175" t="s">
        <v>74</v>
      </c>
      <c r="AU894" s="175" t="s">
        <v>81</v>
      </c>
      <c r="AY894" s="167" t="s">
        <v>157</v>
      </c>
      <c r="BK894" s="176">
        <f>SUM(BK895:BK930)</f>
        <v>0</v>
      </c>
    </row>
    <row r="895" s="2" customFormat="1" ht="24.15" customHeight="1">
      <c r="A895" s="38"/>
      <c r="B895" s="179"/>
      <c r="C895" s="180" t="s">
        <v>1128</v>
      </c>
      <c r="D895" s="180" t="s">
        <v>159</v>
      </c>
      <c r="E895" s="181" t="s">
        <v>1129</v>
      </c>
      <c r="F895" s="182" t="s">
        <v>1130</v>
      </c>
      <c r="G895" s="183" t="s">
        <v>609</v>
      </c>
      <c r="H895" s="184">
        <v>2</v>
      </c>
      <c r="I895" s="185"/>
      <c r="J895" s="186">
        <f>ROUND(I895*H895,2)</f>
        <v>0</v>
      </c>
      <c r="K895" s="182" t="s">
        <v>1</v>
      </c>
      <c r="L895" s="39"/>
      <c r="M895" s="187" t="s">
        <v>1</v>
      </c>
      <c r="N895" s="188" t="s">
        <v>40</v>
      </c>
      <c r="O895" s="77"/>
      <c r="P895" s="189">
        <f>O895*H895</f>
        <v>0</v>
      </c>
      <c r="Q895" s="189">
        <v>0</v>
      </c>
      <c r="R895" s="189">
        <f>Q895*H895</f>
        <v>0</v>
      </c>
      <c r="S895" s="189">
        <v>0</v>
      </c>
      <c r="T895" s="190">
        <f>S895*H895</f>
        <v>0</v>
      </c>
      <c r="U895" s="38"/>
      <c r="V895" s="38"/>
      <c r="W895" s="38"/>
      <c r="X895" s="38"/>
      <c r="Y895" s="38"/>
      <c r="Z895" s="38"/>
      <c r="AA895" s="38"/>
      <c r="AB895" s="38"/>
      <c r="AC895" s="38"/>
      <c r="AD895" s="38"/>
      <c r="AE895" s="38"/>
      <c r="AR895" s="191" t="s">
        <v>275</v>
      </c>
      <c r="AT895" s="191" t="s">
        <v>159</v>
      </c>
      <c r="AU895" s="191" t="s">
        <v>83</v>
      </c>
      <c r="AY895" s="19" t="s">
        <v>157</v>
      </c>
      <c r="BE895" s="192">
        <f>IF(N895="základní",J895,0)</f>
        <v>0</v>
      </c>
      <c r="BF895" s="192">
        <f>IF(N895="snížená",J895,0)</f>
        <v>0</v>
      </c>
      <c r="BG895" s="192">
        <f>IF(N895="zákl. přenesená",J895,0)</f>
        <v>0</v>
      </c>
      <c r="BH895" s="192">
        <f>IF(N895="sníž. přenesená",J895,0)</f>
        <v>0</v>
      </c>
      <c r="BI895" s="192">
        <f>IF(N895="nulová",J895,0)</f>
        <v>0</v>
      </c>
      <c r="BJ895" s="19" t="s">
        <v>81</v>
      </c>
      <c r="BK895" s="192">
        <f>ROUND(I895*H895,2)</f>
        <v>0</v>
      </c>
      <c r="BL895" s="19" t="s">
        <v>275</v>
      </c>
      <c r="BM895" s="191" t="s">
        <v>1131</v>
      </c>
    </row>
    <row r="896" s="2" customFormat="1">
      <c r="A896" s="38"/>
      <c r="B896" s="39"/>
      <c r="C896" s="38"/>
      <c r="D896" s="193" t="s">
        <v>166</v>
      </c>
      <c r="E896" s="38"/>
      <c r="F896" s="194" t="s">
        <v>1130</v>
      </c>
      <c r="G896" s="38"/>
      <c r="H896" s="38"/>
      <c r="I896" s="195"/>
      <c r="J896" s="38"/>
      <c r="K896" s="38"/>
      <c r="L896" s="39"/>
      <c r="M896" s="196"/>
      <c r="N896" s="197"/>
      <c r="O896" s="77"/>
      <c r="P896" s="77"/>
      <c r="Q896" s="77"/>
      <c r="R896" s="77"/>
      <c r="S896" s="77"/>
      <c r="T896" s="78"/>
      <c r="U896" s="38"/>
      <c r="V896" s="38"/>
      <c r="W896" s="38"/>
      <c r="X896" s="38"/>
      <c r="Y896" s="38"/>
      <c r="Z896" s="38"/>
      <c r="AA896" s="38"/>
      <c r="AB896" s="38"/>
      <c r="AC896" s="38"/>
      <c r="AD896" s="38"/>
      <c r="AE896" s="38"/>
      <c r="AT896" s="19" t="s">
        <v>166</v>
      </c>
      <c r="AU896" s="19" t="s">
        <v>83</v>
      </c>
    </row>
    <row r="897" s="2" customFormat="1">
      <c r="A897" s="38"/>
      <c r="B897" s="39"/>
      <c r="C897" s="38"/>
      <c r="D897" s="193" t="s">
        <v>168</v>
      </c>
      <c r="E897" s="38"/>
      <c r="F897" s="198" t="s">
        <v>169</v>
      </c>
      <c r="G897" s="38"/>
      <c r="H897" s="38"/>
      <c r="I897" s="195"/>
      <c r="J897" s="38"/>
      <c r="K897" s="38"/>
      <c r="L897" s="39"/>
      <c r="M897" s="196"/>
      <c r="N897" s="197"/>
      <c r="O897" s="77"/>
      <c r="P897" s="77"/>
      <c r="Q897" s="77"/>
      <c r="R897" s="77"/>
      <c r="S897" s="77"/>
      <c r="T897" s="78"/>
      <c r="U897" s="38"/>
      <c r="V897" s="38"/>
      <c r="W897" s="38"/>
      <c r="X897" s="38"/>
      <c r="Y897" s="38"/>
      <c r="Z897" s="38"/>
      <c r="AA897" s="38"/>
      <c r="AB897" s="38"/>
      <c r="AC897" s="38"/>
      <c r="AD897" s="38"/>
      <c r="AE897" s="38"/>
      <c r="AT897" s="19" t="s">
        <v>168</v>
      </c>
      <c r="AU897" s="19" t="s">
        <v>83</v>
      </c>
    </row>
    <row r="898" s="14" customFormat="1">
      <c r="A898" s="14"/>
      <c r="B898" s="206"/>
      <c r="C898" s="14"/>
      <c r="D898" s="193" t="s">
        <v>170</v>
      </c>
      <c r="E898" s="207" t="s">
        <v>1</v>
      </c>
      <c r="F898" s="208" t="s">
        <v>1132</v>
      </c>
      <c r="G898" s="14"/>
      <c r="H898" s="209">
        <v>2</v>
      </c>
      <c r="I898" s="210"/>
      <c r="J898" s="14"/>
      <c r="K898" s="14"/>
      <c r="L898" s="206"/>
      <c r="M898" s="211"/>
      <c r="N898" s="212"/>
      <c r="O898" s="212"/>
      <c r="P898" s="212"/>
      <c r="Q898" s="212"/>
      <c r="R898" s="212"/>
      <c r="S898" s="212"/>
      <c r="T898" s="213"/>
      <c r="U898" s="14"/>
      <c r="V898" s="14"/>
      <c r="W898" s="14"/>
      <c r="X898" s="14"/>
      <c r="Y898" s="14"/>
      <c r="Z898" s="14"/>
      <c r="AA898" s="14"/>
      <c r="AB898" s="14"/>
      <c r="AC898" s="14"/>
      <c r="AD898" s="14"/>
      <c r="AE898" s="14"/>
      <c r="AT898" s="207" t="s">
        <v>170</v>
      </c>
      <c r="AU898" s="207" t="s">
        <v>83</v>
      </c>
      <c r="AV898" s="14" t="s">
        <v>83</v>
      </c>
      <c r="AW898" s="14" t="s">
        <v>32</v>
      </c>
      <c r="AX898" s="14" t="s">
        <v>81</v>
      </c>
      <c r="AY898" s="207" t="s">
        <v>157</v>
      </c>
    </row>
    <row r="899" s="2" customFormat="1" ht="37.8" customHeight="1">
      <c r="A899" s="38"/>
      <c r="B899" s="179"/>
      <c r="C899" s="180" t="s">
        <v>1133</v>
      </c>
      <c r="D899" s="180" t="s">
        <v>159</v>
      </c>
      <c r="E899" s="181" t="s">
        <v>1134</v>
      </c>
      <c r="F899" s="182" t="s">
        <v>1135</v>
      </c>
      <c r="G899" s="183" t="s">
        <v>1136</v>
      </c>
      <c r="H899" s="184">
        <v>350</v>
      </c>
      <c r="I899" s="185"/>
      <c r="J899" s="186">
        <f>ROUND(I899*H899,2)</f>
        <v>0</v>
      </c>
      <c r="K899" s="182" t="s">
        <v>1</v>
      </c>
      <c r="L899" s="39"/>
      <c r="M899" s="187" t="s">
        <v>1</v>
      </c>
      <c r="N899" s="188" t="s">
        <v>40</v>
      </c>
      <c r="O899" s="77"/>
      <c r="P899" s="189">
        <f>O899*H899</f>
        <v>0</v>
      </c>
      <c r="Q899" s="189">
        <v>0</v>
      </c>
      <c r="R899" s="189">
        <f>Q899*H899</f>
        <v>0</v>
      </c>
      <c r="S899" s="189">
        <v>0</v>
      </c>
      <c r="T899" s="190">
        <f>S899*H899</f>
        <v>0</v>
      </c>
      <c r="U899" s="38"/>
      <c r="V899" s="38"/>
      <c r="W899" s="38"/>
      <c r="X899" s="38"/>
      <c r="Y899" s="38"/>
      <c r="Z899" s="38"/>
      <c r="AA899" s="38"/>
      <c r="AB899" s="38"/>
      <c r="AC899" s="38"/>
      <c r="AD899" s="38"/>
      <c r="AE899" s="38"/>
      <c r="AR899" s="191" t="s">
        <v>275</v>
      </c>
      <c r="AT899" s="191" t="s">
        <v>159</v>
      </c>
      <c r="AU899" s="191" t="s">
        <v>83</v>
      </c>
      <c r="AY899" s="19" t="s">
        <v>157</v>
      </c>
      <c r="BE899" s="192">
        <f>IF(N899="základní",J899,0)</f>
        <v>0</v>
      </c>
      <c r="BF899" s="192">
        <f>IF(N899="snížená",J899,0)</f>
        <v>0</v>
      </c>
      <c r="BG899" s="192">
        <f>IF(N899="zákl. přenesená",J899,0)</f>
        <v>0</v>
      </c>
      <c r="BH899" s="192">
        <f>IF(N899="sníž. přenesená",J899,0)</f>
        <v>0</v>
      </c>
      <c r="BI899" s="192">
        <f>IF(N899="nulová",J899,0)</f>
        <v>0</v>
      </c>
      <c r="BJ899" s="19" t="s">
        <v>81</v>
      </c>
      <c r="BK899" s="192">
        <f>ROUND(I899*H899,2)</f>
        <v>0</v>
      </c>
      <c r="BL899" s="19" t="s">
        <v>275</v>
      </c>
      <c r="BM899" s="191" t="s">
        <v>1137</v>
      </c>
    </row>
    <row r="900" s="2" customFormat="1">
      <c r="A900" s="38"/>
      <c r="B900" s="39"/>
      <c r="C900" s="38"/>
      <c r="D900" s="193" t="s">
        <v>166</v>
      </c>
      <c r="E900" s="38"/>
      <c r="F900" s="194" t="s">
        <v>1130</v>
      </c>
      <c r="G900" s="38"/>
      <c r="H900" s="38"/>
      <c r="I900" s="195"/>
      <c r="J900" s="38"/>
      <c r="K900" s="38"/>
      <c r="L900" s="39"/>
      <c r="M900" s="196"/>
      <c r="N900" s="197"/>
      <c r="O900" s="77"/>
      <c r="P900" s="77"/>
      <c r="Q900" s="77"/>
      <c r="R900" s="77"/>
      <c r="S900" s="77"/>
      <c r="T900" s="78"/>
      <c r="U900" s="38"/>
      <c r="V900" s="38"/>
      <c r="W900" s="38"/>
      <c r="X900" s="38"/>
      <c r="Y900" s="38"/>
      <c r="Z900" s="38"/>
      <c r="AA900" s="38"/>
      <c r="AB900" s="38"/>
      <c r="AC900" s="38"/>
      <c r="AD900" s="38"/>
      <c r="AE900" s="38"/>
      <c r="AT900" s="19" t="s">
        <v>166</v>
      </c>
      <c r="AU900" s="19" t="s">
        <v>83</v>
      </c>
    </row>
    <row r="901" s="2" customFormat="1">
      <c r="A901" s="38"/>
      <c r="B901" s="39"/>
      <c r="C901" s="38"/>
      <c r="D901" s="193" t="s">
        <v>168</v>
      </c>
      <c r="E901" s="38"/>
      <c r="F901" s="198" t="s">
        <v>169</v>
      </c>
      <c r="G901" s="38"/>
      <c r="H901" s="38"/>
      <c r="I901" s="195"/>
      <c r="J901" s="38"/>
      <c r="K901" s="38"/>
      <c r="L901" s="39"/>
      <c r="M901" s="196"/>
      <c r="N901" s="197"/>
      <c r="O901" s="77"/>
      <c r="P901" s="77"/>
      <c r="Q901" s="77"/>
      <c r="R901" s="77"/>
      <c r="S901" s="77"/>
      <c r="T901" s="78"/>
      <c r="U901" s="38"/>
      <c r="V901" s="38"/>
      <c r="W901" s="38"/>
      <c r="X901" s="38"/>
      <c r="Y901" s="38"/>
      <c r="Z901" s="38"/>
      <c r="AA901" s="38"/>
      <c r="AB901" s="38"/>
      <c r="AC901" s="38"/>
      <c r="AD901" s="38"/>
      <c r="AE901" s="38"/>
      <c r="AT901" s="19" t="s">
        <v>168</v>
      </c>
      <c r="AU901" s="19" t="s">
        <v>83</v>
      </c>
    </row>
    <row r="902" s="14" customFormat="1">
      <c r="A902" s="14"/>
      <c r="B902" s="206"/>
      <c r="C902" s="14"/>
      <c r="D902" s="193" t="s">
        <v>170</v>
      </c>
      <c r="E902" s="207" t="s">
        <v>1</v>
      </c>
      <c r="F902" s="208" t="s">
        <v>1138</v>
      </c>
      <c r="G902" s="14"/>
      <c r="H902" s="209">
        <v>350</v>
      </c>
      <c r="I902" s="210"/>
      <c r="J902" s="14"/>
      <c r="K902" s="14"/>
      <c r="L902" s="206"/>
      <c r="M902" s="211"/>
      <c r="N902" s="212"/>
      <c r="O902" s="212"/>
      <c r="P902" s="212"/>
      <c r="Q902" s="212"/>
      <c r="R902" s="212"/>
      <c r="S902" s="212"/>
      <c r="T902" s="213"/>
      <c r="U902" s="14"/>
      <c r="V902" s="14"/>
      <c r="W902" s="14"/>
      <c r="X902" s="14"/>
      <c r="Y902" s="14"/>
      <c r="Z902" s="14"/>
      <c r="AA902" s="14"/>
      <c r="AB902" s="14"/>
      <c r="AC902" s="14"/>
      <c r="AD902" s="14"/>
      <c r="AE902" s="14"/>
      <c r="AT902" s="207" t="s">
        <v>170</v>
      </c>
      <c r="AU902" s="207" t="s">
        <v>83</v>
      </c>
      <c r="AV902" s="14" t="s">
        <v>83</v>
      </c>
      <c r="AW902" s="14" t="s">
        <v>32</v>
      </c>
      <c r="AX902" s="14" t="s">
        <v>81</v>
      </c>
      <c r="AY902" s="207" t="s">
        <v>157</v>
      </c>
    </row>
    <row r="903" s="2" customFormat="1" ht="37.8" customHeight="1">
      <c r="A903" s="38"/>
      <c r="B903" s="179"/>
      <c r="C903" s="180" t="s">
        <v>1139</v>
      </c>
      <c r="D903" s="180" t="s">
        <v>159</v>
      </c>
      <c r="E903" s="181" t="s">
        <v>1140</v>
      </c>
      <c r="F903" s="182" t="s">
        <v>1141</v>
      </c>
      <c r="G903" s="183" t="s">
        <v>1136</v>
      </c>
      <c r="H903" s="184">
        <v>160</v>
      </c>
      <c r="I903" s="185"/>
      <c r="J903" s="186">
        <f>ROUND(I903*H903,2)</f>
        <v>0</v>
      </c>
      <c r="K903" s="182" t="s">
        <v>1</v>
      </c>
      <c r="L903" s="39"/>
      <c r="M903" s="187" t="s">
        <v>1</v>
      </c>
      <c r="N903" s="188" t="s">
        <v>40</v>
      </c>
      <c r="O903" s="77"/>
      <c r="P903" s="189">
        <f>O903*H903</f>
        <v>0</v>
      </c>
      <c r="Q903" s="189">
        <v>0</v>
      </c>
      <c r="R903" s="189">
        <f>Q903*H903</f>
        <v>0</v>
      </c>
      <c r="S903" s="189">
        <v>0</v>
      </c>
      <c r="T903" s="190">
        <f>S903*H903</f>
        <v>0</v>
      </c>
      <c r="U903" s="38"/>
      <c r="V903" s="38"/>
      <c r="W903" s="38"/>
      <c r="X903" s="38"/>
      <c r="Y903" s="38"/>
      <c r="Z903" s="38"/>
      <c r="AA903" s="38"/>
      <c r="AB903" s="38"/>
      <c r="AC903" s="38"/>
      <c r="AD903" s="38"/>
      <c r="AE903" s="38"/>
      <c r="AR903" s="191" t="s">
        <v>275</v>
      </c>
      <c r="AT903" s="191" t="s">
        <v>159</v>
      </c>
      <c r="AU903" s="191" t="s">
        <v>83</v>
      </c>
      <c r="AY903" s="19" t="s">
        <v>157</v>
      </c>
      <c r="BE903" s="192">
        <f>IF(N903="základní",J903,0)</f>
        <v>0</v>
      </c>
      <c r="BF903" s="192">
        <f>IF(N903="snížená",J903,0)</f>
        <v>0</v>
      </c>
      <c r="BG903" s="192">
        <f>IF(N903="zákl. přenesená",J903,0)</f>
        <v>0</v>
      </c>
      <c r="BH903" s="192">
        <f>IF(N903="sníž. přenesená",J903,0)</f>
        <v>0</v>
      </c>
      <c r="BI903" s="192">
        <f>IF(N903="nulová",J903,0)</f>
        <v>0</v>
      </c>
      <c r="BJ903" s="19" t="s">
        <v>81</v>
      </c>
      <c r="BK903" s="192">
        <f>ROUND(I903*H903,2)</f>
        <v>0</v>
      </c>
      <c r="BL903" s="19" t="s">
        <v>275</v>
      </c>
      <c r="BM903" s="191" t="s">
        <v>1142</v>
      </c>
    </row>
    <row r="904" s="2" customFormat="1">
      <c r="A904" s="38"/>
      <c r="B904" s="39"/>
      <c r="C904" s="38"/>
      <c r="D904" s="193" t="s">
        <v>166</v>
      </c>
      <c r="E904" s="38"/>
      <c r="F904" s="194" t="s">
        <v>1141</v>
      </c>
      <c r="G904" s="38"/>
      <c r="H904" s="38"/>
      <c r="I904" s="195"/>
      <c r="J904" s="38"/>
      <c r="K904" s="38"/>
      <c r="L904" s="39"/>
      <c r="M904" s="196"/>
      <c r="N904" s="197"/>
      <c r="O904" s="77"/>
      <c r="P904" s="77"/>
      <c r="Q904" s="77"/>
      <c r="R904" s="77"/>
      <c r="S904" s="77"/>
      <c r="T904" s="78"/>
      <c r="U904" s="38"/>
      <c r="V904" s="38"/>
      <c r="W904" s="38"/>
      <c r="X904" s="38"/>
      <c r="Y904" s="38"/>
      <c r="Z904" s="38"/>
      <c r="AA904" s="38"/>
      <c r="AB904" s="38"/>
      <c r="AC904" s="38"/>
      <c r="AD904" s="38"/>
      <c r="AE904" s="38"/>
      <c r="AT904" s="19" t="s">
        <v>166</v>
      </c>
      <c r="AU904" s="19" t="s">
        <v>83</v>
      </c>
    </row>
    <row r="905" s="2" customFormat="1">
      <c r="A905" s="38"/>
      <c r="B905" s="39"/>
      <c r="C905" s="38"/>
      <c r="D905" s="193" t="s">
        <v>168</v>
      </c>
      <c r="E905" s="38"/>
      <c r="F905" s="198" t="s">
        <v>169</v>
      </c>
      <c r="G905" s="38"/>
      <c r="H905" s="38"/>
      <c r="I905" s="195"/>
      <c r="J905" s="38"/>
      <c r="K905" s="38"/>
      <c r="L905" s="39"/>
      <c r="M905" s="196"/>
      <c r="N905" s="197"/>
      <c r="O905" s="77"/>
      <c r="P905" s="77"/>
      <c r="Q905" s="77"/>
      <c r="R905" s="77"/>
      <c r="S905" s="77"/>
      <c r="T905" s="78"/>
      <c r="U905" s="38"/>
      <c r="V905" s="38"/>
      <c r="W905" s="38"/>
      <c r="X905" s="38"/>
      <c r="Y905" s="38"/>
      <c r="Z905" s="38"/>
      <c r="AA905" s="38"/>
      <c r="AB905" s="38"/>
      <c r="AC905" s="38"/>
      <c r="AD905" s="38"/>
      <c r="AE905" s="38"/>
      <c r="AT905" s="19" t="s">
        <v>168</v>
      </c>
      <c r="AU905" s="19" t="s">
        <v>83</v>
      </c>
    </row>
    <row r="906" s="14" customFormat="1">
      <c r="A906" s="14"/>
      <c r="B906" s="206"/>
      <c r="C906" s="14"/>
      <c r="D906" s="193" t="s">
        <v>170</v>
      </c>
      <c r="E906" s="207" t="s">
        <v>1</v>
      </c>
      <c r="F906" s="208" t="s">
        <v>1143</v>
      </c>
      <c r="G906" s="14"/>
      <c r="H906" s="209">
        <v>160</v>
      </c>
      <c r="I906" s="210"/>
      <c r="J906" s="14"/>
      <c r="K906" s="14"/>
      <c r="L906" s="206"/>
      <c r="M906" s="211"/>
      <c r="N906" s="212"/>
      <c r="O906" s="212"/>
      <c r="P906" s="212"/>
      <c r="Q906" s="212"/>
      <c r="R906" s="212"/>
      <c r="S906" s="212"/>
      <c r="T906" s="213"/>
      <c r="U906" s="14"/>
      <c r="V906" s="14"/>
      <c r="W906" s="14"/>
      <c r="X906" s="14"/>
      <c r="Y906" s="14"/>
      <c r="Z906" s="14"/>
      <c r="AA906" s="14"/>
      <c r="AB906" s="14"/>
      <c r="AC906" s="14"/>
      <c r="AD906" s="14"/>
      <c r="AE906" s="14"/>
      <c r="AT906" s="207" t="s">
        <v>170</v>
      </c>
      <c r="AU906" s="207" t="s">
        <v>83</v>
      </c>
      <c r="AV906" s="14" t="s">
        <v>83</v>
      </c>
      <c r="AW906" s="14" t="s">
        <v>32</v>
      </c>
      <c r="AX906" s="14" t="s">
        <v>81</v>
      </c>
      <c r="AY906" s="207" t="s">
        <v>157</v>
      </c>
    </row>
    <row r="907" s="2" customFormat="1" ht="37.8" customHeight="1">
      <c r="A907" s="38"/>
      <c r="B907" s="179"/>
      <c r="C907" s="180" t="s">
        <v>1144</v>
      </c>
      <c r="D907" s="180" t="s">
        <v>159</v>
      </c>
      <c r="E907" s="181" t="s">
        <v>1145</v>
      </c>
      <c r="F907" s="182" t="s">
        <v>1146</v>
      </c>
      <c r="G907" s="183" t="s">
        <v>1136</v>
      </c>
      <c r="H907" s="184">
        <v>240</v>
      </c>
      <c r="I907" s="185"/>
      <c r="J907" s="186">
        <f>ROUND(I907*H907,2)</f>
        <v>0</v>
      </c>
      <c r="K907" s="182" t="s">
        <v>1</v>
      </c>
      <c r="L907" s="39"/>
      <c r="M907" s="187" t="s">
        <v>1</v>
      </c>
      <c r="N907" s="188" t="s">
        <v>40</v>
      </c>
      <c r="O907" s="77"/>
      <c r="P907" s="189">
        <f>O907*H907</f>
        <v>0</v>
      </c>
      <c r="Q907" s="189">
        <v>0</v>
      </c>
      <c r="R907" s="189">
        <f>Q907*H907</f>
        <v>0</v>
      </c>
      <c r="S907" s="189">
        <v>0</v>
      </c>
      <c r="T907" s="190">
        <f>S907*H907</f>
        <v>0</v>
      </c>
      <c r="U907" s="38"/>
      <c r="V907" s="38"/>
      <c r="W907" s="38"/>
      <c r="X907" s="38"/>
      <c r="Y907" s="38"/>
      <c r="Z907" s="38"/>
      <c r="AA907" s="38"/>
      <c r="AB907" s="38"/>
      <c r="AC907" s="38"/>
      <c r="AD907" s="38"/>
      <c r="AE907" s="38"/>
      <c r="AR907" s="191" t="s">
        <v>275</v>
      </c>
      <c r="AT907" s="191" t="s">
        <v>159</v>
      </c>
      <c r="AU907" s="191" t="s">
        <v>83</v>
      </c>
      <c r="AY907" s="19" t="s">
        <v>157</v>
      </c>
      <c r="BE907" s="192">
        <f>IF(N907="základní",J907,0)</f>
        <v>0</v>
      </c>
      <c r="BF907" s="192">
        <f>IF(N907="snížená",J907,0)</f>
        <v>0</v>
      </c>
      <c r="BG907" s="192">
        <f>IF(N907="zákl. přenesená",J907,0)</f>
        <v>0</v>
      </c>
      <c r="BH907" s="192">
        <f>IF(N907="sníž. přenesená",J907,0)</f>
        <v>0</v>
      </c>
      <c r="BI907" s="192">
        <f>IF(N907="nulová",J907,0)</f>
        <v>0</v>
      </c>
      <c r="BJ907" s="19" t="s">
        <v>81</v>
      </c>
      <c r="BK907" s="192">
        <f>ROUND(I907*H907,2)</f>
        <v>0</v>
      </c>
      <c r="BL907" s="19" t="s">
        <v>275</v>
      </c>
      <c r="BM907" s="191" t="s">
        <v>1147</v>
      </c>
    </row>
    <row r="908" s="2" customFormat="1">
      <c r="A908" s="38"/>
      <c r="B908" s="39"/>
      <c r="C908" s="38"/>
      <c r="D908" s="193" t="s">
        <v>166</v>
      </c>
      <c r="E908" s="38"/>
      <c r="F908" s="194" t="s">
        <v>1146</v>
      </c>
      <c r="G908" s="38"/>
      <c r="H908" s="38"/>
      <c r="I908" s="195"/>
      <c r="J908" s="38"/>
      <c r="K908" s="38"/>
      <c r="L908" s="39"/>
      <c r="M908" s="196"/>
      <c r="N908" s="197"/>
      <c r="O908" s="77"/>
      <c r="P908" s="77"/>
      <c r="Q908" s="77"/>
      <c r="R908" s="77"/>
      <c r="S908" s="77"/>
      <c r="T908" s="78"/>
      <c r="U908" s="38"/>
      <c r="V908" s="38"/>
      <c r="W908" s="38"/>
      <c r="X908" s="38"/>
      <c r="Y908" s="38"/>
      <c r="Z908" s="38"/>
      <c r="AA908" s="38"/>
      <c r="AB908" s="38"/>
      <c r="AC908" s="38"/>
      <c r="AD908" s="38"/>
      <c r="AE908" s="38"/>
      <c r="AT908" s="19" t="s">
        <v>166</v>
      </c>
      <c r="AU908" s="19" t="s">
        <v>83</v>
      </c>
    </row>
    <row r="909" s="2" customFormat="1">
      <c r="A909" s="38"/>
      <c r="B909" s="39"/>
      <c r="C909" s="38"/>
      <c r="D909" s="193" t="s">
        <v>168</v>
      </c>
      <c r="E909" s="38"/>
      <c r="F909" s="198" t="s">
        <v>169</v>
      </c>
      <c r="G909" s="38"/>
      <c r="H909" s="38"/>
      <c r="I909" s="195"/>
      <c r="J909" s="38"/>
      <c r="K909" s="38"/>
      <c r="L909" s="39"/>
      <c r="M909" s="196"/>
      <c r="N909" s="197"/>
      <c r="O909" s="77"/>
      <c r="P909" s="77"/>
      <c r="Q909" s="77"/>
      <c r="R909" s="77"/>
      <c r="S909" s="77"/>
      <c r="T909" s="78"/>
      <c r="U909" s="38"/>
      <c r="V909" s="38"/>
      <c r="W909" s="38"/>
      <c r="X909" s="38"/>
      <c r="Y909" s="38"/>
      <c r="Z909" s="38"/>
      <c r="AA909" s="38"/>
      <c r="AB909" s="38"/>
      <c r="AC909" s="38"/>
      <c r="AD909" s="38"/>
      <c r="AE909" s="38"/>
      <c r="AT909" s="19" t="s">
        <v>168</v>
      </c>
      <c r="AU909" s="19" t="s">
        <v>83</v>
      </c>
    </row>
    <row r="910" s="14" customFormat="1">
      <c r="A910" s="14"/>
      <c r="B910" s="206"/>
      <c r="C910" s="14"/>
      <c r="D910" s="193" t="s">
        <v>170</v>
      </c>
      <c r="E910" s="207" t="s">
        <v>1</v>
      </c>
      <c r="F910" s="208" t="s">
        <v>1148</v>
      </c>
      <c r="G910" s="14"/>
      <c r="H910" s="209">
        <v>240</v>
      </c>
      <c r="I910" s="210"/>
      <c r="J910" s="14"/>
      <c r="K910" s="14"/>
      <c r="L910" s="206"/>
      <c r="M910" s="211"/>
      <c r="N910" s="212"/>
      <c r="O910" s="212"/>
      <c r="P910" s="212"/>
      <c r="Q910" s="212"/>
      <c r="R910" s="212"/>
      <c r="S910" s="212"/>
      <c r="T910" s="213"/>
      <c r="U910" s="14"/>
      <c r="V910" s="14"/>
      <c r="W910" s="14"/>
      <c r="X910" s="14"/>
      <c r="Y910" s="14"/>
      <c r="Z910" s="14"/>
      <c r="AA910" s="14"/>
      <c r="AB910" s="14"/>
      <c r="AC910" s="14"/>
      <c r="AD910" s="14"/>
      <c r="AE910" s="14"/>
      <c r="AT910" s="207" t="s">
        <v>170</v>
      </c>
      <c r="AU910" s="207" t="s">
        <v>83</v>
      </c>
      <c r="AV910" s="14" t="s">
        <v>83</v>
      </c>
      <c r="AW910" s="14" t="s">
        <v>32</v>
      </c>
      <c r="AX910" s="14" t="s">
        <v>81</v>
      </c>
      <c r="AY910" s="207" t="s">
        <v>157</v>
      </c>
    </row>
    <row r="911" s="2" customFormat="1" ht="14.4" customHeight="1">
      <c r="A911" s="38"/>
      <c r="B911" s="179"/>
      <c r="C911" s="180" t="s">
        <v>1149</v>
      </c>
      <c r="D911" s="180" t="s">
        <v>159</v>
      </c>
      <c r="E911" s="181" t="s">
        <v>1150</v>
      </c>
      <c r="F911" s="182" t="s">
        <v>1151</v>
      </c>
      <c r="G911" s="183" t="s">
        <v>1136</v>
      </c>
      <c r="H911" s="184">
        <v>100</v>
      </c>
      <c r="I911" s="185"/>
      <c r="J911" s="186">
        <f>ROUND(I911*H911,2)</f>
        <v>0</v>
      </c>
      <c r="K911" s="182" t="s">
        <v>1</v>
      </c>
      <c r="L911" s="39"/>
      <c r="M911" s="187" t="s">
        <v>1</v>
      </c>
      <c r="N911" s="188" t="s">
        <v>40</v>
      </c>
      <c r="O911" s="77"/>
      <c r="P911" s="189">
        <f>O911*H911</f>
        <v>0</v>
      </c>
      <c r="Q911" s="189">
        <v>0</v>
      </c>
      <c r="R911" s="189">
        <f>Q911*H911</f>
        <v>0</v>
      </c>
      <c r="S911" s="189">
        <v>0</v>
      </c>
      <c r="T911" s="190">
        <f>S911*H911</f>
        <v>0</v>
      </c>
      <c r="U911" s="38"/>
      <c r="V911" s="38"/>
      <c r="W911" s="38"/>
      <c r="X911" s="38"/>
      <c r="Y911" s="38"/>
      <c r="Z911" s="38"/>
      <c r="AA911" s="38"/>
      <c r="AB911" s="38"/>
      <c r="AC911" s="38"/>
      <c r="AD911" s="38"/>
      <c r="AE911" s="38"/>
      <c r="AR911" s="191" t="s">
        <v>275</v>
      </c>
      <c r="AT911" s="191" t="s">
        <v>159</v>
      </c>
      <c r="AU911" s="191" t="s">
        <v>83</v>
      </c>
      <c r="AY911" s="19" t="s">
        <v>157</v>
      </c>
      <c r="BE911" s="192">
        <f>IF(N911="základní",J911,0)</f>
        <v>0</v>
      </c>
      <c r="BF911" s="192">
        <f>IF(N911="snížená",J911,0)</f>
        <v>0</v>
      </c>
      <c r="BG911" s="192">
        <f>IF(N911="zákl. přenesená",J911,0)</f>
        <v>0</v>
      </c>
      <c r="BH911" s="192">
        <f>IF(N911="sníž. přenesená",J911,0)</f>
        <v>0</v>
      </c>
      <c r="BI911" s="192">
        <f>IF(N911="nulová",J911,0)</f>
        <v>0</v>
      </c>
      <c r="BJ911" s="19" t="s">
        <v>81</v>
      </c>
      <c r="BK911" s="192">
        <f>ROUND(I911*H911,2)</f>
        <v>0</v>
      </c>
      <c r="BL911" s="19" t="s">
        <v>275</v>
      </c>
      <c r="BM911" s="191" t="s">
        <v>1152</v>
      </c>
    </row>
    <row r="912" s="2" customFormat="1">
      <c r="A912" s="38"/>
      <c r="B912" s="39"/>
      <c r="C912" s="38"/>
      <c r="D912" s="193" t="s">
        <v>166</v>
      </c>
      <c r="E912" s="38"/>
      <c r="F912" s="194" t="s">
        <v>1153</v>
      </c>
      <c r="G912" s="38"/>
      <c r="H912" s="38"/>
      <c r="I912" s="195"/>
      <c r="J912" s="38"/>
      <c r="K912" s="38"/>
      <c r="L912" s="39"/>
      <c r="M912" s="196"/>
      <c r="N912" s="197"/>
      <c r="O912" s="77"/>
      <c r="P912" s="77"/>
      <c r="Q912" s="77"/>
      <c r="R912" s="77"/>
      <c r="S912" s="77"/>
      <c r="T912" s="78"/>
      <c r="U912" s="38"/>
      <c r="V912" s="38"/>
      <c r="W912" s="38"/>
      <c r="X912" s="38"/>
      <c r="Y912" s="38"/>
      <c r="Z912" s="38"/>
      <c r="AA912" s="38"/>
      <c r="AB912" s="38"/>
      <c r="AC912" s="38"/>
      <c r="AD912" s="38"/>
      <c r="AE912" s="38"/>
      <c r="AT912" s="19" t="s">
        <v>166</v>
      </c>
      <c r="AU912" s="19" t="s">
        <v>83</v>
      </c>
    </row>
    <row r="913" s="2" customFormat="1">
      <c r="A913" s="38"/>
      <c r="B913" s="39"/>
      <c r="C913" s="38"/>
      <c r="D913" s="193" t="s">
        <v>168</v>
      </c>
      <c r="E913" s="38"/>
      <c r="F913" s="198" t="s">
        <v>169</v>
      </c>
      <c r="G913" s="38"/>
      <c r="H913" s="38"/>
      <c r="I913" s="195"/>
      <c r="J913" s="38"/>
      <c r="K913" s="38"/>
      <c r="L913" s="39"/>
      <c r="M913" s="196"/>
      <c r="N913" s="197"/>
      <c r="O913" s="77"/>
      <c r="P913" s="77"/>
      <c r="Q913" s="77"/>
      <c r="R913" s="77"/>
      <c r="S913" s="77"/>
      <c r="T913" s="78"/>
      <c r="U913" s="38"/>
      <c r="V913" s="38"/>
      <c r="W913" s="38"/>
      <c r="X913" s="38"/>
      <c r="Y913" s="38"/>
      <c r="Z913" s="38"/>
      <c r="AA913" s="38"/>
      <c r="AB913" s="38"/>
      <c r="AC913" s="38"/>
      <c r="AD913" s="38"/>
      <c r="AE913" s="38"/>
      <c r="AT913" s="19" t="s">
        <v>168</v>
      </c>
      <c r="AU913" s="19" t="s">
        <v>83</v>
      </c>
    </row>
    <row r="914" s="14" customFormat="1">
      <c r="A914" s="14"/>
      <c r="B914" s="206"/>
      <c r="C914" s="14"/>
      <c r="D914" s="193" t="s">
        <v>170</v>
      </c>
      <c r="E914" s="207" t="s">
        <v>1</v>
      </c>
      <c r="F914" s="208" t="s">
        <v>840</v>
      </c>
      <c r="G914" s="14"/>
      <c r="H914" s="209">
        <v>100</v>
      </c>
      <c r="I914" s="210"/>
      <c r="J914" s="14"/>
      <c r="K914" s="14"/>
      <c r="L914" s="206"/>
      <c r="M914" s="211"/>
      <c r="N914" s="212"/>
      <c r="O914" s="212"/>
      <c r="P914" s="212"/>
      <c r="Q914" s="212"/>
      <c r="R914" s="212"/>
      <c r="S914" s="212"/>
      <c r="T914" s="213"/>
      <c r="U914" s="14"/>
      <c r="V914" s="14"/>
      <c r="W914" s="14"/>
      <c r="X914" s="14"/>
      <c r="Y914" s="14"/>
      <c r="Z914" s="14"/>
      <c r="AA914" s="14"/>
      <c r="AB914" s="14"/>
      <c r="AC914" s="14"/>
      <c r="AD914" s="14"/>
      <c r="AE914" s="14"/>
      <c r="AT914" s="207" t="s">
        <v>170</v>
      </c>
      <c r="AU914" s="207" t="s">
        <v>83</v>
      </c>
      <c r="AV914" s="14" t="s">
        <v>83</v>
      </c>
      <c r="AW914" s="14" t="s">
        <v>32</v>
      </c>
      <c r="AX914" s="14" t="s">
        <v>81</v>
      </c>
      <c r="AY914" s="207" t="s">
        <v>157</v>
      </c>
    </row>
    <row r="915" s="2" customFormat="1" ht="14.4" customHeight="1">
      <c r="A915" s="38"/>
      <c r="B915" s="179"/>
      <c r="C915" s="180" t="s">
        <v>1154</v>
      </c>
      <c r="D915" s="180" t="s">
        <v>159</v>
      </c>
      <c r="E915" s="181" t="s">
        <v>1155</v>
      </c>
      <c r="F915" s="182" t="s">
        <v>1156</v>
      </c>
      <c r="G915" s="183" t="s">
        <v>1136</v>
      </c>
      <c r="H915" s="184">
        <v>50</v>
      </c>
      <c r="I915" s="185"/>
      <c r="J915" s="186">
        <f>ROUND(I915*H915,2)</f>
        <v>0</v>
      </c>
      <c r="K915" s="182" t="s">
        <v>1</v>
      </c>
      <c r="L915" s="39"/>
      <c r="M915" s="187" t="s">
        <v>1</v>
      </c>
      <c r="N915" s="188" t="s">
        <v>40</v>
      </c>
      <c r="O915" s="77"/>
      <c r="P915" s="189">
        <f>O915*H915</f>
        <v>0</v>
      </c>
      <c r="Q915" s="189">
        <v>0</v>
      </c>
      <c r="R915" s="189">
        <f>Q915*H915</f>
        <v>0</v>
      </c>
      <c r="S915" s="189">
        <v>0</v>
      </c>
      <c r="T915" s="190">
        <f>S915*H915</f>
        <v>0</v>
      </c>
      <c r="U915" s="38"/>
      <c r="V915" s="38"/>
      <c r="W915" s="38"/>
      <c r="X915" s="38"/>
      <c r="Y915" s="38"/>
      <c r="Z915" s="38"/>
      <c r="AA915" s="38"/>
      <c r="AB915" s="38"/>
      <c r="AC915" s="38"/>
      <c r="AD915" s="38"/>
      <c r="AE915" s="38"/>
      <c r="AR915" s="191" t="s">
        <v>275</v>
      </c>
      <c r="AT915" s="191" t="s">
        <v>159</v>
      </c>
      <c r="AU915" s="191" t="s">
        <v>83</v>
      </c>
      <c r="AY915" s="19" t="s">
        <v>157</v>
      </c>
      <c r="BE915" s="192">
        <f>IF(N915="základní",J915,0)</f>
        <v>0</v>
      </c>
      <c r="BF915" s="192">
        <f>IF(N915="snížená",J915,0)</f>
        <v>0</v>
      </c>
      <c r="BG915" s="192">
        <f>IF(N915="zákl. přenesená",J915,0)</f>
        <v>0</v>
      </c>
      <c r="BH915" s="192">
        <f>IF(N915="sníž. přenesená",J915,0)</f>
        <v>0</v>
      </c>
      <c r="BI915" s="192">
        <f>IF(N915="nulová",J915,0)</f>
        <v>0</v>
      </c>
      <c r="BJ915" s="19" t="s">
        <v>81</v>
      </c>
      <c r="BK915" s="192">
        <f>ROUND(I915*H915,2)</f>
        <v>0</v>
      </c>
      <c r="BL915" s="19" t="s">
        <v>275</v>
      </c>
      <c r="BM915" s="191" t="s">
        <v>1157</v>
      </c>
    </row>
    <row r="916" s="2" customFormat="1">
      <c r="A916" s="38"/>
      <c r="B916" s="39"/>
      <c r="C916" s="38"/>
      <c r="D916" s="193" t="s">
        <v>166</v>
      </c>
      <c r="E916" s="38"/>
      <c r="F916" s="194" t="s">
        <v>1158</v>
      </c>
      <c r="G916" s="38"/>
      <c r="H916" s="38"/>
      <c r="I916" s="195"/>
      <c r="J916" s="38"/>
      <c r="K916" s="38"/>
      <c r="L916" s="39"/>
      <c r="M916" s="196"/>
      <c r="N916" s="197"/>
      <c r="O916" s="77"/>
      <c r="P916" s="77"/>
      <c r="Q916" s="77"/>
      <c r="R916" s="77"/>
      <c r="S916" s="77"/>
      <c r="T916" s="78"/>
      <c r="U916" s="38"/>
      <c r="V916" s="38"/>
      <c r="W916" s="38"/>
      <c r="X916" s="38"/>
      <c r="Y916" s="38"/>
      <c r="Z916" s="38"/>
      <c r="AA916" s="38"/>
      <c r="AB916" s="38"/>
      <c r="AC916" s="38"/>
      <c r="AD916" s="38"/>
      <c r="AE916" s="38"/>
      <c r="AT916" s="19" t="s">
        <v>166</v>
      </c>
      <c r="AU916" s="19" t="s">
        <v>83</v>
      </c>
    </row>
    <row r="917" s="2" customFormat="1">
      <c r="A917" s="38"/>
      <c r="B917" s="39"/>
      <c r="C917" s="38"/>
      <c r="D917" s="193" t="s">
        <v>168</v>
      </c>
      <c r="E917" s="38"/>
      <c r="F917" s="198" t="s">
        <v>169</v>
      </c>
      <c r="G917" s="38"/>
      <c r="H917" s="38"/>
      <c r="I917" s="195"/>
      <c r="J917" s="38"/>
      <c r="K917" s="38"/>
      <c r="L917" s="39"/>
      <c r="M917" s="196"/>
      <c r="N917" s="197"/>
      <c r="O917" s="77"/>
      <c r="P917" s="77"/>
      <c r="Q917" s="77"/>
      <c r="R917" s="77"/>
      <c r="S917" s="77"/>
      <c r="T917" s="78"/>
      <c r="U917" s="38"/>
      <c r="V917" s="38"/>
      <c r="W917" s="38"/>
      <c r="X917" s="38"/>
      <c r="Y917" s="38"/>
      <c r="Z917" s="38"/>
      <c r="AA917" s="38"/>
      <c r="AB917" s="38"/>
      <c r="AC917" s="38"/>
      <c r="AD917" s="38"/>
      <c r="AE917" s="38"/>
      <c r="AT917" s="19" t="s">
        <v>168</v>
      </c>
      <c r="AU917" s="19" t="s">
        <v>83</v>
      </c>
    </row>
    <row r="918" s="14" customFormat="1">
      <c r="A918" s="14"/>
      <c r="B918" s="206"/>
      <c r="C918" s="14"/>
      <c r="D918" s="193" t="s">
        <v>170</v>
      </c>
      <c r="E918" s="207" t="s">
        <v>1</v>
      </c>
      <c r="F918" s="208" t="s">
        <v>525</v>
      </c>
      <c r="G918" s="14"/>
      <c r="H918" s="209">
        <v>50</v>
      </c>
      <c r="I918" s="210"/>
      <c r="J918" s="14"/>
      <c r="K918" s="14"/>
      <c r="L918" s="206"/>
      <c r="M918" s="211"/>
      <c r="N918" s="212"/>
      <c r="O918" s="212"/>
      <c r="P918" s="212"/>
      <c r="Q918" s="212"/>
      <c r="R918" s="212"/>
      <c r="S918" s="212"/>
      <c r="T918" s="213"/>
      <c r="U918" s="14"/>
      <c r="V918" s="14"/>
      <c r="W918" s="14"/>
      <c r="X918" s="14"/>
      <c r="Y918" s="14"/>
      <c r="Z918" s="14"/>
      <c r="AA918" s="14"/>
      <c r="AB918" s="14"/>
      <c r="AC918" s="14"/>
      <c r="AD918" s="14"/>
      <c r="AE918" s="14"/>
      <c r="AT918" s="207" t="s">
        <v>170</v>
      </c>
      <c r="AU918" s="207" t="s">
        <v>83</v>
      </c>
      <c r="AV918" s="14" t="s">
        <v>83</v>
      </c>
      <c r="AW918" s="14" t="s">
        <v>32</v>
      </c>
      <c r="AX918" s="14" t="s">
        <v>81</v>
      </c>
      <c r="AY918" s="207" t="s">
        <v>157</v>
      </c>
    </row>
    <row r="919" s="2" customFormat="1" ht="37.8" customHeight="1">
      <c r="A919" s="38"/>
      <c r="B919" s="179"/>
      <c r="C919" s="180" t="s">
        <v>1159</v>
      </c>
      <c r="D919" s="180" t="s">
        <v>159</v>
      </c>
      <c r="E919" s="181" t="s">
        <v>1160</v>
      </c>
      <c r="F919" s="182" t="s">
        <v>1161</v>
      </c>
      <c r="G919" s="183" t="s">
        <v>609</v>
      </c>
      <c r="H919" s="184">
        <v>1</v>
      </c>
      <c r="I919" s="185"/>
      <c r="J919" s="186">
        <f>ROUND(I919*H919,2)</f>
        <v>0</v>
      </c>
      <c r="K919" s="182" t="s">
        <v>1</v>
      </c>
      <c r="L919" s="39"/>
      <c r="M919" s="187" t="s">
        <v>1</v>
      </c>
      <c r="N919" s="188" t="s">
        <v>40</v>
      </c>
      <c r="O919" s="77"/>
      <c r="P919" s="189">
        <f>O919*H919</f>
        <v>0</v>
      </c>
      <c r="Q919" s="189">
        <v>0</v>
      </c>
      <c r="R919" s="189">
        <f>Q919*H919</f>
        <v>0</v>
      </c>
      <c r="S919" s="189">
        <v>0</v>
      </c>
      <c r="T919" s="190">
        <f>S919*H919</f>
        <v>0</v>
      </c>
      <c r="U919" s="38"/>
      <c r="V919" s="38"/>
      <c r="W919" s="38"/>
      <c r="X919" s="38"/>
      <c r="Y919" s="38"/>
      <c r="Z919" s="38"/>
      <c r="AA919" s="38"/>
      <c r="AB919" s="38"/>
      <c r="AC919" s="38"/>
      <c r="AD919" s="38"/>
      <c r="AE919" s="38"/>
      <c r="AR919" s="191" t="s">
        <v>275</v>
      </c>
      <c r="AT919" s="191" t="s">
        <v>159</v>
      </c>
      <c r="AU919" s="191" t="s">
        <v>83</v>
      </c>
      <c r="AY919" s="19" t="s">
        <v>157</v>
      </c>
      <c r="BE919" s="192">
        <f>IF(N919="základní",J919,0)</f>
        <v>0</v>
      </c>
      <c r="BF919" s="192">
        <f>IF(N919="snížená",J919,0)</f>
        <v>0</v>
      </c>
      <c r="BG919" s="192">
        <f>IF(N919="zákl. přenesená",J919,0)</f>
        <v>0</v>
      </c>
      <c r="BH919" s="192">
        <f>IF(N919="sníž. přenesená",J919,0)</f>
        <v>0</v>
      </c>
      <c r="BI919" s="192">
        <f>IF(N919="nulová",J919,0)</f>
        <v>0</v>
      </c>
      <c r="BJ919" s="19" t="s">
        <v>81</v>
      </c>
      <c r="BK919" s="192">
        <f>ROUND(I919*H919,2)</f>
        <v>0</v>
      </c>
      <c r="BL919" s="19" t="s">
        <v>275</v>
      </c>
      <c r="BM919" s="191" t="s">
        <v>1162</v>
      </c>
    </row>
    <row r="920" s="2" customFormat="1">
      <c r="A920" s="38"/>
      <c r="B920" s="39"/>
      <c r="C920" s="38"/>
      <c r="D920" s="193" t="s">
        <v>166</v>
      </c>
      <c r="E920" s="38"/>
      <c r="F920" s="194" t="s">
        <v>1163</v>
      </c>
      <c r="G920" s="38"/>
      <c r="H920" s="38"/>
      <c r="I920" s="195"/>
      <c r="J920" s="38"/>
      <c r="K920" s="38"/>
      <c r="L920" s="39"/>
      <c r="M920" s="196"/>
      <c r="N920" s="197"/>
      <c r="O920" s="77"/>
      <c r="P920" s="77"/>
      <c r="Q920" s="77"/>
      <c r="R920" s="77"/>
      <c r="S920" s="77"/>
      <c r="T920" s="78"/>
      <c r="U920" s="38"/>
      <c r="V920" s="38"/>
      <c r="W920" s="38"/>
      <c r="X920" s="38"/>
      <c r="Y920" s="38"/>
      <c r="Z920" s="38"/>
      <c r="AA920" s="38"/>
      <c r="AB920" s="38"/>
      <c r="AC920" s="38"/>
      <c r="AD920" s="38"/>
      <c r="AE920" s="38"/>
      <c r="AT920" s="19" t="s">
        <v>166</v>
      </c>
      <c r="AU920" s="19" t="s">
        <v>83</v>
      </c>
    </row>
    <row r="921" s="2" customFormat="1">
      <c r="A921" s="38"/>
      <c r="B921" s="39"/>
      <c r="C921" s="38"/>
      <c r="D921" s="193" t="s">
        <v>168</v>
      </c>
      <c r="E921" s="38"/>
      <c r="F921" s="198" t="s">
        <v>1164</v>
      </c>
      <c r="G921" s="38"/>
      <c r="H921" s="38"/>
      <c r="I921" s="195"/>
      <c r="J921" s="38"/>
      <c r="K921" s="38"/>
      <c r="L921" s="39"/>
      <c r="M921" s="196"/>
      <c r="N921" s="197"/>
      <c r="O921" s="77"/>
      <c r="P921" s="77"/>
      <c r="Q921" s="77"/>
      <c r="R921" s="77"/>
      <c r="S921" s="77"/>
      <c r="T921" s="78"/>
      <c r="U921" s="38"/>
      <c r="V921" s="38"/>
      <c r="W921" s="38"/>
      <c r="X921" s="38"/>
      <c r="Y921" s="38"/>
      <c r="Z921" s="38"/>
      <c r="AA921" s="38"/>
      <c r="AB921" s="38"/>
      <c r="AC921" s="38"/>
      <c r="AD921" s="38"/>
      <c r="AE921" s="38"/>
      <c r="AT921" s="19" t="s">
        <v>168</v>
      </c>
      <c r="AU921" s="19" t="s">
        <v>83</v>
      </c>
    </row>
    <row r="922" s="14" customFormat="1">
      <c r="A922" s="14"/>
      <c r="B922" s="206"/>
      <c r="C922" s="14"/>
      <c r="D922" s="193" t="s">
        <v>170</v>
      </c>
      <c r="E922" s="207" t="s">
        <v>1</v>
      </c>
      <c r="F922" s="208" t="s">
        <v>81</v>
      </c>
      <c r="G922" s="14"/>
      <c r="H922" s="209">
        <v>1</v>
      </c>
      <c r="I922" s="210"/>
      <c r="J922" s="14"/>
      <c r="K922" s="14"/>
      <c r="L922" s="206"/>
      <c r="M922" s="211"/>
      <c r="N922" s="212"/>
      <c r="O922" s="212"/>
      <c r="P922" s="212"/>
      <c r="Q922" s="212"/>
      <c r="R922" s="212"/>
      <c r="S922" s="212"/>
      <c r="T922" s="213"/>
      <c r="U922" s="14"/>
      <c r="V922" s="14"/>
      <c r="W922" s="14"/>
      <c r="X922" s="14"/>
      <c r="Y922" s="14"/>
      <c r="Z922" s="14"/>
      <c r="AA922" s="14"/>
      <c r="AB922" s="14"/>
      <c r="AC922" s="14"/>
      <c r="AD922" s="14"/>
      <c r="AE922" s="14"/>
      <c r="AT922" s="207" t="s">
        <v>170</v>
      </c>
      <c r="AU922" s="207" t="s">
        <v>83</v>
      </c>
      <c r="AV922" s="14" t="s">
        <v>83</v>
      </c>
      <c r="AW922" s="14" t="s">
        <v>32</v>
      </c>
      <c r="AX922" s="14" t="s">
        <v>81</v>
      </c>
      <c r="AY922" s="207" t="s">
        <v>157</v>
      </c>
    </row>
    <row r="923" s="2" customFormat="1" ht="24.15" customHeight="1">
      <c r="A923" s="38"/>
      <c r="B923" s="179"/>
      <c r="C923" s="180" t="s">
        <v>1165</v>
      </c>
      <c r="D923" s="180" t="s">
        <v>159</v>
      </c>
      <c r="E923" s="181" t="s">
        <v>1166</v>
      </c>
      <c r="F923" s="182" t="s">
        <v>1167</v>
      </c>
      <c r="G923" s="183" t="s">
        <v>609</v>
      </c>
      <c r="H923" s="184">
        <v>1</v>
      </c>
      <c r="I923" s="185"/>
      <c r="J923" s="186">
        <f>ROUND(I923*H923,2)</f>
        <v>0</v>
      </c>
      <c r="K923" s="182" t="s">
        <v>1</v>
      </c>
      <c r="L923" s="39"/>
      <c r="M923" s="187" t="s">
        <v>1</v>
      </c>
      <c r="N923" s="188" t="s">
        <v>40</v>
      </c>
      <c r="O923" s="77"/>
      <c r="P923" s="189">
        <f>O923*H923</f>
        <v>0</v>
      </c>
      <c r="Q923" s="189">
        <v>0</v>
      </c>
      <c r="R923" s="189">
        <f>Q923*H923</f>
        <v>0</v>
      </c>
      <c r="S923" s="189">
        <v>0</v>
      </c>
      <c r="T923" s="190">
        <f>S923*H923</f>
        <v>0</v>
      </c>
      <c r="U923" s="38"/>
      <c r="V923" s="38"/>
      <c r="W923" s="38"/>
      <c r="X923" s="38"/>
      <c r="Y923" s="38"/>
      <c r="Z923" s="38"/>
      <c r="AA923" s="38"/>
      <c r="AB923" s="38"/>
      <c r="AC923" s="38"/>
      <c r="AD923" s="38"/>
      <c r="AE923" s="38"/>
      <c r="AR923" s="191" t="s">
        <v>275</v>
      </c>
      <c r="AT923" s="191" t="s">
        <v>159</v>
      </c>
      <c r="AU923" s="191" t="s">
        <v>83</v>
      </c>
      <c r="AY923" s="19" t="s">
        <v>157</v>
      </c>
      <c r="BE923" s="192">
        <f>IF(N923="základní",J923,0)</f>
        <v>0</v>
      </c>
      <c r="BF923" s="192">
        <f>IF(N923="snížená",J923,0)</f>
        <v>0</v>
      </c>
      <c r="BG923" s="192">
        <f>IF(N923="zákl. přenesená",J923,0)</f>
        <v>0</v>
      </c>
      <c r="BH923" s="192">
        <f>IF(N923="sníž. přenesená",J923,0)</f>
        <v>0</v>
      </c>
      <c r="BI923" s="192">
        <f>IF(N923="nulová",J923,0)</f>
        <v>0</v>
      </c>
      <c r="BJ923" s="19" t="s">
        <v>81</v>
      </c>
      <c r="BK923" s="192">
        <f>ROUND(I923*H923,2)</f>
        <v>0</v>
      </c>
      <c r="BL923" s="19" t="s">
        <v>275</v>
      </c>
      <c r="BM923" s="191" t="s">
        <v>1168</v>
      </c>
    </row>
    <row r="924" s="2" customFormat="1">
      <c r="A924" s="38"/>
      <c r="B924" s="39"/>
      <c r="C924" s="38"/>
      <c r="D924" s="193" t="s">
        <v>166</v>
      </c>
      <c r="E924" s="38"/>
      <c r="F924" s="194" t="s">
        <v>1169</v>
      </c>
      <c r="G924" s="38"/>
      <c r="H924" s="38"/>
      <c r="I924" s="195"/>
      <c r="J924" s="38"/>
      <c r="K924" s="38"/>
      <c r="L924" s="39"/>
      <c r="M924" s="196"/>
      <c r="N924" s="197"/>
      <c r="O924" s="77"/>
      <c r="P924" s="77"/>
      <c r="Q924" s="77"/>
      <c r="R924" s="77"/>
      <c r="S924" s="77"/>
      <c r="T924" s="78"/>
      <c r="U924" s="38"/>
      <c r="V924" s="38"/>
      <c r="W924" s="38"/>
      <c r="X924" s="38"/>
      <c r="Y924" s="38"/>
      <c r="Z924" s="38"/>
      <c r="AA924" s="38"/>
      <c r="AB924" s="38"/>
      <c r="AC924" s="38"/>
      <c r="AD924" s="38"/>
      <c r="AE924" s="38"/>
      <c r="AT924" s="19" t="s">
        <v>166</v>
      </c>
      <c r="AU924" s="19" t="s">
        <v>83</v>
      </c>
    </row>
    <row r="925" s="2" customFormat="1">
      <c r="A925" s="38"/>
      <c r="B925" s="39"/>
      <c r="C925" s="38"/>
      <c r="D925" s="193" t="s">
        <v>168</v>
      </c>
      <c r="E925" s="38"/>
      <c r="F925" s="198" t="s">
        <v>169</v>
      </c>
      <c r="G925" s="38"/>
      <c r="H925" s="38"/>
      <c r="I925" s="195"/>
      <c r="J925" s="38"/>
      <c r="K925" s="38"/>
      <c r="L925" s="39"/>
      <c r="M925" s="196"/>
      <c r="N925" s="197"/>
      <c r="O925" s="77"/>
      <c r="P925" s="77"/>
      <c r="Q925" s="77"/>
      <c r="R925" s="77"/>
      <c r="S925" s="77"/>
      <c r="T925" s="78"/>
      <c r="U925" s="38"/>
      <c r="V925" s="38"/>
      <c r="W925" s="38"/>
      <c r="X925" s="38"/>
      <c r="Y925" s="38"/>
      <c r="Z925" s="38"/>
      <c r="AA925" s="38"/>
      <c r="AB925" s="38"/>
      <c r="AC925" s="38"/>
      <c r="AD925" s="38"/>
      <c r="AE925" s="38"/>
      <c r="AT925" s="19" t="s">
        <v>168</v>
      </c>
      <c r="AU925" s="19" t="s">
        <v>83</v>
      </c>
    </row>
    <row r="926" s="14" customFormat="1">
      <c r="A926" s="14"/>
      <c r="B926" s="206"/>
      <c r="C926" s="14"/>
      <c r="D926" s="193" t="s">
        <v>170</v>
      </c>
      <c r="E926" s="207" t="s">
        <v>1</v>
      </c>
      <c r="F926" s="208" t="s">
        <v>81</v>
      </c>
      <c r="G926" s="14"/>
      <c r="H926" s="209">
        <v>1</v>
      </c>
      <c r="I926" s="210"/>
      <c r="J926" s="14"/>
      <c r="K926" s="14"/>
      <c r="L926" s="206"/>
      <c r="M926" s="211"/>
      <c r="N926" s="212"/>
      <c r="O926" s="212"/>
      <c r="P926" s="212"/>
      <c r="Q926" s="212"/>
      <c r="R926" s="212"/>
      <c r="S926" s="212"/>
      <c r="T926" s="213"/>
      <c r="U926" s="14"/>
      <c r="V926" s="14"/>
      <c r="W926" s="14"/>
      <c r="X926" s="14"/>
      <c r="Y926" s="14"/>
      <c r="Z926" s="14"/>
      <c r="AA926" s="14"/>
      <c r="AB926" s="14"/>
      <c r="AC926" s="14"/>
      <c r="AD926" s="14"/>
      <c r="AE926" s="14"/>
      <c r="AT926" s="207" t="s">
        <v>170</v>
      </c>
      <c r="AU926" s="207" t="s">
        <v>83</v>
      </c>
      <c r="AV926" s="14" t="s">
        <v>83</v>
      </c>
      <c r="AW926" s="14" t="s">
        <v>32</v>
      </c>
      <c r="AX926" s="14" t="s">
        <v>81</v>
      </c>
      <c r="AY926" s="207" t="s">
        <v>157</v>
      </c>
    </row>
    <row r="927" s="2" customFormat="1" ht="24.15" customHeight="1">
      <c r="A927" s="38"/>
      <c r="B927" s="179"/>
      <c r="C927" s="180" t="s">
        <v>1170</v>
      </c>
      <c r="D927" s="180" t="s">
        <v>159</v>
      </c>
      <c r="E927" s="181" t="s">
        <v>1171</v>
      </c>
      <c r="F927" s="182" t="s">
        <v>1172</v>
      </c>
      <c r="G927" s="183" t="s">
        <v>609</v>
      </c>
      <c r="H927" s="184">
        <v>1</v>
      </c>
      <c r="I927" s="185"/>
      <c r="J927" s="186">
        <f>ROUND(I927*H927,2)</f>
        <v>0</v>
      </c>
      <c r="K927" s="182" t="s">
        <v>1</v>
      </c>
      <c r="L927" s="39"/>
      <c r="M927" s="187" t="s">
        <v>1</v>
      </c>
      <c r="N927" s="188" t="s">
        <v>40</v>
      </c>
      <c r="O927" s="77"/>
      <c r="P927" s="189">
        <f>O927*H927</f>
        <v>0</v>
      </c>
      <c r="Q927" s="189">
        <v>0</v>
      </c>
      <c r="R927" s="189">
        <f>Q927*H927</f>
        <v>0</v>
      </c>
      <c r="S927" s="189">
        <v>0</v>
      </c>
      <c r="T927" s="190">
        <f>S927*H927</f>
        <v>0</v>
      </c>
      <c r="U927" s="38"/>
      <c r="V927" s="38"/>
      <c r="W927" s="38"/>
      <c r="X927" s="38"/>
      <c r="Y927" s="38"/>
      <c r="Z927" s="38"/>
      <c r="AA927" s="38"/>
      <c r="AB927" s="38"/>
      <c r="AC927" s="38"/>
      <c r="AD927" s="38"/>
      <c r="AE927" s="38"/>
      <c r="AR927" s="191" t="s">
        <v>275</v>
      </c>
      <c r="AT927" s="191" t="s">
        <v>159</v>
      </c>
      <c r="AU927" s="191" t="s">
        <v>83</v>
      </c>
      <c r="AY927" s="19" t="s">
        <v>157</v>
      </c>
      <c r="BE927" s="192">
        <f>IF(N927="základní",J927,0)</f>
        <v>0</v>
      </c>
      <c r="BF927" s="192">
        <f>IF(N927="snížená",J927,0)</f>
        <v>0</v>
      </c>
      <c r="BG927" s="192">
        <f>IF(N927="zákl. přenesená",J927,0)</f>
        <v>0</v>
      </c>
      <c r="BH927" s="192">
        <f>IF(N927="sníž. přenesená",J927,0)</f>
        <v>0</v>
      </c>
      <c r="BI927" s="192">
        <f>IF(N927="nulová",J927,0)</f>
        <v>0</v>
      </c>
      <c r="BJ927" s="19" t="s">
        <v>81</v>
      </c>
      <c r="BK927" s="192">
        <f>ROUND(I927*H927,2)</f>
        <v>0</v>
      </c>
      <c r="BL927" s="19" t="s">
        <v>275</v>
      </c>
      <c r="BM927" s="191" t="s">
        <v>1173</v>
      </c>
    </row>
    <row r="928" s="2" customFormat="1">
      <c r="A928" s="38"/>
      <c r="B928" s="39"/>
      <c r="C928" s="38"/>
      <c r="D928" s="193" t="s">
        <v>166</v>
      </c>
      <c r="E928" s="38"/>
      <c r="F928" s="194" t="s">
        <v>1174</v>
      </c>
      <c r="G928" s="38"/>
      <c r="H928" s="38"/>
      <c r="I928" s="195"/>
      <c r="J928" s="38"/>
      <c r="K928" s="38"/>
      <c r="L928" s="39"/>
      <c r="M928" s="196"/>
      <c r="N928" s="197"/>
      <c r="O928" s="77"/>
      <c r="P928" s="77"/>
      <c r="Q928" s="77"/>
      <c r="R928" s="77"/>
      <c r="S928" s="77"/>
      <c r="T928" s="78"/>
      <c r="U928" s="38"/>
      <c r="V928" s="38"/>
      <c r="W928" s="38"/>
      <c r="X928" s="38"/>
      <c r="Y928" s="38"/>
      <c r="Z928" s="38"/>
      <c r="AA928" s="38"/>
      <c r="AB928" s="38"/>
      <c r="AC928" s="38"/>
      <c r="AD928" s="38"/>
      <c r="AE928" s="38"/>
      <c r="AT928" s="19" t="s">
        <v>166</v>
      </c>
      <c r="AU928" s="19" t="s">
        <v>83</v>
      </c>
    </row>
    <row r="929" s="2" customFormat="1">
      <c r="A929" s="38"/>
      <c r="B929" s="39"/>
      <c r="C929" s="38"/>
      <c r="D929" s="193" t="s">
        <v>168</v>
      </c>
      <c r="E929" s="38"/>
      <c r="F929" s="198" t="s">
        <v>169</v>
      </c>
      <c r="G929" s="38"/>
      <c r="H929" s="38"/>
      <c r="I929" s="195"/>
      <c r="J929" s="38"/>
      <c r="K929" s="38"/>
      <c r="L929" s="39"/>
      <c r="M929" s="196"/>
      <c r="N929" s="197"/>
      <c r="O929" s="77"/>
      <c r="P929" s="77"/>
      <c r="Q929" s="77"/>
      <c r="R929" s="77"/>
      <c r="S929" s="77"/>
      <c r="T929" s="78"/>
      <c r="U929" s="38"/>
      <c r="V929" s="38"/>
      <c r="W929" s="38"/>
      <c r="X929" s="38"/>
      <c r="Y929" s="38"/>
      <c r="Z929" s="38"/>
      <c r="AA929" s="38"/>
      <c r="AB929" s="38"/>
      <c r="AC929" s="38"/>
      <c r="AD929" s="38"/>
      <c r="AE929" s="38"/>
      <c r="AT929" s="19" t="s">
        <v>168</v>
      </c>
      <c r="AU929" s="19" t="s">
        <v>83</v>
      </c>
    </row>
    <row r="930" s="14" customFormat="1">
      <c r="A930" s="14"/>
      <c r="B930" s="206"/>
      <c r="C930" s="14"/>
      <c r="D930" s="193" t="s">
        <v>170</v>
      </c>
      <c r="E930" s="207" t="s">
        <v>1</v>
      </c>
      <c r="F930" s="208" t="s">
        <v>81</v>
      </c>
      <c r="G930" s="14"/>
      <c r="H930" s="209">
        <v>1</v>
      </c>
      <c r="I930" s="210"/>
      <c r="J930" s="14"/>
      <c r="K930" s="14"/>
      <c r="L930" s="206"/>
      <c r="M930" s="211"/>
      <c r="N930" s="212"/>
      <c r="O930" s="212"/>
      <c r="P930" s="212"/>
      <c r="Q930" s="212"/>
      <c r="R930" s="212"/>
      <c r="S930" s="212"/>
      <c r="T930" s="213"/>
      <c r="U930" s="14"/>
      <c r="V930" s="14"/>
      <c r="W930" s="14"/>
      <c r="X930" s="14"/>
      <c r="Y930" s="14"/>
      <c r="Z930" s="14"/>
      <c r="AA930" s="14"/>
      <c r="AB930" s="14"/>
      <c r="AC930" s="14"/>
      <c r="AD930" s="14"/>
      <c r="AE930" s="14"/>
      <c r="AT930" s="207" t="s">
        <v>170</v>
      </c>
      <c r="AU930" s="207" t="s">
        <v>83</v>
      </c>
      <c r="AV930" s="14" t="s">
        <v>83</v>
      </c>
      <c r="AW930" s="14" t="s">
        <v>32</v>
      </c>
      <c r="AX930" s="14" t="s">
        <v>81</v>
      </c>
      <c r="AY930" s="207" t="s">
        <v>157</v>
      </c>
    </row>
    <row r="931" s="12" customFormat="1" ht="22.8" customHeight="1">
      <c r="A931" s="12"/>
      <c r="B931" s="166"/>
      <c r="C931" s="12"/>
      <c r="D931" s="167" t="s">
        <v>74</v>
      </c>
      <c r="E931" s="177" t="s">
        <v>1175</v>
      </c>
      <c r="F931" s="177" t="s">
        <v>1176</v>
      </c>
      <c r="G931" s="12"/>
      <c r="H931" s="12"/>
      <c r="I931" s="169"/>
      <c r="J931" s="178">
        <f>BK931</f>
        <v>0</v>
      </c>
      <c r="K931" s="12"/>
      <c r="L931" s="166"/>
      <c r="M931" s="171"/>
      <c r="N931" s="172"/>
      <c r="O931" s="172"/>
      <c r="P931" s="173">
        <f>SUM(P932:P1010)</f>
        <v>0</v>
      </c>
      <c r="Q931" s="172"/>
      <c r="R931" s="173">
        <f>SUM(R932:R1010)</f>
        <v>2.5773410999999999</v>
      </c>
      <c r="S931" s="172"/>
      <c r="T931" s="174">
        <f>SUM(T932:T1010)</f>
        <v>1.467068</v>
      </c>
      <c r="U931" s="12"/>
      <c r="V931" s="12"/>
      <c r="W931" s="12"/>
      <c r="X931" s="12"/>
      <c r="Y931" s="12"/>
      <c r="Z931" s="12"/>
      <c r="AA931" s="12"/>
      <c r="AB931" s="12"/>
      <c r="AC931" s="12"/>
      <c r="AD931" s="12"/>
      <c r="AE931" s="12"/>
      <c r="AR931" s="167" t="s">
        <v>83</v>
      </c>
      <c r="AT931" s="175" t="s">
        <v>74</v>
      </c>
      <c r="AU931" s="175" t="s">
        <v>81</v>
      </c>
      <c r="AY931" s="167" t="s">
        <v>157</v>
      </c>
      <c r="BK931" s="176">
        <f>SUM(BK932:BK1010)</f>
        <v>0</v>
      </c>
    </row>
    <row r="932" s="2" customFormat="1" ht="14.4" customHeight="1">
      <c r="A932" s="38"/>
      <c r="B932" s="179"/>
      <c r="C932" s="180" t="s">
        <v>1177</v>
      </c>
      <c r="D932" s="180" t="s">
        <v>159</v>
      </c>
      <c r="E932" s="181" t="s">
        <v>1178</v>
      </c>
      <c r="F932" s="182" t="s">
        <v>1179</v>
      </c>
      <c r="G932" s="183" t="s">
        <v>162</v>
      </c>
      <c r="H932" s="184">
        <v>41.560000000000002</v>
      </c>
      <c r="I932" s="185"/>
      <c r="J932" s="186">
        <f>ROUND(I932*H932,2)</f>
        <v>0</v>
      </c>
      <c r="K932" s="182" t="s">
        <v>163</v>
      </c>
      <c r="L932" s="39"/>
      <c r="M932" s="187" t="s">
        <v>1</v>
      </c>
      <c r="N932" s="188" t="s">
        <v>40</v>
      </c>
      <c r="O932" s="77"/>
      <c r="P932" s="189">
        <f>O932*H932</f>
        <v>0</v>
      </c>
      <c r="Q932" s="189">
        <v>0</v>
      </c>
      <c r="R932" s="189">
        <f>Q932*H932</f>
        <v>0</v>
      </c>
      <c r="S932" s="189">
        <v>0.035299999999999998</v>
      </c>
      <c r="T932" s="190">
        <f>S932*H932</f>
        <v>1.467068</v>
      </c>
      <c r="U932" s="38"/>
      <c r="V932" s="38"/>
      <c r="W932" s="38"/>
      <c r="X932" s="38"/>
      <c r="Y932" s="38"/>
      <c r="Z932" s="38"/>
      <c r="AA932" s="38"/>
      <c r="AB932" s="38"/>
      <c r="AC932" s="38"/>
      <c r="AD932" s="38"/>
      <c r="AE932" s="38"/>
      <c r="AR932" s="191" t="s">
        <v>275</v>
      </c>
      <c r="AT932" s="191" t="s">
        <v>159</v>
      </c>
      <c r="AU932" s="191" t="s">
        <v>83</v>
      </c>
      <c r="AY932" s="19" t="s">
        <v>157</v>
      </c>
      <c r="BE932" s="192">
        <f>IF(N932="základní",J932,0)</f>
        <v>0</v>
      </c>
      <c r="BF932" s="192">
        <f>IF(N932="snížená",J932,0)</f>
        <v>0</v>
      </c>
      <c r="BG932" s="192">
        <f>IF(N932="zákl. přenesená",J932,0)</f>
        <v>0</v>
      </c>
      <c r="BH932" s="192">
        <f>IF(N932="sníž. přenesená",J932,0)</f>
        <v>0</v>
      </c>
      <c r="BI932" s="192">
        <f>IF(N932="nulová",J932,0)</f>
        <v>0</v>
      </c>
      <c r="BJ932" s="19" t="s">
        <v>81</v>
      </c>
      <c r="BK932" s="192">
        <f>ROUND(I932*H932,2)</f>
        <v>0</v>
      </c>
      <c r="BL932" s="19" t="s">
        <v>275</v>
      </c>
      <c r="BM932" s="191" t="s">
        <v>1180</v>
      </c>
    </row>
    <row r="933" s="2" customFormat="1">
      <c r="A933" s="38"/>
      <c r="B933" s="39"/>
      <c r="C933" s="38"/>
      <c r="D933" s="193" t="s">
        <v>166</v>
      </c>
      <c r="E933" s="38"/>
      <c r="F933" s="194" t="s">
        <v>1179</v>
      </c>
      <c r="G933" s="38"/>
      <c r="H933" s="38"/>
      <c r="I933" s="195"/>
      <c r="J933" s="38"/>
      <c r="K933" s="38"/>
      <c r="L933" s="39"/>
      <c r="M933" s="196"/>
      <c r="N933" s="197"/>
      <c r="O933" s="77"/>
      <c r="P933" s="77"/>
      <c r="Q933" s="77"/>
      <c r="R933" s="77"/>
      <c r="S933" s="77"/>
      <c r="T933" s="78"/>
      <c r="U933" s="38"/>
      <c r="V933" s="38"/>
      <c r="W933" s="38"/>
      <c r="X933" s="38"/>
      <c r="Y933" s="38"/>
      <c r="Z933" s="38"/>
      <c r="AA933" s="38"/>
      <c r="AB933" s="38"/>
      <c r="AC933" s="38"/>
      <c r="AD933" s="38"/>
      <c r="AE933" s="38"/>
      <c r="AT933" s="19" t="s">
        <v>166</v>
      </c>
      <c r="AU933" s="19" t="s">
        <v>83</v>
      </c>
    </row>
    <row r="934" s="2" customFormat="1">
      <c r="A934" s="38"/>
      <c r="B934" s="39"/>
      <c r="C934" s="38"/>
      <c r="D934" s="193" t="s">
        <v>168</v>
      </c>
      <c r="E934" s="38"/>
      <c r="F934" s="198" t="s">
        <v>169</v>
      </c>
      <c r="G934" s="38"/>
      <c r="H934" s="38"/>
      <c r="I934" s="195"/>
      <c r="J934" s="38"/>
      <c r="K934" s="38"/>
      <c r="L934" s="39"/>
      <c r="M934" s="196"/>
      <c r="N934" s="197"/>
      <c r="O934" s="77"/>
      <c r="P934" s="77"/>
      <c r="Q934" s="77"/>
      <c r="R934" s="77"/>
      <c r="S934" s="77"/>
      <c r="T934" s="78"/>
      <c r="U934" s="38"/>
      <c r="V934" s="38"/>
      <c r="W934" s="38"/>
      <c r="X934" s="38"/>
      <c r="Y934" s="38"/>
      <c r="Z934" s="38"/>
      <c r="AA934" s="38"/>
      <c r="AB934" s="38"/>
      <c r="AC934" s="38"/>
      <c r="AD934" s="38"/>
      <c r="AE934" s="38"/>
      <c r="AT934" s="19" t="s">
        <v>168</v>
      </c>
      <c r="AU934" s="19" t="s">
        <v>83</v>
      </c>
    </row>
    <row r="935" s="14" customFormat="1">
      <c r="A935" s="14"/>
      <c r="B935" s="206"/>
      <c r="C935" s="14"/>
      <c r="D935" s="193" t="s">
        <v>170</v>
      </c>
      <c r="E935" s="207" t="s">
        <v>1</v>
      </c>
      <c r="F935" s="208" t="s">
        <v>1181</v>
      </c>
      <c r="G935" s="14"/>
      <c r="H935" s="209">
        <v>2.7000000000000002</v>
      </c>
      <c r="I935" s="210"/>
      <c r="J935" s="14"/>
      <c r="K935" s="14"/>
      <c r="L935" s="206"/>
      <c r="M935" s="211"/>
      <c r="N935" s="212"/>
      <c r="O935" s="212"/>
      <c r="P935" s="212"/>
      <c r="Q935" s="212"/>
      <c r="R935" s="212"/>
      <c r="S935" s="212"/>
      <c r="T935" s="213"/>
      <c r="U935" s="14"/>
      <c r="V935" s="14"/>
      <c r="W935" s="14"/>
      <c r="X935" s="14"/>
      <c r="Y935" s="14"/>
      <c r="Z935" s="14"/>
      <c r="AA935" s="14"/>
      <c r="AB935" s="14"/>
      <c r="AC935" s="14"/>
      <c r="AD935" s="14"/>
      <c r="AE935" s="14"/>
      <c r="AT935" s="207" t="s">
        <v>170</v>
      </c>
      <c r="AU935" s="207" t="s">
        <v>83</v>
      </c>
      <c r="AV935" s="14" t="s">
        <v>83</v>
      </c>
      <c r="AW935" s="14" t="s">
        <v>32</v>
      </c>
      <c r="AX935" s="14" t="s">
        <v>75</v>
      </c>
      <c r="AY935" s="207" t="s">
        <v>157</v>
      </c>
    </row>
    <row r="936" s="14" customFormat="1">
      <c r="A936" s="14"/>
      <c r="B936" s="206"/>
      <c r="C936" s="14"/>
      <c r="D936" s="193" t="s">
        <v>170</v>
      </c>
      <c r="E936" s="207" t="s">
        <v>1</v>
      </c>
      <c r="F936" s="208" t="s">
        <v>1182</v>
      </c>
      <c r="G936" s="14"/>
      <c r="H936" s="209">
        <v>2.7000000000000002</v>
      </c>
      <c r="I936" s="210"/>
      <c r="J936" s="14"/>
      <c r="K936" s="14"/>
      <c r="L936" s="206"/>
      <c r="M936" s="211"/>
      <c r="N936" s="212"/>
      <c r="O936" s="212"/>
      <c r="P936" s="212"/>
      <c r="Q936" s="212"/>
      <c r="R936" s="212"/>
      <c r="S936" s="212"/>
      <c r="T936" s="213"/>
      <c r="U936" s="14"/>
      <c r="V936" s="14"/>
      <c r="W936" s="14"/>
      <c r="X936" s="14"/>
      <c r="Y936" s="14"/>
      <c r="Z936" s="14"/>
      <c r="AA936" s="14"/>
      <c r="AB936" s="14"/>
      <c r="AC936" s="14"/>
      <c r="AD936" s="14"/>
      <c r="AE936" s="14"/>
      <c r="AT936" s="207" t="s">
        <v>170</v>
      </c>
      <c r="AU936" s="207" t="s">
        <v>83</v>
      </c>
      <c r="AV936" s="14" t="s">
        <v>83</v>
      </c>
      <c r="AW936" s="14" t="s">
        <v>32</v>
      </c>
      <c r="AX936" s="14" t="s">
        <v>75</v>
      </c>
      <c r="AY936" s="207" t="s">
        <v>157</v>
      </c>
    </row>
    <row r="937" s="14" customFormat="1">
      <c r="A937" s="14"/>
      <c r="B937" s="206"/>
      <c r="C937" s="14"/>
      <c r="D937" s="193" t="s">
        <v>170</v>
      </c>
      <c r="E937" s="207" t="s">
        <v>1</v>
      </c>
      <c r="F937" s="208" t="s">
        <v>1183</v>
      </c>
      <c r="G937" s="14"/>
      <c r="H937" s="209">
        <v>4.7400000000000002</v>
      </c>
      <c r="I937" s="210"/>
      <c r="J937" s="14"/>
      <c r="K937" s="14"/>
      <c r="L937" s="206"/>
      <c r="M937" s="211"/>
      <c r="N937" s="212"/>
      <c r="O937" s="212"/>
      <c r="P937" s="212"/>
      <c r="Q937" s="212"/>
      <c r="R937" s="212"/>
      <c r="S937" s="212"/>
      <c r="T937" s="213"/>
      <c r="U937" s="14"/>
      <c r="V937" s="14"/>
      <c r="W937" s="14"/>
      <c r="X937" s="14"/>
      <c r="Y937" s="14"/>
      <c r="Z937" s="14"/>
      <c r="AA937" s="14"/>
      <c r="AB937" s="14"/>
      <c r="AC937" s="14"/>
      <c r="AD937" s="14"/>
      <c r="AE937" s="14"/>
      <c r="AT937" s="207" t="s">
        <v>170</v>
      </c>
      <c r="AU937" s="207" t="s">
        <v>83</v>
      </c>
      <c r="AV937" s="14" t="s">
        <v>83</v>
      </c>
      <c r="AW937" s="14" t="s">
        <v>32</v>
      </c>
      <c r="AX937" s="14" t="s">
        <v>75</v>
      </c>
      <c r="AY937" s="207" t="s">
        <v>157</v>
      </c>
    </row>
    <row r="938" s="14" customFormat="1">
      <c r="A938" s="14"/>
      <c r="B938" s="206"/>
      <c r="C938" s="14"/>
      <c r="D938" s="193" t="s">
        <v>170</v>
      </c>
      <c r="E938" s="207" t="s">
        <v>1</v>
      </c>
      <c r="F938" s="208" t="s">
        <v>1184</v>
      </c>
      <c r="G938" s="14"/>
      <c r="H938" s="209">
        <v>5.0800000000000001</v>
      </c>
      <c r="I938" s="210"/>
      <c r="J938" s="14"/>
      <c r="K938" s="14"/>
      <c r="L938" s="206"/>
      <c r="M938" s="211"/>
      <c r="N938" s="212"/>
      <c r="O938" s="212"/>
      <c r="P938" s="212"/>
      <c r="Q938" s="212"/>
      <c r="R938" s="212"/>
      <c r="S938" s="212"/>
      <c r="T938" s="213"/>
      <c r="U938" s="14"/>
      <c r="V938" s="14"/>
      <c r="W938" s="14"/>
      <c r="X938" s="14"/>
      <c r="Y938" s="14"/>
      <c r="Z938" s="14"/>
      <c r="AA938" s="14"/>
      <c r="AB938" s="14"/>
      <c r="AC938" s="14"/>
      <c r="AD938" s="14"/>
      <c r="AE938" s="14"/>
      <c r="AT938" s="207" t="s">
        <v>170</v>
      </c>
      <c r="AU938" s="207" t="s">
        <v>83</v>
      </c>
      <c r="AV938" s="14" t="s">
        <v>83</v>
      </c>
      <c r="AW938" s="14" t="s">
        <v>32</v>
      </c>
      <c r="AX938" s="14" t="s">
        <v>75</v>
      </c>
      <c r="AY938" s="207" t="s">
        <v>157</v>
      </c>
    </row>
    <row r="939" s="14" customFormat="1">
      <c r="A939" s="14"/>
      <c r="B939" s="206"/>
      <c r="C939" s="14"/>
      <c r="D939" s="193" t="s">
        <v>170</v>
      </c>
      <c r="E939" s="207" t="s">
        <v>1</v>
      </c>
      <c r="F939" s="208" t="s">
        <v>1185</v>
      </c>
      <c r="G939" s="14"/>
      <c r="H939" s="209">
        <v>4.6600000000000001</v>
      </c>
      <c r="I939" s="210"/>
      <c r="J939" s="14"/>
      <c r="K939" s="14"/>
      <c r="L939" s="206"/>
      <c r="M939" s="211"/>
      <c r="N939" s="212"/>
      <c r="O939" s="212"/>
      <c r="P939" s="212"/>
      <c r="Q939" s="212"/>
      <c r="R939" s="212"/>
      <c r="S939" s="212"/>
      <c r="T939" s="213"/>
      <c r="U939" s="14"/>
      <c r="V939" s="14"/>
      <c r="W939" s="14"/>
      <c r="X939" s="14"/>
      <c r="Y939" s="14"/>
      <c r="Z939" s="14"/>
      <c r="AA939" s="14"/>
      <c r="AB939" s="14"/>
      <c r="AC939" s="14"/>
      <c r="AD939" s="14"/>
      <c r="AE939" s="14"/>
      <c r="AT939" s="207" t="s">
        <v>170</v>
      </c>
      <c r="AU939" s="207" t="s">
        <v>83</v>
      </c>
      <c r="AV939" s="14" t="s">
        <v>83</v>
      </c>
      <c r="AW939" s="14" t="s">
        <v>32</v>
      </c>
      <c r="AX939" s="14" t="s">
        <v>75</v>
      </c>
      <c r="AY939" s="207" t="s">
        <v>157</v>
      </c>
    </row>
    <row r="940" s="14" customFormat="1">
      <c r="A940" s="14"/>
      <c r="B940" s="206"/>
      <c r="C940" s="14"/>
      <c r="D940" s="193" t="s">
        <v>170</v>
      </c>
      <c r="E940" s="207" t="s">
        <v>1</v>
      </c>
      <c r="F940" s="208" t="s">
        <v>1186</v>
      </c>
      <c r="G940" s="14"/>
      <c r="H940" s="209">
        <v>7.2800000000000002</v>
      </c>
      <c r="I940" s="210"/>
      <c r="J940" s="14"/>
      <c r="K940" s="14"/>
      <c r="L940" s="206"/>
      <c r="M940" s="211"/>
      <c r="N940" s="212"/>
      <c r="O940" s="212"/>
      <c r="P940" s="212"/>
      <c r="Q940" s="212"/>
      <c r="R940" s="212"/>
      <c r="S940" s="212"/>
      <c r="T940" s="213"/>
      <c r="U940" s="14"/>
      <c r="V940" s="14"/>
      <c r="W940" s="14"/>
      <c r="X940" s="14"/>
      <c r="Y940" s="14"/>
      <c r="Z940" s="14"/>
      <c r="AA940" s="14"/>
      <c r="AB940" s="14"/>
      <c r="AC940" s="14"/>
      <c r="AD940" s="14"/>
      <c r="AE940" s="14"/>
      <c r="AT940" s="207" t="s">
        <v>170</v>
      </c>
      <c r="AU940" s="207" t="s">
        <v>83</v>
      </c>
      <c r="AV940" s="14" t="s">
        <v>83</v>
      </c>
      <c r="AW940" s="14" t="s">
        <v>32</v>
      </c>
      <c r="AX940" s="14" t="s">
        <v>75</v>
      </c>
      <c r="AY940" s="207" t="s">
        <v>157</v>
      </c>
    </row>
    <row r="941" s="14" customFormat="1">
      <c r="A941" s="14"/>
      <c r="B941" s="206"/>
      <c r="C941" s="14"/>
      <c r="D941" s="193" t="s">
        <v>170</v>
      </c>
      <c r="E941" s="207" t="s">
        <v>1</v>
      </c>
      <c r="F941" s="208" t="s">
        <v>1187</v>
      </c>
      <c r="G941" s="14"/>
      <c r="H941" s="209">
        <v>14.4</v>
      </c>
      <c r="I941" s="210"/>
      <c r="J941" s="14"/>
      <c r="K941" s="14"/>
      <c r="L941" s="206"/>
      <c r="M941" s="211"/>
      <c r="N941" s="212"/>
      <c r="O941" s="212"/>
      <c r="P941" s="212"/>
      <c r="Q941" s="212"/>
      <c r="R941" s="212"/>
      <c r="S941" s="212"/>
      <c r="T941" s="213"/>
      <c r="U941" s="14"/>
      <c r="V941" s="14"/>
      <c r="W941" s="14"/>
      <c r="X941" s="14"/>
      <c r="Y941" s="14"/>
      <c r="Z941" s="14"/>
      <c r="AA941" s="14"/>
      <c r="AB941" s="14"/>
      <c r="AC941" s="14"/>
      <c r="AD941" s="14"/>
      <c r="AE941" s="14"/>
      <c r="AT941" s="207" t="s">
        <v>170</v>
      </c>
      <c r="AU941" s="207" t="s">
        <v>83</v>
      </c>
      <c r="AV941" s="14" t="s">
        <v>83</v>
      </c>
      <c r="AW941" s="14" t="s">
        <v>32</v>
      </c>
      <c r="AX941" s="14" t="s">
        <v>75</v>
      </c>
      <c r="AY941" s="207" t="s">
        <v>157</v>
      </c>
    </row>
    <row r="942" s="15" customFormat="1">
      <c r="A942" s="15"/>
      <c r="B942" s="224"/>
      <c r="C942" s="15"/>
      <c r="D942" s="193" t="s">
        <v>170</v>
      </c>
      <c r="E942" s="225" t="s">
        <v>1</v>
      </c>
      <c r="F942" s="226" t="s">
        <v>227</v>
      </c>
      <c r="G942" s="15"/>
      <c r="H942" s="227">
        <v>41.560000000000002</v>
      </c>
      <c r="I942" s="228"/>
      <c r="J942" s="15"/>
      <c r="K942" s="15"/>
      <c r="L942" s="224"/>
      <c r="M942" s="229"/>
      <c r="N942" s="230"/>
      <c r="O942" s="230"/>
      <c r="P942" s="230"/>
      <c r="Q942" s="230"/>
      <c r="R942" s="230"/>
      <c r="S942" s="230"/>
      <c r="T942" s="231"/>
      <c r="U942" s="15"/>
      <c r="V942" s="15"/>
      <c r="W942" s="15"/>
      <c r="X942" s="15"/>
      <c r="Y942" s="15"/>
      <c r="Z942" s="15"/>
      <c r="AA942" s="15"/>
      <c r="AB942" s="15"/>
      <c r="AC942" s="15"/>
      <c r="AD942" s="15"/>
      <c r="AE942" s="15"/>
      <c r="AT942" s="225" t="s">
        <v>170</v>
      </c>
      <c r="AU942" s="225" t="s">
        <v>83</v>
      </c>
      <c r="AV942" s="15" t="s">
        <v>164</v>
      </c>
      <c r="AW942" s="15" t="s">
        <v>32</v>
      </c>
      <c r="AX942" s="15" t="s">
        <v>81</v>
      </c>
      <c r="AY942" s="225" t="s">
        <v>157</v>
      </c>
    </row>
    <row r="943" s="2" customFormat="1" ht="14.4" customHeight="1">
      <c r="A943" s="38"/>
      <c r="B943" s="179"/>
      <c r="C943" s="180" t="s">
        <v>1188</v>
      </c>
      <c r="D943" s="180" t="s">
        <v>159</v>
      </c>
      <c r="E943" s="181" t="s">
        <v>1189</v>
      </c>
      <c r="F943" s="182" t="s">
        <v>1190</v>
      </c>
      <c r="G943" s="183" t="s">
        <v>261</v>
      </c>
      <c r="H943" s="184">
        <v>10</v>
      </c>
      <c r="I943" s="185"/>
      <c r="J943" s="186">
        <f>ROUND(I943*H943,2)</f>
        <v>0</v>
      </c>
      <c r="K943" s="182" t="s">
        <v>1</v>
      </c>
      <c r="L943" s="39"/>
      <c r="M943" s="187" t="s">
        <v>1</v>
      </c>
      <c r="N943" s="188" t="s">
        <v>40</v>
      </c>
      <c r="O943" s="77"/>
      <c r="P943" s="189">
        <f>O943*H943</f>
        <v>0</v>
      </c>
      <c r="Q943" s="189">
        <v>0</v>
      </c>
      <c r="R943" s="189">
        <f>Q943*H943</f>
        <v>0</v>
      </c>
      <c r="S943" s="189">
        <v>0</v>
      </c>
      <c r="T943" s="190">
        <f>S943*H943</f>
        <v>0</v>
      </c>
      <c r="U943" s="38"/>
      <c r="V943" s="38"/>
      <c r="W943" s="38"/>
      <c r="X943" s="38"/>
      <c r="Y943" s="38"/>
      <c r="Z943" s="38"/>
      <c r="AA943" s="38"/>
      <c r="AB943" s="38"/>
      <c r="AC943" s="38"/>
      <c r="AD943" s="38"/>
      <c r="AE943" s="38"/>
      <c r="AR943" s="191" t="s">
        <v>275</v>
      </c>
      <c r="AT943" s="191" t="s">
        <v>159</v>
      </c>
      <c r="AU943" s="191" t="s">
        <v>83</v>
      </c>
      <c r="AY943" s="19" t="s">
        <v>157</v>
      </c>
      <c r="BE943" s="192">
        <f>IF(N943="základní",J943,0)</f>
        <v>0</v>
      </c>
      <c r="BF943" s="192">
        <f>IF(N943="snížená",J943,0)</f>
        <v>0</v>
      </c>
      <c r="BG943" s="192">
        <f>IF(N943="zákl. přenesená",J943,0)</f>
        <v>0</v>
      </c>
      <c r="BH943" s="192">
        <f>IF(N943="sníž. přenesená",J943,0)</f>
        <v>0</v>
      </c>
      <c r="BI943" s="192">
        <f>IF(N943="nulová",J943,0)</f>
        <v>0</v>
      </c>
      <c r="BJ943" s="19" t="s">
        <v>81</v>
      </c>
      <c r="BK943" s="192">
        <f>ROUND(I943*H943,2)</f>
        <v>0</v>
      </c>
      <c r="BL943" s="19" t="s">
        <v>275</v>
      </c>
      <c r="BM943" s="191" t="s">
        <v>1191</v>
      </c>
    </row>
    <row r="944" s="2" customFormat="1">
      <c r="A944" s="38"/>
      <c r="B944" s="39"/>
      <c r="C944" s="38"/>
      <c r="D944" s="193" t="s">
        <v>166</v>
      </c>
      <c r="E944" s="38"/>
      <c r="F944" s="194" t="s">
        <v>1190</v>
      </c>
      <c r="G944" s="38"/>
      <c r="H944" s="38"/>
      <c r="I944" s="195"/>
      <c r="J944" s="38"/>
      <c r="K944" s="38"/>
      <c r="L944" s="39"/>
      <c r="M944" s="196"/>
      <c r="N944" s="197"/>
      <c r="O944" s="77"/>
      <c r="P944" s="77"/>
      <c r="Q944" s="77"/>
      <c r="R944" s="77"/>
      <c r="S944" s="77"/>
      <c r="T944" s="78"/>
      <c r="U944" s="38"/>
      <c r="V944" s="38"/>
      <c r="W944" s="38"/>
      <c r="X944" s="38"/>
      <c r="Y944" s="38"/>
      <c r="Z944" s="38"/>
      <c r="AA944" s="38"/>
      <c r="AB944" s="38"/>
      <c r="AC944" s="38"/>
      <c r="AD944" s="38"/>
      <c r="AE944" s="38"/>
      <c r="AT944" s="19" t="s">
        <v>166</v>
      </c>
      <c r="AU944" s="19" t="s">
        <v>83</v>
      </c>
    </row>
    <row r="945" s="2" customFormat="1">
      <c r="A945" s="38"/>
      <c r="B945" s="39"/>
      <c r="C945" s="38"/>
      <c r="D945" s="193" t="s">
        <v>168</v>
      </c>
      <c r="E945" s="38"/>
      <c r="F945" s="198" t="s">
        <v>169</v>
      </c>
      <c r="G945" s="38"/>
      <c r="H945" s="38"/>
      <c r="I945" s="195"/>
      <c r="J945" s="38"/>
      <c r="K945" s="38"/>
      <c r="L945" s="39"/>
      <c r="M945" s="196"/>
      <c r="N945" s="197"/>
      <c r="O945" s="77"/>
      <c r="P945" s="77"/>
      <c r="Q945" s="77"/>
      <c r="R945" s="77"/>
      <c r="S945" s="77"/>
      <c r="T945" s="78"/>
      <c r="U945" s="38"/>
      <c r="V945" s="38"/>
      <c r="W945" s="38"/>
      <c r="X945" s="38"/>
      <c r="Y945" s="38"/>
      <c r="Z945" s="38"/>
      <c r="AA945" s="38"/>
      <c r="AB945" s="38"/>
      <c r="AC945" s="38"/>
      <c r="AD945" s="38"/>
      <c r="AE945" s="38"/>
      <c r="AT945" s="19" t="s">
        <v>168</v>
      </c>
      <c r="AU945" s="19" t="s">
        <v>83</v>
      </c>
    </row>
    <row r="946" s="14" customFormat="1">
      <c r="A946" s="14"/>
      <c r="B946" s="206"/>
      <c r="C946" s="14"/>
      <c r="D946" s="193" t="s">
        <v>170</v>
      </c>
      <c r="E946" s="207" t="s">
        <v>1</v>
      </c>
      <c r="F946" s="208" t="s">
        <v>234</v>
      </c>
      <c r="G946" s="14"/>
      <c r="H946" s="209">
        <v>10</v>
      </c>
      <c r="I946" s="210"/>
      <c r="J946" s="14"/>
      <c r="K946" s="14"/>
      <c r="L946" s="206"/>
      <c r="M946" s="211"/>
      <c r="N946" s="212"/>
      <c r="O946" s="212"/>
      <c r="P946" s="212"/>
      <c r="Q946" s="212"/>
      <c r="R946" s="212"/>
      <c r="S946" s="212"/>
      <c r="T946" s="213"/>
      <c r="U946" s="14"/>
      <c r="V946" s="14"/>
      <c r="W946" s="14"/>
      <c r="X946" s="14"/>
      <c r="Y946" s="14"/>
      <c r="Z946" s="14"/>
      <c r="AA946" s="14"/>
      <c r="AB946" s="14"/>
      <c r="AC946" s="14"/>
      <c r="AD946" s="14"/>
      <c r="AE946" s="14"/>
      <c r="AT946" s="207" t="s">
        <v>170</v>
      </c>
      <c r="AU946" s="207" t="s">
        <v>83</v>
      </c>
      <c r="AV946" s="14" t="s">
        <v>83</v>
      </c>
      <c r="AW946" s="14" t="s">
        <v>32</v>
      </c>
      <c r="AX946" s="14" t="s">
        <v>81</v>
      </c>
      <c r="AY946" s="207" t="s">
        <v>157</v>
      </c>
    </row>
    <row r="947" s="2" customFormat="1" ht="24.15" customHeight="1">
      <c r="A947" s="38"/>
      <c r="B947" s="179"/>
      <c r="C947" s="180" t="s">
        <v>1192</v>
      </c>
      <c r="D947" s="180" t="s">
        <v>159</v>
      </c>
      <c r="E947" s="181" t="s">
        <v>1193</v>
      </c>
      <c r="F947" s="182" t="s">
        <v>1194</v>
      </c>
      <c r="G947" s="183" t="s">
        <v>162</v>
      </c>
      <c r="H947" s="184">
        <v>67.430000000000007</v>
      </c>
      <c r="I947" s="185"/>
      <c r="J947" s="186">
        <f>ROUND(I947*H947,2)</f>
        <v>0</v>
      </c>
      <c r="K947" s="182" t="s">
        <v>163</v>
      </c>
      <c r="L947" s="39"/>
      <c r="M947" s="187" t="s">
        <v>1</v>
      </c>
      <c r="N947" s="188" t="s">
        <v>40</v>
      </c>
      <c r="O947" s="77"/>
      <c r="P947" s="189">
        <f>O947*H947</f>
        <v>0</v>
      </c>
      <c r="Q947" s="189">
        <v>0.014999999999999999</v>
      </c>
      <c r="R947" s="189">
        <f>Q947*H947</f>
        <v>1.01145</v>
      </c>
      <c r="S947" s="189">
        <v>0</v>
      </c>
      <c r="T947" s="190">
        <f>S947*H947</f>
        <v>0</v>
      </c>
      <c r="U947" s="38"/>
      <c r="V947" s="38"/>
      <c r="W947" s="38"/>
      <c r="X947" s="38"/>
      <c r="Y947" s="38"/>
      <c r="Z947" s="38"/>
      <c r="AA947" s="38"/>
      <c r="AB947" s="38"/>
      <c r="AC947" s="38"/>
      <c r="AD947" s="38"/>
      <c r="AE947" s="38"/>
      <c r="AR947" s="191" t="s">
        <v>275</v>
      </c>
      <c r="AT947" s="191" t="s">
        <v>159</v>
      </c>
      <c r="AU947" s="191" t="s">
        <v>83</v>
      </c>
      <c r="AY947" s="19" t="s">
        <v>157</v>
      </c>
      <c r="BE947" s="192">
        <f>IF(N947="základní",J947,0)</f>
        <v>0</v>
      </c>
      <c r="BF947" s="192">
        <f>IF(N947="snížená",J947,0)</f>
        <v>0</v>
      </c>
      <c r="BG947" s="192">
        <f>IF(N947="zákl. přenesená",J947,0)</f>
        <v>0</v>
      </c>
      <c r="BH947" s="192">
        <f>IF(N947="sníž. přenesená",J947,0)</f>
        <v>0</v>
      </c>
      <c r="BI947" s="192">
        <f>IF(N947="nulová",J947,0)</f>
        <v>0</v>
      </c>
      <c r="BJ947" s="19" t="s">
        <v>81</v>
      </c>
      <c r="BK947" s="192">
        <f>ROUND(I947*H947,2)</f>
        <v>0</v>
      </c>
      <c r="BL947" s="19" t="s">
        <v>275</v>
      </c>
      <c r="BM947" s="191" t="s">
        <v>1195</v>
      </c>
    </row>
    <row r="948" s="2" customFormat="1">
      <c r="A948" s="38"/>
      <c r="B948" s="39"/>
      <c r="C948" s="38"/>
      <c r="D948" s="193" t="s">
        <v>166</v>
      </c>
      <c r="E948" s="38"/>
      <c r="F948" s="194" t="s">
        <v>1196</v>
      </c>
      <c r="G948" s="38"/>
      <c r="H948" s="38"/>
      <c r="I948" s="195"/>
      <c r="J948" s="38"/>
      <c r="K948" s="38"/>
      <c r="L948" s="39"/>
      <c r="M948" s="196"/>
      <c r="N948" s="197"/>
      <c r="O948" s="77"/>
      <c r="P948" s="77"/>
      <c r="Q948" s="77"/>
      <c r="R948" s="77"/>
      <c r="S948" s="77"/>
      <c r="T948" s="78"/>
      <c r="U948" s="38"/>
      <c r="V948" s="38"/>
      <c r="W948" s="38"/>
      <c r="X948" s="38"/>
      <c r="Y948" s="38"/>
      <c r="Z948" s="38"/>
      <c r="AA948" s="38"/>
      <c r="AB948" s="38"/>
      <c r="AC948" s="38"/>
      <c r="AD948" s="38"/>
      <c r="AE948" s="38"/>
      <c r="AT948" s="19" t="s">
        <v>166</v>
      </c>
      <c r="AU948" s="19" t="s">
        <v>83</v>
      </c>
    </row>
    <row r="949" s="2" customFormat="1" ht="24.15" customHeight="1">
      <c r="A949" s="38"/>
      <c r="B949" s="179"/>
      <c r="C949" s="180" t="s">
        <v>1197</v>
      </c>
      <c r="D949" s="180" t="s">
        <v>159</v>
      </c>
      <c r="E949" s="181" t="s">
        <v>1198</v>
      </c>
      <c r="F949" s="182" t="s">
        <v>1199</v>
      </c>
      <c r="G949" s="183" t="s">
        <v>162</v>
      </c>
      <c r="H949" s="184">
        <v>67.430000000000007</v>
      </c>
      <c r="I949" s="185"/>
      <c r="J949" s="186">
        <f>ROUND(I949*H949,2)</f>
        <v>0</v>
      </c>
      <c r="K949" s="182" t="s">
        <v>163</v>
      </c>
      <c r="L949" s="39"/>
      <c r="M949" s="187" t="s">
        <v>1</v>
      </c>
      <c r="N949" s="188" t="s">
        <v>40</v>
      </c>
      <c r="O949" s="77"/>
      <c r="P949" s="189">
        <f>O949*H949</f>
        <v>0</v>
      </c>
      <c r="Q949" s="189">
        <v>0.0063499999999999997</v>
      </c>
      <c r="R949" s="189">
        <f>Q949*H949</f>
        <v>0.42818050000000002</v>
      </c>
      <c r="S949" s="189">
        <v>0</v>
      </c>
      <c r="T949" s="190">
        <f>S949*H949</f>
        <v>0</v>
      </c>
      <c r="U949" s="38"/>
      <c r="V949" s="38"/>
      <c r="W949" s="38"/>
      <c r="X949" s="38"/>
      <c r="Y949" s="38"/>
      <c r="Z949" s="38"/>
      <c r="AA949" s="38"/>
      <c r="AB949" s="38"/>
      <c r="AC949" s="38"/>
      <c r="AD949" s="38"/>
      <c r="AE949" s="38"/>
      <c r="AR949" s="191" t="s">
        <v>275</v>
      </c>
      <c r="AT949" s="191" t="s">
        <v>159</v>
      </c>
      <c r="AU949" s="191" t="s">
        <v>83</v>
      </c>
      <c r="AY949" s="19" t="s">
        <v>157</v>
      </c>
      <c r="BE949" s="192">
        <f>IF(N949="základní",J949,0)</f>
        <v>0</v>
      </c>
      <c r="BF949" s="192">
        <f>IF(N949="snížená",J949,0)</f>
        <v>0</v>
      </c>
      <c r="BG949" s="192">
        <f>IF(N949="zákl. přenesená",J949,0)</f>
        <v>0</v>
      </c>
      <c r="BH949" s="192">
        <f>IF(N949="sníž. přenesená",J949,0)</f>
        <v>0</v>
      </c>
      <c r="BI949" s="192">
        <f>IF(N949="nulová",J949,0)</f>
        <v>0</v>
      </c>
      <c r="BJ949" s="19" t="s">
        <v>81</v>
      </c>
      <c r="BK949" s="192">
        <f>ROUND(I949*H949,2)</f>
        <v>0</v>
      </c>
      <c r="BL949" s="19" t="s">
        <v>275</v>
      </c>
      <c r="BM949" s="191" t="s">
        <v>1200</v>
      </c>
    </row>
    <row r="950" s="2" customFormat="1">
      <c r="A950" s="38"/>
      <c r="B950" s="39"/>
      <c r="C950" s="38"/>
      <c r="D950" s="193" t="s">
        <v>166</v>
      </c>
      <c r="E950" s="38"/>
      <c r="F950" s="194" t="s">
        <v>1201</v>
      </c>
      <c r="G950" s="38"/>
      <c r="H950" s="38"/>
      <c r="I950" s="195"/>
      <c r="J950" s="38"/>
      <c r="K950" s="38"/>
      <c r="L950" s="39"/>
      <c r="M950" s="196"/>
      <c r="N950" s="197"/>
      <c r="O950" s="77"/>
      <c r="P950" s="77"/>
      <c r="Q950" s="77"/>
      <c r="R950" s="77"/>
      <c r="S950" s="77"/>
      <c r="T950" s="78"/>
      <c r="U950" s="38"/>
      <c r="V950" s="38"/>
      <c r="W950" s="38"/>
      <c r="X950" s="38"/>
      <c r="Y950" s="38"/>
      <c r="Z950" s="38"/>
      <c r="AA950" s="38"/>
      <c r="AB950" s="38"/>
      <c r="AC950" s="38"/>
      <c r="AD950" s="38"/>
      <c r="AE950" s="38"/>
      <c r="AT950" s="19" t="s">
        <v>166</v>
      </c>
      <c r="AU950" s="19" t="s">
        <v>83</v>
      </c>
    </row>
    <row r="951" s="2" customFormat="1">
      <c r="A951" s="38"/>
      <c r="B951" s="39"/>
      <c r="C951" s="38"/>
      <c r="D951" s="193" t="s">
        <v>168</v>
      </c>
      <c r="E951" s="38"/>
      <c r="F951" s="198" t="s">
        <v>169</v>
      </c>
      <c r="G951" s="38"/>
      <c r="H951" s="38"/>
      <c r="I951" s="195"/>
      <c r="J951" s="38"/>
      <c r="K951" s="38"/>
      <c r="L951" s="39"/>
      <c r="M951" s="196"/>
      <c r="N951" s="197"/>
      <c r="O951" s="77"/>
      <c r="P951" s="77"/>
      <c r="Q951" s="77"/>
      <c r="R951" s="77"/>
      <c r="S951" s="77"/>
      <c r="T951" s="78"/>
      <c r="U951" s="38"/>
      <c r="V951" s="38"/>
      <c r="W951" s="38"/>
      <c r="X951" s="38"/>
      <c r="Y951" s="38"/>
      <c r="Z951" s="38"/>
      <c r="AA951" s="38"/>
      <c r="AB951" s="38"/>
      <c r="AC951" s="38"/>
      <c r="AD951" s="38"/>
      <c r="AE951" s="38"/>
      <c r="AT951" s="19" t="s">
        <v>168</v>
      </c>
      <c r="AU951" s="19" t="s">
        <v>83</v>
      </c>
    </row>
    <row r="952" s="14" customFormat="1">
      <c r="A952" s="14"/>
      <c r="B952" s="206"/>
      <c r="C952" s="14"/>
      <c r="D952" s="193" t="s">
        <v>170</v>
      </c>
      <c r="E952" s="207" t="s">
        <v>1</v>
      </c>
      <c r="F952" s="208" t="s">
        <v>288</v>
      </c>
      <c r="G952" s="14"/>
      <c r="H952" s="209">
        <v>7.4699999999999998</v>
      </c>
      <c r="I952" s="210"/>
      <c r="J952" s="14"/>
      <c r="K952" s="14"/>
      <c r="L952" s="206"/>
      <c r="M952" s="211"/>
      <c r="N952" s="212"/>
      <c r="O952" s="212"/>
      <c r="P952" s="212"/>
      <c r="Q952" s="212"/>
      <c r="R952" s="212"/>
      <c r="S952" s="212"/>
      <c r="T952" s="213"/>
      <c r="U952" s="14"/>
      <c r="V952" s="14"/>
      <c r="W952" s="14"/>
      <c r="X952" s="14"/>
      <c r="Y952" s="14"/>
      <c r="Z952" s="14"/>
      <c r="AA952" s="14"/>
      <c r="AB952" s="14"/>
      <c r="AC952" s="14"/>
      <c r="AD952" s="14"/>
      <c r="AE952" s="14"/>
      <c r="AT952" s="207" t="s">
        <v>170</v>
      </c>
      <c r="AU952" s="207" t="s">
        <v>83</v>
      </c>
      <c r="AV952" s="14" t="s">
        <v>83</v>
      </c>
      <c r="AW952" s="14" t="s">
        <v>32</v>
      </c>
      <c r="AX952" s="14" t="s">
        <v>75</v>
      </c>
      <c r="AY952" s="207" t="s">
        <v>157</v>
      </c>
    </row>
    <row r="953" s="14" customFormat="1">
      <c r="A953" s="14"/>
      <c r="B953" s="206"/>
      <c r="C953" s="14"/>
      <c r="D953" s="193" t="s">
        <v>170</v>
      </c>
      <c r="E953" s="207" t="s">
        <v>1</v>
      </c>
      <c r="F953" s="208" t="s">
        <v>289</v>
      </c>
      <c r="G953" s="14"/>
      <c r="H953" s="209">
        <v>7.4199999999999999</v>
      </c>
      <c r="I953" s="210"/>
      <c r="J953" s="14"/>
      <c r="K953" s="14"/>
      <c r="L953" s="206"/>
      <c r="M953" s="211"/>
      <c r="N953" s="212"/>
      <c r="O953" s="212"/>
      <c r="P953" s="212"/>
      <c r="Q953" s="212"/>
      <c r="R953" s="212"/>
      <c r="S953" s="212"/>
      <c r="T953" s="213"/>
      <c r="U953" s="14"/>
      <c r="V953" s="14"/>
      <c r="W953" s="14"/>
      <c r="X953" s="14"/>
      <c r="Y953" s="14"/>
      <c r="Z953" s="14"/>
      <c r="AA953" s="14"/>
      <c r="AB953" s="14"/>
      <c r="AC953" s="14"/>
      <c r="AD953" s="14"/>
      <c r="AE953" s="14"/>
      <c r="AT953" s="207" t="s">
        <v>170</v>
      </c>
      <c r="AU953" s="207" t="s">
        <v>83</v>
      </c>
      <c r="AV953" s="14" t="s">
        <v>83</v>
      </c>
      <c r="AW953" s="14" t="s">
        <v>32</v>
      </c>
      <c r="AX953" s="14" t="s">
        <v>75</v>
      </c>
      <c r="AY953" s="207" t="s">
        <v>157</v>
      </c>
    </row>
    <row r="954" s="14" customFormat="1">
      <c r="A954" s="14"/>
      <c r="B954" s="206"/>
      <c r="C954" s="14"/>
      <c r="D954" s="193" t="s">
        <v>170</v>
      </c>
      <c r="E954" s="207" t="s">
        <v>1</v>
      </c>
      <c r="F954" s="208" t="s">
        <v>290</v>
      </c>
      <c r="G954" s="14"/>
      <c r="H954" s="209">
        <v>7.7000000000000002</v>
      </c>
      <c r="I954" s="210"/>
      <c r="J954" s="14"/>
      <c r="K954" s="14"/>
      <c r="L954" s="206"/>
      <c r="M954" s="211"/>
      <c r="N954" s="212"/>
      <c r="O954" s="212"/>
      <c r="P954" s="212"/>
      <c r="Q954" s="212"/>
      <c r="R954" s="212"/>
      <c r="S954" s="212"/>
      <c r="T954" s="213"/>
      <c r="U954" s="14"/>
      <c r="V954" s="14"/>
      <c r="W954" s="14"/>
      <c r="X954" s="14"/>
      <c r="Y954" s="14"/>
      <c r="Z954" s="14"/>
      <c r="AA954" s="14"/>
      <c r="AB954" s="14"/>
      <c r="AC954" s="14"/>
      <c r="AD954" s="14"/>
      <c r="AE954" s="14"/>
      <c r="AT954" s="207" t="s">
        <v>170</v>
      </c>
      <c r="AU954" s="207" t="s">
        <v>83</v>
      </c>
      <c r="AV954" s="14" t="s">
        <v>83</v>
      </c>
      <c r="AW954" s="14" t="s">
        <v>32</v>
      </c>
      <c r="AX954" s="14" t="s">
        <v>75</v>
      </c>
      <c r="AY954" s="207" t="s">
        <v>157</v>
      </c>
    </row>
    <row r="955" s="14" customFormat="1">
      <c r="A955" s="14"/>
      <c r="B955" s="206"/>
      <c r="C955" s="14"/>
      <c r="D955" s="193" t="s">
        <v>170</v>
      </c>
      <c r="E955" s="207" t="s">
        <v>1</v>
      </c>
      <c r="F955" s="208" t="s">
        <v>291</v>
      </c>
      <c r="G955" s="14"/>
      <c r="H955" s="209">
        <v>2.7000000000000002</v>
      </c>
      <c r="I955" s="210"/>
      <c r="J955" s="14"/>
      <c r="K955" s="14"/>
      <c r="L955" s="206"/>
      <c r="M955" s="211"/>
      <c r="N955" s="212"/>
      <c r="O955" s="212"/>
      <c r="P955" s="212"/>
      <c r="Q955" s="212"/>
      <c r="R955" s="212"/>
      <c r="S955" s="212"/>
      <c r="T955" s="213"/>
      <c r="U955" s="14"/>
      <c r="V955" s="14"/>
      <c r="W955" s="14"/>
      <c r="X955" s="14"/>
      <c r="Y955" s="14"/>
      <c r="Z955" s="14"/>
      <c r="AA955" s="14"/>
      <c r="AB955" s="14"/>
      <c r="AC955" s="14"/>
      <c r="AD955" s="14"/>
      <c r="AE955" s="14"/>
      <c r="AT955" s="207" t="s">
        <v>170</v>
      </c>
      <c r="AU955" s="207" t="s">
        <v>83</v>
      </c>
      <c r="AV955" s="14" t="s">
        <v>83</v>
      </c>
      <c r="AW955" s="14" t="s">
        <v>32</v>
      </c>
      <c r="AX955" s="14" t="s">
        <v>75</v>
      </c>
      <c r="AY955" s="207" t="s">
        <v>157</v>
      </c>
    </row>
    <row r="956" s="14" customFormat="1">
      <c r="A956" s="14"/>
      <c r="B956" s="206"/>
      <c r="C956" s="14"/>
      <c r="D956" s="193" t="s">
        <v>170</v>
      </c>
      <c r="E956" s="207" t="s">
        <v>1</v>
      </c>
      <c r="F956" s="208" t="s">
        <v>292</v>
      </c>
      <c r="G956" s="14"/>
      <c r="H956" s="209">
        <v>4.7999999999999998</v>
      </c>
      <c r="I956" s="210"/>
      <c r="J956" s="14"/>
      <c r="K956" s="14"/>
      <c r="L956" s="206"/>
      <c r="M956" s="211"/>
      <c r="N956" s="212"/>
      <c r="O956" s="212"/>
      <c r="P956" s="212"/>
      <c r="Q956" s="212"/>
      <c r="R956" s="212"/>
      <c r="S956" s="212"/>
      <c r="T956" s="213"/>
      <c r="U956" s="14"/>
      <c r="V956" s="14"/>
      <c r="W956" s="14"/>
      <c r="X956" s="14"/>
      <c r="Y956" s="14"/>
      <c r="Z956" s="14"/>
      <c r="AA956" s="14"/>
      <c r="AB956" s="14"/>
      <c r="AC956" s="14"/>
      <c r="AD956" s="14"/>
      <c r="AE956" s="14"/>
      <c r="AT956" s="207" t="s">
        <v>170</v>
      </c>
      <c r="AU956" s="207" t="s">
        <v>83</v>
      </c>
      <c r="AV956" s="14" t="s">
        <v>83</v>
      </c>
      <c r="AW956" s="14" t="s">
        <v>32</v>
      </c>
      <c r="AX956" s="14" t="s">
        <v>75</v>
      </c>
      <c r="AY956" s="207" t="s">
        <v>157</v>
      </c>
    </row>
    <row r="957" s="14" customFormat="1">
      <c r="A957" s="14"/>
      <c r="B957" s="206"/>
      <c r="C957" s="14"/>
      <c r="D957" s="193" t="s">
        <v>170</v>
      </c>
      <c r="E957" s="207" t="s">
        <v>1</v>
      </c>
      <c r="F957" s="208" t="s">
        <v>293</v>
      </c>
      <c r="G957" s="14"/>
      <c r="H957" s="209">
        <v>4.7000000000000002</v>
      </c>
      <c r="I957" s="210"/>
      <c r="J957" s="14"/>
      <c r="K957" s="14"/>
      <c r="L957" s="206"/>
      <c r="M957" s="211"/>
      <c r="N957" s="212"/>
      <c r="O957" s="212"/>
      <c r="P957" s="212"/>
      <c r="Q957" s="212"/>
      <c r="R957" s="212"/>
      <c r="S957" s="212"/>
      <c r="T957" s="213"/>
      <c r="U957" s="14"/>
      <c r="V957" s="14"/>
      <c r="W957" s="14"/>
      <c r="X957" s="14"/>
      <c r="Y957" s="14"/>
      <c r="Z957" s="14"/>
      <c r="AA957" s="14"/>
      <c r="AB957" s="14"/>
      <c r="AC957" s="14"/>
      <c r="AD957" s="14"/>
      <c r="AE957" s="14"/>
      <c r="AT957" s="207" t="s">
        <v>170</v>
      </c>
      <c r="AU957" s="207" t="s">
        <v>83</v>
      </c>
      <c r="AV957" s="14" t="s">
        <v>83</v>
      </c>
      <c r="AW957" s="14" t="s">
        <v>32</v>
      </c>
      <c r="AX957" s="14" t="s">
        <v>75</v>
      </c>
      <c r="AY957" s="207" t="s">
        <v>157</v>
      </c>
    </row>
    <row r="958" s="14" customFormat="1">
      <c r="A958" s="14"/>
      <c r="B958" s="206"/>
      <c r="C958" s="14"/>
      <c r="D958" s="193" t="s">
        <v>170</v>
      </c>
      <c r="E958" s="207" t="s">
        <v>1</v>
      </c>
      <c r="F958" s="208" t="s">
        <v>294</v>
      </c>
      <c r="G958" s="14"/>
      <c r="H958" s="209">
        <v>14.44</v>
      </c>
      <c r="I958" s="210"/>
      <c r="J958" s="14"/>
      <c r="K958" s="14"/>
      <c r="L958" s="206"/>
      <c r="M958" s="211"/>
      <c r="N958" s="212"/>
      <c r="O958" s="212"/>
      <c r="P958" s="212"/>
      <c r="Q958" s="212"/>
      <c r="R958" s="212"/>
      <c r="S958" s="212"/>
      <c r="T958" s="213"/>
      <c r="U958" s="14"/>
      <c r="V958" s="14"/>
      <c r="W958" s="14"/>
      <c r="X958" s="14"/>
      <c r="Y958" s="14"/>
      <c r="Z958" s="14"/>
      <c r="AA958" s="14"/>
      <c r="AB958" s="14"/>
      <c r="AC958" s="14"/>
      <c r="AD958" s="14"/>
      <c r="AE958" s="14"/>
      <c r="AT958" s="207" t="s">
        <v>170</v>
      </c>
      <c r="AU958" s="207" t="s">
        <v>83</v>
      </c>
      <c r="AV958" s="14" t="s">
        <v>83</v>
      </c>
      <c r="AW958" s="14" t="s">
        <v>32</v>
      </c>
      <c r="AX958" s="14" t="s">
        <v>75</v>
      </c>
      <c r="AY958" s="207" t="s">
        <v>157</v>
      </c>
    </row>
    <row r="959" s="14" customFormat="1">
      <c r="A959" s="14"/>
      <c r="B959" s="206"/>
      <c r="C959" s="14"/>
      <c r="D959" s="193" t="s">
        <v>170</v>
      </c>
      <c r="E959" s="207" t="s">
        <v>1</v>
      </c>
      <c r="F959" s="208" t="s">
        <v>295</v>
      </c>
      <c r="G959" s="14"/>
      <c r="H959" s="209">
        <v>2.5499999999999998</v>
      </c>
      <c r="I959" s="210"/>
      <c r="J959" s="14"/>
      <c r="K959" s="14"/>
      <c r="L959" s="206"/>
      <c r="M959" s="211"/>
      <c r="N959" s="212"/>
      <c r="O959" s="212"/>
      <c r="P959" s="212"/>
      <c r="Q959" s="212"/>
      <c r="R959" s="212"/>
      <c r="S959" s="212"/>
      <c r="T959" s="213"/>
      <c r="U959" s="14"/>
      <c r="V959" s="14"/>
      <c r="W959" s="14"/>
      <c r="X959" s="14"/>
      <c r="Y959" s="14"/>
      <c r="Z959" s="14"/>
      <c r="AA959" s="14"/>
      <c r="AB959" s="14"/>
      <c r="AC959" s="14"/>
      <c r="AD959" s="14"/>
      <c r="AE959" s="14"/>
      <c r="AT959" s="207" t="s">
        <v>170</v>
      </c>
      <c r="AU959" s="207" t="s">
        <v>83</v>
      </c>
      <c r="AV959" s="14" t="s">
        <v>83</v>
      </c>
      <c r="AW959" s="14" t="s">
        <v>32</v>
      </c>
      <c r="AX959" s="14" t="s">
        <v>75</v>
      </c>
      <c r="AY959" s="207" t="s">
        <v>157</v>
      </c>
    </row>
    <row r="960" s="14" customFormat="1">
      <c r="A960" s="14"/>
      <c r="B960" s="206"/>
      <c r="C960" s="14"/>
      <c r="D960" s="193" t="s">
        <v>170</v>
      </c>
      <c r="E960" s="207" t="s">
        <v>1</v>
      </c>
      <c r="F960" s="208" t="s">
        <v>296</v>
      </c>
      <c r="G960" s="14"/>
      <c r="H960" s="209">
        <v>4.6299999999999999</v>
      </c>
      <c r="I960" s="210"/>
      <c r="J960" s="14"/>
      <c r="K960" s="14"/>
      <c r="L960" s="206"/>
      <c r="M960" s="211"/>
      <c r="N960" s="212"/>
      <c r="O960" s="212"/>
      <c r="P960" s="212"/>
      <c r="Q960" s="212"/>
      <c r="R960" s="212"/>
      <c r="S960" s="212"/>
      <c r="T960" s="213"/>
      <c r="U960" s="14"/>
      <c r="V960" s="14"/>
      <c r="W960" s="14"/>
      <c r="X960" s="14"/>
      <c r="Y960" s="14"/>
      <c r="Z960" s="14"/>
      <c r="AA960" s="14"/>
      <c r="AB960" s="14"/>
      <c r="AC960" s="14"/>
      <c r="AD960" s="14"/>
      <c r="AE960" s="14"/>
      <c r="AT960" s="207" t="s">
        <v>170</v>
      </c>
      <c r="AU960" s="207" t="s">
        <v>83</v>
      </c>
      <c r="AV960" s="14" t="s">
        <v>83</v>
      </c>
      <c r="AW960" s="14" t="s">
        <v>32</v>
      </c>
      <c r="AX960" s="14" t="s">
        <v>75</v>
      </c>
      <c r="AY960" s="207" t="s">
        <v>157</v>
      </c>
    </row>
    <row r="961" s="14" customFormat="1">
      <c r="A961" s="14"/>
      <c r="B961" s="206"/>
      <c r="C961" s="14"/>
      <c r="D961" s="193" t="s">
        <v>170</v>
      </c>
      <c r="E961" s="207" t="s">
        <v>1</v>
      </c>
      <c r="F961" s="208" t="s">
        <v>1202</v>
      </c>
      <c r="G961" s="14"/>
      <c r="H961" s="209">
        <v>11.02</v>
      </c>
      <c r="I961" s="210"/>
      <c r="J961" s="14"/>
      <c r="K961" s="14"/>
      <c r="L961" s="206"/>
      <c r="M961" s="211"/>
      <c r="N961" s="212"/>
      <c r="O961" s="212"/>
      <c r="P961" s="212"/>
      <c r="Q961" s="212"/>
      <c r="R961" s="212"/>
      <c r="S961" s="212"/>
      <c r="T961" s="213"/>
      <c r="U961" s="14"/>
      <c r="V961" s="14"/>
      <c r="W961" s="14"/>
      <c r="X961" s="14"/>
      <c r="Y961" s="14"/>
      <c r="Z961" s="14"/>
      <c r="AA961" s="14"/>
      <c r="AB961" s="14"/>
      <c r="AC961" s="14"/>
      <c r="AD961" s="14"/>
      <c r="AE961" s="14"/>
      <c r="AT961" s="207" t="s">
        <v>170</v>
      </c>
      <c r="AU961" s="207" t="s">
        <v>83</v>
      </c>
      <c r="AV961" s="14" t="s">
        <v>83</v>
      </c>
      <c r="AW961" s="14" t="s">
        <v>32</v>
      </c>
      <c r="AX961" s="14" t="s">
        <v>75</v>
      </c>
      <c r="AY961" s="207" t="s">
        <v>157</v>
      </c>
    </row>
    <row r="962" s="15" customFormat="1">
      <c r="A962" s="15"/>
      <c r="B962" s="224"/>
      <c r="C962" s="15"/>
      <c r="D962" s="193" t="s">
        <v>170</v>
      </c>
      <c r="E962" s="225" t="s">
        <v>1</v>
      </c>
      <c r="F962" s="226" t="s">
        <v>227</v>
      </c>
      <c r="G962" s="15"/>
      <c r="H962" s="227">
        <v>67.429999999999993</v>
      </c>
      <c r="I962" s="228"/>
      <c r="J962" s="15"/>
      <c r="K962" s="15"/>
      <c r="L962" s="224"/>
      <c r="M962" s="229"/>
      <c r="N962" s="230"/>
      <c r="O962" s="230"/>
      <c r="P962" s="230"/>
      <c r="Q962" s="230"/>
      <c r="R962" s="230"/>
      <c r="S962" s="230"/>
      <c r="T962" s="231"/>
      <c r="U962" s="15"/>
      <c r="V962" s="15"/>
      <c r="W962" s="15"/>
      <c r="X962" s="15"/>
      <c r="Y962" s="15"/>
      <c r="Z962" s="15"/>
      <c r="AA962" s="15"/>
      <c r="AB962" s="15"/>
      <c r="AC962" s="15"/>
      <c r="AD962" s="15"/>
      <c r="AE962" s="15"/>
      <c r="AT962" s="225" t="s">
        <v>170</v>
      </c>
      <c r="AU962" s="225" t="s">
        <v>83</v>
      </c>
      <c r="AV962" s="15" t="s">
        <v>164</v>
      </c>
      <c r="AW962" s="15" t="s">
        <v>32</v>
      </c>
      <c r="AX962" s="15" t="s">
        <v>81</v>
      </c>
      <c r="AY962" s="225" t="s">
        <v>157</v>
      </c>
    </row>
    <row r="963" s="2" customFormat="1" ht="62.7" customHeight="1">
      <c r="A963" s="38"/>
      <c r="B963" s="179"/>
      <c r="C963" s="214" t="s">
        <v>1203</v>
      </c>
      <c r="D963" s="214" t="s">
        <v>194</v>
      </c>
      <c r="E963" s="215" t="s">
        <v>1204</v>
      </c>
      <c r="F963" s="216" t="s">
        <v>1205</v>
      </c>
      <c r="G963" s="217" t="s">
        <v>162</v>
      </c>
      <c r="H963" s="218">
        <v>19.349</v>
      </c>
      <c r="I963" s="219"/>
      <c r="J963" s="220">
        <f>ROUND(I963*H963,2)</f>
        <v>0</v>
      </c>
      <c r="K963" s="216" t="s">
        <v>163</v>
      </c>
      <c r="L963" s="221"/>
      <c r="M963" s="222" t="s">
        <v>1</v>
      </c>
      <c r="N963" s="223" t="s">
        <v>40</v>
      </c>
      <c r="O963" s="77"/>
      <c r="P963" s="189">
        <f>O963*H963</f>
        <v>0</v>
      </c>
      <c r="Q963" s="189">
        <v>0.014200000000000001</v>
      </c>
      <c r="R963" s="189">
        <f>Q963*H963</f>
        <v>0.27475579999999999</v>
      </c>
      <c r="S963" s="189">
        <v>0</v>
      </c>
      <c r="T963" s="190">
        <f>S963*H963</f>
        <v>0</v>
      </c>
      <c r="U963" s="38"/>
      <c r="V963" s="38"/>
      <c r="W963" s="38"/>
      <c r="X963" s="38"/>
      <c r="Y963" s="38"/>
      <c r="Z963" s="38"/>
      <c r="AA963" s="38"/>
      <c r="AB963" s="38"/>
      <c r="AC963" s="38"/>
      <c r="AD963" s="38"/>
      <c r="AE963" s="38"/>
      <c r="AR963" s="191" t="s">
        <v>391</v>
      </c>
      <c r="AT963" s="191" t="s">
        <v>194</v>
      </c>
      <c r="AU963" s="191" t="s">
        <v>83</v>
      </c>
      <c r="AY963" s="19" t="s">
        <v>157</v>
      </c>
      <c r="BE963" s="192">
        <f>IF(N963="základní",J963,0)</f>
        <v>0</v>
      </c>
      <c r="BF963" s="192">
        <f>IF(N963="snížená",J963,0)</f>
        <v>0</v>
      </c>
      <c r="BG963" s="192">
        <f>IF(N963="zákl. přenesená",J963,0)</f>
        <v>0</v>
      </c>
      <c r="BH963" s="192">
        <f>IF(N963="sníž. přenesená",J963,0)</f>
        <v>0</v>
      </c>
      <c r="BI963" s="192">
        <f>IF(N963="nulová",J963,0)</f>
        <v>0</v>
      </c>
      <c r="BJ963" s="19" t="s">
        <v>81</v>
      </c>
      <c r="BK963" s="192">
        <f>ROUND(I963*H963,2)</f>
        <v>0</v>
      </c>
      <c r="BL963" s="19" t="s">
        <v>275</v>
      </c>
      <c r="BM963" s="191" t="s">
        <v>1206</v>
      </c>
    </row>
    <row r="964" s="2" customFormat="1">
      <c r="A964" s="38"/>
      <c r="B964" s="39"/>
      <c r="C964" s="38"/>
      <c r="D964" s="193" t="s">
        <v>166</v>
      </c>
      <c r="E964" s="38"/>
      <c r="F964" s="194" t="s">
        <v>1205</v>
      </c>
      <c r="G964" s="38"/>
      <c r="H964" s="38"/>
      <c r="I964" s="195"/>
      <c r="J964" s="38"/>
      <c r="K964" s="38"/>
      <c r="L964" s="39"/>
      <c r="M964" s="196"/>
      <c r="N964" s="197"/>
      <c r="O964" s="77"/>
      <c r="P964" s="77"/>
      <c r="Q964" s="77"/>
      <c r="R964" s="77"/>
      <c r="S964" s="77"/>
      <c r="T964" s="78"/>
      <c r="U964" s="38"/>
      <c r="V964" s="38"/>
      <c r="W964" s="38"/>
      <c r="X964" s="38"/>
      <c r="Y964" s="38"/>
      <c r="Z964" s="38"/>
      <c r="AA964" s="38"/>
      <c r="AB964" s="38"/>
      <c r="AC964" s="38"/>
      <c r="AD964" s="38"/>
      <c r="AE964" s="38"/>
      <c r="AT964" s="19" t="s">
        <v>166</v>
      </c>
      <c r="AU964" s="19" t="s">
        <v>83</v>
      </c>
    </row>
    <row r="965" s="2" customFormat="1">
      <c r="A965" s="38"/>
      <c r="B965" s="39"/>
      <c r="C965" s="38"/>
      <c r="D965" s="193" t="s">
        <v>168</v>
      </c>
      <c r="E965" s="38"/>
      <c r="F965" s="198" t="s">
        <v>1207</v>
      </c>
      <c r="G965" s="38"/>
      <c r="H965" s="38"/>
      <c r="I965" s="195"/>
      <c r="J965" s="38"/>
      <c r="K965" s="38"/>
      <c r="L965" s="39"/>
      <c r="M965" s="196"/>
      <c r="N965" s="197"/>
      <c r="O965" s="77"/>
      <c r="P965" s="77"/>
      <c r="Q965" s="77"/>
      <c r="R965" s="77"/>
      <c r="S965" s="77"/>
      <c r="T965" s="78"/>
      <c r="U965" s="38"/>
      <c r="V965" s="38"/>
      <c r="W965" s="38"/>
      <c r="X965" s="38"/>
      <c r="Y965" s="38"/>
      <c r="Z965" s="38"/>
      <c r="AA965" s="38"/>
      <c r="AB965" s="38"/>
      <c r="AC965" s="38"/>
      <c r="AD965" s="38"/>
      <c r="AE965" s="38"/>
      <c r="AT965" s="19" t="s">
        <v>168</v>
      </c>
      <c r="AU965" s="19" t="s">
        <v>83</v>
      </c>
    </row>
    <row r="966" s="13" customFormat="1">
      <c r="A966" s="13"/>
      <c r="B966" s="199"/>
      <c r="C966" s="13"/>
      <c r="D966" s="193" t="s">
        <v>170</v>
      </c>
      <c r="E966" s="200" t="s">
        <v>1</v>
      </c>
      <c r="F966" s="201" t="s">
        <v>1208</v>
      </c>
      <c r="G966" s="13"/>
      <c r="H966" s="200" t="s">
        <v>1</v>
      </c>
      <c r="I966" s="202"/>
      <c r="J966" s="13"/>
      <c r="K966" s="13"/>
      <c r="L966" s="199"/>
      <c r="M966" s="203"/>
      <c r="N966" s="204"/>
      <c r="O966" s="204"/>
      <c r="P966" s="204"/>
      <c r="Q966" s="204"/>
      <c r="R966" s="204"/>
      <c r="S966" s="204"/>
      <c r="T966" s="205"/>
      <c r="U966" s="13"/>
      <c r="V966" s="13"/>
      <c r="W966" s="13"/>
      <c r="X966" s="13"/>
      <c r="Y966" s="13"/>
      <c r="Z966" s="13"/>
      <c r="AA966" s="13"/>
      <c r="AB966" s="13"/>
      <c r="AC966" s="13"/>
      <c r="AD966" s="13"/>
      <c r="AE966" s="13"/>
      <c r="AT966" s="200" t="s">
        <v>170</v>
      </c>
      <c r="AU966" s="200" t="s">
        <v>83</v>
      </c>
      <c r="AV966" s="13" t="s">
        <v>81</v>
      </c>
      <c r="AW966" s="13" t="s">
        <v>32</v>
      </c>
      <c r="AX966" s="13" t="s">
        <v>75</v>
      </c>
      <c r="AY966" s="200" t="s">
        <v>157</v>
      </c>
    </row>
    <row r="967" s="14" customFormat="1">
      <c r="A967" s="14"/>
      <c r="B967" s="206"/>
      <c r="C967" s="14"/>
      <c r="D967" s="193" t="s">
        <v>170</v>
      </c>
      <c r="E967" s="207" t="s">
        <v>1</v>
      </c>
      <c r="F967" s="208" t="s">
        <v>288</v>
      </c>
      <c r="G967" s="14"/>
      <c r="H967" s="209">
        <v>7.4699999999999998</v>
      </c>
      <c r="I967" s="210"/>
      <c r="J967" s="14"/>
      <c r="K967" s="14"/>
      <c r="L967" s="206"/>
      <c r="M967" s="211"/>
      <c r="N967" s="212"/>
      <c r="O967" s="212"/>
      <c r="P967" s="212"/>
      <c r="Q967" s="212"/>
      <c r="R967" s="212"/>
      <c r="S967" s="212"/>
      <c r="T967" s="213"/>
      <c r="U967" s="14"/>
      <c r="V967" s="14"/>
      <c r="W967" s="14"/>
      <c r="X967" s="14"/>
      <c r="Y967" s="14"/>
      <c r="Z967" s="14"/>
      <c r="AA967" s="14"/>
      <c r="AB967" s="14"/>
      <c r="AC967" s="14"/>
      <c r="AD967" s="14"/>
      <c r="AE967" s="14"/>
      <c r="AT967" s="207" t="s">
        <v>170</v>
      </c>
      <c r="AU967" s="207" t="s">
        <v>83</v>
      </c>
      <c r="AV967" s="14" t="s">
        <v>83</v>
      </c>
      <c r="AW967" s="14" t="s">
        <v>32</v>
      </c>
      <c r="AX967" s="14" t="s">
        <v>75</v>
      </c>
      <c r="AY967" s="207" t="s">
        <v>157</v>
      </c>
    </row>
    <row r="968" s="14" customFormat="1">
      <c r="A968" s="14"/>
      <c r="B968" s="206"/>
      <c r="C968" s="14"/>
      <c r="D968" s="193" t="s">
        <v>170</v>
      </c>
      <c r="E968" s="207" t="s">
        <v>1</v>
      </c>
      <c r="F968" s="208" t="s">
        <v>289</v>
      </c>
      <c r="G968" s="14"/>
      <c r="H968" s="209">
        <v>7.4199999999999999</v>
      </c>
      <c r="I968" s="210"/>
      <c r="J968" s="14"/>
      <c r="K968" s="14"/>
      <c r="L968" s="206"/>
      <c r="M968" s="211"/>
      <c r="N968" s="212"/>
      <c r="O968" s="212"/>
      <c r="P968" s="212"/>
      <c r="Q968" s="212"/>
      <c r="R968" s="212"/>
      <c r="S968" s="212"/>
      <c r="T968" s="213"/>
      <c r="U968" s="14"/>
      <c r="V968" s="14"/>
      <c r="W968" s="14"/>
      <c r="X968" s="14"/>
      <c r="Y968" s="14"/>
      <c r="Z968" s="14"/>
      <c r="AA968" s="14"/>
      <c r="AB968" s="14"/>
      <c r="AC968" s="14"/>
      <c r="AD968" s="14"/>
      <c r="AE968" s="14"/>
      <c r="AT968" s="207" t="s">
        <v>170</v>
      </c>
      <c r="AU968" s="207" t="s">
        <v>83</v>
      </c>
      <c r="AV968" s="14" t="s">
        <v>83</v>
      </c>
      <c r="AW968" s="14" t="s">
        <v>32</v>
      </c>
      <c r="AX968" s="14" t="s">
        <v>75</v>
      </c>
      <c r="AY968" s="207" t="s">
        <v>157</v>
      </c>
    </row>
    <row r="969" s="14" customFormat="1">
      <c r="A969" s="14"/>
      <c r="B969" s="206"/>
      <c r="C969" s="14"/>
      <c r="D969" s="193" t="s">
        <v>170</v>
      </c>
      <c r="E969" s="207" t="s">
        <v>1</v>
      </c>
      <c r="F969" s="208" t="s">
        <v>291</v>
      </c>
      <c r="G969" s="14"/>
      <c r="H969" s="209">
        <v>2.7000000000000002</v>
      </c>
      <c r="I969" s="210"/>
      <c r="J969" s="14"/>
      <c r="K969" s="14"/>
      <c r="L969" s="206"/>
      <c r="M969" s="211"/>
      <c r="N969" s="212"/>
      <c r="O969" s="212"/>
      <c r="P969" s="212"/>
      <c r="Q969" s="212"/>
      <c r="R969" s="212"/>
      <c r="S969" s="212"/>
      <c r="T969" s="213"/>
      <c r="U969" s="14"/>
      <c r="V969" s="14"/>
      <c r="W969" s="14"/>
      <c r="X969" s="14"/>
      <c r="Y969" s="14"/>
      <c r="Z969" s="14"/>
      <c r="AA969" s="14"/>
      <c r="AB969" s="14"/>
      <c r="AC969" s="14"/>
      <c r="AD969" s="14"/>
      <c r="AE969" s="14"/>
      <c r="AT969" s="207" t="s">
        <v>170</v>
      </c>
      <c r="AU969" s="207" t="s">
        <v>83</v>
      </c>
      <c r="AV969" s="14" t="s">
        <v>83</v>
      </c>
      <c r="AW969" s="14" t="s">
        <v>32</v>
      </c>
      <c r="AX969" s="14" t="s">
        <v>75</v>
      </c>
      <c r="AY969" s="207" t="s">
        <v>157</v>
      </c>
    </row>
    <row r="970" s="15" customFormat="1">
      <c r="A970" s="15"/>
      <c r="B970" s="224"/>
      <c r="C970" s="15"/>
      <c r="D970" s="193" t="s">
        <v>170</v>
      </c>
      <c r="E970" s="225" t="s">
        <v>1</v>
      </c>
      <c r="F970" s="226" t="s">
        <v>227</v>
      </c>
      <c r="G970" s="15"/>
      <c r="H970" s="227">
        <v>17.59</v>
      </c>
      <c r="I970" s="228"/>
      <c r="J970" s="15"/>
      <c r="K970" s="15"/>
      <c r="L970" s="224"/>
      <c r="M970" s="229"/>
      <c r="N970" s="230"/>
      <c r="O970" s="230"/>
      <c r="P970" s="230"/>
      <c r="Q970" s="230"/>
      <c r="R970" s="230"/>
      <c r="S970" s="230"/>
      <c r="T970" s="231"/>
      <c r="U970" s="15"/>
      <c r="V970" s="15"/>
      <c r="W970" s="15"/>
      <c r="X970" s="15"/>
      <c r="Y970" s="15"/>
      <c r="Z970" s="15"/>
      <c r="AA970" s="15"/>
      <c r="AB970" s="15"/>
      <c r="AC970" s="15"/>
      <c r="AD970" s="15"/>
      <c r="AE970" s="15"/>
      <c r="AT970" s="225" t="s">
        <v>170</v>
      </c>
      <c r="AU970" s="225" t="s">
        <v>83</v>
      </c>
      <c r="AV970" s="15" t="s">
        <v>164</v>
      </c>
      <c r="AW970" s="15" t="s">
        <v>32</v>
      </c>
      <c r="AX970" s="15" t="s">
        <v>81</v>
      </c>
      <c r="AY970" s="225" t="s">
        <v>157</v>
      </c>
    </row>
    <row r="971" s="14" customFormat="1">
      <c r="A971" s="14"/>
      <c r="B971" s="206"/>
      <c r="C971" s="14"/>
      <c r="D971" s="193" t="s">
        <v>170</v>
      </c>
      <c r="E971" s="14"/>
      <c r="F971" s="208" t="s">
        <v>1209</v>
      </c>
      <c r="G971" s="14"/>
      <c r="H971" s="209">
        <v>19.349</v>
      </c>
      <c r="I971" s="210"/>
      <c r="J971" s="14"/>
      <c r="K971" s="14"/>
      <c r="L971" s="206"/>
      <c r="M971" s="211"/>
      <c r="N971" s="212"/>
      <c r="O971" s="212"/>
      <c r="P971" s="212"/>
      <c r="Q971" s="212"/>
      <c r="R971" s="212"/>
      <c r="S971" s="212"/>
      <c r="T971" s="213"/>
      <c r="U971" s="14"/>
      <c r="V971" s="14"/>
      <c r="W971" s="14"/>
      <c r="X971" s="14"/>
      <c r="Y971" s="14"/>
      <c r="Z971" s="14"/>
      <c r="AA971" s="14"/>
      <c r="AB971" s="14"/>
      <c r="AC971" s="14"/>
      <c r="AD971" s="14"/>
      <c r="AE971" s="14"/>
      <c r="AT971" s="207" t="s">
        <v>170</v>
      </c>
      <c r="AU971" s="207" t="s">
        <v>83</v>
      </c>
      <c r="AV971" s="14" t="s">
        <v>83</v>
      </c>
      <c r="AW971" s="14" t="s">
        <v>3</v>
      </c>
      <c r="AX971" s="14" t="s">
        <v>81</v>
      </c>
      <c r="AY971" s="207" t="s">
        <v>157</v>
      </c>
    </row>
    <row r="972" s="2" customFormat="1" ht="62.7" customHeight="1">
      <c r="A972" s="38"/>
      <c r="B972" s="179"/>
      <c r="C972" s="214" t="s">
        <v>1210</v>
      </c>
      <c r="D972" s="214" t="s">
        <v>194</v>
      </c>
      <c r="E972" s="215" t="s">
        <v>1211</v>
      </c>
      <c r="F972" s="216" t="s">
        <v>1212</v>
      </c>
      <c r="G972" s="217" t="s">
        <v>162</v>
      </c>
      <c r="H972" s="218">
        <v>54.823999999999998</v>
      </c>
      <c r="I972" s="219"/>
      <c r="J972" s="220">
        <f>ROUND(I972*H972,2)</f>
        <v>0</v>
      </c>
      <c r="K972" s="216" t="s">
        <v>1</v>
      </c>
      <c r="L972" s="221"/>
      <c r="M972" s="222" t="s">
        <v>1</v>
      </c>
      <c r="N972" s="223" t="s">
        <v>40</v>
      </c>
      <c r="O972" s="77"/>
      <c r="P972" s="189">
        <f>O972*H972</f>
        <v>0</v>
      </c>
      <c r="Q972" s="189">
        <v>0.014200000000000001</v>
      </c>
      <c r="R972" s="189">
        <f>Q972*H972</f>
        <v>0.77850079999999999</v>
      </c>
      <c r="S972" s="189">
        <v>0</v>
      </c>
      <c r="T972" s="190">
        <f>S972*H972</f>
        <v>0</v>
      </c>
      <c r="U972" s="38"/>
      <c r="V972" s="38"/>
      <c r="W972" s="38"/>
      <c r="X972" s="38"/>
      <c r="Y972" s="38"/>
      <c r="Z972" s="38"/>
      <c r="AA972" s="38"/>
      <c r="AB972" s="38"/>
      <c r="AC972" s="38"/>
      <c r="AD972" s="38"/>
      <c r="AE972" s="38"/>
      <c r="AR972" s="191" t="s">
        <v>391</v>
      </c>
      <c r="AT972" s="191" t="s">
        <v>194</v>
      </c>
      <c r="AU972" s="191" t="s">
        <v>83</v>
      </c>
      <c r="AY972" s="19" t="s">
        <v>157</v>
      </c>
      <c r="BE972" s="192">
        <f>IF(N972="základní",J972,0)</f>
        <v>0</v>
      </c>
      <c r="BF972" s="192">
        <f>IF(N972="snížená",J972,0)</f>
        <v>0</v>
      </c>
      <c r="BG972" s="192">
        <f>IF(N972="zákl. přenesená",J972,0)</f>
        <v>0</v>
      </c>
      <c r="BH972" s="192">
        <f>IF(N972="sníž. přenesená",J972,0)</f>
        <v>0</v>
      </c>
      <c r="BI972" s="192">
        <f>IF(N972="nulová",J972,0)</f>
        <v>0</v>
      </c>
      <c r="BJ972" s="19" t="s">
        <v>81</v>
      </c>
      <c r="BK972" s="192">
        <f>ROUND(I972*H972,2)</f>
        <v>0</v>
      </c>
      <c r="BL972" s="19" t="s">
        <v>275</v>
      </c>
      <c r="BM972" s="191" t="s">
        <v>1213</v>
      </c>
    </row>
    <row r="973" s="2" customFormat="1">
      <c r="A973" s="38"/>
      <c r="B973" s="39"/>
      <c r="C973" s="38"/>
      <c r="D973" s="193" t="s">
        <v>166</v>
      </c>
      <c r="E973" s="38"/>
      <c r="F973" s="194" t="s">
        <v>1212</v>
      </c>
      <c r="G973" s="38"/>
      <c r="H973" s="38"/>
      <c r="I973" s="195"/>
      <c r="J973" s="38"/>
      <c r="K973" s="38"/>
      <c r="L973" s="39"/>
      <c r="M973" s="196"/>
      <c r="N973" s="197"/>
      <c r="O973" s="77"/>
      <c r="P973" s="77"/>
      <c r="Q973" s="77"/>
      <c r="R973" s="77"/>
      <c r="S973" s="77"/>
      <c r="T973" s="78"/>
      <c r="U973" s="38"/>
      <c r="V973" s="38"/>
      <c r="W973" s="38"/>
      <c r="X973" s="38"/>
      <c r="Y973" s="38"/>
      <c r="Z973" s="38"/>
      <c r="AA973" s="38"/>
      <c r="AB973" s="38"/>
      <c r="AC973" s="38"/>
      <c r="AD973" s="38"/>
      <c r="AE973" s="38"/>
      <c r="AT973" s="19" t="s">
        <v>166</v>
      </c>
      <c r="AU973" s="19" t="s">
        <v>83</v>
      </c>
    </row>
    <row r="974" s="2" customFormat="1">
      <c r="A974" s="38"/>
      <c r="B974" s="39"/>
      <c r="C974" s="38"/>
      <c r="D974" s="193" t="s">
        <v>168</v>
      </c>
      <c r="E974" s="38"/>
      <c r="F974" s="198" t="s">
        <v>1207</v>
      </c>
      <c r="G974" s="38"/>
      <c r="H974" s="38"/>
      <c r="I974" s="195"/>
      <c r="J974" s="38"/>
      <c r="K974" s="38"/>
      <c r="L974" s="39"/>
      <c r="M974" s="196"/>
      <c r="N974" s="197"/>
      <c r="O974" s="77"/>
      <c r="P974" s="77"/>
      <c r="Q974" s="77"/>
      <c r="R974" s="77"/>
      <c r="S974" s="77"/>
      <c r="T974" s="78"/>
      <c r="U974" s="38"/>
      <c r="V974" s="38"/>
      <c r="W974" s="38"/>
      <c r="X974" s="38"/>
      <c r="Y974" s="38"/>
      <c r="Z974" s="38"/>
      <c r="AA974" s="38"/>
      <c r="AB974" s="38"/>
      <c r="AC974" s="38"/>
      <c r="AD974" s="38"/>
      <c r="AE974" s="38"/>
      <c r="AT974" s="19" t="s">
        <v>168</v>
      </c>
      <c r="AU974" s="19" t="s">
        <v>83</v>
      </c>
    </row>
    <row r="975" s="13" customFormat="1">
      <c r="A975" s="13"/>
      <c r="B975" s="199"/>
      <c r="C975" s="13"/>
      <c r="D975" s="193" t="s">
        <v>170</v>
      </c>
      <c r="E975" s="200" t="s">
        <v>1</v>
      </c>
      <c r="F975" s="201" t="s">
        <v>1214</v>
      </c>
      <c r="G975" s="13"/>
      <c r="H975" s="200" t="s">
        <v>1</v>
      </c>
      <c r="I975" s="202"/>
      <c r="J975" s="13"/>
      <c r="K975" s="13"/>
      <c r="L975" s="199"/>
      <c r="M975" s="203"/>
      <c r="N975" s="204"/>
      <c r="O975" s="204"/>
      <c r="P975" s="204"/>
      <c r="Q975" s="204"/>
      <c r="R975" s="204"/>
      <c r="S975" s="204"/>
      <c r="T975" s="205"/>
      <c r="U975" s="13"/>
      <c r="V975" s="13"/>
      <c r="W975" s="13"/>
      <c r="X975" s="13"/>
      <c r="Y975" s="13"/>
      <c r="Z975" s="13"/>
      <c r="AA975" s="13"/>
      <c r="AB975" s="13"/>
      <c r="AC975" s="13"/>
      <c r="AD975" s="13"/>
      <c r="AE975" s="13"/>
      <c r="AT975" s="200" t="s">
        <v>170</v>
      </c>
      <c r="AU975" s="200" t="s">
        <v>83</v>
      </c>
      <c r="AV975" s="13" t="s">
        <v>81</v>
      </c>
      <c r="AW975" s="13" t="s">
        <v>32</v>
      </c>
      <c r="AX975" s="13" t="s">
        <v>75</v>
      </c>
      <c r="AY975" s="200" t="s">
        <v>157</v>
      </c>
    </row>
    <row r="976" s="14" customFormat="1">
      <c r="A976" s="14"/>
      <c r="B976" s="206"/>
      <c r="C976" s="14"/>
      <c r="D976" s="193" t="s">
        <v>170</v>
      </c>
      <c r="E976" s="207" t="s">
        <v>1</v>
      </c>
      <c r="F976" s="208" t="s">
        <v>290</v>
      </c>
      <c r="G976" s="14"/>
      <c r="H976" s="209">
        <v>7.7000000000000002</v>
      </c>
      <c r="I976" s="210"/>
      <c r="J976" s="14"/>
      <c r="K976" s="14"/>
      <c r="L976" s="206"/>
      <c r="M976" s="211"/>
      <c r="N976" s="212"/>
      <c r="O976" s="212"/>
      <c r="P976" s="212"/>
      <c r="Q976" s="212"/>
      <c r="R976" s="212"/>
      <c r="S976" s="212"/>
      <c r="T976" s="213"/>
      <c r="U976" s="14"/>
      <c r="V976" s="14"/>
      <c r="W976" s="14"/>
      <c r="X976" s="14"/>
      <c r="Y976" s="14"/>
      <c r="Z976" s="14"/>
      <c r="AA976" s="14"/>
      <c r="AB976" s="14"/>
      <c r="AC976" s="14"/>
      <c r="AD976" s="14"/>
      <c r="AE976" s="14"/>
      <c r="AT976" s="207" t="s">
        <v>170</v>
      </c>
      <c r="AU976" s="207" t="s">
        <v>83</v>
      </c>
      <c r="AV976" s="14" t="s">
        <v>83</v>
      </c>
      <c r="AW976" s="14" t="s">
        <v>32</v>
      </c>
      <c r="AX976" s="14" t="s">
        <v>75</v>
      </c>
      <c r="AY976" s="207" t="s">
        <v>157</v>
      </c>
    </row>
    <row r="977" s="14" customFormat="1">
      <c r="A977" s="14"/>
      <c r="B977" s="206"/>
      <c r="C977" s="14"/>
      <c r="D977" s="193" t="s">
        <v>170</v>
      </c>
      <c r="E977" s="207" t="s">
        <v>1</v>
      </c>
      <c r="F977" s="208" t="s">
        <v>292</v>
      </c>
      <c r="G977" s="14"/>
      <c r="H977" s="209">
        <v>4.7999999999999998</v>
      </c>
      <c r="I977" s="210"/>
      <c r="J977" s="14"/>
      <c r="K977" s="14"/>
      <c r="L977" s="206"/>
      <c r="M977" s="211"/>
      <c r="N977" s="212"/>
      <c r="O977" s="212"/>
      <c r="P977" s="212"/>
      <c r="Q977" s="212"/>
      <c r="R977" s="212"/>
      <c r="S977" s="212"/>
      <c r="T977" s="213"/>
      <c r="U977" s="14"/>
      <c r="V977" s="14"/>
      <c r="W977" s="14"/>
      <c r="X977" s="14"/>
      <c r="Y977" s="14"/>
      <c r="Z977" s="14"/>
      <c r="AA977" s="14"/>
      <c r="AB977" s="14"/>
      <c r="AC977" s="14"/>
      <c r="AD977" s="14"/>
      <c r="AE977" s="14"/>
      <c r="AT977" s="207" t="s">
        <v>170</v>
      </c>
      <c r="AU977" s="207" t="s">
        <v>83</v>
      </c>
      <c r="AV977" s="14" t="s">
        <v>83</v>
      </c>
      <c r="AW977" s="14" t="s">
        <v>32</v>
      </c>
      <c r="AX977" s="14" t="s">
        <v>75</v>
      </c>
      <c r="AY977" s="207" t="s">
        <v>157</v>
      </c>
    </row>
    <row r="978" s="14" customFormat="1">
      <c r="A978" s="14"/>
      <c r="B978" s="206"/>
      <c r="C978" s="14"/>
      <c r="D978" s="193" t="s">
        <v>170</v>
      </c>
      <c r="E978" s="207" t="s">
        <v>1</v>
      </c>
      <c r="F978" s="208" t="s">
        <v>293</v>
      </c>
      <c r="G978" s="14"/>
      <c r="H978" s="209">
        <v>4.7000000000000002</v>
      </c>
      <c r="I978" s="210"/>
      <c r="J978" s="14"/>
      <c r="K978" s="14"/>
      <c r="L978" s="206"/>
      <c r="M978" s="211"/>
      <c r="N978" s="212"/>
      <c r="O978" s="212"/>
      <c r="P978" s="212"/>
      <c r="Q978" s="212"/>
      <c r="R978" s="212"/>
      <c r="S978" s="212"/>
      <c r="T978" s="213"/>
      <c r="U978" s="14"/>
      <c r="V978" s="14"/>
      <c r="W978" s="14"/>
      <c r="X978" s="14"/>
      <c r="Y978" s="14"/>
      <c r="Z978" s="14"/>
      <c r="AA978" s="14"/>
      <c r="AB978" s="14"/>
      <c r="AC978" s="14"/>
      <c r="AD978" s="14"/>
      <c r="AE978" s="14"/>
      <c r="AT978" s="207" t="s">
        <v>170</v>
      </c>
      <c r="AU978" s="207" t="s">
        <v>83</v>
      </c>
      <c r="AV978" s="14" t="s">
        <v>83</v>
      </c>
      <c r="AW978" s="14" t="s">
        <v>32</v>
      </c>
      <c r="AX978" s="14" t="s">
        <v>75</v>
      </c>
      <c r="AY978" s="207" t="s">
        <v>157</v>
      </c>
    </row>
    <row r="979" s="14" customFormat="1">
      <c r="A979" s="14"/>
      <c r="B979" s="206"/>
      <c r="C979" s="14"/>
      <c r="D979" s="193" t="s">
        <v>170</v>
      </c>
      <c r="E979" s="207" t="s">
        <v>1</v>
      </c>
      <c r="F979" s="208" t="s">
        <v>294</v>
      </c>
      <c r="G979" s="14"/>
      <c r="H979" s="209">
        <v>14.44</v>
      </c>
      <c r="I979" s="210"/>
      <c r="J979" s="14"/>
      <c r="K979" s="14"/>
      <c r="L979" s="206"/>
      <c r="M979" s="211"/>
      <c r="N979" s="212"/>
      <c r="O979" s="212"/>
      <c r="P979" s="212"/>
      <c r="Q979" s="212"/>
      <c r="R979" s="212"/>
      <c r="S979" s="212"/>
      <c r="T979" s="213"/>
      <c r="U979" s="14"/>
      <c r="V979" s="14"/>
      <c r="W979" s="14"/>
      <c r="X979" s="14"/>
      <c r="Y979" s="14"/>
      <c r="Z979" s="14"/>
      <c r="AA979" s="14"/>
      <c r="AB979" s="14"/>
      <c r="AC979" s="14"/>
      <c r="AD979" s="14"/>
      <c r="AE979" s="14"/>
      <c r="AT979" s="207" t="s">
        <v>170</v>
      </c>
      <c r="AU979" s="207" t="s">
        <v>83</v>
      </c>
      <c r="AV979" s="14" t="s">
        <v>83</v>
      </c>
      <c r="AW979" s="14" t="s">
        <v>32</v>
      </c>
      <c r="AX979" s="14" t="s">
        <v>75</v>
      </c>
      <c r="AY979" s="207" t="s">
        <v>157</v>
      </c>
    </row>
    <row r="980" s="14" customFormat="1">
      <c r="A980" s="14"/>
      <c r="B980" s="206"/>
      <c r="C980" s="14"/>
      <c r="D980" s="193" t="s">
        <v>170</v>
      </c>
      <c r="E980" s="207" t="s">
        <v>1</v>
      </c>
      <c r="F980" s="208" t="s">
        <v>295</v>
      </c>
      <c r="G980" s="14"/>
      <c r="H980" s="209">
        <v>2.5499999999999998</v>
      </c>
      <c r="I980" s="210"/>
      <c r="J980" s="14"/>
      <c r="K980" s="14"/>
      <c r="L980" s="206"/>
      <c r="M980" s="211"/>
      <c r="N980" s="212"/>
      <c r="O980" s="212"/>
      <c r="P980" s="212"/>
      <c r="Q980" s="212"/>
      <c r="R980" s="212"/>
      <c r="S980" s="212"/>
      <c r="T980" s="213"/>
      <c r="U980" s="14"/>
      <c r="V980" s="14"/>
      <c r="W980" s="14"/>
      <c r="X980" s="14"/>
      <c r="Y980" s="14"/>
      <c r="Z980" s="14"/>
      <c r="AA980" s="14"/>
      <c r="AB980" s="14"/>
      <c r="AC980" s="14"/>
      <c r="AD980" s="14"/>
      <c r="AE980" s="14"/>
      <c r="AT980" s="207" t="s">
        <v>170</v>
      </c>
      <c r="AU980" s="207" t="s">
        <v>83</v>
      </c>
      <c r="AV980" s="14" t="s">
        <v>83</v>
      </c>
      <c r="AW980" s="14" t="s">
        <v>32</v>
      </c>
      <c r="AX980" s="14" t="s">
        <v>75</v>
      </c>
      <c r="AY980" s="207" t="s">
        <v>157</v>
      </c>
    </row>
    <row r="981" s="14" customFormat="1">
      <c r="A981" s="14"/>
      <c r="B981" s="206"/>
      <c r="C981" s="14"/>
      <c r="D981" s="193" t="s">
        <v>170</v>
      </c>
      <c r="E981" s="207" t="s">
        <v>1</v>
      </c>
      <c r="F981" s="208" t="s">
        <v>296</v>
      </c>
      <c r="G981" s="14"/>
      <c r="H981" s="209">
        <v>4.6299999999999999</v>
      </c>
      <c r="I981" s="210"/>
      <c r="J981" s="14"/>
      <c r="K981" s="14"/>
      <c r="L981" s="206"/>
      <c r="M981" s="211"/>
      <c r="N981" s="212"/>
      <c r="O981" s="212"/>
      <c r="P981" s="212"/>
      <c r="Q981" s="212"/>
      <c r="R981" s="212"/>
      <c r="S981" s="212"/>
      <c r="T981" s="213"/>
      <c r="U981" s="14"/>
      <c r="V981" s="14"/>
      <c r="W981" s="14"/>
      <c r="X981" s="14"/>
      <c r="Y981" s="14"/>
      <c r="Z981" s="14"/>
      <c r="AA981" s="14"/>
      <c r="AB981" s="14"/>
      <c r="AC981" s="14"/>
      <c r="AD981" s="14"/>
      <c r="AE981" s="14"/>
      <c r="AT981" s="207" t="s">
        <v>170</v>
      </c>
      <c r="AU981" s="207" t="s">
        <v>83</v>
      </c>
      <c r="AV981" s="14" t="s">
        <v>83</v>
      </c>
      <c r="AW981" s="14" t="s">
        <v>32</v>
      </c>
      <c r="AX981" s="14" t="s">
        <v>75</v>
      </c>
      <c r="AY981" s="207" t="s">
        <v>157</v>
      </c>
    </row>
    <row r="982" s="14" customFormat="1">
      <c r="A982" s="14"/>
      <c r="B982" s="206"/>
      <c r="C982" s="14"/>
      <c r="D982" s="193" t="s">
        <v>170</v>
      </c>
      <c r="E982" s="207" t="s">
        <v>1</v>
      </c>
      <c r="F982" s="208" t="s">
        <v>1202</v>
      </c>
      <c r="G982" s="14"/>
      <c r="H982" s="209">
        <v>11.02</v>
      </c>
      <c r="I982" s="210"/>
      <c r="J982" s="14"/>
      <c r="K982" s="14"/>
      <c r="L982" s="206"/>
      <c r="M982" s="211"/>
      <c r="N982" s="212"/>
      <c r="O982" s="212"/>
      <c r="P982" s="212"/>
      <c r="Q982" s="212"/>
      <c r="R982" s="212"/>
      <c r="S982" s="212"/>
      <c r="T982" s="213"/>
      <c r="U982" s="14"/>
      <c r="V982" s="14"/>
      <c r="W982" s="14"/>
      <c r="X982" s="14"/>
      <c r="Y982" s="14"/>
      <c r="Z982" s="14"/>
      <c r="AA982" s="14"/>
      <c r="AB982" s="14"/>
      <c r="AC982" s="14"/>
      <c r="AD982" s="14"/>
      <c r="AE982" s="14"/>
      <c r="AT982" s="207" t="s">
        <v>170</v>
      </c>
      <c r="AU982" s="207" t="s">
        <v>83</v>
      </c>
      <c r="AV982" s="14" t="s">
        <v>83</v>
      </c>
      <c r="AW982" s="14" t="s">
        <v>32</v>
      </c>
      <c r="AX982" s="14" t="s">
        <v>75</v>
      </c>
      <c r="AY982" s="207" t="s">
        <v>157</v>
      </c>
    </row>
    <row r="983" s="15" customFormat="1">
      <c r="A983" s="15"/>
      <c r="B983" s="224"/>
      <c r="C983" s="15"/>
      <c r="D983" s="193" t="s">
        <v>170</v>
      </c>
      <c r="E983" s="225" t="s">
        <v>1</v>
      </c>
      <c r="F983" s="226" t="s">
        <v>227</v>
      </c>
      <c r="G983" s="15"/>
      <c r="H983" s="227">
        <v>49.840000000000003</v>
      </c>
      <c r="I983" s="228"/>
      <c r="J983" s="15"/>
      <c r="K983" s="15"/>
      <c r="L983" s="224"/>
      <c r="M983" s="229"/>
      <c r="N983" s="230"/>
      <c r="O983" s="230"/>
      <c r="P983" s="230"/>
      <c r="Q983" s="230"/>
      <c r="R983" s="230"/>
      <c r="S983" s="230"/>
      <c r="T983" s="231"/>
      <c r="U983" s="15"/>
      <c r="V983" s="15"/>
      <c r="W983" s="15"/>
      <c r="X983" s="15"/>
      <c r="Y983" s="15"/>
      <c r="Z983" s="15"/>
      <c r="AA983" s="15"/>
      <c r="AB983" s="15"/>
      <c r="AC983" s="15"/>
      <c r="AD983" s="15"/>
      <c r="AE983" s="15"/>
      <c r="AT983" s="225" t="s">
        <v>170</v>
      </c>
      <c r="AU983" s="225" t="s">
        <v>83</v>
      </c>
      <c r="AV983" s="15" t="s">
        <v>164</v>
      </c>
      <c r="AW983" s="15" t="s">
        <v>32</v>
      </c>
      <c r="AX983" s="15" t="s">
        <v>81</v>
      </c>
      <c r="AY983" s="225" t="s">
        <v>157</v>
      </c>
    </row>
    <row r="984" s="14" customFormat="1">
      <c r="A984" s="14"/>
      <c r="B984" s="206"/>
      <c r="C984" s="14"/>
      <c r="D984" s="193" t="s">
        <v>170</v>
      </c>
      <c r="E984" s="14"/>
      <c r="F984" s="208" t="s">
        <v>1215</v>
      </c>
      <c r="G984" s="14"/>
      <c r="H984" s="209">
        <v>54.823999999999998</v>
      </c>
      <c r="I984" s="210"/>
      <c r="J984" s="14"/>
      <c r="K984" s="14"/>
      <c r="L984" s="206"/>
      <c r="M984" s="211"/>
      <c r="N984" s="212"/>
      <c r="O984" s="212"/>
      <c r="P984" s="212"/>
      <c r="Q984" s="212"/>
      <c r="R984" s="212"/>
      <c r="S984" s="212"/>
      <c r="T984" s="213"/>
      <c r="U984" s="14"/>
      <c r="V984" s="14"/>
      <c r="W984" s="14"/>
      <c r="X984" s="14"/>
      <c r="Y984" s="14"/>
      <c r="Z984" s="14"/>
      <c r="AA984" s="14"/>
      <c r="AB984" s="14"/>
      <c r="AC984" s="14"/>
      <c r="AD984" s="14"/>
      <c r="AE984" s="14"/>
      <c r="AT984" s="207" t="s">
        <v>170</v>
      </c>
      <c r="AU984" s="207" t="s">
        <v>83</v>
      </c>
      <c r="AV984" s="14" t="s">
        <v>83</v>
      </c>
      <c r="AW984" s="14" t="s">
        <v>3</v>
      </c>
      <c r="AX984" s="14" t="s">
        <v>81</v>
      </c>
      <c r="AY984" s="207" t="s">
        <v>157</v>
      </c>
    </row>
    <row r="985" s="2" customFormat="1" ht="24.15" customHeight="1">
      <c r="A985" s="38"/>
      <c r="B985" s="179"/>
      <c r="C985" s="180" t="s">
        <v>1216</v>
      </c>
      <c r="D985" s="180" t="s">
        <v>159</v>
      </c>
      <c r="E985" s="181" t="s">
        <v>1217</v>
      </c>
      <c r="F985" s="182" t="s">
        <v>1218</v>
      </c>
      <c r="G985" s="183" t="s">
        <v>162</v>
      </c>
      <c r="H985" s="184">
        <v>67.430000000000007</v>
      </c>
      <c r="I985" s="185"/>
      <c r="J985" s="186">
        <f>ROUND(I985*H985,2)</f>
        <v>0</v>
      </c>
      <c r="K985" s="182" t="s">
        <v>163</v>
      </c>
      <c r="L985" s="39"/>
      <c r="M985" s="187" t="s">
        <v>1</v>
      </c>
      <c r="N985" s="188" t="s">
        <v>40</v>
      </c>
      <c r="O985" s="77"/>
      <c r="P985" s="189">
        <f>O985*H985</f>
        <v>0</v>
      </c>
      <c r="Q985" s="189">
        <v>0</v>
      </c>
      <c r="R985" s="189">
        <f>Q985*H985</f>
        <v>0</v>
      </c>
      <c r="S985" s="189">
        <v>0</v>
      </c>
      <c r="T985" s="190">
        <f>S985*H985</f>
        <v>0</v>
      </c>
      <c r="U985" s="38"/>
      <c r="V985" s="38"/>
      <c r="W985" s="38"/>
      <c r="X985" s="38"/>
      <c r="Y985" s="38"/>
      <c r="Z985" s="38"/>
      <c r="AA985" s="38"/>
      <c r="AB985" s="38"/>
      <c r="AC985" s="38"/>
      <c r="AD985" s="38"/>
      <c r="AE985" s="38"/>
      <c r="AR985" s="191" t="s">
        <v>275</v>
      </c>
      <c r="AT985" s="191" t="s">
        <v>159</v>
      </c>
      <c r="AU985" s="191" t="s">
        <v>83</v>
      </c>
      <c r="AY985" s="19" t="s">
        <v>157</v>
      </c>
      <c r="BE985" s="192">
        <f>IF(N985="základní",J985,0)</f>
        <v>0</v>
      </c>
      <c r="BF985" s="192">
        <f>IF(N985="snížená",J985,0)</f>
        <v>0</v>
      </c>
      <c r="BG985" s="192">
        <f>IF(N985="zákl. přenesená",J985,0)</f>
        <v>0</v>
      </c>
      <c r="BH985" s="192">
        <f>IF(N985="sníž. přenesená",J985,0)</f>
        <v>0</v>
      </c>
      <c r="BI985" s="192">
        <f>IF(N985="nulová",J985,0)</f>
        <v>0</v>
      </c>
      <c r="BJ985" s="19" t="s">
        <v>81</v>
      </c>
      <c r="BK985" s="192">
        <f>ROUND(I985*H985,2)</f>
        <v>0</v>
      </c>
      <c r="BL985" s="19" t="s">
        <v>275</v>
      </c>
      <c r="BM985" s="191" t="s">
        <v>1219</v>
      </c>
    </row>
    <row r="986" s="2" customFormat="1">
      <c r="A986" s="38"/>
      <c r="B986" s="39"/>
      <c r="C986" s="38"/>
      <c r="D986" s="193" t="s">
        <v>166</v>
      </c>
      <c r="E986" s="38"/>
      <c r="F986" s="194" t="s">
        <v>1220</v>
      </c>
      <c r="G986" s="38"/>
      <c r="H986" s="38"/>
      <c r="I986" s="195"/>
      <c r="J986" s="38"/>
      <c r="K986" s="38"/>
      <c r="L986" s="39"/>
      <c r="M986" s="196"/>
      <c r="N986" s="197"/>
      <c r="O986" s="77"/>
      <c r="P986" s="77"/>
      <c r="Q986" s="77"/>
      <c r="R986" s="77"/>
      <c r="S986" s="77"/>
      <c r="T986" s="78"/>
      <c r="U986" s="38"/>
      <c r="V986" s="38"/>
      <c r="W986" s="38"/>
      <c r="X986" s="38"/>
      <c r="Y986" s="38"/>
      <c r="Z986" s="38"/>
      <c r="AA986" s="38"/>
      <c r="AB986" s="38"/>
      <c r="AC986" s="38"/>
      <c r="AD986" s="38"/>
      <c r="AE986" s="38"/>
      <c r="AT986" s="19" t="s">
        <v>166</v>
      </c>
      <c r="AU986" s="19" t="s">
        <v>83</v>
      </c>
    </row>
    <row r="987" s="2" customFormat="1" ht="14.4" customHeight="1">
      <c r="A987" s="38"/>
      <c r="B987" s="179"/>
      <c r="C987" s="180" t="s">
        <v>1221</v>
      </c>
      <c r="D987" s="180" t="s">
        <v>159</v>
      </c>
      <c r="E987" s="181" t="s">
        <v>1222</v>
      </c>
      <c r="F987" s="182" t="s">
        <v>1223</v>
      </c>
      <c r="G987" s="183" t="s">
        <v>162</v>
      </c>
      <c r="H987" s="184">
        <v>67.430000000000007</v>
      </c>
      <c r="I987" s="185"/>
      <c r="J987" s="186">
        <f>ROUND(I987*H987,2)</f>
        <v>0</v>
      </c>
      <c r="K987" s="182" t="s">
        <v>163</v>
      </c>
      <c r="L987" s="39"/>
      <c r="M987" s="187" t="s">
        <v>1</v>
      </c>
      <c r="N987" s="188" t="s">
        <v>40</v>
      </c>
      <c r="O987" s="77"/>
      <c r="P987" s="189">
        <f>O987*H987</f>
        <v>0</v>
      </c>
      <c r="Q987" s="189">
        <v>0.00029999999999999997</v>
      </c>
      <c r="R987" s="189">
        <f>Q987*H987</f>
        <v>0.020229</v>
      </c>
      <c r="S987" s="189">
        <v>0</v>
      </c>
      <c r="T987" s="190">
        <f>S987*H987</f>
        <v>0</v>
      </c>
      <c r="U987" s="38"/>
      <c r="V987" s="38"/>
      <c r="W987" s="38"/>
      <c r="X987" s="38"/>
      <c r="Y987" s="38"/>
      <c r="Z987" s="38"/>
      <c r="AA987" s="38"/>
      <c r="AB987" s="38"/>
      <c r="AC987" s="38"/>
      <c r="AD987" s="38"/>
      <c r="AE987" s="38"/>
      <c r="AR987" s="191" t="s">
        <v>275</v>
      </c>
      <c r="AT987" s="191" t="s">
        <v>159</v>
      </c>
      <c r="AU987" s="191" t="s">
        <v>83</v>
      </c>
      <c r="AY987" s="19" t="s">
        <v>157</v>
      </c>
      <c r="BE987" s="192">
        <f>IF(N987="základní",J987,0)</f>
        <v>0</v>
      </c>
      <c r="BF987" s="192">
        <f>IF(N987="snížená",J987,0)</f>
        <v>0</v>
      </c>
      <c r="BG987" s="192">
        <f>IF(N987="zákl. přenesená",J987,0)</f>
        <v>0</v>
      </c>
      <c r="BH987" s="192">
        <f>IF(N987="sníž. přenesená",J987,0)</f>
        <v>0</v>
      </c>
      <c r="BI987" s="192">
        <f>IF(N987="nulová",J987,0)</f>
        <v>0</v>
      </c>
      <c r="BJ987" s="19" t="s">
        <v>81</v>
      </c>
      <c r="BK987" s="192">
        <f>ROUND(I987*H987,2)</f>
        <v>0</v>
      </c>
      <c r="BL987" s="19" t="s">
        <v>275</v>
      </c>
      <c r="BM987" s="191" t="s">
        <v>1224</v>
      </c>
    </row>
    <row r="988" s="2" customFormat="1">
      <c r="A988" s="38"/>
      <c r="B988" s="39"/>
      <c r="C988" s="38"/>
      <c r="D988" s="193" t="s">
        <v>166</v>
      </c>
      <c r="E988" s="38"/>
      <c r="F988" s="194" t="s">
        <v>1225</v>
      </c>
      <c r="G988" s="38"/>
      <c r="H988" s="38"/>
      <c r="I988" s="195"/>
      <c r="J988" s="38"/>
      <c r="K988" s="38"/>
      <c r="L988" s="39"/>
      <c r="M988" s="196"/>
      <c r="N988" s="197"/>
      <c r="O988" s="77"/>
      <c r="P988" s="77"/>
      <c r="Q988" s="77"/>
      <c r="R988" s="77"/>
      <c r="S988" s="77"/>
      <c r="T988" s="78"/>
      <c r="U988" s="38"/>
      <c r="V988" s="38"/>
      <c r="W988" s="38"/>
      <c r="X988" s="38"/>
      <c r="Y988" s="38"/>
      <c r="Z988" s="38"/>
      <c r="AA988" s="38"/>
      <c r="AB988" s="38"/>
      <c r="AC988" s="38"/>
      <c r="AD988" s="38"/>
      <c r="AE988" s="38"/>
      <c r="AT988" s="19" t="s">
        <v>166</v>
      </c>
      <c r="AU988" s="19" t="s">
        <v>83</v>
      </c>
    </row>
    <row r="989" s="2" customFormat="1" ht="24.15" customHeight="1">
      <c r="A989" s="38"/>
      <c r="B989" s="179"/>
      <c r="C989" s="180" t="s">
        <v>1226</v>
      </c>
      <c r="D989" s="180" t="s">
        <v>159</v>
      </c>
      <c r="E989" s="181" t="s">
        <v>1227</v>
      </c>
      <c r="F989" s="182" t="s">
        <v>1228</v>
      </c>
      <c r="G989" s="183" t="s">
        <v>162</v>
      </c>
      <c r="H989" s="184">
        <v>34.710000000000001</v>
      </c>
      <c r="I989" s="185"/>
      <c r="J989" s="186">
        <f>ROUND(I989*H989,2)</f>
        <v>0</v>
      </c>
      <c r="K989" s="182" t="s">
        <v>163</v>
      </c>
      <c r="L989" s="39"/>
      <c r="M989" s="187" t="s">
        <v>1</v>
      </c>
      <c r="N989" s="188" t="s">
        <v>40</v>
      </c>
      <c r="O989" s="77"/>
      <c r="P989" s="189">
        <f>O989*H989</f>
        <v>0</v>
      </c>
      <c r="Q989" s="189">
        <v>0.0015</v>
      </c>
      <c r="R989" s="189">
        <f>Q989*H989</f>
        <v>0.052065</v>
      </c>
      <c r="S989" s="189">
        <v>0</v>
      </c>
      <c r="T989" s="190">
        <f>S989*H989</f>
        <v>0</v>
      </c>
      <c r="U989" s="38"/>
      <c r="V989" s="38"/>
      <c r="W989" s="38"/>
      <c r="X989" s="38"/>
      <c r="Y989" s="38"/>
      <c r="Z989" s="38"/>
      <c r="AA989" s="38"/>
      <c r="AB989" s="38"/>
      <c r="AC989" s="38"/>
      <c r="AD989" s="38"/>
      <c r="AE989" s="38"/>
      <c r="AR989" s="191" t="s">
        <v>275</v>
      </c>
      <c r="AT989" s="191" t="s">
        <v>159</v>
      </c>
      <c r="AU989" s="191" t="s">
        <v>83</v>
      </c>
      <c r="AY989" s="19" t="s">
        <v>157</v>
      </c>
      <c r="BE989" s="192">
        <f>IF(N989="základní",J989,0)</f>
        <v>0</v>
      </c>
      <c r="BF989" s="192">
        <f>IF(N989="snížená",J989,0)</f>
        <v>0</v>
      </c>
      <c r="BG989" s="192">
        <f>IF(N989="zákl. přenesená",J989,0)</f>
        <v>0</v>
      </c>
      <c r="BH989" s="192">
        <f>IF(N989="sníž. přenesená",J989,0)</f>
        <v>0</v>
      </c>
      <c r="BI989" s="192">
        <f>IF(N989="nulová",J989,0)</f>
        <v>0</v>
      </c>
      <c r="BJ989" s="19" t="s">
        <v>81</v>
      </c>
      <c r="BK989" s="192">
        <f>ROUND(I989*H989,2)</f>
        <v>0</v>
      </c>
      <c r="BL989" s="19" t="s">
        <v>275</v>
      </c>
      <c r="BM989" s="191" t="s">
        <v>1229</v>
      </c>
    </row>
    <row r="990" s="2" customFormat="1">
      <c r="A990" s="38"/>
      <c r="B990" s="39"/>
      <c r="C990" s="38"/>
      <c r="D990" s="193" t="s">
        <v>166</v>
      </c>
      <c r="E990" s="38"/>
      <c r="F990" s="194" t="s">
        <v>1230</v>
      </c>
      <c r="G990" s="38"/>
      <c r="H990" s="38"/>
      <c r="I990" s="195"/>
      <c r="J990" s="38"/>
      <c r="K990" s="38"/>
      <c r="L990" s="39"/>
      <c r="M990" s="196"/>
      <c r="N990" s="197"/>
      <c r="O990" s="77"/>
      <c r="P990" s="77"/>
      <c r="Q990" s="77"/>
      <c r="R990" s="77"/>
      <c r="S990" s="77"/>
      <c r="T990" s="78"/>
      <c r="U990" s="38"/>
      <c r="V990" s="38"/>
      <c r="W990" s="38"/>
      <c r="X990" s="38"/>
      <c r="Y990" s="38"/>
      <c r="Z990" s="38"/>
      <c r="AA990" s="38"/>
      <c r="AB990" s="38"/>
      <c r="AC990" s="38"/>
      <c r="AD990" s="38"/>
      <c r="AE990" s="38"/>
      <c r="AT990" s="19" t="s">
        <v>166</v>
      </c>
      <c r="AU990" s="19" t="s">
        <v>83</v>
      </c>
    </row>
    <row r="991" s="2" customFormat="1">
      <c r="A991" s="38"/>
      <c r="B991" s="39"/>
      <c r="C991" s="38"/>
      <c r="D991" s="193" t="s">
        <v>168</v>
      </c>
      <c r="E991" s="38"/>
      <c r="F991" s="198" t="s">
        <v>1231</v>
      </c>
      <c r="G991" s="38"/>
      <c r="H991" s="38"/>
      <c r="I991" s="195"/>
      <c r="J991" s="38"/>
      <c r="K991" s="38"/>
      <c r="L991" s="39"/>
      <c r="M991" s="196"/>
      <c r="N991" s="197"/>
      <c r="O991" s="77"/>
      <c r="P991" s="77"/>
      <c r="Q991" s="77"/>
      <c r="R991" s="77"/>
      <c r="S991" s="77"/>
      <c r="T991" s="78"/>
      <c r="U991" s="38"/>
      <c r="V991" s="38"/>
      <c r="W991" s="38"/>
      <c r="X991" s="38"/>
      <c r="Y991" s="38"/>
      <c r="Z991" s="38"/>
      <c r="AA991" s="38"/>
      <c r="AB991" s="38"/>
      <c r="AC991" s="38"/>
      <c r="AD991" s="38"/>
      <c r="AE991" s="38"/>
      <c r="AT991" s="19" t="s">
        <v>168</v>
      </c>
      <c r="AU991" s="19" t="s">
        <v>83</v>
      </c>
    </row>
    <row r="992" s="13" customFormat="1">
      <c r="A992" s="13"/>
      <c r="B992" s="199"/>
      <c r="C992" s="13"/>
      <c r="D992" s="193" t="s">
        <v>170</v>
      </c>
      <c r="E992" s="200" t="s">
        <v>1</v>
      </c>
      <c r="F992" s="201" t="s">
        <v>1208</v>
      </c>
      <c r="G992" s="13"/>
      <c r="H992" s="200" t="s">
        <v>1</v>
      </c>
      <c r="I992" s="202"/>
      <c r="J992" s="13"/>
      <c r="K992" s="13"/>
      <c r="L992" s="199"/>
      <c r="M992" s="203"/>
      <c r="N992" s="204"/>
      <c r="O992" s="204"/>
      <c r="P992" s="204"/>
      <c r="Q992" s="204"/>
      <c r="R992" s="204"/>
      <c r="S992" s="204"/>
      <c r="T992" s="205"/>
      <c r="U992" s="13"/>
      <c r="V992" s="13"/>
      <c r="W992" s="13"/>
      <c r="X992" s="13"/>
      <c r="Y992" s="13"/>
      <c r="Z992" s="13"/>
      <c r="AA992" s="13"/>
      <c r="AB992" s="13"/>
      <c r="AC992" s="13"/>
      <c r="AD992" s="13"/>
      <c r="AE992" s="13"/>
      <c r="AT992" s="200" t="s">
        <v>170</v>
      </c>
      <c r="AU992" s="200" t="s">
        <v>83</v>
      </c>
      <c r="AV992" s="13" t="s">
        <v>81</v>
      </c>
      <c r="AW992" s="13" t="s">
        <v>32</v>
      </c>
      <c r="AX992" s="13" t="s">
        <v>75</v>
      </c>
      <c r="AY992" s="200" t="s">
        <v>157</v>
      </c>
    </row>
    <row r="993" s="14" customFormat="1">
      <c r="A993" s="14"/>
      <c r="B993" s="206"/>
      <c r="C993" s="14"/>
      <c r="D993" s="193" t="s">
        <v>170</v>
      </c>
      <c r="E993" s="207" t="s">
        <v>1</v>
      </c>
      <c r="F993" s="208" t="s">
        <v>288</v>
      </c>
      <c r="G993" s="14"/>
      <c r="H993" s="209">
        <v>7.4699999999999998</v>
      </c>
      <c r="I993" s="210"/>
      <c r="J993" s="14"/>
      <c r="K993" s="14"/>
      <c r="L993" s="206"/>
      <c r="M993" s="211"/>
      <c r="N993" s="212"/>
      <c r="O993" s="212"/>
      <c r="P993" s="212"/>
      <c r="Q993" s="212"/>
      <c r="R993" s="212"/>
      <c r="S993" s="212"/>
      <c r="T993" s="213"/>
      <c r="U993" s="14"/>
      <c r="V993" s="14"/>
      <c r="W993" s="14"/>
      <c r="X993" s="14"/>
      <c r="Y993" s="14"/>
      <c r="Z993" s="14"/>
      <c r="AA993" s="14"/>
      <c r="AB993" s="14"/>
      <c r="AC993" s="14"/>
      <c r="AD993" s="14"/>
      <c r="AE993" s="14"/>
      <c r="AT993" s="207" t="s">
        <v>170</v>
      </c>
      <c r="AU993" s="207" t="s">
        <v>83</v>
      </c>
      <c r="AV993" s="14" t="s">
        <v>83</v>
      </c>
      <c r="AW993" s="14" t="s">
        <v>32</v>
      </c>
      <c r="AX993" s="14" t="s">
        <v>75</v>
      </c>
      <c r="AY993" s="207" t="s">
        <v>157</v>
      </c>
    </row>
    <row r="994" s="14" customFormat="1">
      <c r="A994" s="14"/>
      <c r="B994" s="206"/>
      <c r="C994" s="14"/>
      <c r="D994" s="193" t="s">
        <v>170</v>
      </c>
      <c r="E994" s="207" t="s">
        <v>1</v>
      </c>
      <c r="F994" s="208" t="s">
        <v>289</v>
      </c>
      <c r="G994" s="14"/>
      <c r="H994" s="209">
        <v>7.4199999999999999</v>
      </c>
      <c r="I994" s="210"/>
      <c r="J994" s="14"/>
      <c r="K994" s="14"/>
      <c r="L994" s="206"/>
      <c r="M994" s="211"/>
      <c r="N994" s="212"/>
      <c r="O994" s="212"/>
      <c r="P994" s="212"/>
      <c r="Q994" s="212"/>
      <c r="R994" s="212"/>
      <c r="S994" s="212"/>
      <c r="T994" s="213"/>
      <c r="U994" s="14"/>
      <c r="V994" s="14"/>
      <c r="W994" s="14"/>
      <c r="X994" s="14"/>
      <c r="Y994" s="14"/>
      <c r="Z994" s="14"/>
      <c r="AA994" s="14"/>
      <c r="AB994" s="14"/>
      <c r="AC994" s="14"/>
      <c r="AD994" s="14"/>
      <c r="AE994" s="14"/>
      <c r="AT994" s="207" t="s">
        <v>170</v>
      </c>
      <c r="AU994" s="207" t="s">
        <v>83</v>
      </c>
      <c r="AV994" s="14" t="s">
        <v>83</v>
      </c>
      <c r="AW994" s="14" t="s">
        <v>32</v>
      </c>
      <c r="AX994" s="14" t="s">
        <v>75</v>
      </c>
      <c r="AY994" s="207" t="s">
        <v>157</v>
      </c>
    </row>
    <row r="995" s="14" customFormat="1">
      <c r="A995" s="14"/>
      <c r="B995" s="206"/>
      <c r="C995" s="14"/>
      <c r="D995" s="193" t="s">
        <v>170</v>
      </c>
      <c r="E995" s="207" t="s">
        <v>1</v>
      </c>
      <c r="F995" s="208" t="s">
        <v>291</v>
      </c>
      <c r="G995" s="14"/>
      <c r="H995" s="209">
        <v>2.7000000000000002</v>
      </c>
      <c r="I995" s="210"/>
      <c r="J995" s="14"/>
      <c r="K995" s="14"/>
      <c r="L995" s="206"/>
      <c r="M995" s="211"/>
      <c r="N995" s="212"/>
      <c r="O995" s="212"/>
      <c r="P995" s="212"/>
      <c r="Q995" s="212"/>
      <c r="R995" s="212"/>
      <c r="S995" s="212"/>
      <c r="T995" s="213"/>
      <c r="U995" s="14"/>
      <c r="V995" s="14"/>
      <c r="W995" s="14"/>
      <c r="X995" s="14"/>
      <c r="Y995" s="14"/>
      <c r="Z995" s="14"/>
      <c r="AA995" s="14"/>
      <c r="AB995" s="14"/>
      <c r="AC995" s="14"/>
      <c r="AD995" s="14"/>
      <c r="AE995" s="14"/>
      <c r="AT995" s="207" t="s">
        <v>170</v>
      </c>
      <c r="AU995" s="207" t="s">
        <v>83</v>
      </c>
      <c r="AV995" s="14" t="s">
        <v>83</v>
      </c>
      <c r="AW995" s="14" t="s">
        <v>32</v>
      </c>
      <c r="AX995" s="14" t="s">
        <v>75</v>
      </c>
      <c r="AY995" s="207" t="s">
        <v>157</v>
      </c>
    </row>
    <row r="996" s="13" customFormat="1">
      <c r="A996" s="13"/>
      <c r="B996" s="199"/>
      <c r="C996" s="13"/>
      <c r="D996" s="193" t="s">
        <v>170</v>
      </c>
      <c r="E996" s="200" t="s">
        <v>1</v>
      </c>
      <c r="F996" s="201" t="s">
        <v>1232</v>
      </c>
      <c r="G996" s="13"/>
      <c r="H996" s="200" t="s">
        <v>1</v>
      </c>
      <c r="I996" s="202"/>
      <c r="J996" s="13"/>
      <c r="K996" s="13"/>
      <c r="L996" s="199"/>
      <c r="M996" s="203"/>
      <c r="N996" s="204"/>
      <c r="O996" s="204"/>
      <c r="P996" s="204"/>
      <c r="Q996" s="204"/>
      <c r="R996" s="204"/>
      <c r="S996" s="204"/>
      <c r="T996" s="205"/>
      <c r="U996" s="13"/>
      <c r="V996" s="13"/>
      <c r="W996" s="13"/>
      <c r="X996" s="13"/>
      <c r="Y996" s="13"/>
      <c r="Z996" s="13"/>
      <c r="AA996" s="13"/>
      <c r="AB996" s="13"/>
      <c r="AC996" s="13"/>
      <c r="AD996" s="13"/>
      <c r="AE996" s="13"/>
      <c r="AT996" s="200" t="s">
        <v>170</v>
      </c>
      <c r="AU996" s="200" t="s">
        <v>83</v>
      </c>
      <c r="AV996" s="13" t="s">
        <v>81</v>
      </c>
      <c r="AW996" s="13" t="s">
        <v>32</v>
      </c>
      <c r="AX996" s="13" t="s">
        <v>75</v>
      </c>
      <c r="AY996" s="200" t="s">
        <v>157</v>
      </c>
    </row>
    <row r="997" s="14" customFormat="1">
      <c r="A997" s="14"/>
      <c r="B997" s="206"/>
      <c r="C997" s="14"/>
      <c r="D997" s="193" t="s">
        <v>170</v>
      </c>
      <c r="E997" s="207" t="s">
        <v>1</v>
      </c>
      <c r="F997" s="208" t="s">
        <v>1233</v>
      </c>
      <c r="G997" s="14"/>
      <c r="H997" s="209">
        <v>9.1199999999999992</v>
      </c>
      <c r="I997" s="210"/>
      <c r="J997" s="14"/>
      <c r="K997" s="14"/>
      <c r="L997" s="206"/>
      <c r="M997" s="211"/>
      <c r="N997" s="212"/>
      <c r="O997" s="212"/>
      <c r="P997" s="212"/>
      <c r="Q997" s="212"/>
      <c r="R997" s="212"/>
      <c r="S997" s="212"/>
      <c r="T997" s="213"/>
      <c r="U997" s="14"/>
      <c r="V997" s="14"/>
      <c r="W997" s="14"/>
      <c r="X997" s="14"/>
      <c r="Y997" s="14"/>
      <c r="Z997" s="14"/>
      <c r="AA997" s="14"/>
      <c r="AB997" s="14"/>
      <c r="AC997" s="14"/>
      <c r="AD997" s="14"/>
      <c r="AE997" s="14"/>
      <c r="AT997" s="207" t="s">
        <v>170</v>
      </c>
      <c r="AU997" s="207" t="s">
        <v>83</v>
      </c>
      <c r="AV997" s="14" t="s">
        <v>83</v>
      </c>
      <c r="AW997" s="14" t="s">
        <v>32</v>
      </c>
      <c r="AX997" s="14" t="s">
        <v>75</v>
      </c>
      <c r="AY997" s="207" t="s">
        <v>157</v>
      </c>
    </row>
    <row r="998" s="13" customFormat="1">
      <c r="A998" s="13"/>
      <c r="B998" s="199"/>
      <c r="C998" s="13"/>
      <c r="D998" s="193" t="s">
        <v>170</v>
      </c>
      <c r="E998" s="200" t="s">
        <v>1</v>
      </c>
      <c r="F998" s="201" t="s">
        <v>1234</v>
      </c>
      <c r="G998" s="13"/>
      <c r="H998" s="200" t="s">
        <v>1</v>
      </c>
      <c r="I998" s="202"/>
      <c r="J998" s="13"/>
      <c r="K998" s="13"/>
      <c r="L998" s="199"/>
      <c r="M998" s="203"/>
      <c r="N998" s="204"/>
      <c r="O998" s="204"/>
      <c r="P998" s="204"/>
      <c r="Q998" s="204"/>
      <c r="R998" s="204"/>
      <c r="S998" s="204"/>
      <c r="T998" s="205"/>
      <c r="U998" s="13"/>
      <c r="V998" s="13"/>
      <c r="W998" s="13"/>
      <c r="X998" s="13"/>
      <c r="Y998" s="13"/>
      <c r="Z998" s="13"/>
      <c r="AA998" s="13"/>
      <c r="AB998" s="13"/>
      <c r="AC998" s="13"/>
      <c r="AD998" s="13"/>
      <c r="AE998" s="13"/>
      <c r="AT998" s="200" t="s">
        <v>170</v>
      </c>
      <c r="AU998" s="200" t="s">
        <v>83</v>
      </c>
      <c r="AV998" s="13" t="s">
        <v>81</v>
      </c>
      <c r="AW998" s="13" t="s">
        <v>32</v>
      </c>
      <c r="AX998" s="13" t="s">
        <v>75</v>
      </c>
      <c r="AY998" s="200" t="s">
        <v>157</v>
      </c>
    </row>
    <row r="999" s="14" customFormat="1">
      <c r="A999" s="14"/>
      <c r="B999" s="206"/>
      <c r="C999" s="14"/>
      <c r="D999" s="193" t="s">
        <v>170</v>
      </c>
      <c r="E999" s="207" t="s">
        <v>1</v>
      </c>
      <c r="F999" s="208" t="s">
        <v>198</v>
      </c>
      <c r="G999" s="14"/>
      <c r="H999" s="209">
        <v>8</v>
      </c>
      <c r="I999" s="210"/>
      <c r="J999" s="14"/>
      <c r="K999" s="14"/>
      <c r="L999" s="206"/>
      <c r="M999" s="211"/>
      <c r="N999" s="212"/>
      <c r="O999" s="212"/>
      <c r="P999" s="212"/>
      <c r="Q999" s="212"/>
      <c r="R999" s="212"/>
      <c r="S999" s="212"/>
      <c r="T999" s="213"/>
      <c r="U999" s="14"/>
      <c r="V999" s="14"/>
      <c r="W999" s="14"/>
      <c r="X999" s="14"/>
      <c r="Y999" s="14"/>
      <c r="Z999" s="14"/>
      <c r="AA999" s="14"/>
      <c r="AB999" s="14"/>
      <c r="AC999" s="14"/>
      <c r="AD999" s="14"/>
      <c r="AE999" s="14"/>
      <c r="AT999" s="207" t="s">
        <v>170</v>
      </c>
      <c r="AU999" s="207" t="s">
        <v>83</v>
      </c>
      <c r="AV999" s="14" t="s">
        <v>83</v>
      </c>
      <c r="AW999" s="14" t="s">
        <v>32</v>
      </c>
      <c r="AX999" s="14" t="s">
        <v>75</v>
      </c>
      <c r="AY999" s="207" t="s">
        <v>157</v>
      </c>
    </row>
    <row r="1000" s="15" customFormat="1">
      <c r="A1000" s="15"/>
      <c r="B1000" s="224"/>
      <c r="C1000" s="15"/>
      <c r="D1000" s="193" t="s">
        <v>170</v>
      </c>
      <c r="E1000" s="225" t="s">
        <v>1</v>
      </c>
      <c r="F1000" s="226" t="s">
        <v>227</v>
      </c>
      <c r="G1000" s="15"/>
      <c r="H1000" s="227">
        <v>34.710000000000001</v>
      </c>
      <c r="I1000" s="228"/>
      <c r="J1000" s="15"/>
      <c r="K1000" s="15"/>
      <c r="L1000" s="224"/>
      <c r="M1000" s="229"/>
      <c r="N1000" s="230"/>
      <c r="O1000" s="230"/>
      <c r="P1000" s="230"/>
      <c r="Q1000" s="230"/>
      <c r="R1000" s="230"/>
      <c r="S1000" s="230"/>
      <c r="T1000" s="231"/>
      <c r="U1000" s="15"/>
      <c r="V1000" s="15"/>
      <c r="W1000" s="15"/>
      <c r="X1000" s="15"/>
      <c r="Y1000" s="15"/>
      <c r="Z1000" s="15"/>
      <c r="AA1000" s="15"/>
      <c r="AB1000" s="15"/>
      <c r="AC1000" s="15"/>
      <c r="AD1000" s="15"/>
      <c r="AE1000" s="15"/>
      <c r="AT1000" s="225" t="s">
        <v>170</v>
      </c>
      <c r="AU1000" s="225" t="s">
        <v>83</v>
      </c>
      <c r="AV1000" s="15" t="s">
        <v>164</v>
      </c>
      <c r="AW1000" s="15" t="s">
        <v>32</v>
      </c>
      <c r="AX1000" s="15" t="s">
        <v>81</v>
      </c>
      <c r="AY1000" s="225" t="s">
        <v>157</v>
      </c>
    </row>
    <row r="1001" s="2" customFormat="1" ht="14.4" customHeight="1">
      <c r="A1001" s="38"/>
      <c r="B1001" s="179"/>
      <c r="C1001" s="180" t="s">
        <v>1235</v>
      </c>
      <c r="D1001" s="180" t="s">
        <v>159</v>
      </c>
      <c r="E1001" s="181" t="s">
        <v>1236</v>
      </c>
      <c r="F1001" s="182" t="s">
        <v>1237</v>
      </c>
      <c r="G1001" s="183" t="s">
        <v>261</v>
      </c>
      <c r="H1001" s="184">
        <v>30.399999999999999</v>
      </c>
      <c r="I1001" s="185"/>
      <c r="J1001" s="186">
        <f>ROUND(I1001*H1001,2)</f>
        <v>0</v>
      </c>
      <c r="K1001" s="182" t="s">
        <v>163</v>
      </c>
      <c r="L1001" s="39"/>
      <c r="M1001" s="187" t="s">
        <v>1</v>
      </c>
      <c r="N1001" s="188" t="s">
        <v>40</v>
      </c>
      <c r="O1001" s="77"/>
      <c r="P1001" s="189">
        <f>O1001*H1001</f>
        <v>0</v>
      </c>
      <c r="Q1001" s="189">
        <v>0.00040000000000000002</v>
      </c>
      <c r="R1001" s="189">
        <f>Q1001*H1001</f>
        <v>0.012160000000000001</v>
      </c>
      <c r="S1001" s="189">
        <v>0</v>
      </c>
      <c r="T1001" s="190">
        <f>S1001*H1001</f>
        <v>0</v>
      </c>
      <c r="U1001" s="38"/>
      <c r="V1001" s="38"/>
      <c r="W1001" s="38"/>
      <c r="X1001" s="38"/>
      <c r="Y1001" s="38"/>
      <c r="Z1001" s="38"/>
      <c r="AA1001" s="38"/>
      <c r="AB1001" s="38"/>
      <c r="AC1001" s="38"/>
      <c r="AD1001" s="38"/>
      <c r="AE1001" s="38"/>
      <c r="AR1001" s="191" t="s">
        <v>275</v>
      </c>
      <c r="AT1001" s="191" t="s">
        <v>159</v>
      </c>
      <c r="AU1001" s="191" t="s">
        <v>83</v>
      </c>
      <c r="AY1001" s="19" t="s">
        <v>157</v>
      </c>
      <c r="BE1001" s="192">
        <f>IF(N1001="základní",J1001,0)</f>
        <v>0</v>
      </c>
      <c r="BF1001" s="192">
        <f>IF(N1001="snížená",J1001,0)</f>
        <v>0</v>
      </c>
      <c r="BG1001" s="192">
        <f>IF(N1001="zákl. přenesená",J1001,0)</f>
        <v>0</v>
      </c>
      <c r="BH1001" s="192">
        <f>IF(N1001="sníž. přenesená",J1001,0)</f>
        <v>0</v>
      </c>
      <c r="BI1001" s="192">
        <f>IF(N1001="nulová",J1001,0)</f>
        <v>0</v>
      </c>
      <c r="BJ1001" s="19" t="s">
        <v>81</v>
      </c>
      <c r="BK1001" s="192">
        <f>ROUND(I1001*H1001,2)</f>
        <v>0</v>
      </c>
      <c r="BL1001" s="19" t="s">
        <v>275</v>
      </c>
      <c r="BM1001" s="191" t="s">
        <v>1238</v>
      </c>
    </row>
    <row r="1002" s="2" customFormat="1">
      <c r="A1002" s="38"/>
      <c r="B1002" s="39"/>
      <c r="C1002" s="38"/>
      <c r="D1002" s="193" t="s">
        <v>166</v>
      </c>
      <c r="E1002" s="38"/>
      <c r="F1002" s="194" t="s">
        <v>1239</v>
      </c>
      <c r="G1002" s="38"/>
      <c r="H1002" s="38"/>
      <c r="I1002" s="195"/>
      <c r="J1002" s="38"/>
      <c r="K1002" s="38"/>
      <c r="L1002" s="39"/>
      <c r="M1002" s="196"/>
      <c r="N1002" s="197"/>
      <c r="O1002" s="77"/>
      <c r="P1002" s="77"/>
      <c r="Q1002" s="77"/>
      <c r="R1002" s="77"/>
      <c r="S1002" s="77"/>
      <c r="T1002" s="78"/>
      <c r="U1002" s="38"/>
      <c r="V1002" s="38"/>
      <c r="W1002" s="38"/>
      <c r="X1002" s="38"/>
      <c r="Y1002" s="38"/>
      <c r="Z1002" s="38"/>
      <c r="AA1002" s="38"/>
      <c r="AB1002" s="38"/>
      <c r="AC1002" s="38"/>
      <c r="AD1002" s="38"/>
      <c r="AE1002" s="38"/>
      <c r="AT1002" s="19" t="s">
        <v>166</v>
      </c>
      <c r="AU1002" s="19" t="s">
        <v>83</v>
      </c>
    </row>
    <row r="1003" s="2" customFormat="1">
      <c r="A1003" s="38"/>
      <c r="B1003" s="39"/>
      <c r="C1003" s="38"/>
      <c r="D1003" s="193" t="s">
        <v>168</v>
      </c>
      <c r="E1003" s="38"/>
      <c r="F1003" s="198" t="s">
        <v>1240</v>
      </c>
      <c r="G1003" s="38"/>
      <c r="H1003" s="38"/>
      <c r="I1003" s="195"/>
      <c r="J1003" s="38"/>
      <c r="K1003" s="38"/>
      <c r="L1003" s="39"/>
      <c r="M1003" s="196"/>
      <c r="N1003" s="197"/>
      <c r="O1003" s="77"/>
      <c r="P1003" s="77"/>
      <c r="Q1003" s="77"/>
      <c r="R1003" s="77"/>
      <c r="S1003" s="77"/>
      <c r="T1003" s="78"/>
      <c r="U1003" s="38"/>
      <c r="V1003" s="38"/>
      <c r="W1003" s="38"/>
      <c r="X1003" s="38"/>
      <c r="Y1003" s="38"/>
      <c r="Z1003" s="38"/>
      <c r="AA1003" s="38"/>
      <c r="AB1003" s="38"/>
      <c r="AC1003" s="38"/>
      <c r="AD1003" s="38"/>
      <c r="AE1003" s="38"/>
      <c r="AT1003" s="19" t="s">
        <v>168</v>
      </c>
      <c r="AU1003" s="19" t="s">
        <v>83</v>
      </c>
    </row>
    <row r="1004" s="13" customFormat="1">
      <c r="A1004" s="13"/>
      <c r="B1004" s="199"/>
      <c r="C1004" s="13"/>
      <c r="D1004" s="193" t="s">
        <v>170</v>
      </c>
      <c r="E1004" s="200" t="s">
        <v>1</v>
      </c>
      <c r="F1004" s="201" t="s">
        <v>1208</v>
      </c>
      <c r="G1004" s="13"/>
      <c r="H1004" s="200" t="s">
        <v>1</v>
      </c>
      <c r="I1004" s="202"/>
      <c r="J1004" s="13"/>
      <c r="K1004" s="13"/>
      <c r="L1004" s="199"/>
      <c r="M1004" s="203"/>
      <c r="N1004" s="204"/>
      <c r="O1004" s="204"/>
      <c r="P1004" s="204"/>
      <c r="Q1004" s="204"/>
      <c r="R1004" s="204"/>
      <c r="S1004" s="204"/>
      <c r="T1004" s="205"/>
      <c r="U1004" s="13"/>
      <c r="V1004" s="13"/>
      <c r="W1004" s="13"/>
      <c r="X1004" s="13"/>
      <c r="Y1004" s="13"/>
      <c r="Z1004" s="13"/>
      <c r="AA1004" s="13"/>
      <c r="AB1004" s="13"/>
      <c r="AC1004" s="13"/>
      <c r="AD1004" s="13"/>
      <c r="AE1004" s="13"/>
      <c r="AT1004" s="200" t="s">
        <v>170</v>
      </c>
      <c r="AU1004" s="200" t="s">
        <v>83</v>
      </c>
      <c r="AV1004" s="13" t="s">
        <v>81</v>
      </c>
      <c r="AW1004" s="13" t="s">
        <v>32</v>
      </c>
      <c r="AX1004" s="13" t="s">
        <v>75</v>
      </c>
      <c r="AY1004" s="200" t="s">
        <v>157</v>
      </c>
    </row>
    <row r="1005" s="14" customFormat="1">
      <c r="A1005" s="14"/>
      <c r="B1005" s="206"/>
      <c r="C1005" s="14"/>
      <c r="D1005" s="193" t="s">
        <v>170</v>
      </c>
      <c r="E1005" s="207" t="s">
        <v>1</v>
      </c>
      <c r="F1005" s="208" t="s">
        <v>1241</v>
      </c>
      <c r="G1005" s="14"/>
      <c r="H1005" s="209">
        <v>11.5</v>
      </c>
      <c r="I1005" s="210"/>
      <c r="J1005" s="14"/>
      <c r="K1005" s="14"/>
      <c r="L1005" s="206"/>
      <c r="M1005" s="211"/>
      <c r="N1005" s="212"/>
      <c r="O1005" s="212"/>
      <c r="P1005" s="212"/>
      <c r="Q1005" s="212"/>
      <c r="R1005" s="212"/>
      <c r="S1005" s="212"/>
      <c r="T1005" s="213"/>
      <c r="U1005" s="14"/>
      <c r="V1005" s="14"/>
      <c r="W1005" s="14"/>
      <c r="X1005" s="14"/>
      <c r="Y1005" s="14"/>
      <c r="Z1005" s="14"/>
      <c r="AA1005" s="14"/>
      <c r="AB1005" s="14"/>
      <c r="AC1005" s="14"/>
      <c r="AD1005" s="14"/>
      <c r="AE1005" s="14"/>
      <c r="AT1005" s="207" t="s">
        <v>170</v>
      </c>
      <c r="AU1005" s="207" t="s">
        <v>83</v>
      </c>
      <c r="AV1005" s="14" t="s">
        <v>83</v>
      </c>
      <c r="AW1005" s="14" t="s">
        <v>32</v>
      </c>
      <c r="AX1005" s="14" t="s">
        <v>75</v>
      </c>
      <c r="AY1005" s="207" t="s">
        <v>157</v>
      </c>
    </row>
    <row r="1006" s="14" customFormat="1">
      <c r="A1006" s="14"/>
      <c r="B1006" s="206"/>
      <c r="C1006" s="14"/>
      <c r="D1006" s="193" t="s">
        <v>170</v>
      </c>
      <c r="E1006" s="207" t="s">
        <v>1</v>
      </c>
      <c r="F1006" s="208" t="s">
        <v>1242</v>
      </c>
      <c r="G1006" s="14"/>
      <c r="H1006" s="209">
        <v>11.1</v>
      </c>
      <c r="I1006" s="210"/>
      <c r="J1006" s="14"/>
      <c r="K1006" s="14"/>
      <c r="L1006" s="206"/>
      <c r="M1006" s="211"/>
      <c r="N1006" s="212"/>
      <c r="O1006" s="212"/>
      <c r="P1006" s="212"/>
      <c r="Q1006" s="212"/>
      <c r="R1006" s="212"/>
      <c r="S1006" s="212"/>
      <c r="T1006" s="213"/>
      <c r="U1006" s="14"/>
      <c r="V1006" s="14"/>
      <c r="W1006" s="14"/>
      <c r="X1006" s="14"/>
      <c r="Y1006" s="14"/>
      <c r="Z1006" s="14"/>
      <c r="AA1006" s="14"/>
      <c r="AB1006" s="14"/>
      <c r="AC1006" s="14"/>
      <c r="AD1006" s="14"/>
      <c r="AE1006" s="14"/>
      <c r="AT1006" s="207" t="s">
        <v>170</v>
      </c>
      <c r="AU1006" s="207" t="s">
        <v>83</v>
      </c>
      <c r="AV1006" s="14" t="s">
        <v>83</v>
      </c>
      <c r="AW1006" s="14" t="s">
        <v>32</v>
      </c>
      <c r="AX1006" s="14" t="s">
        <v>75</v>
      </c>
      <c r="AY1006" s="207" t="s">
        <v>157</v>
      </c>
    </row>
    <row r="1007" s="14" customFormat="1">
      <c r="A1007" s="14"/>
      <c r="B1007" s="206"/>
      <c r="C1007" s="14"/>
      <c r="D1007" s="193" t="s">
        <v>170</v>
      </c>
      <c r="E1007" s="207" t="s">
        <v>1</v>
      </c>
      <c r="F1007" s="208" t="s">
        <v>1243</v>
      </c>
      <c r="G1007" s="14"/>
      <c r="H1007" s="209">
        <v>7.7999999999999998</v>
      </c>
      <c r="I1007" s="210"/>
      <c r="J1007" s="14"/>
      <c r="K1007" s="14"/>
      <c r="L1007" s="206"/>
      <c r="M1007" s="211"/>
      <c r="N1007" s="212"/>
      <c r="O1007" s="212"/>
      <c r="P1007" s="212"/>
      <c r="Q1007" s="212"/>
      <c r="R1007" s="212"/>
      <c r="S1007" s="212"/>
      <c r="T1007" s="213"/>
      <c r="U1007" s="14"/>
      <c r="V1007" s="14"/>
      <c r="W1007" s="14"/>
      <c r="X1007" s="14"/>
      <c r="Y1007" s="14"/>
      <c r="Z1007" s="14"/>
      <c r="AA1007" s="14"/>
      <c r="AB1007" s="14"/>
      <c r="AC1007" s="14"/>
      <c r="AD1007" s="14"/>
      <c r="AE1007" s="14"/>
      <c r="AT1007" s="207" t="s">
        <v>170</v>
      </c>
      <c r="AU1007" s="207" t="s">
        <v>83</v>
      </c>
      <c r="AV1007" s="14" t="s">
        <v>83</v>
      </c>
      <c r="AW1007" s="14" t="s">
        <v>32</v>
      </c>
      <c r="AX1007" s="14" t="s">
        <v>75</v>
      </c>
      <c r="AY1007" s="207" t="s">
        <v>157</v>
      </c>
    </row>
    <row r="1008" s="15" customFormat="1">
      <c r="A1008" s="15"/>
      <c r="B1008" s="224"/>
      <c r="C1008" s="15"/>
      <c r="D1008" s="193" t="s">
        <v>170</v>
      </c>
      <c r="E1008" s="225" t="s">
        <v>1</v>
      </c>
      <c r="F1008" s="226" t="s">
        <v>227</v>
      </c>
      <c r="G1008" s="15"/>
      <c r="H1008" s="227">
        <v>30.400000000000002</v>
      </c>
      <c r="I1008" s="228"/>
      <c r="J1008" s="15"/>
      <c r="K1008" s="15"/>
      <c r="L1008" s="224"/>
      <c r="M1008" s="229"/>
      <c r="N1008" s="230"/>
      <c r="O1008" s="230"/>
      <c r="P1008" s="230"/>
      <c r="Q1008" s="230"/>
      <c r="R1008" s="230"/>
      <c r="S1008" s="230"/>
      <c r="T1008" s="231"/>
      <c r="U1008" s="15"/>
      <c r="V1008" s="15"/>
      <c r="W1008" s="15"/>
      <c r="X1008" s="15"/>
      <c r="Y1008" s="15"/>
      <c r="Z1008" s="15"/>
      <c r="AA1008" s="15"/>
      <c r="AB1008" s="15"/>
      <c r="AC1008" s="15"/>
      <c r="AD1008" s="15"/>
      <c r="AE1008" s="15"/>
      <c r="AT1008" s="225" t="s">
        <v>170</v>
      </c>
      <c r="AU1008" s="225" t="s">
        <v>83</v>
      </c>
      <c r="AV1008" s="15" t="s">
        <v>164</v>
      </c>
      <c r="AW1008" s="15" t="s">
        <v>32</v>
      </c>
      <c r="AX1008" s="15" t="s">
        <v>81</v>
      </c>
      <c r="AY1008" s="225" t="s">
        <v>157</v>
      </c>
    </row>
    <row r="1009" s="2" customFormat="1" ht="24.15" customHeight="1">
      <c r="A1009" s="38"/>
      <c r="B1009" s="179"/>
      <c r="C1009" s="180" t="s">
        <v>1244</v>
      </c>
      <c r="D1009" s="180" t="s">
        <v>159</v>
      </c>
      <c r="E1009" s="181" t="s">
        <v>1245</v>
      </c>
      <c r="F1009" s="182" t="s">
        <v>1246</v>
      </c>
      <c r="G1009" s="183" t="s">
        <v>880</v>
      </c>
      <c r="H1009" s="240"/>
      <c r="I1009" s="185"/>
      <c r="J1009" s="186">
        <f>ROUND(I1009*H1009,2)</f>
        <v>0</v>
      </c>
      <c r="K1009" s="182" t="s">
        <v>163</v>
      </c>
      <c r="L1009" s="39"/>
      <c r="M1009" s="187" t="s">
        <v>1</v>
      </c>
      <c r="N1009" s="188" t="s">
        <v>40</v>
      </c>
      <c r="O1009" s="77"/>
      <c r="P1009" s="189">
        <f>O1009*H1009</f>
        <v>0</v>
      </c>
      <c r="Q1009" s="189">
        <v>0</v>
      </c>
      <c r="R1009" s="189">
        <f>Q1009*H1009</f>
        <v>0</v>
      </c>
      <c r="S1009" s="189">
        <v>0</v>
      </c>
      <c r="T1009" s="190">
        <f>S1009*H1009</f>
        <v>0</v>
      </c>
      <c r="U1009" s="38"/>
      <c r="V1009" s="38"/>
      <c r="W1009" s="38"/>
      <c r="X1009" s="38"/>
      <c r="Y1009" s="38"/>
      <c r="Z1009" s="38"/>
      <c r="AA1009" s="38"/>
      <c r="AB1009" s="38"/>
      <c r="AC1009" s="38"/>
      <c r="AD1009" s="38"/>
      <c r="AE1009" s="38"/>
      <c r="AR1009" s="191" t="s">
        <v>275</v>
      </c>
      <c r="AT1009" s="191" t="s">
        <v>159</v>
      </c>
      <c r="AU1009" s="191" t="s">
        <v>83</v>
      </c>
      <c r="AY1009" s="19" t="s">
        <v>157</v>
      </c>
      <c r="BE1009" s="192">
        <f>IF(N1009="základní",J1009,0)</f>
        <v>0</v>
      </c>
      <c r="BF1009" s="192">
        <f>IF(N1009="snížená",J1009,0)</f>
        <v>0</v>
      </c>
      <c r="BG1009" s="192">
        <f>IF(N1009="zákl. přenesená",J1009,0)</f>
        <v>0</v>
      </c>
      <c r="BH1009" s="192">
        <f>IF(N1009="sníž. přenesená",J1009,0)</f>
        <v>0</v>
      </c>
      <c r="BI1009" s="192">
        <f>IF(N1009="nulová",J1009,0)</f>
        <v>0</v>
      </c>
      <c r="BJ1009" s="19" t="s">
        <v>81</v>
      </c>
      <c r="BK1009" s="192">
        <f>ROUND(I1009*H1009,2)</f>
        <v>0</v>
      </c>
      <c r="BL1009" s="19" t="s">
        <v>275</v>
      </c>
      <c r="BM1009" s="191" t="s">
        <v>1247</v>
      </c>
    </row>
    <row r="1010" s="2" customFormat="1">
      <c r="A1010" s="38"/>
      <c r="B1010" s="39"/>
      <c r="C1010" s="38"/>
      <c r="D1010" s="193" t="s">
        <v>166</v>
      </c>
      <c r="E1010" s="38"/>
      <c r="F1010" s="194" t="s">
        <v>1248</v>
      </c>
      <c r="G1010" s="38"/>
      <c r="H1010" s="38"/>
      <c r="I1010" s="195"/>
      <c r="J1010" s="38"/>
      <c r="K1010" s="38"/>
      <c r="L1010" s="39"/>
      <c r="M1010" s="196"/>
      <c r="N1010" s="197"/>
      <c r="O1010" s="77"/>
      <c r="P1010" s="77"/>
      <c r="Q1010" s="77"/>
      <c r="R1010" s="77"/>
      <c r="S1010" s="77"/>
      <c r="T1010" s="78"/>
      <c r="U1010" s="38"/>
      <c r="V1010" s="38"/>
      <c r="W1010" s="38"/>
      <c r="X1010" s="38"/>
      <c r="Y1010" s="38"/>
      <c r="Z1010" s="38"/>
      <c r="AA1010" s="38"/>
      <c r="AB1010" s="38"/>
      <c r="AC1010" s="38"/>
      <c r="AD1010" s="38"/>
      <c r="AE1010" s="38"/>
      <c r="AT1010" s="19" t="s">
        <v>166</v>
      </c>
      <c r="AU1010" s="19" t="s">
        <v>83</v>
      </c>
    </row>
    <row r="1011" s="12" customFormat="1" ht="22.8" customHeight="1">
      <c r="A1011" s="12"/>
      <c r="B1011" s="166"/>
      <c r="C1011" s="12"/>
      <c r="D1011" s="167" t="s">
        <v>74</v>
      </c>
      <c r="E1011" s="177" t="s">
        <v>1249</v>
      </c>
      <c r="F1011" s="177" t="s">
        <v>1250</v>
      </c>
      <c r="G1011" s="12"/>
      <c r="H1011" s="12"/>
      <c r="I1011" s="169"/>
      <c r="J1011" s="178">
        <f>BK1011</f>
        <v>0</v>
      </c>
      <c r="K1011" s="12"/>
      <c r="L1011" s="166"/>
      <c r="M1011" s="171"/>
      <c r="N1011" s="172"/>
      <c r="O1011" s="172"/>
      <c r="P1011" s="173">
        <f>SUM(P1012:P1017)</f>
        <v>0</v>
      </c>
      <c r="Q1011" s="172"/>
      <c r="R1011" s="173">
        <f>SUM(R1012:R1017)</f>
        <v>0</v>
      </c>
      <c r="S1011" s="172"/>
      <c r="T1011" s="174">
        <f>SUM(T1012:T1017)</f>
        <v>0.063850000000000004</v>
      </c>
      <c r="U1011" s="12"/>
      <c r="V1011" s="12"/>
      <c r="W1011" s="12"/>
      <c r="X1011" s="12"/>
      <c r="Y1011" s="12"/>
      <c r="Z1011" s="12"/>
      <c r="AA1011" s="12"/>
      <c r="AB1011" s="12"/>
      <c r="AC1011" s="12"/>
      <c r="AD1011" s="12"/>
      <c r="AE1011" s="12"/>
      <c r="AR1011" s="167" t="s">
        <v>83</v>
      </c>
      <c r="AT1011" s="175" t="s">
        <v>74</v>
      </c>
      <c r="AU1011" s="175" t="s">
        <v>81</v>
      </c>
      <c r="AY1011" s="167" t="s">
        <v>157</v>
      </c>
      <c r="BK1011" s="176">
        <f>SUM(BK1012:BK1017)</f>
        <v>0</v>
      </c>
    </row>
    <row r="1012" s="2" customFormat="1" ht="24.15" customHeight="1">
      <c r="A1012" s="38"/>
      <c r="B1012" s="179"/>
      <c r="C1012" s="180" t="s">
        <v>1251</v>
      </c>
      <c r="D1012" s="180" t="s">
        <v>159</v>
      </c>
      <c r="E1012" s="181" t="s">
        <v>1252</v>
      </c>
      <c r="F1012" s="182" t="s">
        <v>1253</v>
      </c>
      <c r="G1012" s="183" t="s">
        <v>162</v>
      </c>
      <c r="H1012" s="184">
        <v>25.539999999999999</v>
      </c>
      <c r="I1012" s="185"/>
      <c r="J1012" s="186">
        <f>ROUND(I1012*H1012,2)</f>
        <v>0</v>
      </c>
      <c r="K1012" s="182" t="s">
        <v>163</v>
      </c>
      <c r="L1012" s="39"/>
      <c r="M1012" s="187" t="s">
        <v>1</v>
      </c>
      <c r="N1012" s="188" t="s">
        <v>40</v>
      </c>
      <c r="O1012" s="77"/>
      <c r="P1012" s="189">
        <f>O1012*H1012</f>
        <v>0</v>
      </c>
      <c r="Q1012" s="189">
        <v>0</v>
      </c>
      <c r="R1012" s="189">
        <f>Q1012*H1012</f>
        <v>0</v>
      </c>
      <c r="S1012" s="189">
        <v>0.0025000000000000001</v>
      </c>
      <c r="T1012" s="190">
        <f>S1012*H1012</f>
        <v>0.063850000000000004</v>
      </c>
      <c r="U1012" s="38"/>
      <c r="V1012" s="38"/>
      <c r="W1012" s="38"/>
      <c r="X1012" s="38"/>
      <c r="Y1012" s="38"/>
      <c r="Z1012" s="38"/>
      <c r="AA1012" s="38"/>
      <c r="AB1012" s="38"/>
      <c r="AC1012" s="38"/>
      <c r="AD1012" s="38"/>
      <c r="AE1012" s="38"/>
      <c r="AR1012" s="191" t="s">
        <v>275</v>
      </c>
      <c r="AT1012" s="191" t="s">
        <v>159</v>
      </c>
      <c r="AU1012" s="191" t="s">
        <v>83</v>
      </c>
      <c r="AY1012" s="19" t="s">
        <v>157</v>
      </c>
      <c r="BE1012" s="192">
        <f>IF(N1012="základní",J1012,0)</f>
        <v>0</v>
      </c>
      <c r="BF1012" s="192">
        <f>IF(N1012="snížená",J1012,0)</f>
        <v>0</v>
      </c>
      <c r="BG1012" s="192">
        <f>IF(N1012="zákl. přenesená",J1012,0)</f>
        <v>0</v>
      </c>
      <c r="BH1012" s="192">
        <f>IF(N1012="sníž. přenesená",J1012,0)</f>
        <v>0</v>
      </c>
      <c r="BI1012" s="192">
        <f>IF(N1012="nulová",J1012,0)</f>
        <v>0</v>
      </c>
      <c r="BJ1012" s="19" t="s">
        <v>81</v>
      </c>
      <c r="BK1012" s="192">
        <f>ROUND(I1012*H1012,2)</f>
        <v>0</v>
      </c>
      <c r="BL1012" s="19" t="s">
        <v>275</v>
      </c>
      <c r="BM1012" s="191" t="s">
        <v>1254</v>
      </c>
    </row>
    <row r="1013" s="2" customFormat="1">
      <c r="A1013" s="38"/>
      <c r="B1013" s="39"/>
      <c r="C1013" s="38"/>
      <c r="D1013" s="193" t="s">
        <v>166</v>
      </c>
      <c r="E1013" s="38"/>
      <c r="F1013" s="194" t="s">
        <v>1255</v>
      </c>
      <c r="G1013" s="38"/>
      <c r="H1013" s="38"/>
      <c r="I1013" s="195"/>
      <c r="J1013" s="38"/>
      <c r="K1013" s="38"/>
      <c r="L1013" s="39"/>
      <c r="M1013" s="196"/>
      <c r="N1013" s="197"/>
      <c r="O1013" s="77"/>
      <c r="P1013" s="77"/>
      <c r="Q1013" s="77"/>
      <c r="R1013" s="77"/>
      <c r="S1013" s="77"/>
      <c r="T1013" s="78"/>
      <c r="U1013" s="38"/>
      <c r="V1013" s="38"/>
      <c r="W1013" s="38"/>
      <c r="X1013" s="38"/>
      <c r="Y1013" s="38"/>
      <c r="Z1013" s="38"/>
      <c r="AA1013" s="38"/>
      <c r="AB1013" s="38"/>
      <c r="AC1013" s="38"/>
      <c r="AD1013" s="38"/>
      <c r="AE1013" s="38"/>
      <c r="AT1013" s="19" t="s">
        <v>166</v>
      </c>
      <c r="AU1013" s="19" t="s">
        <v>83</v>
      </c>
    </row>
    <row r="1014" s="2" customFormat="1">
      <c r="A1014" s="38"/>
      <c r="B1014" s="39"/>
      <c r="C1014" s="38"/>
      <c r="D1014" s="193" t="s">
        <v>168</v>
      </c>
      <c r="E1014" s="38"/>
      <c r="F1014" s="198" t="s">
        <v>169</v>
      </c>
      <c r="G1014" s="38"/>
      <c r="H1014" s="38"/>
      <c r="I1014" s="195"/>
      <c r="J1014" s="38"/>
      <c r="K1014" s="38"/>
      <c r="L1014" s="39"/>
      <c r="M1014" s="196"/>
      <c r="N1014" s="197"/>
      <c r="O1014" s="77"/>
      <c r="P1014" s="77"/>
      <c r="Q1014" s="77"/>
      <c r="R1014" s="77"/>
      <c r="S1014" s="77"/>
      <c r="T1014" s="78"/>
      <c r="U1014" s="38"/>
      <c r="V1014" s="38"/>
      <c r="W1014" s="38"/>
      <c r="X1014" s="38"/>
      <c r="Y1014" s="38"/>
      <c r="Z1014" s="38"/>
      <c r="AA1014" s="38"/>
      <c r="AB1014" s="38"/>
      <c r="AC1014" s="38"/>
      <c r="AD1014" s="38"/>
      <c r="AE1014" s="38"/>
      <c r="AT1014" s="19" t="s">
        <v>168</v>
      </c>
      <c r="AU1014" s="19" t="s">
        <v>83</v>
      </c>
    </row>
    <row r="1015" s="14" customFormat="1">
      <c r="A1015" s="14"/>
      <c r="B1015" s="206"/>
      <c r="C1015" s="14"/>
      <c r="D1015" s="193" t="s">
        <v>170</v>
      </c>
      <c r="E1015" s="207" t="s">
        <v>1</v>
      </c>
      <c r="F1015" s="208" t="s">
        <v>1256</v>
      </c>
      <c r="G1015" s="14"/>
      <c r="H1015" s="209">
        <v>7.1100000000000003</v>
      </c>
      <c r="I1015" s="210"/>
      <c r="J1015" s="14"/>
      <c r="K1015" s="14"/>
      <c r="L1015" s="206"/>
      <c r="M1015" s="211"/>
      <c r="N1015" s="212"/>
      <c r="O1015" s="212"/>
      <c r="P1015" s="212"/>
      <c r="Q1015" s="212"/>
      <c r="R1015" s="212"/>
      <c r="S1015" s="212"/>
      <c r="T1015" s="213"/>
      <c r="U1015" s="14"/>
      <c r="V1015" s="14"/>
      <c r="W1015" s="14"/>
      <c r="X1015" s="14"/>
      <c r="Y1015" s="14"/>
      <c r="Z1015" s="14"/>
      <c r="AA1015" s="14"/>
      <c r="AB1015" s="14"/>
      <c r="AC1015" s="14"/>
      <c r="AD1015" s="14"/>
      <c r="AE1015" s="14"/>
      <c r="AT1015" s="207" t="s">
        <v>170</v>
      </c>
      <c r="AU1015" s="207" t="s">
        <v>83</v>
      </c>
      <c r="AV1015" s="14" t="s">
        <v>83</v>
      </c>
      <c r="AW1015" s="14" t="s">
        <v>32</v>
      </c>
      <c r="AX1015" s="14" t="s">
        <v>75</v>
      </c>
      <c r="AY1015" s="207" t="s">
        <v>157</v>
      </c>
    </row>
    <row r="1016" s="14" customFormat="1">
      <c r="A1016" s="14"/>
      <c r="B1016" s="206"/>
      <c r="C1016" s="14"/>
      <c r="D1016" s="193" t="s">
        <v>170</v>
      </c>
      <c r="E1016" s="207" t="s">
        <v>1</v>
      </c>
      <c r="F1016" s="208" t="s">
        <v>1257</v>
      </c>
      <c r="G1016" s="14"/>
      <c r="H1016" s="209">
        <v>18.43</v>
      </c>
      <c r="I1016" s="210"/>
      <c r="J1016" s="14"/>
      <c r="K1016" s="14"/>
      <c r="L1016" s="206"/>
      <c r="M1016" s="211"/>
      <c r="N1016" s="212"/>
      <c r="O1016" s="212"/>
      <c r="P1016" s="212"/>
      <c r="Q1016" s="212"/>
      <c r="R1016" s="212"/>
      <c r="S1016" s="212"/>
      <c r="T1016" s="213"/>
      <c r="U1016" s="14"/>
      <c r="V1016" s="14"/>
      <c r="W1016" s="14"/>
      <c r="X1016" s="14"/>
      <c r="Y1016" s="14"/>
      <c r="Z1016" s="14"/>
      <c r="AA1016" s="14"/>
      <c r="AB1016" s="14"/>
      <c r="AC1016" s="14"/>
      <c r="AD1016" s="14"/>
      <c r="AE1016" s="14"/>
      <c r="AT1016" s="207" t="s">
        <v>170</v>
      </c>
      <c r="AU1016" s="207" t="s">
        <v>83</v>
      </c>
      <c r="AV1016" s="14" t="s">
        <v>83</v>
      </c>
      <c r="AW1016" s="14" t="s">
        <v>32</v>
      </c>
      <c r="AX1016" s="14" t="s">
        <v>75</v>
      </c>
      <c r="AY1016" s="207" t="s">
        <v>157</v>
      </c>
    </row>
    <row r="1017" s="15" customFormat="1">
      <c r="A1017" s="15"/>
      <c r="B1017" s="224"/>
      <c r="C1017" s="15"/>
      <c r="D1017" s="193" t="s">
        <v>170</v>
      </c>
      <c r="E1017" s="225" t="s">
        <v>1</v>
      </c>
      <c r="F1017" s="226" t="s">
        <v>227</v>
      </c>
      <c r="G1017" s="15"/>
      <c r="H1017" s="227">
        <v>25.539999999999999</v>
      </c>
      <c r="I1017" s="228"/>
      <c r="J1017" s="15"/>
      <c r="K1017" s="15"/>
      <c r="L1017" s="224"/>
      <c r="M1017" s="229"/>
      <c r="N1017" s="230"/>
      <c r="O1017" s="230"/>
      <c r="P1017" s="230"/>
      <c r="Q1017" s="230"/>
      <c r="R1017" s="230"/>
      <c r="S1017" s="230"/>
      <c r="T1017" s="231"/>
      <c r="U1017" s="15"/>
      <c r="V1017" s="15"/>
      <c r="W1017" s="15"/>
      <c r="X1017" s="15"/>
      <c r="Y1017" s="15"/>
      <c r="Z1017" s="15"/>
      <c r="AA1017" s="15"/>
      <c r="AB1017" s="15"/>
      <c r="AC1017" s="15"/>
      <c r="AD1017" s="15"/>
      <c r="AE1017" s="15"/>
      <c r="AT1017" s="225" t="s">
        <v>170</v>
      </c>
      <c r="AU1017" s="225" t="s">
        <v>83</v>
      </c>
      <c r="AV1017" s="15" t="s">
        <v>164</v>
      </c>
      <c r="AW1017" s="15" t="s">
        <v>32</v>
      </c>
      <c r="AX1017" s="15" t="s">
        <v>81</v>
      </c>
      <c r="AY1017" s="225" t="s">
        <v>157</v>
      </c>
    </row>
    <row r="1018" s="12" customFormat="1" ht="22.8" customHeight="1">
      <c r="A1018" s="12"/>
      <c r="B1018" s="166"/>
      <c r="C1018" s="12"/>
      <c r="D1018" s="167" t="s">
        <v>74</v>
      </c>
      <c r="E1018" s="177" t="s">
        <v>1258</v>
      </c>
      <c r="F1018" s="177" t="s">
        <v>1259</v>
      </c>
      <c r="G1018" s="12"/>
      <c r="H1018" s="12"/>
      <c r="I1018" s="169"/>
      <c r="J1018" s="178">
        <f>BK1018</f>
        <v>0</v>
      </c>
      <c r="K1018" s="12"/>
      <c r="L1018" s="166"/>
      <c r="M1018" s="171"/>
      <c r="N1018" s="172"/>
      <c r="O1018" s="172"/>
      <c r="P1018" s="173">
        <f>SUM(P1019:P1059)</f>
        <v>0</v>
      </c>
      <c r="Q1018" s="172"/>
      <c r="R1018" s="173">
        <f>SUM(R1019:R1059)</f>
        <v>1.45014325</v>
      </c>
      <c r="S1018" s="172"/>
      <c r="T1018" s="174">
        <f>SUM(T1019:T1059)</f>
        <v>4.4105707000000001</v>
      </c>
      <c r="U1018" s="12"/>
      <c r="V1018" s="12"/>
      <c r="W1018" s="12"/>
      <c r="X1018" s="12"/>
      <c r="Y1018" s="12"/>
      <c r="Z1018" s="12"/>
      <c r="AA1018" s="12"/>
      <c r="AB1018" s="12"/>
      <c r="AC1018" s="12"/>
      <c r="AD1018" s="12"/>
      <c r="AE1018" s="12"/>
      <c r="AR1018" s="167" t="s">
        <v>83</v>
      </c>
      <c r="AT1018" s="175" t="s">
        <v>74</v>
      </c>
      <c r="AU1018" s="175" t="s">
        <v>81</v>
      </c>
      <c r="AY1018" s="167" t="s">
        <v>157</v>
      </c>
      <c r="BK1018" s="176">
        <f>SUM(BK1019:BK1059)</f>
        <v>0</v>
      </c>
    </row>
    <row r="1019" s="2" customFormat="1" ht="24.15" customHeight="1">
      <c r="A1019" s="38"/>
      <c r="B1019" s="179"/>
      <c r="C1019" s="180" t="s">
        <v>1260</v>
      </c>
      <c r="D1019" s="180" t="s">
        <v>159</v>
      </c>
      <c r="E1019" s="181" t="s">
        <v>1261</v>
      </c>
      <c r="F1019" s="182" t="s">
        <v>1262</v>
      </c>
      <c r="G1019" s="183" t="s">
        <v>162</v>
      </c>
      <c r="H1019" s="184">
        <v>42.884999999999998</v>
      </c>
      <c r="I1019" s="185"/>
      <c r="J1019" s="186">
        <f>ROUND(I1019*H1019,2)</f>
        <v>0</v>
      </c>
      <c r="K1019" s="182" t="s">
        <v>163</v>
      </c>
      <c r="L1019" s="39"/>
      <c r="M1019" s="187" t="s">
        <v>1</v>
      </c>
      <c r="N1019" s="188" t="s">
        <v>40</v>
      </c>
      <c r="O1019" s="77"/>
      <c r="P1019" s="189">
        <f>O1019*H1019</f>
        <v>0</v>
      </c>
      <c r="Q1019" s="189">
        <v>0</v>
      </c>
      <c r="R1019" s="189">
        <f>Q1019*H1019</f>
        <v>0</v>
      </c>
      <c r="S1019" s="189">
        <v>0.081500000000000003</v>
      </c>
      <c r="T1019" s="190">
        <f>S1019*H1019</f>
        <v>3.4951275000000002</v>
      </c>
      <c r="U1019" s="38"/>
      <c r="V1019" s="38"/>
      <c r="W1019" s="38"/>
      <c r="X1019" s="38"/>
      <c r="Y1019" s="38"/>
      <c r="Z1019" s="38"/>
      <c r="AA1019" s="38"/>
      <c r="AB1019" s="38"/>
      <c r="AC1019" s="38"/>
      <c r="AD1019" s="38"/>
      <c r="AE1019" s="38"/>
      <c r="AR1019" s="191" t="s">
        <v>275</v>
      </c>
      <c r="AT1019" s="191" t="s">
        <v>159</v>
      </c>
      <c r="AU1019" s="191" t="s">
        <v>83</v>
      </c>
      <c r="AY1019" s="19" t="s">
        <v>157</v>
      </c>
      <c r="BE1019" s="192">
        <f>IF(N1019="základní",J1019,0)</f>
        <v>0</v>
      </c>
      <c r="BF1019" s="192">
        <f>IF(N1019="snížená",J1019,0)</f>
        <v>0</v>
      </c>
      <c r="BG1019" s="192">
        <f>IF(N1019="zákl. přenesená",J1019,0)</f>
        <v>0</v>
      </c>
      <c r="BH1019" s="192">
        <f>IF(N1019="sníž. přenesená",J1019,0)</f>
        <v>0</v>
      </c>
      <c r="BI1019" s="192">
        <f>IF(N1019="nulová",J1019,0)</f>
        <v>0</v>
      </c>
      <c r="BJ1019" s="19" t="s">
        <v>81</v>
      </c>
      <c r="BK1019" s="192">
        <f>ROUND(I1019*H1019,2)</f>
        <v>0</v>
      </c>
      <c r="BL1019" s="19" t="s">
        <v>275</v>
      </c>
      <c r="BM1019" s="191" t="s">
        <v>1263</v>
      </c>
    </row>
    <row r="1020" s="2" customFormat="1">
      <c r="A1020" s="38"/>
      <c r="B1020" s="39"/>
      <c r="C1020" s="38"/>
      <c r="D1020" s="193" t="s">
        <v>166</v>
      </c>
      <c r="E1020" s="38"/>
      <c r="F1020" s="194" t="s">
        <v>1264</v>
      </c>
      <c r="G1020" s="38"/>
      <c r="H1020" s="38"/>
      <c r="I1020" s="195"/>
      <c r="J1020" s="38"/>
      <c r="K1020" s="38"/>
      <c r="L1020" s="39"/>
      <c r="M1020" s="196"/>
      <c r="N1020" s="197"/>
      <c r="O1020" s="77"/>
      <c r="P1020" s="77"/>
      <c r="Q1020" s="77"/>
      <c r="R1020" s="77"/>
      <c r="S1020" s="77"/>
      <c r="T1020" s="78"/>
      <c r="U1020" s="38"/>
      <c r="V1020" s="38"/>
      <c r="W1020" s="38"/>
      <c r="X1020" s="38"/>
      <c r="Y1020" s="38"/>
      <c r="Z1020" s="38"/>
      <c r="AA1020" s="38"/>
      <c r="AB1020" s="38"/>
      <c r="AC1020" s="38"/>
      <c r="AD1020" s="38"/>
      <c r="AE1020" s="38"/>
      <c r="AT1020" s="19" t="s">
        <v>166</v>
      </c>
      <c r="AU1020" s="19" t="s">
        <v>83</v>
      </c>
    </row>
    <row r="1021" s="2" customFormat="1">
      <c r="A1021" s="38"/>
      <c r="B1021" s="39"/>
      <c r="C1021" s="38"/>
      <c r="D1021" s="193" t="s">
        <v>168</v>
      </c>
      <c r="E1021" s="38"/>
      <c r="F1021" s="198" t="s">
        <v>169</v>
      </c>
      <c r="G1021" s="38"/>
      <c r="H1021" s="38"/>
      <c r="I1021" s="195"/>
      <c r="J1021" s="38"/>
      <c r="K1021" s="38"/>
      <c r="L1021" s="39"/>
      <c r="M1021" s="196"/>
      <c r="N1021" s="197"/>
      <c r="O1021" s="77"/>
      <c r="P1021" s="77"/>
      <c r="Q1021" s="77"/>
      <c r="R1021" s="77"/>
      <c r="S1021" s="77"/>
      <c r="T1021" s="78"/>
      <c r="U1021" s="38"/>
      <c r="V1021" s="38"/>
      <c r="W1021" s="38"/>
      <c r="X1021" s="38"/>
      <c r="Y1021" s="38"/>
      <c r="Z1021" s="38"/>
      <c r="AA1021" s="38"/>
      <c r="AB1021" s="38"/>
      <c r="AC1021" s="38"/>
      <c r="AD1021" s="38"/>
      <c r="AE1021" s="38"/>
      <c r="AT1021" s="19" t="s">
        <v>168</v>
      </c>
      <c r="AU1021" s="19" t="s">
        <v>83</v>
      </c>
    </row>
    <row r="1022" s="13" customFormat="1">
      <c r="A1022" s="13"/>
      <c r="B1022" s="199"/>
      <c r="C1022" s="13"/>
      <c r="D1022" s="193" t="s">
        <v>170</v>
      </c>
      <c r="E1022" s="200" t="s">
        <v>1</v>
      </c>
      <c r="F1022" s="201" t="s">
        <v>1265</v>
      </c>
      <c r="G1022" s="13"/>
      <c r="H1022" s="200" t="s">
        <v>1</v>
      </c>
      <c r="I1022" s="202"/>
      <c r="J1022" s="13"/>
      <c r="K1022" s="13"/>
      <c r="L1022" s="199"/>
      <c r="M1022" s="203"/>
      <c r="N1022" s="204"/>
      <c r="O1022" s="204"/>
      <c r="P1022" s="204"/>
      <c r="Q1022" s="204"/>
      <c r="R1022" s="204"/>
      <c r="S1022" s="204"/>
      <c r="T1022" s="205"/>
      <c r="U1022" s="13"/>
      <c r="V1022" s="13"/>
      <c r="W1022" s="13"/>
      <c r="X1022" s="13"/>
      <c r="Y1022" s="13"/>
      <c r="Z1022" s="13"/>
      <c r="AA1022" s="13"/>
      <c r="AB1022" s="13"/>
      <c r="AC1022" s="13"/>
      <c r="AD1022" s="13"/>
      <c r="AE1022" s="13"/>
      <c r="AT1022" s="200" t="s">
        <v>170</v>
      </c>
      <c r="AU1022" s="200" t="s">
        <v>83</v>
      </c>
      <c r="AV1022" s="13" t="s">
        <v>81</v>
      </c>
      <c r="AW1022" s="13" t="s">
        <v>32</v>
      </c>
      <c r="AX1022" s="13" t="s">
        <v>75</v>
      </c>
      <c r="AY1022" s="200" t="s">
        <v>157</v>
      </c>
    </row>
    <row r="1023" s="14" customFormat="1">
      <c r="A1023" s="14"/>
      <c r="B1023" s="206"/>
      <c r="C1023" s="14"/>
      <c r="D1023" s="193" t="s">
        <v>170</v>
      </c>
      <c r="E1023" s="207" t="s">
        <v>1</v>
      </c>
      <c r="F1023" s="208" t="s">
        <v>1266</v>
      </c>
      <c r="G1023" s="14"/>
      <c r="H1023" s="209">
        <v>14.695</v>
      </c>
      <c r="I1023" s="210"/>
      <c r="J1023" s="14"/>
      <c r="K1023" s="14"/>
      <c r="L1023" s="206"/>
      <c r="M1023" s="211"/>
      <c r="N1023" s="212"/>
      <c r="O1023" s="212"/>
      <c r="P1023" s="212"/>
      <c r="Q1023" s="212"/>
      <c r="R1023" s="212"/>
      <c r="S1023" s="212"/>
      <c r="T1023" s="213"/>
      <c r="U1023" s="14"/>
      <c r="V1023" s="14"/>
      <c r="W1023" s="14"/>
      <c r="X1023" s="14"/>
      <c r="Y1023" s="14"/>
      <c r="Z1023" s="14"/>
      <c r="AA1023" s="14"/>
      <c r="AB1023" s="14"/>
      <c r="AC1023" s="14"/>
      <c r="AD1023" s="14"/>
      <c r="AE1023" s="14"/>
      <c r="AT1023" s="207" t="s">
        <v>170</v>
      </c>
      <c r="AU1023" s="207" t="s">
        <v>83</v>
      </c>
      <c r="AV1023" s="14" t="s">
        <v>83</v>
      </c>
      <c r="AW1023" s="14" t="s">
        <v>32</v>
      </c>
      <c r="AX1023" s="14" t="s">
        <v>75</v>
      </c>
      <c r="AY1023" s="207" t="s">
        <v>157</v>
      </c>
    </row>
    <row r="1024" s="14" customFormat="1">
      <c r="A1024" s="14"/>
      <c r="B1024" s="206"/>
      <c r="C1024" s="14"/>
      <c r="D1024" s="193" t="s">
        <v>170</v>
      </c>
      <c r="E1024" s="207" t="s">
        <v>1</v>
      </c>
      <c r="F1024" s="208" t="s">
        <v>1267</v>
      </c>
      <c r="G1024" s="14"/>
      <c r="H1024" s="209">
        <v>11.359999999999999</v>
      </c>
      <c r="I1024" s="210"/>
      <c r="J1024" s="14"/>
      <c r="K1024" s="14"/>
      <c r="L1024" s="206"/>
      <c r="M1024" s="211"/>
      <c r="N1024" s="212"/>
      <c r="O1024" s="212"/>
      <c r="P1024" s="212"/>
      <c r="Q1024" s="212"/>
      <c r="R1024" s="212"/>
      <c r="S1024" s="212"/>
      <c r="T1024" s="213"/>
      <c r="U1024" s="14"/>
      <c r="V1024" s="14"/>
      <c r="W1024" s="14"/>
      <c r="X1024" s="14"/>
      <c r="Y1024" s="14"/>
      <c r="Z1024" s="14"/>
      <c r="AA1024" s="14"/>
      <c r="AB1024" s="14"/>
      <c r="AC1024" s="14"/>
      <c r="AD1024" s="14"/>
      <c r="AE1024" s="14"/>
      <c r="AT1024" s="207" t="s">
        <v>170</v>
      </c>
      <c r="AU1024" s="207" t="s">
        <v>83</v>
      </c>
      <c r="AV1024" s="14" t="s">
        <v>83</v>
      </c>
      <c r="AW1024" s="14" t="s">
        <v>32</v>
      </c>
      <c r="AX1024" s="14" t="s">
        <v>75</v>
      </c>
      <c r="AY1024" s="207" t="s">
        <v>157</v>
      </c>
    </row>
    <row r="1025" s="14" customFormat="1">
      <c r="A1025" s="14"/>
      <c r="B1025" s="206"/>
      <c r="C1025" s="14"/>
      <c r="D1025" s="193" t="s">
        <v>170</v>
      </c>
      <c r="E1025" s="207" t="s">
        <v>1</v>
      </c>
      <c r="F1025" s="208" t="s">
        <v>1268</v>
      </c>
      <c r="G1025" s="14"/>
      <c r="H1025" s="209">
        <v>12.08</v>
      </c>
      <c r="I1025" s="210"/>
      <c r="J1025" s="14"/>
      <c r="K1025" s="14"/>
      <c r="L1025" s="206"/>
      <c r="M1025" s="211"/>
      <c r="N1025" s="212"/>
      <c r="O1025" s="212"/>
      <c r="P1025" s="212"/>
      <c r="Q1025" s="212"/>
      <c r="R1025" s="212"/>
      <c r="S1025" s="212"/>
      <c r="T1025" s="213"/>
      <c r="U1025" s="14"/>
      <c r="V1025" s="14"/>
      <c r="W1025" s="14"/>
      <c r="X1025" s="14"/>
      <c r="Y1025" s="14"/>
      <c r="Z1025" s="14"/>
      <c r="AA1025" s="14"/>
      <c r="AB1025" s="14"/>
      <c r="AC1025" s="14"/>
      <c r="AD1025" s="14"/>
      <c r="AE1025" s="14"/>
      <c r="AT1025" s="207" t="s">
        <v>170</v>
      </c>
      <c r="AU1025" s="207" t="s">
        <v>83</v>
      </c>
      <c r="AV1025" s="14" t="s">
        <v>83</v>
      </c>
      <c r="AW1025" s="14" t="s">
        <v>32</v>
      </c>
      <c r="AX1025" s="14" t="s">
        <v>75</v>
      </c>
      <c r="AY1025" s="207" t="s">
        <v>157</v>
      </c>
    </row>
    <row r="1026" s="14" customFormat="1">
      <c r="A1026" s="14"/>
      <c r="B1026" s="206"/>
      <c r="C1026" s="14"/>
      <c r="D1026" s="193" t="s">
        <v>170</v>
      </c>
      <c r="E1026" s="207" t="s">
        <v>1</v>
      </c>
      <c r="F1026" s="208" t="s">
        <v>1269</v>
      </c>
      <c r="G1026" s="14"/>
      <c r="H1026" s="209">
        <v>4.75</v>
      </c>
      <c r="I1026" s="210"/>
      <c r="J1026" s="14"/>
      <c r="K1026" s="14"/>
      <c r="L1026" s="206"/>
      <c r="M1026" s="211"/>
      <c r="N1026" s="212"/>
      <c r="O1026" s="212"/>
      <c r="P1026" s="212"/>
      <c r="Q1026" s="212"/>
      <c r="R1026" s="212"/>
      <c r="S1026" s="212"/>
      <c r="T1026" s="213"/>
      <c r="U1026" s="14"/>
      <c r="V1026" s="14"/>
      <c r="W1026" s="14"/>
      <c r="X1026" s="14"/>
      <c r="Y1026" s="14"/>
      <c r="Z1026" s="14"/>
      <c r="AA1026" s="14"/>
      <c r="AB1026" s="14"/>
      <c r="AC1026" s="14"/>
      <c r="AD1026" s="14"/>
      <c r="AE1026" s="14"/>
      <c r="AT1026" s="207" t="s">
        <v>170</v>
      </c>
      <c r="AU1026" s="207" t="s">
        <v>83</v>
      </c>
      <c r="AV1026" s="14" t="s">
        <v>83</v>
      </c>
      <c r="AW1026" s="14" t="s">
        <v>32</v>
      </c>
      <c r="AX1026" s="14" t="s">
        <v>75</v>
      </c>
      <c r="AY1026" s="207" t="s">
        <v>157</v>
      </c>
    </row>
    <row r="1027" s="15" customFormat="1">
      <c r="A1027" s="15"/>
      <c r="B1027" s="224"/>
      <c r="C1027" s="15"/>
      <c r="D1027" s="193" t="s">
        <v>170</v>
      </c>
      <c r="E1027" s="225" t="s">
        <v>1</v>
      </c>
      <c r="F1027" s="226" t="s">
        <v>227</v>
      </c>
      <c r="G1027" s="15"/>
      <c r="H1027" s="227">
        <v>42.884999999999998</v>
      </c>
      <c r="I1027" s="228"/>
      <c r="J1027" s="15"/>
      <c r="K1027" s="15"/>
      <c r="L1027" s="224"/>
      <c r="M1027" s="229"/>
      <c r="N1027" s="230"/>
      <c r="O1027" s="230"/>
      <c r="P1027" s="230"/>
      <c r="Q1027" s="230"/>
      <c r="R1027" s="230"/>
      <c r="S1027" s="230"/>
      <c r="T1027" s="231"/>
      <c r="U1027" s="15"/>
      <c r="V1027" s="15"/>
      <c r="W1027" s="15"/>
      <c r="X1027" s="15"/>
      <c r="Y1027" s="15"/>
      <c r="Z1027" s="15"/>
      <c r="AA1027" s="15"/>
      <c r="AB1027" s="15"/>
      <c r="AC1027" s="15"/>
      <c r="AD1027" s="15"/>
      <c r="AE1027" s="15"/>
      <c r="AT1027" s="225" t="s">
        <v>170</v>
      </c>
      <c r="AU1027" s="225" t="s">
        <v>83</v>
      </c>
      <c r="AV1027" s="15" t="s">
        <v>164</v>
      </c>
      <c r="AW1027" s="15" t="s">
        <v>32</v>
      </c>
      <c r="AX1027" s="15" t="s">
        <v>81</v>
      </c>
      <c r="AY1027" s="225" t="s">
        <v>157</v>
      </c>
    </row>
    <row r="1028" s="2" customFormat="1" ht="24.15" customHeight="1">
      <c r="A1028" s="38"/>
      <c r="B1028" s="179"/>
      <c r="C1028" s="180" t="s">
        <v>1270</v>
      </c>
      <c r="D1028" s="180" t="s">
        <v>159</v>
      </c>
      <c r="E1028" s="181" t="s">
        <v>1271</v>
      </c>
      <c r="F1028" s="182" t="s">
        <v>1272</v>
      </c>
      <c r="G1028" s="183" t="s">
        <v>162</v>
      </c>
      <c r="H1028" s="184">
        <v>33.655999999999999</v>
      </c>
      <c r="I1028" s="185"/>
      <c r="J1028" s="186">
        <f>ROUND(I1028*H1028,2)</f>
        <v>0</v>
      </c>
      <c r="K1028" s="182" t="s">
        <v>163</v>
      </c>
      <c r="L1028" s="39"/>
      <c r="M1028" s="187" t="s">
        <v>1</v>
      </c>
      <c r="N1028" s="188" t="s">
        <v>40</v>
      </c>
      <c r="O1028" s="77"/>
      <c r="P1028" s="189">
        <f>O1028*H1028</f>
        <v>0</v>
      </c>
      <c r="Q1028" s="189">
        <v>0</v>
      </c>
      <c r="R1028" s="189">
        <f>Q1028*H1028</f>
        <v>0</v>
      </c>
      <c r="S1028" s="189">
        <v>0.027199999999999998</v>
      </c>
      <c r="T1028" s="190">
        <f>S1028*H1028</f>
        <v>0.9154431999999999</v>
      </c>
      <c r="U1028" s="38"/>
      <c r="V1028" s="38"/>
      <c r="W1028" s="38"/>
      <c r="X1028" s="38"/>
      <c r="Y1028" s="38"/>
      <c r="Z1028" s="38"/>
      <c r="AA1028" s="38"/>
      <c r="AB1028" s="38"/>
      <c r="AC1028" s="38"/>
      <c r="AD1028" s="38"/>
      <c r="AE1028" s="38"/>
      <c r="AR1028" s="191" t="s">
        <v>275</v>
      </c>
      <c r="AT1028" s="191" t="s">
        <v>159</v>
      </c>
      <c r="AU1028" s="191" t="s">
        <v>83</v>
      </c>
      <c r="AY1028" s="19" t="s">
        <v>157</v>
      </c>
      <c r="BE1028" s="192">
        <f>IF(N1028="základní",J1028,0)</f>
        <v>0</v>
      </c>
      <c r="BF1028" s="192">
        <f>IF(N1028="snížená",J1028,0)</f>
        <v>0</v>
      </c>
      <c r="BG1028" s="192">
        <f>IF(N1028="zákl. přenesená",J1028,0)</f>
        <v>0</v>
      </c>
      <c r="BH1028" s="192">
        <f>IF(N1028="sníž. přenesená",J1028,0)</f>
        <v>0</v>
      </c>
      <c r="BI1028" s="192">
        <f>IF(N1028="nulová",J1028,0)</f>
        <v>0</v>
      </c>
      <c r="BJ1028" s="19" t="s">
        <v>81</v>
      </c>
      <c r="BK1028" s="192">
        <f>ROUND(I1028*H1028,2)</f>
        <v>0</v>
      </c>
      <c r="BL1028" s="19" t="s">
        <v>275</v>
      </c>
      <c r="BM1028" s="191" t="s">
        <v>1273</v>
      </c>
    </row>
    <row r="1029" s="2" customFormat="1">
      <c r="A1029" s="38"/>
      <c r="B1029" s="39"/>
      <c r="C1029" s="38"/>
      <c r="D1029" s="193" t="s">
        <v>166</v>
      </c>
      <c r="E1029" s="38"/>
      <c r="F1029" s="194" t="s">
        <v>1274</v>
      </c>
      <c r="G1029" s="38"/>
      <c r="H1029" s="38"/>
      <c r="I1029" s="195"/>
      <c r="J1029" s="38"/>
      <c r="K1029" s="38"/>
      <c r="L1029" s="39"/>
      <c r="M1029" s="196"/>
      <c r="N1029" s="197"/>
      <c r="O1029" s="77"/>
      <c r="P1029" s="77"/>
      <c r="Q1029" s="77"/>
      <c r="R1029" s="77"/>
      <c r="S1029" s="77"/>
      <c r="T1029" s="78"/>
      <c r="U1029" s="38"/>
      <c r="V1029" s="38"/>
      <c r="W1029" s="38"/>
      <c r="X1029" s="38"/>
      <c r="Y1029" s="38"/>
      <c r="Z1029" s="38"/>
      <c r="AA1029" s="38"/>
      <c r="AB1029" s="38"/>
      <c r="AC1029" s="38"/>
      <c r="AD1029" s="38"/>
      <c r="AE1029" s="38"/>
      <c r="AT1029" s="19" t="s">
        <v>166</v>
      </c>
      <c r="AU1029" s="19" t="s">
        <v>83</v>
      </c>
    </row>
    <row r="1030" s="2" customFormat="1">
      <c r="A1030" s="38"/>
      <c r="B1030" s="39"/>
      <c r="C1030" s="38"/>
      <c r="D1030" s="193" t="s">
        <v>168</v>
      </c>
      <c r="E1030" s="38"/>
      <c r="F1030" s="198" t="s">
        <v>169</v>
      </c>
      <c r="G1030" s="38"/>
      <c r="H1030" s="38"/>
      <c r="I1030" s="195"/>
      <c r="J1030" s="38"/>
      <c r="K1030" s="38"/>
      <c r="L1030" s="39"/>
      <c r="M1030" s="196"/>
      <c r="N1030" s="197"/>
      <c r="O1030" s="77"/>
      <c r="P1030" s="77"/>
      <c r="Q1030" s="77"/>
      <c r="R1030" s="77"/>
      <c r="S1030" s="77"/>
      <c r="T1030" s="78"/>
      <c r="U1030" s="38"/>
      <c r="V1030" s="38"/>
      <c r="W1030" s="38"/>
      <c r="X1030" s="38"/>
      <c r="Y1030" s="38"/>
      <c r="Z1030" s="38"/>
      <c r="AA1030" s="38"/>
      <c r="AB1030" s="38"/>
      <c r="AC1030" s="38"/>
      <c r="AD1030" s="38"/>
      <c r="AE1030" s="38"/>
      <c r="AT1030" s="19" t="s">
        <v>168</v>
      </c>
      <c r="AU1030" s="19" t="s">
        <v>83</v>
      </c>
    </row>
    <row r="1031" s="13" customFormat="1">
      <c r="A1031" s="13"/>
      <c r="B1031" s="199"/>
      <c r="C1031" s="13"/>
      <c r="D1031" s="193" t="s">
        <v>170</v>
      </c>
      <c r="E1031" s="200" t="s">
        <v>1</v>
      </c>
      <c r="F1031" s="201" t="s">
        <v>1275</v>
      </c>
      <c r="G1031" s="13"/>
      <c r="H1031" s="200" t="s">
        <v>1</v>
      </c>
      <c r="I1031" s="202"/>
      <c r="J1031" s="13"/>
      <c r="K1031" s="13"/>
      <c r="L1031" s="199"/>
      <c r="M1031" s="203"/>
      <c r="N1031" s="204"/>
      <c r="O1031" s="204"/>
      <c r="P1031" s="204"/>
      <c r="Q1031" s="204"/>
      <c r="R1031" s="204"/>
      <c r="S1031" s="204"/>
      <c r="T1031" s="205"/>
      <c r="U1031" s="13"/>
      <c r="V1031" s="13"/>
      <c r="W1031" s="13"/>
      <c r="X1031" s="13"/>
      <c r="Y1031" s="13"/>
      <c r="Z1031" s="13"/>
      <c r="AA1031" s="13"/>
      <c r="AB1031" s="13"/>
      <c r="AC1031" s="13"/>
      <c r="AD1031" s="13"/>
      <c r="AE1031" s="13"/>
      <c r="AT1031" s="200" t="s">
        <v>170</v>
      </c>
      <c r="AU1031" s="200" t="s">
        <v>83</v>
      </c>
      <c r="AV1031" s="13" t="s">
        <v>81</v>
      </c>
      <c r="AW1031" s="13" t="s">
        <v>32</v>
      </c>
      <c r="AX1031" s="13" t="s">
        <v>75</v>
      </c>
      <c r="AY1031" s="200" t="s">
        <v>157</v>
      </c>
    </row>
    <row r="1032" s="14" customFormat="1">
      <c r="A1032" s="14"/>
      <c r="B1032" s="206"/>
      <c r="C1032" s="14"/>
      <c r="D1032" s="193" t="s">
        <v>170</v>
      </c>
      <c r="E1032" s="207" t="s">
        <v>1</v>
      </c>
      <c r="F1032" s="208" t="s">
        <v>1276</v>
      </c>
      <c r="G1032" s="14"/>
      <c r="H1032" s="209">
        <v>10.618</v>
      </c>
      <c r="I1032" s="210"/>
      <c r="J1032" s="14"/>
      <c r="K1032" s="14"/>
      <c r="L1032" s="206"/>
      <c r="M1032" s="211"/>
      <c r="N1032" s="212"/>
      <c r="O1032" s="212"/>
      <c r="P1032" s="212"/>
      <c r="Q1032" s="212"/>
      <c r="R1032" s="212"/>
      <c r="S1032" s="212"/>
      <c r="T1032" s="213"/>
      <c r="U1032" s="14"/>
      <c r="V1032" s="14"/>
      <c r="W1032" s="14"/>
      <c r="X1032" s="14"/>
      <c r="Y1032" s="14"/>
      <c r="Z1032" s="14"/>
      <c r="AA1032" s="14"/>
      <c r="AB1032" s="14"/>
      <c r="AC1032" s="14"/>
      <c r="AD1032" s="14"/>
      <c r="AE1032" s="14"/>
      <c r="AT1032" s="207" t="s">
        <v>170</v>
      </c>
      <c r="AU1032" s="207" t="s">
        <v>83</v>
      </c>
      <c r="AV1032" s="14" t="s">
        <v>83</v>
      </c>
      <c r="AW1032" s="14" t="s">
        <v>32</v>
      </c>
      <c r="AX1032" s="14" t="s">
        <v>75</v>
      </c>
      <c r="AY1032" s="207" t="s">
        <v>157</v>
      </c>
    </row>
    <row r="1033" s="14" customFormat="1">
      <c r="A1033" s="14"/>
      <c r="B1033" s="206"/>
      <c r="C1033" s="14"/>
      <c r="D1033" s="193" t="s">
        <v>170</v>
      </c>
      <c r="E1033" s="207" t="s">
        <v>1</v>
      </c>
      <c r="F1033" s="208" t="s">
        <v>1277</v>
      </c>
      <c r="G1033" s="14"/>
      <c r="H1033" s="209">
        <v>10.618</v>
      </c>
      <c r="I1033" s="210"/>
      <c r="J1033" s="14"/>
      <c r="K1033" s="14"/>
      <c r="L1033" s="206"/>
      <c r="M1033" s="211"/>
      <c r="N1033" s="212"/>
      <c r="O1033" s="212"/>
      <c r="P1033" s="212"/>
      <c r="Q1033" s="212"/>
      <c r="R1033" s="212"/>
      <c r="S1033" s="212"/>
      <c r="T1033" s="213"/>
      <c r="U1033" s="14"/>
      <c r="V1033" s="14"/>
      <c r="W1033" s="14"/>
      <c r="X1033" s="14"/>
      <c r="Y1033" s="14"/>
      <c r="Z1033" s="14"/>
      <c r="AA1033" s="14"/>
      <c r="AB1033" s="14"/>
      <c r="AC1033" s="14"/>
      <c r="AD1033" s="14"/>
      <c r="AE1033" s="14"/>
      <c r="AT1033" s="207" t="s">
        <v>170</v>
      </c>
      <c r="AU1033" s="207" t="s">
        <v>83</v>
      </c>
      <c r="AV1033" s="14" t="s">
        <v>83</v>
      </c>
      <c r="AW1033" s="14" t="s">
        <v>32</v>
      </c>
      <c r="AX1033" s="14" t="s">
        <v>75</v>
      </c>
      <c r="AY1033" s="207" t="s">
        <v>157</v>
      </c>
    </row>
    <row r="1034" s="14" customFormat="1">
      <c r="A1034" s="14"/>
      <c r="B1034" s="206"/>
      <c r="C1034" s="14"/>
      <c r="D1034" s="193" t="s">
        <v>170</v>
      </c>
      <c r="E1034" s="207" t="s">
        <v>1</v>
      </c>
      <c r="F1034" s="208" t="s">
        <v>1278</v>
      </c>
      <c r="G1034" s="14"/>
      <c r="H1034" s="209">
        <v>12.42</v>
      </c>
      <c r="I1034" s="210"/>
      <c r="J1034" s="14"/>
      <c r="K1034" s="14"/>
      <c r="L1034" s="206"/>
      <c r="M1034" s="211"/>
      <c r="N1034" s="212"/>
      <c r="O1034" s="212"/>
      <c r="P1034" s="212"/>
      <c r="Q1034" s="212"/>
      <c r="R1034" s="212"/>
      <c r="S1034" s="212"/>
      <c r="T1034" s="213"/>
      <c r="U1034" s="14"/>
      <c r="V1034" s="14"/>
      <c r="W1034" s="14"/>
      <c r="X1034" s="14"/>
      <c r="Y1034" s="14"/>
      <c r="Z1034" s="14"/>
      <c r="AA1034" s="14"/>
      <c r="AB1034" s="14"/>
      <c r="AC1034" s="14"/>
      <c r="AD1034" s="14"/>
      <c r="AE1034" s="14"/>
      <c r="AT1034" s="207" t="s">
        <v>170</v>
      </c>
      <c r="AU1034" s="207" t="s">
        <v>83</v>
      </c>
      <c r="AV1034" s="14" t="s">
        <v>83</v>
      </c>
      <c r="AW1034" s="14" t="s">
        <v>32</v>
      </c>
      <c r="AX1034" s="14" t="s">
        <v>75</v>
      </c>
      <c r="AY1034" s="207" t="s">
        <v>157</v>
      </c>
    </row>
    <row r="1035" s="15" customFormat="1">
      <c r="A1035" s="15"/>
      <c r="B1035" s="224"/>
      <c r="C1035" s="15"/>
      <c r="D1035" s="193" t="s">
        <v>170</v>
      </c>
      <c r="E1035" s="225" t="s">
        <v>1</v>
      </c>
      <c r="F1035" s="226" t="s">
        <v>227</v>
      </c>
      <c r="G1035" s="15"/>
      <c r="H1035" s="227">
        <v>33.655999999999999</v>
      </c>
      <c r="I1035" s="228"/>
      <c r="J1035" s="15"/>
      <c r="K1035" s="15"/>
      <c r="L1035" s="224"/>
      <c r="M1035" s="229"/>
      <c r="N1035" s="230"/>
      <c r="O1035" s="230"/>
      <c r="P1035" s="230"/>
      <c r="Q1035" s="230"/>
      <c r="R1035" s="230"/>
      <c r="S1035" s="230"/>
      <c r="T1035" s="231"/>
      <c r="U1035" s="15"/>
      <c r="V1035" s="15"/>
      <c r="W1035" s="15"/>
      <c r="X1035" s="15"/>
      <c r="Y1035" s="15"/>
      <c r="Z1035" s="15"/>
      <c r="AA1035" s="15"/>
      <c r="AB1035" s="15"/>
      <c r="AC1035" s="15"/>
      <c r="AD1035" s="15"/>
      <c r="AE1035" s="15"/>
      <c r="AT1035" s="225" t="s">
        <v>170</v>
      </c>
      <c r="AU1035" s="225" t="s">
        <v>83</v>
      </c>
      <c r="AV1035" s="15" t="s">
        <v>164</v>
      </c>
      <c r="AW1035" s="15" t="s">
        <v>32</v>
      </c>
      <c r="AX1035" s="15" t="s">
        <v>81</v>
      </c>
      <c r="AY1035" s="225" t="s">
        <v>157</v>
      </c>
    </row>
    <row r="1036" s="2" customFormat="1" ht="14.4" customHeight="1">
      <c r="A1036" s="38"/>
      <c r="B1036" s="179"/>
      <c r="C1036" s="180" t="s">
        <v>1279</v>
      </c>
      <c r="D1036" s="180" t="s">
        <v>159</v>
      </c>
      <c r="E1036" s="181" t="s">
        <v>1280</v>
      </c>
      <c r="F1036" s="182" t="s">
        <v>1281</v>
      </c>
      <c r="G1036" s="183" t="s">
        <v>162</v>
      </c>
      <c r="H1036" s="184">
        <v>70.600999999999999</v>
      </c>
      <c r="I1036" s="185"/>
      <c r="J1036" s="186">
        <f>ROUND(I1036*H1036,2)</f>
        <v>0</v>
      </c>
      <c r="K1036" s="182" t="s">
        <v>163</v>
      </c>
      <c r="L1036" s="39"/>
      <c r="M1036" s="187" t="s">
        <v>1</v>
      </c>
      <c r="N1036" s="188" t="s">
        <v>40</v>
      </c>
      <c r="O1036" s="77"/>
      <c r="P1036" s="189">
        <f>O1036*H1036</f>
        <v>0</v>
      </c>
      <c r="Q1036" s="189">
        <v>0.00029999999999999997</v>
      </c>
      <c r="R1036" s="189">
        <f>Q1036*H1036</f>
        <v>0.021180299999999999</v>
      </c>
      <c r="S1036" s="189">
        <v>0</v>
      </c>
      <c r="T1036" s="190">
        <f>S1036*H1036</f>
        <v>0</v>
      </c>
      <c r="U1036" s="38"/>
      <c r="V1036" s="38"/>
      <c r="W1036" s="38"/>
      <c r="X1036" s="38"/>
      <c r="Y1036" s="38"/>
      <c r="Z1036" s="38"/>
      <c r="AA1036" s="38"/>
      <c r="AB1036" s="38"/>
      <c r="AC1036" s="38"/>
      <c r="AD1036" s="38"/>
      <c r="AE1036" s="38"/>
      <c r="AR1036" s="191" t="s">
        <v>275</v>
      </c>
      <c r="AT1036" s="191" t="s">
        <v>159</v>
      </c>
      <c r="AU1036" s="191" t="s">
        <v>83</v>
      </c>
      <c r="AY1036" s="19" t="s">
        <v>157</v>
      </c>
      <c r="BE1036" s="192">
        <f>IF(N1036="základní",J1036,0)</f>
        <v>0</v>
      </c>
      <c r="BF1036" s="192">
        <f>IF(N1036="snížená",J1036,0)</f>
        <v>0</v>
      </c>
      <c r="BG1036" s="192">
        <f>IF(N1036="zákl. přenesená",J1036,0)</f>
        <v>0</v>
      </c>
      <c r="BH1036" s="192">
        <f>IF(N1036="sníž. přenesená",J1036,0)</f>
        <v>0</v>
      </c>
      <c r="BI1036" s="192">
        <f>IF(N1036="nulová",J1036,0)</f>
        <v>0</v>
      </c>
      <c r="BJ1036" s="19" t="s">
        <v>81</v>
      </c>
      <c r="BK1036" s="192">
        <f>ROUND(I1036*H1036,2)</f>
        <v>0</v>
      </c>
      <c r="BL1036" s="19" t="s">
        <v>275</v>
      </c>
      <c r="BM1036" s="191" t="s">
        <v>1282</v>
      </c>
    </row>
    <row r="1037" s="2" customFormat="1">
      <c r="A1037" s="38"/>
      <c r="B1037" s="39"/>
      <c r="C1037" s="38"/>
      <c r="D1037" s="193" t="s">
        <v>166</v>
      </c>
      <c r="E1037" s="38"/>
      <c r="F1037" s="194" t="s">
        <v>1283</v>
      </c>
      <c r="G1037" s="38"/>
      <c r="H1037" s="38"/>
      <c r="I1037" s="195"/>
      <c r="J1037" s="38"/>
      <c r="K1037" s="38"/>
      <c r="L1037" s="39"/>
      <c r="M1037" s="196"/>
      <c r="N1037" s="197"/>
      <c r="O1037" s="77"/>
      <c r="P1037" s="77"/>
      <c r="Q1037" s="77"/>
      <c r="R1037" s="77"/>
      <c r="S1037" s="77"/>
      <c r="T1037" s="78"/>
      <c r="U1037" s="38"/>
      <c r="V1037" s="38"/>
      <c r="W1037" s="38"/>
      <c r="X1037" s="38"/>
      <c r="Y1037" s="38"/>
      <c r="Z1037" s="38"/>
      <c r="AA1037" s="38"/>
      <c r="AB1037" s="38"/>
      <c r="AC1037" s="38"/>
      <c r="AD1037" s="38"/>
      <c r="AE1037" s="38"/>
      <c r="AT1037" s="19" t="s">
        <v>166</v>
      </c>
      <c r="AU1037" s="19" t="s">
        <v>83</v>
      </c>
    </row>
    <row r="1038" s="2" customFormat="1" ht="24.15" customHeight="1">
      <c r="A1038" s="38"/>
      <c r="B1038" s="179"/>
      <c r="C1038" s="180" t="s">
        <v>1284</v>
      </c>
      <c r="D1038" s="180" t="s">
        <v>159</v>
      </c>
      <c r="E1038" s="181" t="s">
        <v>1285</v>
      </c>
      <c r="F1038" s="182" t="s">
        <v>1286</v>
      </c>
      <c r="G1038" s="183" t="s">
        <v>162</v>
      </c>
      <c r="H1038" s="184">
        <v>70.600999999999999</v>
      </c>
      <c r="I1038" s="185"/>
      <c r="J1038" s="186">
        <f>ROUND(I1038*H1038,2)</f>
        <v>0</v>
      </c>
      <c r="K1038" s="182" t="s">
        <v>163</v>
      </c>
      <c r="L1038" s="39"/>
      <c r="M1038" s="187" t="s">
        <v>1</v>
      </c>
      <c r="N1038" s="188" t="s">
        <v>40</v>
      </c>
      <c r="O1038" s="77"/>
      <c r="P1038" s="189">
        <f>O1038*H1038</f>
        <v>0</v>
      </c>
      <c r="Q1038" s="189">
        <v>0.0060499999999999998</v>
      </c>
      <c r="R1038" s="189">
        <f>Q1038*H1038</f>
        <v>0.42713604999999999</v>
      </c>
      <c r="S1038" s="189">
        <v>0</v>
      </c>
      <c r="T1038" s="190">
        <f>S1038*H1038</f>
        <v>0</v>
      </c>
      <c r="U1038" s="38"/>
      <c r="V1038" s="38"/>
      <c r="W1038" s="38"/>
      <c r="X1038" s="38"/>
      <c r="Y1038" s="38"/>
      <c r="Z1038" s="38"/>
      <c r="AA1038" s="38"/>
      <c r="AB1038" s="38"/>
      <c r="AC1038" s="38"/>
      <c r="AD1038" s="38"/>
      <c r="AE1038" s="38"/>
      <c r="AR1038" s="191" t="s">
        <v>275</v>
      </c>
      <c r="AT1038" s="191" t="s">
        <v>159</v>
      </c>
      <c r="AU1038" s="191" t="s">
        <v>83</v>
      </c>
      <c r="AY1038" s="19" t="s">
        <v>157</v>
      </c>
      <c r="BE1038" s="192">
        <f>IF(N1038="základní",J1038,0)</f>
        <v>0</v>
      </c>
      <c r="BF1038" s="192">
        <f>IF(N1038="snížená",J1038,0)</f>
        <v>0</v>
      </c>
      <c r="BG1038" s="192">
        <f>IF(N1038="zákl. přenesená",J1038,0)</f>
        <v>0</v>
      </c>
      <c r="BH1038" s="192">
        <f>IF(N1038="sníž. přenesená",J1038,0)</f>
        <v>0</v>
      </c>
      <c r="BI1038" s="192">
        <f>IF(N1038="nulová",J1038,0)</f>
        <v>0</v>
      </c>
      <c r="BJ1038" s="19" t="s">
        <v>81</v>
      </c>
      <c r="BK1038" s="192">
        <f>ROUND(I1038*H1038,2)</f>
        <v>0</v>
      </c>
      <c r="BL1038" s="19" t="s">
        <v>275</v>
      </c>
      <c r="BM1038" s="191" t="s">
        <v>1287</v>
      </c>
    </row>
    <row r="1039" s="2" customFormat="1">
      <c r="A1039" s="38"/>
      <c r="B1039" s="39"/>
      <c r="C1039" s="38"/>
      <c r="D1039" s="193" t="s">
        <v>166</v>
      </c>
      <c r="E1039" s="38"/>
      <c r="F1039" s="194" t="s">
        <v>1288</v>
      </c>
      <c r="G1039" s="38"/>
      <c r="H1039" s="38"/>
      <c r="I1039" s="195"/>
      <c r="J1039" s="38"/>
      <c r="K1039" s="38"/>
      <c r="L1039" s="39"/>
      <c r="M1039" s="196"/>
      <c r="N1039" s="197"/>
      <c r="O1039" s="77"/>
      <c r="P1039" s="77"/>
      <c r="Q1039" s="77"/>
      <c r="R1039" s="77"/>
      <c r="S1039" s="77"/>
      <c r="T1039" s="78"/>
      <c r="U1039" s="38"/>
      <c r="V1039" s="38"/>
      <c r="W1039" s="38"/>
      <c r="X1039" s="38"/>
      <c r="Y1039" s="38"/>
      <c r="Z1039" s="38"/>
      <c r="AA1039" s="38"/>
      <c r="AB1039" s="38"/>
      <c r="AC1039" s="38"/>
      <c r="AD1039" s="38"/>
      <c r="AE1039" s="38"/>
      <c r="AT1039" s="19" t="s">
        <v>166</v>
      </c>
      <c r="AU1039" s="19" t="s">
        <v>83</v>
      </c>
    </row>
    <row r="1040" s="2" customFormat="1">
      <c r="A1040" s="38"/>
      <c r="B1040" s="39"/>
      <c r="C1040" s="38"/>
      <c r="D1040" s="193" t="s">
        <v>168</v>
      </c>
      <c r="E1040" s="38"/>
      <c r="F1040" s="198" t="s">
        <v>169</v>
      </c>
      <c r="G1040" s="38"/>
      <c r="H1040" s="38"/>
      <c r="I1040" s="195"/>
      <c r="J1040" s="38"/>
      <c r="K1040" s="38"/>
      <c r="L1040" s="39"/>
      <c r="M1040" s="196"/>
      <c r="N1040" s="197"/>
      <c r="O1040" s="77"/>
      <c r="P1040" s="77"/>
      <c r="Q1040" s="77"/>
      <c r="R1040" s="77"/>
      <c r="S1040" s="77"/>
      <c r="T1040" s="78"/>
      <c r="U1040" s="38"/>
      <c r="V1040" s="38"/>
      <c r="W1040" s="38"/>
      <c r="X1040" s="38"/>
      <c r="Y1040" s="38"/>
      <c r="Z1040" s="38"/>
      <c r="AA1040" s="38"/>
      <c r="AB1040" s="38"/>
      <c r="AC1040" s="38"/>
      <c r="AD1040" s="38"/>
      <c r="AE1040" s="38"/>
      <c r="AT1040" s="19" t="s">
        <v>168</v>
      </c>
      <c r="AU1040" s="19" t="s">
        <v>83</v>
      </c>
    </row>
    <row r="1041" s="14" customFormat="1">
      <c r="A1041" s="14"/>
      <c r="B1041" s="206"/>
      <c r="C1041" s="14"/>
      <c r="D1041" s="193" t="s">
        <v>170</v>
      </c>
      <c r="E1041" s="207" t="s">
        <v>1</v>
      </c>
      <c r="F1041" s="208" t="s">
        <v>1289</v>
      </c>
      <c r="G1041" s="14"/>
      <c r="H1041" s="209">
        <v>23.111000000000001</v>
      </c>
      <c r="I1041" s="210"/>
      <c r="J1041" s="14"/>
      <c r="K1041" s="14"/>
      <c r="L1041" s="206"/>
      <c r="M1041" s="211"/>
      <c r="N1041" s="212"/>
      <c r="O1041" s="212"/>
      <c r="P1041" s="212"/>
      <c r="Q1041" s="212"/>
      <c r="R1041" s="212"/>
      <c r="S1041" s="212"/>
      <c r="T1041" s="213"/>
      <c r="U1041" s="14"/>
      <c r="V1041" s="14"/>
      <c r="W1041" s="14"/>
      <c r="X1041" s="14"/>
      <c r="Y1041" s="14"/>
      <c r="Z1041" s="14"/>
      <c r="AA1041" s="14"/>
      <c r="AB1041" s="14"/>
      <c r="AC1041" s="14"/>
      <c r="AD1041" s="14"/>
      <c r="AE1041" s="14"/>
      <c r="AT1041" s="207" t="s">
        <v>170</v>
      </c>
      <c r="AU1041" s="207" t="s">
        <v>83</v>
      </c>
      <c r="AV1041" s="14" t="s">
        <v>83</v>
      </c>
      <c r="AW1041" s="14" t="s">
        <v>32</v>
      </c>
      <c r="AX1041" s="14" t="s">
        <v>75</v>
      </c>
      <c r="AY1041" s="207" t="s">
        <v>157</v>
      </c>
    </row>
    <row r="1042" s="14" customFormat="1">
      <c r="A1042" s="14"/>
      <c r="B1042" s="206"/>
      <c r="C1042" s="14"/>
      <c r="D1042" s="193" t="s">
        <v>170</v>
      </c>
      <c r="E1042" s="207" t="s">
        <v>1</v>
      </c>
      <c r="F1042" s="208" t="s">
        <v>1290</v>
      </c>
      <c r="G1042" s="14"/>
      <c r="H1042" s="209">
        <v>22.231000000000002</v>
      </c>
      <c r="I1042" s="210"/>
      <c r="J1042" s="14"/>
      <c r="K1042" s="14"/>
      <c r="L1042" s="206"/>
      <c r="M1042" s="211"/>
      <c r="N1042" s="212"/>
      <c r="O1042" s="212"/>
      <c r="P1042" s="212"/>
      <c r="Q1042" s="212"/>
      <c r="R1042" s="212"/>
      <c r="S1042" s="212"/>
      <c r="T1042" s="213"/>
      <c r="U1042" s="14"/>
      <c r="V1042" s="14"/>
      <c r="W1042" s="14"/>
      <c r="X1042" s="14"/>
      <c r="Y1042" s="14"/>
      <c r="Z1042" s="14"/>
      <c r="AA1042" s="14"/>
      <c r="AB1042" s="14"/>
      <c r="AC1042" s="14"/>
      <c r="AD1042" s="14"/>
      <c r="AE1042" s="14"/>
      <c r="AT1042" s="207" t="s">
        <v>170</v>
      </c>
      <c r="AU1042" s="207" t="s">
        <v>83</v>
      </c>
      <c r="AV1042" s="14" t="s">
        <v>83</v>
      </c>
      <c r="AW1042" s="14" t="s">
        <v>32</v>
      </c>
      <c r="AX1042" s="14" t="s">
        <v>75</v>
      </c>
      <c r="AY1042" s="207" t="s">
        <v>157</v>
      </c>
    </row>
    <row r="1043" s="14" customFormat="1">
      <c r="A1043" s="14"/>
      <c r="B1043" s="206"/>
      <c r="C1043" s="14"/>
      <c r="D1043" s="193" t="s">
        <v>170</v>
      </c>
      <c r="E1043" s="207" t="s">
        <v>1</v>
      </c>
      <c r="F1043" s="208" t="s">
        <v>1291</v>
      </c>
      <c r="G1043" s="14"/>
      <c r="H1043" s="209">
        <v>15.584</v>
      </c>
      <c r="I1043" s="210"/>
      <c r="J1043" s="14"/>
      <c r="K1043" s="14"/>
      <c r="L1043" s="206"/>
      <c r="M1043" s="211"/>
      <c r="N1043" s="212"/>
      <c r="O1043" s="212"/>
      <c r="P1043" s="212"/>
      <c r="Q1043" s="212"/>
      <c r="R1043" s="212"/>
      <c r="S1043" s="212"/>
      <c r="T1043" s="213"/>
      <c r="U1043" s="14"/>
      <c r="V1043" s="14"/>
      <c r="W1043" s="14"/>
      <c r="X1043" s="14"/>
      <c r="Y1043" s="14"/>
      <c r="Z1043" s="14"/>
      <c r="AA1043" s="14"/>
      <c r="AB1043" s="14"/>
      <c r="AC1043" s="14"/>
      <c r="AD1043" s="14"/>
      <c r="AE1043" s="14"/>
      <c r="AT1043" s="207" t="s">
        <v>170</v>
      </c>
      <c r="AU1043" s="207" t="s">
        <v>83</v>
      </c>
      <c r="AV1043" s="14" t="s">
        <v>83</v>
      </c>
      <c r="AW1043" s="14" t="s">
        <v>32</v>
      </c>
      <c r="AX1043" s="14" t="s">
        <v>75</v>
      </c>
      <c r="AY1043" s="207" t="s">
        <v>157</v>
      </c>
    </row>
    <row r="1044" s="14" customFormat="1">
      <c r="A1044" s="14"/>
      <c r="B1044" s="206"/>
      <c r="C1044" s="14"/>
      <c r="D1044" s="193" t="s">
        <v>170</v>
      </c>
      <c r="E1044" s="207" t="s">
        <v>1</v>
      </c>
      <c r="F1044" s="208" t="s">
        <v>1292</v>
      </c>
      <c r="G1044" s="14"/>
      <c r="H1044" s="209">
        <v>6.4500000000000002</v>
      </c>
      <c r="I1044" s="210"/>
      <c r="J1044" s="14"/>
      <c r="K1044" s="14"/>
      <c r="L1044" s="206"/>
      <c r="M1044" s="211"/>
      <c r="N1044" s="212"/>
      <c r="O1044" s="212"/>
      <c r="P1044" s="212"/>
      <c r="Q1044" s="212"/>
      <c r="R1044" s="212"/>
      <c r="S1044" s="212"/>
      <c r="T1044" s="213"/>
      <c r="U1044" s="14"/>
      <c r="V1044" s="14"/>
      <c r="W1044" s="14"/>
      <c r="X1044" s="14"/>
      <c r="Y1044" s="14"/>
      <c r="Z1044" s="14"/>
      <c r="AA1044" s="14"/>
      <c r="AB1044" s="14"/>
      <c r="AC1044" s="14"/>
      <c r="AD1044" s="14"/>
      <c r="AE1044" s="14"/>
      <c r="AT1044" s="207" t="s">
        <v>170</v>
      </c>
      <c r="AU1044" s="207" t="s">
        <v>83</v>
      </c>
      <c r="AV1044" s="14" t="s">
        <v>83</v>
      </c>
      <c r="AW1044" s="14" t="s">
        <v>32</v>
      </c>
      <c r="AX1044" s="14" t="s">
        <v>75</v>
      </c>
      <c r="AY1044" s="207" t="s">
        <v>157</v>
      </c>
    </row>
    <row r="1045" s="14" customFormat="1">
      <c r="A1045" s="14"/>
      <c r="B1045" s="206"/>
      <c r="C1045" s="14"/>
      <c r="D1045" s="193" t="s">
        <v>170</v>
      </c>
      <c r="E1045" s="207" t="s">
        <v>1</v>
      </c>
      <c r="F1045" s="208" t="s">
        <v>1293</v>
      </c>
      <c r="G1045" s="14"/>
      <c r="H1045" s="209">
        <v>3.2250000000000001</v>
      </c>
      <c r="I1045" s="210"/>
      <c r="J1045" s="14"/>
      <c r="K1045" s="14"/>
      <c r="L1045" s="206"/>
      <c r="M1045" s="211"/>
      <c r="N1045" s="212"/>
      <c r="O1045" s="212"/>
      <c r="P1045" s="212"/>
      <c r="Q1045" s="212"/>
      <c r="R1045" s="212"/>
      <c r="S1045" s="212"/>
      <c r="T1045" s="213"/>
      <c r="U1045" s="14"/>
      <c r="V1045" s="14"/>
      <c r="W1045" s="14"/>
      <c r="X1045" s="14"/>
      <c r="Y1045" s="14"/>
      <c r="Z1045" s="14"/>
      <c r="AA1045" s="14"/>
      <c r="AB1045" s="14"/>
      <c r="AC1045" s="14"/>
      <c r="AD1045" s="14"/>
      <c r="AE1045" s="14"/>
      <c r="AT1045" s="207" t="s">
        <v>170</v>
      </c>
      <c r="AU1045" s="207" t="s">
        <v>83</v>
      </c>
      <c r="AV1045" s="14" t="s">
        <v>83</v>
      </c>
      <c r="AW1045" s="14" t="s">
        <v>32</v>
      </c>
      <c r="AX1045" s="14" t="s">
        <v>75</v>
      </c>
      <c r="AY1045" s="207" t="s">
        <v>157</v>
      </c>
    </row>
    <row r="1046" s="15" customFormat="1">
      <c r="A1046" s="15"/>
      <c r="B1046" s="224"/>
      <c r="C1046" s="15"/>
      <c r="D1046" s="193" t="s">
        <v>170</v>
      </c>
      <c r="E1046" s="225" t="s">
        <v>1</v>
      </c>
      <c r="F1046" s="226" t="s">
        <v>227</v>
      </c>
      <c r="G1046" s="15"/>
      <c r="H1046" s="227">
        <v>70.600999999999999</v>
      </c>
      <c r="I1046" s="228"/>
      <c r="J1046" s="15"/>
      <c r="K1046" s="15"/>
      <c r="L1046" s="224"/>
      <c r="M1046" s="229"/>
      <c r="N1046" s="230"/>
      <c r="O1046" s="230"/>
      <c r="P1046" s="230"/>
      <c r="Q1046" s="230"/>
      <c r="R1046" s="230"/>
      <c r="S1046" s="230"/>
      <c r="T1046" s="231"/>
      <c r="U1046" s="15"/>
      <c r="V1046" s="15"/>
      <c r="W1046" s="15"/>
      <c r="X1046" s="15"/>
      <c r="Y1046" s="15"/>
      <c r="Z1046" s="15"/>
      <c r="AA1046" s="15"/>
      <c r="AB1046" s="15"/>
      <c r="AC1046" s="15"/>
      <c r="AD1046" s="15"/>
      <c r="AE1046" s="15"/>
      <c r="AT1046" s="225" t="s">
        <v>170</v>
      </c>
      <c r="AU1046" s="225" t="s">
        <v>83</v>
      </c>
      <c r="AV1046" s="15" t="s">
        <v>164</v>
      </c>
      <c r="AW1046" s="15" t="s">
        <v>32</v>
      </c>
      <c r="AX1046" s="15" t="s">
        <v>81</v>
      </c>
      <c r="AY1046" s="225" t="s">
        <v>157</v>
      </c>
    </row>
    <row r="1047" s="2" customFormat="1" ht="24.15" customHeight="1">
      <c r="A1047" s="38"/>
      <c r="B1047" s="179"/>
      <c r="C1047" s="214" t="s">
        <v>1294</v>
      </c>
      <c r="D1047" s="214" t="s">
        <v>194</v>
      </c>
      <c r="E1047" s="215" t="s">
        <v>1295</v>
      </c>
      <c r="F1047" s="216" t="s">
        <v>1296</v>
      </c>
      <c r="G1047" s="217" t="s">
        <v>162</v>
      </c>
      <c r="H1047" s="218">
        <v>77.661000000000001</v>
      </c>
      <c r="I1047" s="219"/>
      <c r="J1047" s="220">
        <f>ROUND(I1047*H1047,2)</f>
        <v>0</v>
      </c>
      <c r="K1047" s="216" t="s">
        <v>163</v>
      </c>
      <c r="L1047" s="221"/>
      <c r="M1047" s="222" t="s">
        <v>1</v>
      </c>
      <c r="N1047" s="223" t="s">
        <v>40</v>
      </c>
      <c r="O1047" s="77"/>
      <c r="P1047" s="189">
        <f>O1047*H1047</f>
        <v>0</v>
      </c>
      <c r="Q1047" s="189">
        <v>0.0129</v>
      </c>
      <c r="R1047" s="189">
        <f>Q1047*H1047</f>
        <v>1.0018269</v>
      </c>
      <c r="S1047" s="189">
        <v>0</v>
      </c>
      <c r="T1047" s="190">
        <f>S1047*H1047</f>
        <v>0</v>
      </c>
      <c r="U1047" s="38"/>
      <c r="V1047" s="38"/>
      <c r="W1047" s="38"/>
      <c r="X1047" s="38"/>
      <c r="Y1047" s="38"/>
      <c r="Z1047" s="38"/>
      <c r="AA1047" s="38"/>
      <c r="AB1047" s="38"/>
      <c r="AC1047" s="38"/>
      <c r="AD1047" s="38"/>
      <c r="AE1047" s="38"/>
      <c r="AR1047" s="191" t="s">
        <v>391</v>
      </c>
      <c r="AT1047" s="191" t="s">
        <v>194</v>
      </c>
      <c r="AU1047" s="191" t="s">
        <v>83</v>
      </c>
      <c r="AY1047" s="19" t="s">
        <v>157</v>
      </c>
      <c r="BE1047" s="192">
        <f>IF(N1047="základní",J1047,0)</f>
        <v>0</v>
      </c>
      <c r="BF1047" s="192">
        <f>IF(N1047="snížená",J1047,0)</f>
        <v>0</v>
      </c>
      <c r="BG1047" s="192">
        <f>IF(N1047="zákl. přenesená",J1047,0)</f>
        <v>0</v>
      </c>
      <c r="BH1047" s="192">
        <f>IF(N1047="sníž. přenesená",J1047,0)</f>
        <v>0</v>
      </c>
      <c r="BI1047" s="192">
        <f>IF(N1047="nulová",J1047,0)</f>
        <v>0</v>
      </c>
      <c r="BJ1047" s="19" t="s">
        <v>81</v>
      </c>
      <c r="BK1047" s="192">
        <f>ROUND(I1047*H1047,2)</f>
        <v>0</v>
      </c>
      <c r="BL1047" s="19" t="s">
        <v>275</v>
      </c>
      <c r="BM1047" s="191" t="s">
        <v>1297</v>
      </c>
    </row>
    <row r="1048" s="2" customFormat="1">
      <c r="A1048" s="38"/>
      <c r="B1048" s="39"/>
      <c r="C1048" s="38"/>
      <c r="D1048" s="193" t="s">
        <v>166</v>
      </c>
      <c r="E1048" s="38"/>
      <c r="F1048" s="194" t="s">
        <v>1296</v>
      </c>
      <c r="G1048" s="38"/>
      <c r="H1048" s="38"/>
      <c r="I1048" s="195"/>
      <c r="J1048" s="38"/>
      <c r="K1048" s="38"/>
      <c r="L1048" s="39"/>
      <c r="M1048" s="196"/>
      <c r="N1048" s="197"/>
      <c r="O1048" s="77"/>
      <c r="P1048" s="77"/>
      <c r="Q1048" s="77"/>
      <c r="R1048" s="77"/>
      <c r="S1048" s="77"/>
      <c r="T1048" s="78"/>
      <c r="U1048" s="38"/>
      <c r="V1048" s="38"/>
      <c r="W1048" s="38"/>
      <c r="X1048" s="38"/>
      <c r="Y1048" s="38"/>
      <c r="Z1048" s="38"/>
      <c r="AA1048" s="38"/>
      <c r="AB1048" s="38"/>
      <c r="AC1048" s="38"/>
      <c r="AD1048" s="38"/>
      <c r="AE1048" s="38"/>
      <c r="AT1048" s="19" t="s">
        <v>166</v>
      </c>
      <c r="AU1048" s="19" t="s">
        <v>83</v>
      </c>
    </row>
    <row r="1049" s="2" customFormat="1">
      <c r="A1049" s="38"/>
      <c r="B1049" s="39"/>
      <c r="C1049" s="38"/>
      <c r="D1049" s="193" t="s">
        <v>168</v>
      </c>
      <c r="E1049" s="38"/>
      <c r="F1049" s="198" t="s">
        <v>1207</v>
      </c>
      <c r="G1049" s="38"/>
      <c r="H1049" s="38"/>
      <c r="I1049" s="195"/>
      <c r="J1049" s="38"/>
      <c r="K1049" s="38"/>
      <c r="L1049" s="39"/>
      <c r="M1049" s="196"/>
      <c r="N1049" s="197"/>
      <c r="O1049" s="77"/>
      <c r="P1049" s="77"/>
      <c r="Q1049" s="77"/>
      <c r="R1049" s="77"/>
      <c r="S1049" s="77"/>
      <c r="T1049" s="78"/>
      <c r="U1049" s="38"/>
      <c r="V1049" s="38"/>
      <c r="W1049" s="38"/>
      <c r="X1049" s="38"/>
      <c r="Y1049" s="38"/>
      <c r="Z1049" s="38"/>
      <c r="AA1049" s="38"/>
      <c r="AB1049" s="38"/>
      <c r="AC1049" s="38"/>
      <c r="AD1049" s="38"/>
      <c r="AE1049" s="38"/>
      <c r="AT1049" s="19" t="s">
        <v>168</v>
      </c>
      <c r="AU1049" s="19" t="s">
        <v>83</v>
      </c>
    </row>
    <row r="1050" s="14" customFormat="1">
      <c r="A1050" s="14"/>
      <c r="B1050" s="206"/>
      <c r="C1050" s="14"/>
      <c r="D1050" s="193" t="s">
        <v>170</v>
      </c>
      <c r="E1050" s="14"/>
      <c r="F1050" s="208" t="s">
        <v>1298</v>
      </c>
      <c r="G1050" s="14"/>
      <c r="H1050" s="209">
        <v>77.661000000000001</v>
      </c>
      <c r="I1050" s="210"/>
      <c r="J1050" s="14"/>
      <c r="K1050" s="14"/>
      <c r="L1050" s="206"/>
      <c r="M1050" s="211"/>
      <c r="N1050" s="212"/>
      <c r="O1050" s="212"/>
      <c r="P1050" s="212"/>
      <c r="Q1050" s="212"/>
      <c r="R1050" s="212"/>
      <c r="S1050" s="212"/>
      <c r="T1050" s="213"/>
      <c r="U1050" s="14"/>
      <c r="V1050" s="14"/>
      <c r="W1050" s="14"/>
      <c r="X1050" s="14"/>
      <c r="Y1050" s="14"/>
      <c r="Z1050" s="14"/>
      <c r="AA1050" s="14"/>
      <c r="AB1050" s="14"/>
      <c r="AC1050" s="14"/>
      <c r="AD1050" s="14"/>
      <c r="AE1050" s="14"/>
      <c r="AT1050" s="207" t="s">
        <v>170</v>
      </c>
      <c r="AU1050" s="207" t="s">
        <v>83</v>
      </c>
      <c r="AV1050" s="14" t="s">
        <v>83</v>
      </c>
      <c r="AW1050" s="14" t="s">
        <v>3</v>
      </c>
      <c r="AX1050" s="14" t="s">
        <v>81</v>
      </c>
      <c r="AY1050" s="207" t="s">
        <v>157</v>
      </c>
    </row>
    <row r="1051" s="2" customFormat="1" ht="24.15" customHeight="1">
      <c r="A1051" s="38"/>
      <c r="B1051" s="179"/>
      <c r="C1051" s="180" t="s">
        <v>1299</v>
      </c>
      <c r="D1051" s="180" t="s">
        <v>159</v>
      </c>
      <c r="E1051" s="181" t="s">
        <v>1300</v>
      </c>
      <c r="F1051" s="182" t="s">
        <v>1301</v>
      </c>
      <c r="G1051" s="183" t="s">
        <v>162</v>
      </c>
      <c r="H1051" s="184">
        <v>9.6750000000000007</v>
      </c>
      <c r="I1051" s="185"/>
      <c r="J1051" s="186">
        <f>ROUND(I1051*H1051,2)</f>
        <v>0</v>
      </c>
      <c r="K1051" s="182" t="s">
        <v>163</v>
      </c>
      <c r="L1051" s="39"/>
      <c r="M1051" s="187" t="s">
        <v>1</v>
      </c>
      <c r="N1051" s="188" t="s">
        <v>40</v>
      </c>
      <c r="O1051" s="77"/>
      <c r="P1051" s="189">
        <f>O1051*H1051</f>
        <v>0</v>
      </c>
      <c r="Q1051" s="189">
        <v>0</v>
      </c>
      <c r="R1051" s="189">
        <f>Q1051*H1051</f>
        <v>0</v>
      </c>
      <c r="S1051" s="189">
        <v>0</v>
      </c>
      <c r="T1051" s="190">
        <f>S1051*H1051</f>
        <v>0</v>
      </c>
      <c r="U1051" s="38"/>
      <c r="V1051" s="38"/>
      <c r="W1051" s="38"/>
      <c r="X1051" s="38"/>
      <c r="Y1051" s="38"/>
      <c r="Z1051" s="38"/>
      <c r="AA1051" s="38"/>
      <c r="AB1051" s="38"/>
      <c r="AC1051" s="38"/>
      <c r="AD1051" s="38"/>
      <c r="AE1051" s="38"/>
      <c r="AR1051" s="191" t="s">
        <v>275</v>
      </c>
      <c r="AT1051" s="191" t="s">
        <v>159</v>
      </c>
      <c r="AU1051" s="191" t="s">
        <v>83</v>
      </c>
      <c r="AY1051" s="19" t="s">
        <v>157</v>
      </c>
      <c r="BE1051" s="192">
        <f>IF(N1051="základní",J1051,0)</f>
        <v>0</v>
      </c>
      <c r="BF1051" s="192">
        <f>IF(N1051="snížená",J1051,0)</f>
        <v>0</v>
      </c>
      <c r="BG1051" s="192">
        <f>IF(N1051="zákl. přenesená",J1051,0)</f>
        <v>0</v>
      </c>
      <c r="BH1051" s="192">
        <f>IF(N1051="sníž. přenesená",J1051,0)</f>
        <v>0</v>
      </c>
      <c r="BI1051" s="192">
        <f>IF(N1051="nulová",J1051,0)</f>
        <v>0</v>
      </c>
      <c r="BJ1051" s="19" t="s">
        <v>81</v>
      </c>
      <c r="BK1051" s="192">
        <f>ROUND(I1051*H1051,2)</f>
        <v>0</v>
      </c>
      <c r="BL1051" s="19" t="s">
        <v>275</v>
      </c>
      <c r="BM1051" s="191" t="s">
        <v>1302</v>
      </c>
    </row>
    <row r="1052" s="2" customFormat="1">
      <c r="A1052" s="38"/>
      <c r="B1052" s="39"/>
      <c r="C1052" s="38"/>
      <c r="D1052" s="193" t="s">
        <v>166</v>
      </c>
      <c r="E1052" s="38"/>
      <c r="F1052" s="194" t="s">
        <v>1303</v>
      </c>
      <c r="G1052" s="38"/>
      <c r="H1052" s="38"/>
      <c r="I1052" s="195"/>
      <c r="J1052" s="38"/>
      <c r="K1052" s="38"/>
      <c r="L1052" s="39"/>
      <c r="M1052" s="196"/>
      <c r="N1052" s="197"/>
      <c r="O1052" s="77"/>
      <c r="P1052" s="77"/>
      <c r="Q1052" s="77"/>
      <c r="R1052" s="77"/>
      <c r="S1052" s="77"/>
      <c r="T1052" s="78"/>
      <c r="U1052" s="38"/>
      <c r="V1052" s="38"/>
      <c r="W1052" s="38"/>
      <c r="X1052" s="38"/>
      <c r="Y1052" s="38"/>
      <c r="Z1052" s="38"/>
      <c r="AA1052" s="38"/>
      <c r="AB1052" s="38"/>
      <c r="AC1052" s="38"/>
      <c r="AD1052" s="38"/>
      <c r="AE1052" s="38"/>
      <c r="AT1052" s="19" t="s">
        <v>166</v>
      </c>
      <c r="AU1052" s="19" t="s">
        <v>83</v>
      </c>
    </row>
    <row r="1053" s="14" customFormat="1">
      <c r="A1053" s="14"/>
      <c r="B1053" s="206"/>
      <c r="C1053" s="14"/>
      <c r="D1053" s="193" t="s">
        <v>170</v>
      </c>
      <c r="E1053" s="207" t="s">
        <v>1</v>
      </c>
      <c r="F1053" s="208" t="s">
        <v>1292</v>
      </c>
      <c r="G1053" s="14"/>
      <c r="H1053" s="209">
        <v>6.4500000000000002</v>
      </c>
      <c r="I1053" s="210"/>
      <c r="J1053" s="14"/>
      <c r="K1053" s="14"/>
      <c r="L1053" s="206"/>
      <c r="M1053" s="211"/>
      <c r="N1053" s="212"/>
      <c r="O1053" s="212"/>
      <c r="P1053" s="212"/>
      <c r="Q1053" s="212"/>
      <c r="R1053" s="212"/>
      <c r="S1053" s="212"/>
      <c r="T1053" s="213"/>
      <c r="U1053" s="14"/>
      <c r="V1053" s="14"/>
      <c r="W1053" s="14"/>
      <c r="X1053" s="14"/>
      <c r="Y1053" s="14"/>
      <c r="Z1053" s="14"/>
      <c r="AA1053" s="14"/>
      <c r="AB1053" s="14"/>
      <c r="AC1053" s="14"/>
      <c r="AD1053" s="14"/>
      <c r="AE1053" s="14"/>
      <c r="AT1053" s="207" t="s">
        <v>170</v>
      </c>
      <c r="AU1053" s="207" t="s">
        <v>83</v>
      </c>
      <c r="AV1053" s="14" t="s">
        <v>83</v>
      </c>
      <c r="AW1053" s="14" t="s">
        <v>32</v>
      </c>
      <c r="AX1053" s="14" t="s">
        <v>75</v>
      </c>
      <c r="AY1053" s="207" t="s">
        <v>157</v>
      </c>
    </row>
    <row r="1054" s="14" customFormat="1">
      <c r="A1054" s="14"/>
      <c r="B1054" s="206"/>
      <c r="C1054" s="14"/>
      <c r="D1054" s="193" t="s">
        <v>170</v>
      </c>
      <c r="E1054" s="207" t="s">
        <v>1</v>
      </c>
      <c r="F1054" s="208" t="s">
        <v>1293</v>
      </c>
      <c r="G1054" s="14"/>
      <c r="H1054" s="209">
        <v>3.2250000000000001</v>
      </c>
      <c r="I1054" s="210"/>
      <c r="J1054" s="14"/>
      <c r="K1054" s="14"/>
      <c r="L1054" s="206"/>
      <c r="M1054" s="211"/>
      <c r="N1054" s="212"/>
      <c r="O1054" s="212"/>
      <c r="P1054" s="212"/>
      <c r="Q1054" s="212"/>
      <c r="R1054" s="212"/>
      <c r="S1054" s="212"/>
      <c r="T1054" s="213"/>
      <c r="U1054" s="14"/>
      <c r="V1054" s="14"/>
      <c r="W1054" s="14"/>
      <c r="X1054" s="14"/>
      <c r="Y1054" s="14"/>
      <c r="Z1054" s="14"/>
      <c r="AA1054" s="14"/>
      <c r="AB1054" s="14"/>
      <c r="AC1054" s="14"/>
      <c r="AD1054" s="14"/>
      <c r="AE1054" s="14"/>
      <c r="AT1054" s="207" t="s">
        <v>170</v>
      </c>
      <c r="AU1054" s="207" t="s">
        <v>83</v>
      </c>
      <c r="AV1054" s="14" t="s">
        <v>83</v>
      </c>
      <c r="AW1054" s="14" t="s">
        <v>32</v>
      </c>
      <c r="AX1054" s="14" t="s">
        <v>75</v>
      </c>
      <c r="AY1054" s="207" t="s">
        <v>157</v>
      </c>
    </row>
    <row r="1055" s="15" customFormat="1">
      <c r="A1055" s="15"/>
      <c r="B1055" s="224"/>
      <c r="C1055" s="15"/>
      <c r="D1055" s="193" t="s">
        <v>170</v>
      </c>
      <c r="E1055" s="225" t="s">
        <v>1</v>
      </c>
      <c r="F1055" s="226" t="s">
        <v>227</v>
      </c>
      <c r="G1055" s="15"/>
      <c r="H1055" s="227">
        <v>9.6750000000000007</v>
      </c>
      <c r="I1055" s="228"/>
      <c r="J1055" s="15"/>
      <c r="K1055" s="15"/>
      <c r="L1055" s="224"/>
      <c r="M1055" s="229"/>
      <c r="N1055" s="230"/>
      <c r="O1055" s="230"/>
      <c r="P1055" s="230"/>
      <c r="Q1055" s="230"/>
      <c r="R1055" s="230"/>
      <c r="S1055" s="230"/>
      <c r="T1055" s="231"/>
      <c r="U1055" s="15"/>
      <c r="V1055" s="15"/>
      <c r="W1055" s="15"/>
      <c r="X1055" s="15"/>
      <c r="Y1055" s="15"/>
      <c r="Z1055" s="15"/>
      <c r="AA1055" s="15"/>
      <c r="AB1055" s="15"/>
      <c r="AC1055" s="15"/>
      <c r="AD1055" s="15"/>
      <c r="AE1055" s="15"/>
      <c r="AT1055" s="225" t="s">
        <v>170</v>
      </c>
      <c r="AU1055" s="225" t="s">
        <v>83</v>
      </c>
      <c r="AV1055" s="15" t="s">
        <v>164</v>
      </c>
      <c r="AW1055" s="15" t="s">
        <v>32</v>
      </c>
      <c r="AX1055" s="15" t="s">
        <v>81</v>
      </c>
      <c r="AY1055" s="225" t="s">
        <v>157</v>
      </c>
    </row>
    <row r="1056" s="2" customFormat="1" ht="24.15" customHeight="1">
      <c r="A1056" s="38"/>
      <c r="B1056" s="179"/>
      <c r="C1056" s="180" t="s">
        <v>1304</v>
      </c>
      <c r="D1056" s="180" t="s">
        <v>159</v>
      </c>
      <c r="E1056" s="181" t="s">
        <v>1305</v>
      </c>
      <c r="F1056" s="182" t="s">
        <v>1306</v>
      </c>
      <c r="G1056" s="183" t="s">
        <v>162</v>
      </c>
      <c r="H1056" s="184">
        <v>70.600999999999999</v>
      </c>
      <c r="I1056" s="185"/>
      <c r="J1056" s="186">
        <f>ROUND(I1056*H1056,2)</f>
        <v>0</v>
      </c>
      <c r="K1056" s="182" t="s">
        <v>163</v>
      </c>
      <c r="L1056" s="39"/>
      <c r="M1056" s="187" t="s">
        <v>1</v>
      </c>
      <c r="N1056" s="188" t="s">
        <v>40</v>
      </c>
      <c r="O1056" s="77"/>
      <c r="P1056" s="189">
        <f>O1056*H1056</f>
        <v>0</v>
      </c>
      <c r="Q1056" s="189">
        <v>0</v>
      </c>
      <c r="R1056" s="189">
        <f>Q1056*H1056</f>
        <v>0</v>
      </c>
      <c r="S1056" s="189">
        <v>0</v>
      </c>
      <c r="T1056" s="190">
        <f>S1056*H1056</f>
        <v>0</v>
      </c>
      <c r="U1056" s="38"/>
      <c r="V1056" s="38"/>
      <c r="W1056" s="38"/>
      <c r="X1056" s="38"/>
      <c r="Y1056" s="38"/>
      <c r="Z1056" s="38"/>
      <c r="AA1056" s="38"/>
      <c r="AB1056" s="38"/>
      <c r="AC1056" s="38"/>
      <c r="AD1056" s="38"/>
      <c r="AE1056" s="38"/>
      <c r="AR1056" s="191" t="s">
        <v>275</v>
      </c>
      <c r="AT1056" s="191" t="s">
        <v>159</v>
      </c>
      <c r="AU1056" s="191" t="s">
        <v>83</v>
      </c>
      <c r="AY1056" s="19" t="s">
        <v>157</v>
      </c>
      <c r="BE1056" s="192">
        <f>IF(N1056="základní",J1056,0)</f>
        <v>0</v>
      </c>
      <c r="BF1056" s="192">
        <f>IF(N1056="snížená",J1056,0)</f>
        <v>0</v>
      </c>
      <c r="BG1056" s="192">
        <f>IF(N1056="zákl. přenesená",J1056,0)</f>
        <v>0</v>
      </c>
      <c r="BH1056" s="192">
        <f>IF(N1056="sníž. přenesená",J1056,0)</f>
        <v>0</v>
      </c>
      <c r="BI1056" s="192">
        <f>IF(N1056="nulová",J1056,0)</f>
        <v>0</v>
      </c>
      <c r="BJ1056" s="19" t="s">
        <v>81</v>
      </c>
      <c r="BK1056" s="192">
        <f>ROUND(I1056*H1056,2)</f>
        <v>0</v>
      </c>
      <c r="BL1056" s="19" t="s">
        <v>275</v>
      </c>
      <c r="BM1056" s="191" t="s">
        <v>1307</v>
      </c>
    </row>
    <row r="1057" s="2" customFormat="1">
      <c r="A1057" s="38"/>
      <c r="B1057" s="39"/>
      <c r="C1057" s="38"/>
      <c r="D1057" s="193" t="s">
        <v>166</v>
      </c>
      <c r="E1057" s="38"/>
      <c r="F1057" s="194" t="s">
        <v>1308</v>
      </c>
      <c r="G1057" s="38"/>
      <c r="H1057" s="38"/>
      <c r="I1057" s="195"/>
      <c r="J1057" s="38"/>
      <c r="K1057" s="38"/>
      <c r="L1057" s="39"/>
      <c r="M1057" s="196"/>
      <c r="N1057" s="197"/>
      <c r="O1057" s="77"/>
      <c r="P1057" s="77"/>
      <c r="Q1057" s="77"/>
      <c r="R1057" s="77"/>
      <c r="S1057" s="77"/>
      <c r="T1057" s="78"/>
      <c r="U1057" s="38"/>
      <c r="V1057" s="38"/>
      <c r="W1057" s="38"/>
      <c r="X1057" s="38"/>
      <c r="Y1057" s="38"/>
      <c r="Z1057" s="38"/>
      <c r="AA1057" s="38"/>
      <c r="AB1057" s="38"/>
      <c r="AC1057" s="38"/>
      <c r="AD1057" s="38"/>
      <c r="AE1057" s="38"/>
      <c r="AT1057" s="19" t="s">
        <v>166</v>
      </c>
      <c r="AU1057" s="19" t="s">
        <v>83</v>
      </c>
    </row>
    <row r="1058" s="2" customFormat="1" ht="24.15" customHeight="1">
      <c r="A1058" s="38"/>
      <c r="B1058" s="179"/>
      <c r="C1058" s="180" t="s">
        <v>1309</v>
      </c>
      <c r="D1058" s="180" t="s">
        <v>159</v>
      </c>
      <c r="E1058" s="181" t="s">
        <v>1310</v>
      </c>
      <c r="F1058" s="182" t="s">
        <v>1311</v>
      </c>
      <c r="G1058" s="183" t="s">
        <v>880</v>
      </c>
      <c r="H1058" s="240"/>
      <c r="I1058" s="185"/>
      <c r="J1058" s="186">
        <f>ROUND(I1058*H1058,2)</f>
        <v>0</v>
      </c>
      <c r="K1058" s="182" t="s">
        <v>163</v>
      </c>
      <c r="L1058" s="39"/>
      <c r="M1058" s="187" t="s">
        <v>1</v>
      </c>
      <c r="N1058" s="188" t="s">
        <v>40</v>
      </c>
      <c r="O1058" s="77"/>
      <c r="P1058" s="189">
        <f>O1058*H1058</f>
        <v>0</v>
      </c>
      <c r="Q1058" s="189">
        <v>0</v>
      </c>
      <c r="R1058" s="189">
        <f>Q1058*H1058</f>
        <v>0</v>
      </c>
      <c r="S1058" s="189">
        <v>0</v>
      </c>
      <c r="T1058" s="190">
        <f>S1058*H1058</f>
        <v>0</v>
      </c>
      <c r="U1058" s="38"/>
      <c r="V1058" s="38"/>
      <c r="W1058" s="38"/>
      <c r="X1058" s="38"/>
      <c r="Y1058" s="38"/>
      <c r="Z1058" s="38"/>
      <c r="AA1058" s="38"/>
      <c r="AB1058" s="38"/>
      <c r="AC1058" s="38"/>
      <c r="AD1058" s="38"/>
      <c r="AE1058" s="38"/>
      <c r="AR1058" s="191" t="s">
        <v>275</v>
      </c>
      <c r="AT1058" s="191" t="s">
        <v>159</v>
      </c>
      <c r="AU1058" s="191" t="s">
        <v>83</v>
      </c>
      <c r="AY1058" s="19" t="s">
        <v>157</v>
      </c>
      <c r="BE1058" s="192">
        <f>IF(N1058="základní",J1058,0)</f>
        <v>0</v>
      </c>
      <c r="BF1058" s="192">
        <f>IF(N1058="snížená",J1058,0)</f>
        <v>0</v>
      </c>
      <c r="BG1058" s="192">
        <f>IF(N1058="zákl. přenesená",J1058,0)</f>
        <v>0</v>
      </c>
      <c r="BH1058" s="192">
        <f>IF(N1058="sníž. přenesená",J1058,0)</f>
        <v>0</v>
      </c>
      <c r="BI1058" s="192">
        <f>IF(N1058="nulová",J1058,0)</f>
        <v>0</v>
      </c>
      <c r="BJ1058" s="19" t="s">
        <v>81</v>
      </c>
      <c r="BK1058" s="192">
        <f>ROUND(I1058*H1058,2)</f>
        <v>0</v>
      </c>
      <c r="BL1058" s="19" t="s">
        <v>275</v>
      </c>
      <c r="BM1058" s="191" t="s">
        <v>1312</v>
      </c>
    </row>
    <row r="1059" s="2" customFormat="1">
      <c r="A1059" s="38"/>
      <c r="B1059" s="39"/>
      <c r="C1059" s="38"/>
      <c r="D1059" s="193" t="s">
        <v>166</v>
      </c>
      <c r="E1059" s="38"/>
      <c r="F1059" s="194" t="s">
        <v>1313</v>
      </c>
      <c r="G1059" s="38"/>
      <c r="H1059" s="38"/>
      <c r="I1059" s="195"/>
      <c r="J1059" s="38"/>
      <c r="K1059" s="38"/>
      <c r="L1059" s="39"/>
      <c r="M1059" s="196"/>
      <c r="N1059" s="197"/>
      <c r="O1059" s="77"/>
      <c r="P1059" s="77"/>
      <c r="Q1059" s="77"/>
      <c r="R1059" s="77"/>
      <c r="S1059" s="77"/>
      <c r="T1059" s="78"/>
      <c r="U1059" s="38"/>
      <c r="V1059" s="38"/>
      <c r="W1059" s="38"/>
      <c r="X1059" s="38"/>
      <c r="Y1059" s="38"/>
      <c r="Z1059" s="38"/>
      <c r="AA1059" s="38"/>
      <c r="AB1059" s="38"/>
      <c r="AC1059" s="38"/>
      <c r="AD1059" s="38"/>
      <c r="AE1059" s="38"/>
      <c r="AT1059" s="19" t="s">
        <v>166</v>
      </c>
      <c r="AU1059" s="19" t="s">
        <v>83</v>
      </c>
    </row>
    <row r="1060" s="12" customFormat="1" ht="22.8" customHeight="1">
      <c r="A1060" s="12"/>
      <c r="B1060" s="166"/>
      <c r="C1060" s="12"/>
      <c r="D1060" s="167" t="s">
        <v>74</v>
      </c>
      <c r="E1060" s="177" t="s">
        <v>1314</v>
      </c>
      <c r="F1060" s="177" t="s">
        <v>1315</v>
      </c>
      <c r="G1060" s="12"/>
      <c r="H1060" s="12"/>
      <c r="I1060" s="169"/>
      <c r="J1060" s="178">
        <f>BK1060</f>
        <v>0</v>
      </c>
      <c r="K1060" s="12"/>
      <c r="L1060" s="166"/>
      <c r="M1060" s="171"/>
      <c r="N1060" s="172"/>
      <c r="O1060" s="172"/>
      <c r="P1060" s="173">
        <f>SUM(P1061:P1064)</f>
        <v>0</v>
      </c>
      <c r="Q1060" s="172"/>
      <c r="R1060" s="173">
        <f>SUM(R1061:R1064)</f>
        <v>0.00013999999999999999</v>
      </c>
      <c r="S1060" s="172"/>
      <c r="T1060" s="174">
        <f>SUM(T1061:T1064)</f>
        <v>0</v>
      </c>
      <c r="U1060" s="12"/>
      <c r="V1060" s="12"/>
      <c r="W1060" s="12"/>
      <c r="X1060" s="12"/>
      <c r="Y1060" s="12"/>
      <c r="Z1060" s="12"/>
      <c r="AA1060" s="12"/>
      <c r="AB1060" s="12"/>
      <c r="AC1060" s="12"/>
      <c r="AD1060" s="12"/>
      <c r="AE1060" s="12"/>
      <c r="AR1060" s="167" t="s">
        <v>83</v>
      </c>
      <c r="AT1060" s="175" t="s">
        <v>74</v>
      </c>
      <c r="AU1060" s="175" t="s">
        <v>81</v>
      </c>
      <c r="AY1060" s="167" t="s">
        <v>157</v>
      </c>
      <c r="BK1060" s="176">
        <f>SUM(BK1061:BK1064)</f>
        <v>0</v>
      </c>
    </row>
    <row r="1061" s="2" customFormat="1" ht="37.8" customHeight="1">
      <c r="A1061" s="38"/>
      <c r="B1061" s="179"/>
      <c r="C1061" s="180" t="s">
        <v>1316</v>
      </c>
      <c r="D1061" s="180" t="s">
        <v>159</v>
      </c>
      <c r="E1061" s="181" t="s">
        <v>1317</v>
      </c>
      <c r="F1061" s="182" t="s">
        <v>1318</v>
      </c>
      <c r="G1061" s="183" t="s">
        <v>1319</v>
      </c>
      <c r="H1061" s="184">
        <v>1</v>
      </c>
      <c r="I1061" s="185"/>
      <c r="J1061" s="186">
        <f>ROUND(I1061*H1061,2)</f>
        <v>0</v>
      </c>
      <c r="K1061" s="182" t="s">
        <v>1</v>
      </c>
      <c r="L1061" s="39"/>
      <c r="M1061" s="187" t="s">
        <v>1</v>
      </c>
      <c r="N1061" s="188" t="s">
        <v>40</v>
      </c>
      <c r="O1061" s="77"/>
      <c r="P1061" s="189">
        <f>O1061*H1061</f>
        <v>0</v>
      </c>
      <c r="Q1061" s="189">
        <v>0.00013999999999999999</v>
      </c>
      <c r="R1061" s="189">
        <f>Q1061*H1061</f>
        <v>0.00013999999999999999</v>
      </c>
      <c r="S1061" s="189">
        <v>0</v>
      </c>
      <c r="T1061" s="190">
        <f>S1061*H1061</f>
        <v>0</v>
      </c>
      <c r="U1061" s="38"/>
      <c r="V1061" s="38"/>
      <c r="W1061" s="38"/>
      <c r="X1061" s="38"/>
      <c r="Y1061" s="38"/>
      <c r="Z1061" s="38"/>
      <c r="AA1061" s="38"/>
      <c r="AB1061" s="38"/>
      <c r="AC1061" s="38"/>
      <c r="AD1061" s="38"/>
      <c r="AE1061" s="38"/>
      <c r="AR1061" s="191" t="s">
        <v>275</v>
      </c>
      <c r="AT1061" s="191" t="s">
        <v>159</v>
      </c>
      <c r="AU1061" s="191" t="s">
        <v>83</v>
      </c>
      <c r="AY1061" s="19" t="s">
        <v>157</v>
      </c>
      <c r="BE1061" s="192">
        <f>IF(N1061="základní",J1061,0)</f>
        <v>0</v>
      </c>
      <c r="BF1061" s="192">
        <f>IF(N1061="snížená",J1061,0)</f>
        <v>0</v>
      </c>
      <c r="BG1061" s="192">
        <f>IF(N1061="zákl. přenesená",J1061,0)</f>
        <v>0</v>
      </c>
      <c r="BH1061" s="192">
        <f>IF(N1061="sníž. přenesená",J1061,0)</f>
        <v>0</v>
      </c>
      <c r="BI1061" s="192">
        <f>IF(N1061="nulová",J1061,0)</f>
        <v>0</v>
      </c>
      <c r="BJ1061" s="19" t="s">
        <v>81</v>
      </c>
      <c r="BK1061" s="192">
        <f>ROUND(I1061*H1061,2)</f>
        <v>0</v>
      </c>
      <c r="BL1061" s="19" t="s">
        <v>275</v>
      </c>
      <c r="BM1061" s="191" t="s">
        <v>1320</v>
      </c>
    </row>
    <row r="1062" s="2" customFormat="1">
      <c r="A1062" s="38"/>
      <c r="B1062" s="39"/>
      <c r="C1062" s="38"/>
      <c r="D1062" s="193" t="s">
        <v>166</v>
      </c>
      <c r="E1062" s="38"/>
      <c r="F1062" s="194" t="s">
        <v>1318</v>
      </c>
      <c r="G1062" s="38"/>
      <c r="H1062" s="38"/>
      <c r="I1062" s="195"/>
      <c r="J1062" s="38"/>
      <c r="K1062" s="38"/>
      <c r="L1062" s="39"/>
      <c r="M1062" s="196"/>
      <c r="N1062" s="197"/>
      <c r="O1062" s="77"/>
      <c r="P1062" s="77"/>
      <c r="Q1062" s="77"/>
      <c r="R1062" s="77"/>
      <c r="S1062" s="77"/>
      <c r="T1062" s="78"/>
      <c r="U1062" s="38"/>
      <c r="V1062" s="38"/>
      <c r="W1062" s="38"/>
      <c r="X1062" s="38"/>
      <c r="Y1062" s="38"/>
      <c r="Z1062" s="38"/>
      <c r="AA1062" s="38"/>
      <c r="AB1062" s="38"/>
      <c r="AC1062" s="38"/>
      <c r="AD1062" s="38"/>
      <c r="AE1062" s="38"/>
      <c r="AT1062" s="19" t="s">
        <v>166</v>
      </c>
      <c r="AU1062" s="19" t="s">
        <v>83</v>
      </c>
    </row>
    <row r="1063" s="2" customFormat="1">
      <c r="A1063" s="38"/>
      <c r="B1063" s="39"/>
      <c r="C1063" s="38"/>
      <c r="D1063" s="193" t="s">
        <v>168</v>
      </c>
      <c r="E1063" s="38"/>
      <c r="F1063" s="198" t="s">
        <v>169</v>
      </c>
      <c r="G1063" s="38"/>
      <c r="H1063" s="38"/>
      <c r="I1063" s="195"/>
      <c r="J1063" s="38"/>
      <c r="K1063" s="38"/>
      <c r="L1063" s="39"/>
      <c r="M1063" s="196"/>
      <c r="N1063" s="197"/>
      <c r="O1063" s="77"/>
      <c r="P1063" s="77"/>
      <c r="Q1063" s="77"/>
      <c r="R1063" s="77"/>
      <c r="S1063" s="77"/>
      <c r="T1063" s="78"/>
      <c r="U1063" s="38"/>
      <c r="V1063" s="38"/>
      <c r="W1063" s="38"/>
      <c r="X1063" s="38"/>
      <c r="Y1063" s="38"/>
      <c r="Z1063" s="38"/>
      <c r="AA1063" s="38"/>
      <c r="AB1063" s="38"/>
      <c r="AC1063" s="38"/>
      <c r="AD1063" s="38"/>
      <c r="AE1063" s="38"/>
      <c r="AT1063" s="19" t="s">
        <v>168</v>
      </c>
      <c r="AU1063" s="19" t="s">
        <v>83</v>
      </c>
    </row>
    <row r="1064" s="14" customFormat="1">
      <c r="A1064" s="14"/>
      <c r="B1064" s="206"/>
      <c r="C1064" s="14"/>
      <c r="D1064" s="193" t="s">
        <v>170</v>
      </c>
      <c r="E1064" s="207" t="s">
        <v>1</v>
      </c>
      <c r="F1064" s="208" t="s">
        <v>81</v>
      </c>
      <c r="G1064" s="14"/>
      <c r="H1064" s="209">
        <v>1</v>
      </c>
      <c r="I1064" s="210"/>
      <c r="J1064" s="14"/>
      <c r="K1064" s="14"/>
      <c r="L1064" s="206"/>
      <c r="M1064" s="211"/>
      <c r="N1064" s="212"/>
      <c r="O1064" s="212"/>
      <c r="P1064" s="212"/>
      <c r="Q1064" s="212"/>
      <c r="R1064" s="212"/>
      <c r="S1064" s="212"/>
      <c r="T1064" s="213"/>
      <c r="U1064" s="14"/>
      <c r="V1064" s="14"/>
      <c r="W1064" s="14"/>
      <c r="X1064" s="14"/>
      <c r="Y1064" s="14"/>
      <c r="Z1064" s="14"/>
      <c r="AA1064" s="14"/>
      <c r="AB1064" s="14"/>
      <c r="AC1064" s="14"/>
      <c r="AD1064" s="14"/>
      <c r="AE1064" s="14"/>
      <c r="AT1064" s="207" t="s">
        <v>170</v>
      </c>
      <c r="AU1064" s="207" t="s">
        <v>83</v>
      </c>
      <c r="AV1064" s="14" t="s">
        <v>83</v>
      </c>
      <c r="AW1064" s="14" t="s">
        <v>32</v>
      </c>
      <c r="AX1064" s="14" t="s">
        <v>81</v>
      </c>
      <c r="AY1064" s="207" t="s">
        <v>157</v>
      </c>
    </row>
    <row r="1065" s="12" customFormat="1" ht="22.8" customHeight="1">
      <c r="A1065" s="12"/>
      <c r="B1065" s="166"/>
      <c r="C1065" s="12"/>
      <c r="D1065" s="167" t="s">
        <v>74</v>
      </c>
      <c r="E1065" s="177" t="s">
        <v>1321</v>
      </c>
      <c r="F1065" s="177" t="s">
        <v>1322</v>
      </c>
      <c r="G1065" s="12"/>
      <c r="H1065" s="12"/>
      <c r="I1065" s="169"/>
      <c r="J1065" s="178">
        <f>BK1065</f>
        <v>0</v>
      </c>
      <c r="K1065" s="12"/>
      <c r="L1065" s="166"/>
      <c r="M1065" s="171"/>
      <c r="N1065" s="172"/>
      <c r="O1065" s="172"/>
      <c r="P1065" s="173">
        <f>SUM(P1066:P1074)</f>
        <v>0</v>
      </c>
      <c r="Q1065" s="172"/>
      <c r="R1065" s="173">
        <f>SUM(R1066:R1074)</f>
        <v>0.1186633</v>
      </c>
      <c r="S1065" s="172"/>
      <c r="T1065" s="174">
        <f>SUM(T1066:T1074)</f>
        <v>0</v>
      </c>
      <c r="U1065" s="12"/>
      <c r="V1065" s="12"/>
      <c r="W1065" s="12"/>
      <c r="X1065" s="12"/>
      <c r="Y1065" s="12"/>
      <c r="Z1065" s="12"/>
      <c r="AA1065" s="12"/>
      <c r="AB1065" s="12"/>
      <c r="AC1065" s="12"/>
      <c r="AD1065" s="12"/>
      <c r="AE1065" s="12"/>
      <c r="AR1065" s="167" t="s">
        <v>83</v>
      </c>
      <c r="AT1065" s="175" t="s">
        <v>74</v>
      </c>
      <c r="AU1065" s="175" t="s">
        <v>81</v>
      </c>
      <c r="AY1065" s="167" t="s">
        <v>157</v>
      </c>
      <c r="BK1065" s="176">
        <f>SUM(BK1066:BK1074)</f>
        <v>0</v>
      </c>
    </row>
    <row r="1066" s="2" customFormat="1" ht="24.15" customHeight="1">
      <c r="A1066" s="38"/>
      <c r="B1066" s="179"/>
      <c r="C1066" s="180" t="s">
        <v>1323</v>
      </c>
      <c r="D1066" s="180" t="s">
        <v>159</v>
      </c>
      <c r="E1066" s="181" t="s">
        <v>1324</v>
      </c>
      <c r="F1066" s="182" t="s">
        <v>1325</v>
      </c>
      <c r="G1066" s="183" t="s">
        <v>162</v>
      </c>
      <c r="H1066" s="184">
        <v>242.16999999999999</v>
      </c>
      <c r="I1066" s="185"/>
      <c r="J1066" s="186">
        <f>ROUND(I1066*H1066,2)</f>
        <v>0</v>
      </c>
      <c r="K1066" s="182" t="s">
        <v>163</v>
      </c>
      <c r="L1066" s="39"/>
      <c r="M1066" s="187" t="s">
        <v>1</v>
      </c>
      <c r="N1066" s="188" t="s">
        <v>40</v>
      </c>
      <c r="O1066" s="77"/>
      <c r="P1066" s="189">
        <f>O1066*H1066</f>
        <v>0</v>
      </c>
      <c r="Q1066" s="189">
        <v>0.00020000000000000001</v>
      </c>
      <c r="R1066" s="189">
        <f>Q1066*H1066</f>
        <v>0.048433999999999998</v>
      </c>
      <c r="S1066" s="189">
        <v>0</v>
      </c>
      <c r="T1066" s="190">
        <f>S1066*H1066</f>
        <v>0</v>
      </c>
      <c r="U1066" s="38"/>
      <c r="V1066" s="38"/>
      <c r="W1066" s="38"/>
      <c r="X1066" s="38"/>
      <c r="Y1066" s="38"/>
      <c r="Z1066" s="38"/>
      <c r="AA1066" s="38"/>
      <c r="AB1066" s="38"/>
      <c r="AC1066" s="38"/>
      <c r="AD1066" s="38"/>
      <c r="AE1066" s="38"/>
      <c r="AR1066" s="191" t="s">
        <v>275</v>
      </c>
      <c r="AT1066" s="191" t="s">
        <v>159</v>
      </c>
      <c r="AU1066" s="191" t="s">
        <v>83</v>
      </c>
      <c r="AY1066" s="19" t="s">
        <v>157</v>
      </c>
      <c r="BE1066" s="192">
        <f>IF(N1066="základní",J1066,0)</f>
        <v>0</v>
      </c>
      <c r="BF1066" s="192">
        <f>IF(N1066="snížená",J1066,0)</f>
        <v>0</v>
      </c>
      <c r="BG1066" s="192">
        <f>IF(N1066="zákl. přenesená",J1066,0)</f>
        <v>0</v>
      </c>
      <c r="BH1066" s="192">
        <f>IF(N1066="sníž. přenesená",J1066,0)</f>
        <v>0</v>
      </c>
      <c r="BI1066" s="192">
        <f>IF(N1066="nulová",J1066,0)</f>
        <v>0</v>
      </c>
      <c r="BJ1066" s="19" t="s">
        <v>81</v>
      </c>
      <c r="BK1066" s="192">
        <f>ROUND(I1066*H1066,2)</f>
        <v>0</v>
      </c>
      <c r="BL1066" s="19" t="s">
        <v>275</v>
      </c>
      <c r="BM1066" s="191" t="s">
        <v>1326</v>
      </c>
    </row>
    <row r="1067" s="2" customFormat="1">
      <c r="A1067" s="38"/>
      <c r="B1067" s="39"/>
      <c r="C1067" s="38"/>
      <c r="D1067" s="193" t="s">
        <v>166</v>
      </c>
      <c r="E1067" s="38"/>
      <c r="F1067" s="194" t="s">
        <v>1327</v>
      </c>
      <c r="G1067" s="38"/>
      <c r="H1067" s="38"/>
      <c r="I1067" s="195"/>
      <c r="J1067" s="38"/>
      <c r="K1067" s="38"/>
      <c r="L1067" s="39"/>
      <c r="M1067" s="196"/>
      <c r="N1067" s="197"/>
      <c r="O1067" s="77"/>
      <c r="P1067" s="77"/>
      <c r="Q1067" s="77"/>
      <c r="R1067" s="77"/>
      <c r="S1067" s="77"/>
      <c r="T1067" s="78"/>
      <c r="U1067" s="38"/>
      <c r="V1067" s="38"/>
      <c r="W1067" s="38"/>
      <c r="X1067" s="38"/>
      <c r="Y1067" s="38"/>
      <c r="Z1067" s="38"/>
      <c r="AA1067" s="38"/>
      <c r="AB1067" s="38"/>
      <c r="AC1067" s="38"/>
      <c r="AD1067" s="38"/>
      <c r="AE1067" s="38"/>
      <c r="AT1067" s="19" t="s">
        <v>166</v>
      </c>
      <c r="AU1067" s="19" t="s">
        <v>83</v>
      </c>
    </row>
    <row r="1068" s="13" customFormat="1">
      <c r="A1068" s="13"/>
      <c r="B1068" s="199"/>
      <c r="C1068" s="13"/>
      <c r="D1068" s="193" t="s">
        <v>170</v>
      </c>
      <c r="E1068" s="200" t="s">
        <v>1</v>
      </c>
      <c r="F1068" s="201" t="s">
        <v>1328</v>
      </c>
      <c r="G1068" s="13"/>
      <c r="H1068" s="200" t="s">
        <v>1</v>
      </c>
      <c r="I1068" s="202"/>
      <c r="J1068" s="13"/>
      <c r="K1068" s="13"/>
      <c r="L1068" s="199"/>
      <c r="M1068" s="203"/>
      <c r="N1068" s="204"/>
      <c r="O1068" s="204"/>
      <c r="P1068" s="204"/>
      <c r="Q1068" s="204"/>
      <c r="R1068" s="204"/>
      <c r="S1068" s="204"/>
      <c r="T1068" s="205"/>
      <c r="U1068" s="13"/>
      <c r="V1068" s="13"/>
      <c r="W1068" s="13"/>
      <c r="X1068" s="13"/>
      <c r="Y1068" s="13"/>
      <c r="Z1068" s="13"/>
      <c r="AA1068" s="13"/>
      <c r="AB1068" s="13"/>
      <c r="AC1068" s="13"/>
      <c r="AD1068" s="13"/>
      <c r="AE1068" s="13"/>
      <c r="AT1068" s="200" t="s">
        <v>170</v>
      </c>
      <c r="AU1068" s="200" t="s">
        <v>83</v>
      </c>
      <c r="AV1068" s="13" t="s">
        <v>81</v>
      </c>
      <c r="AW1068" s="13" t="s">
        <v>32</v>
      </c>
      <c r="AX1068" s="13" t="s">
        <v>75</v>
      </c>
      <c r="AY1068" s="200" t="s">
        <v>157</v>
      </c>
    </row>
    <row r="1069" s="14" customFormat="1">
      <c r="A1069" s="14"/>
      <c r="B1069" s="206"/>
      <c r="C1069" s="14"/>
      <c r="D1069" s="193" t="s">
        <v>170</v>
      </c>
      <c r="E1069" s="207" t="s">
        <v>1</v>
      </c>
      <c r="F1069" s="208" t="s">
        <v>663</v>
      </c>
      <c r="G1069" s="14"/>
      <c r="H1069" s="209">
        <v>67.430000000000007</v>
      </c>
      <c r="I1069" s="210"/>
      <c r="J1069" s="14"/>
      <c r="K1069" s="14"/>
      <c r="L1069" s="206"/>
      <c r="M1069" s="211"/>
      <c r="N1069" s="212"/>
      <c r="O1069" s="212"/>
      <c r="P1069" s="212"/>
      <c r="Q1069" s="212"/>
      <c r="R1069" s="212"/>
      <c r="S1069" s="212"/>
      <c r="T1069" s="213"/>
      <c r="U1069" s="14"/>
      <c r="V1069" s="14"/>
      <c r="W1069" s="14"/>
      <c r="X1069" s="14"/>
      <c r="Y1069" s="14"/>
      <c r="Z1069" s="14"/>
      <c r="AA1069" s="14"/>
      <c r="AB1069" s="14"/>
      <c r="AC1069" s="14"/>
      <c r="AD1069" s="14"/>
      <c r="AE1069" s="14"/>
      <c r="AT1069" s="207" t="s">
        <v>170</v>
      </c>
      <c r="AU1069" s="207" t="s">
        <v>83</v>
      </c>
      <c r="AV1069" s="14" t="s">
        <v>83</v>
      </c>
      <c r="AW1069" s="14" t="s">
        <v>32</v>
      </c>
      <c r="AX1069" s="14" t="s">
        <v>75</v>
      </c>
      <c r="AY1069" s="207" t="s">
        <v>157</v>
      </c>
    </row>
    <row r="1070" s="13" customFormat="1">
      <c r="A1070" s="13"/>
      <c r="B1070" s="199"/>
      <c r="C1070" s="13"/>
      <c r="D1070" s="193" t="s">
        <v>170</v>
      </c>
      <c r="E1070" s="200" t="s">
        <v>1</v>
      </c>
      <c r="F1070" s="201" t="s">
        <v>1329</v>
      </c>
      <c r="G1070" s="13"/>
      <c r="H1070" s="200" t="s">
        <v>1</v>
      </c>
      <c r="I1070" s="202"/>
      <c r="J1070" s="13"/>
      <c r="K1070" s="13"/>
      <c r="L1070" s="199"/>
      <c r="M1070" s="203"/>
      <c r="N1070" s="204"/>
      <c r="O1070" s="204"/>
      <c r="P1070" s="204"/>
      <c r="Q1070" s="204"/>
      <c r="R1070" s="204"/>
      <c r="S1070" s="204"/>
      <c r="T1070" s="205"/>
      <c r="U1070" s="13"/>
      <c r="V1070" s="13"/>
      <c r="W1070" s="13"/>
      <c r="X1070" s="13"/>
      <c r="Y1070" s="13"/>
      <c r="Z1070" s="13"/>
      <c r="AA1070" s="13"/>
      <c r="AB1070" s="13"/>
      <c r="AC1070" s="13"/>
      <c r="AD1070" s="13"/>
      <c r="AE1070" s="13"/>
      <c r="AT1070" s="200" t="s">
        <v>170</v>
      </c>
      <c r="AU1070" s="200" t="s">
        <v>83</v>
      </c>
      <c r="AV1070" s="13" t="s">
        <v>81</v>
      </c>
      <c r="AW1070" s="13" t="s">
        <v>32</v>
      </c>
      <c r="AX1070" s="13" t="s">
        <v>75</v>
      </c>
      <c r="AY1070" s="200" t="s">
        <v>157</v>
      </c>
    </row>
    <row r="1071" s="14" customFormat="1">
      <c r="A1071" s="14"/>
      <c r="B1071" s="206"/>
      <c r="C1071" s="14"/>
      <c r="D1071" s="193" t="s">
        <v>170</v>
      </c>
      <c r="E1071" s="207" t="s">
        <v>1</v>
      </c>
      <c r="F1071" s="208" t="s">
        <v>1330</v>
      </c>
      <c r="G1071" s="14"/>
      <c r="H1071" s="209">
        <v>174.74000000000001</v>
      </c>
      <c r="I1071" s="210"/>
      <c r="J1071" s="14"/>
      <c r="K1071" s="14"/>
      <c r="L1071" s="206"/>
      <c r="M1071" s="211"/>
      <c r="N1071" s="212"/>
      <c r="O1071" s="212"/>
      <c r="P1071" s="212"/>
      <c r="Q1071" s="212"/>
      <c r="R1071" s="212"/>
      <c r="S1071" s="212"/>
      <c r="T1071" s="213"/>
      <c r="U1071" s="14"/>
      <c r="V1071" s="14"/>
      <c r="W1071" s="14"/>
      <c r="X1071" s="14"/>
      <c r="Y1071" s="14"/>
      <c r="Z1071" s="14"/>
      <c r="AA1071" s="14"/>
      <c r="AB1071" s="14"/>
      <c r="AC1071" s="14"/>
      <c r="AD1071" s="14"/>
      <c r="AE1071" s="14"/>
      <c r="AT1071" s="207" t="s">
        <v>170</v>
      </c>
      <c r="AU1071" s="207" t="s">
        <v>83</v>
      </c>
      <c r="AV1071" s="14" t="s">
        <v>83</v>
      </c>
      <c r="AW1071" s="14" t="s">
        <v>32</v>
      </c>
      <c r="AX1071" s="14" t="s">
        <v>75</v>
      </c>
      <c r="AY1071" s="207" t="s">
        <v>157</v>
      </c>
    </row>
    <row r="1072" s="15" customFormat="1">
      <c r="A1072" s="15"/>
      <c r="B1072" s="224"/>
      <c r="C1072" s="15"/>
      <c r="D1072" s="193" t="s">
        <v>170</v>
      </c>
      <c r="E1072" s="225" t="s">
        <v>1</v>
      </c>
      <c r="F1072" s="226" t="s">
        <v>227</v>
      </c>
      <c r="G1072" s="15"/>
      <c r="H1072" s="227">
        <v>242.17000000000002</v>
      </c>
      <c r="I1072" s="228"/>
      <c r="J1072" s="15"/>
      <c r="K1072" s="15"/>
      <c r="L1072" s="224"/>
      <c r="M1072" s="229"/>
      <c r="N1072" s="230"/>
      <c r="O1072" s="230"/>
      <c r="P1072" s="230"/>
      <c r="Q1072" s="230"/>
      <c r="R1072" s="230"/>
      <c r="S1072" s="230"/>
      <c r="T1072" s="231"/>
      <c r="U1072" s="15"/>
      <c r="V1072" s="15"/>
      <c r="W1072" s="15"/>
      <c r="X1072" s="15"/>
      <c r="Y1072" s="15"/>
      <c r="Z1072" s="15"/>
      <c r="AA1072" s="15"/>
      <c r="AB1072" s="15"/>
      <c r="AC1072" s="15"/>
      <c r="AD1072" s="15"/>
      <c r="AE1072" s="15"/>
      <c r="AT1072" s="225" t="s">
        <v>170</v>
      </c>
      <c r="AU1072" s="225" t="s">
        <v>83</v>
      </c>
      <c r="AV1072" s="15" t="s">
        <v>164</v>
      </c>
      <c r="AW1072" s="15" t="s">
        <v>32</v>
      </c>
      <c r="AX1072" s="15" t="s">
        <v>81</v>
      </c>
      <c r="AY1072" s="225" t="s">
        <v>157</v>
      </c>
    </row>
    <row r="1073" s="2" customFormat="1" ht="24.15" customHeight="1">
      <c r="A1073" s="38"/>
      <c r="B1073" s="179"/>
      <c r="C1073" s="180" t="s">
        <v>1331</v>
      </c>
      <c r="D1073" s="180" t="s">
        <v>159</v>
      </c>
      <c r="E1073" s="181" t="s">
        <v>1332</v>
      </c>
      <c r="F1073" s="182" t="s">
        <v>1333</v>
      </c>
      <c r="G1073" s="183" t="s">
        <v>162</v>
      </c>
      <c r="H1073" s="184">
        <v>242.16999999999999</v>
      </c>
      <c r="I1073" s="185"/>
      <c r="J1073" s="186">
        <f>ROUND(I1073*H1073,2)</f>
        <v>0</v>
      </c>
      <c r="K1073" s="182" t="s">
        <v>1</v>
      </c>
      <c r="L1073" s="39"/>
      <c r="M1073" s="187" t="s">
        <v>1</v>
      </c>
      <c r="N1073" s="188" t="s">
        <v>40</v>
      </c>
      <c r="O1073" s="77"/>
      <c r="P1073" s="189">
        <f>O1073*H1073</f>
        <v>0</v>
      </c>
      <c r="Q1073" s="189">
        <v>0.00029</v>
      </c>
      <c r="R1073" s="189">
        <f>Q1073*H1073</f>
        <v>0.070229299999999995</v>
      </c>
      <c r="S1073" s="189">
        <v>0</v>
      </c>
      <c r="T1073" s="190">
        <f>S1073*H1073</f>
        <v>0</v>
      </c>
      <c r="U1073" s="38"/>
      <c r="V1073" s="38"/>
      <c r="W1073" s="38"/>
      <c r="X1073" s="38"/>
      <c r="Y1073" s="38"/>
      <c r="Z1073" s="38"/>
      <c r="AA1073" s="38"/>
      <c r="AB1073" s="38"/>
      <c r="AC1073" s="38"/>
      <c r="AD1073" s="38"/>
      <c r="AE1073" s="38"/>
      <c r="AR1073" s="191" t="s">
        <v>275</v>
      </c>
      <c r="AT1073" s="191" t="s">
        <v>159</v>
      </c>
      <c r="AU1073" s="191" t="s">
        <v>83</v>
      </c>
      <c r="AY1073" s="19" t="s">
        <v>157</v>
      </c>
      <c r="BE1073" s="192">
        <f>IF(N1073="základní",J1073,0)</f>
        <v>0</v>
      </c>
      <c r="BF1073" s="192">
        <f>IF(N1073="snížená",J1073,0)</f>
        <v>0</v>
      </c>
      <c r="BG1073" s="192">
        <f>IF(N1073="zákl. přenesená",J1073,0)</f>
        <v>0</v>
      </c>
      <c r="BH1073" s="192">
        <f>IF(N1073="sníž. přenesená",J1073,0)</f>
        <v>0</v>
      </c>
      <c r="BI1073" s="192">
        <f>IF(N1073="nulová",J1073,0)</f>
        <v>0</v>
      </c>
      <c r="BJ1073" s="19" t="s">
        <v>81</v>
      </c>
      <c r="BK1073" s="192">
        <f>ROUND(I1073*H1073,2)</f>
        <v>0</v>
      </c>
      <c r="BL1073" s="19" t="s">
        <v>275</v>
      </c>
      <c r="BM1073" s="191" t="s">
        <v>1334</v>
      </c>
    </row>
    <row r="1074" s="2" customFormat="1">
      <c r="A1074" s="38"/>
      <c r="B1074" s="39"/>
      <c r="C1074" s="38"/>
      <c r="D1074" s="193" t="s">
        <v>166</v>
      </c>
      <c r="E1074" s="38"/>
      <c r="F1074" s="194" t="s">
        <v>1335</v>
      </c>
      <c r="G1074" s="38"/>
      <c r="H1074" s="38"/>
      <c r="I1074" s="195"/>
      <c r="J1074" s="38"/>
      <c r="K1074" s="38"/>
      <c r="L1074" s="39"/>
      <c r="M1074" s="196"/>
      <c r="N1074" s="197"/>
      <c r="O1074" s="77"/>
      <c r="P1074" s="77"/>
      <c r="Q1074" s="77"/>
      <c r="R1074" s="77"/>
      <c r="S1074" s="77"/>
      <c r="T1074" s="78"/>
      <c r="U1074" s="38"/>
      <c r="V1074" s="38"/>
      <c r="W1074" s="38"/>
      <c r="X1074" s="38"/>
      <c r="Y1074" s="38"/>
      <c r="Z1074" s="38"/>
      <c r="AA1074" s="38"/>
      <c r="AB1074" s="38"/>
      <c r="AC1074" s="38"/>
      <c r="AD1074" s="38"/>
      <c r="AE1074" s="38"/>
      <c r="AT1074" s="19" t="s">
        <v>166</v>
      </c>
      <c r="AU1074" s="19" t="s">
        <v>83</v>
      </c>
    </row>
    <row r="1075" s="12" customFormat="1" ht="25.92" customHeight="1">
      <c r="A1075" s="12"/>
      <c r="B1075" s="166"/>
      <c r="C1075" s="12"/>
      <c r="D1075" s="167" t="s">
        <v>74</v>
      </c>
      <c r="E1075" s="168" t="s">
        <v>1336</v>
      </c>
      <c r="F1075" s="168" t="s">
        <v>1337</v>
      </c>
      <c r="G1075" s="12"/>
      <c r="H1075" s="12"/>
      <c r="I1075" s="169"/>
      <c r="J1075" s="170">
        <f>BK1075</f>
        <v>0</v>
      </c>
      <c r="K1075" s="12"/>
      <c r="L1075" s="166"/>
      <c r="M1075" s="171"/>
      <c r="N1075" s="172"/>
      <c r="O1075" s="172"/>
      <c r="P1075" s="173">
        <f>P1076+P1083</f>
        <v>0</v>
      </c>
      <c r="Q1075" s="172"/>
      <c r="R1075" s="173">
        <f>R1076+R1083</f>
        <v>0</v>
      </c>
      <c r="S1075" s="172"/>
      <c r="T1075" s="174">
        <f>T1076+T1083</f>
        <v>0</v>
      </c>
      <c r="U1075" s="12"/>
      <c r="V1075" s="12"/>
      <c r="W1075" s="12"/>
      <c r="X1075" s="12"/>
      <c r="Y1075" s="12"/>
      <c r="Z1075" s="12"/>
      <c r="AA1075" s="12"/>
      <c r="AB1075" s="12"/>
      <c r="AC1075" s="12"/>
      <c r="AD1075" s="12"/>
      <c r="AE1075" s="12"/>
      <c r="AR1075" s="167" t="s">
        <v>164</v>
      </c>
      <c r="AT1075" s="175" t="s">
        <v>74</v>
      </c>
      <c r="AU1075" s="175" t="s">
        <v>75</v>
      </c>
      <c r="AY1075" s="167" t="s">
        <v>157</v>
      </c>
      <c r="BK1075" s="176">
        <f>BK1076+BK1083</f>
        <v>0</v>
      </c>
    </row>
    <row r="1076" s="12" customFormat="1" ht="22.8" customHeight="1">
      <c r="A1076" s="12"/>
      <c r="B1076" s="166"/>
      <c r="C1076" s="12"/>
      <c r="D1076" s="167" t="s">
        <v>74</v>
      </c>
      <c r="E1076" s="177" t="s">
        <v>1338</v>
      </c>
      <c r="F1076" s="177" t="s">
        <v>1337</v>
      </c>
      <c r="G1076" s="12"/>
      <c r="H1076" s="12"/>
      <c r="I1076" s="169"/>
      <c r="J1076" s="178">
        <f>BK1076</f>
        <v>0</v>
      </c>
      <c r="K1076" s="12"/>
      <c r="L1076" s="166"/>
      <c r="M1076" s="171"/>
      <c r="N1076" s="172"/>
      <c r="O1076" s="172"/>
      <c r="P1076" s="173">
        <f>SUM(P1077:P1082)</f>
        <v>0</v>
      </c>
      <c r="Q1076" s="172"/>
      <c r="R1076" s="173">
        <f>SUM(R1077:R1082)</f>
        <v>0</v>
      </c>
      <c r="S1076" s="172"/>
      <c r="T1076" s="174">
        <f>SUM(T1077:T1082)</f>
        <v>0</v>
      </c>
      <c r="U1076" s="12"/>
      <c r="V1076" s="12"/>
      <c r="W1076" s="12"/>
      <c r="X1076" s="12"/>
      <c r="Y1076" s="12"/>
      <c r="Z1076" s="12"/>
      <c r="AA1076" s="12"/>
      <c r="AB1076" s="12"/>
      <c r="AC1076" s="12"/>
      <c r="AD1076" s="12"/>
      <c r="AE1076" s="12"/>
      <c r="AR1076" s="167" t="s">
        <v>164</v>
      </c>
      <c r="AT1076" s="175" t="s">
        <v>74</v>
      </c>
      <c r="AU1076" s="175" t="s">
        <v>81</v>
      </c>
      <c r="AY1076" s="167" t="s">
        <v>157</v>
      </c>
      <c r="BK1076" s="176">
        <f>SUM(BK1077:BK1082)</f>
        <v>0</v>
      </c>
    </row>
    <row r="1077" s="2" customFormat="1" ht="14.4" customHeight="1">
      <c r="A1077" s="38"/>
      <c r="B1077" s="179"/>
      <c r="C1077" s="180" t="s">
        <v>1339</v>
      </c>
      <c r="D1077" s="180" t="s">
        <v>159</v>
      </c>
      <c r="E1077" s="181" t="s">
        <v>1340</v>
      </c>
      <c r="F1077" s="182" t="s">
        <v>1341</v>
      </c>
      <c r="G1077" s="183" t="s">
        <v>1319</v>
      </c>
      <c r="H1077" s="184">
        <v>1</v>
      </c>
      <c r="I1077" s="185"/>
      <c r="J1077" s="186">
        <f>ROUND(I1077*H1077,2)</f>
        <v>0</v>
      </c>
      <c r="K1077" s="182" t="s">
        <v>1</v>
      </c>
      <c r="L1077" s="39"/>
      <c r="M1077" s="187" t="s">
        <v>1</v>
      </c>
      <c r="N1077" s="188" t="s">
        <v>40</v>
      </c>
      <c r="O1077" s="77"/>
      <c r="P1077" s="189">
        <f>O1077*H1077</f>
        <v>0</v>
      </c>
      <c r="Q1077" s="189">
        <v>0</v>
      </c>
      <c r="R1077" s="189">
        <f>Q1077*H1077</f>
        <v>0</v>
      </c>
      <c r="S1077" s="189">
        <v>0</v>
      </c>
      <c r="T1077" s="190">
        <f>S1077*H1077</f>
        <v>0</v>
      </c>
      <c r="U1077" s="38"/>
      <c r="V1077" s="38"/>
      <c r="W1077" s="38"/>
      <c r="X1077" s="38"/>
      <c r="Y1077" s="38"/>
      <c r="Z1077" s="38"/>
      <c r="AA1077" s="38"/>
      <c r="AB1077" s="38"/>
      <c r="AC1077" s="38"/>
      <c r="AD1077" s="38"/>
      <c r="AE1077" s="38"/>
      <c r="AR1077" s="191" t="s">
        <v>1342</v>
      </c>
      <c r="AT1077" s="191" t="s">
        <v>159</v>
      </c>
      <c r="AU1077" s="191" t="s">
        <v>83</v>
      </c>
      <c r="AY1077" s="19" t="s">
        <v>157</v>
      </c>
      <c r="BE1077" s="192">
        <f>IF(N1077="základní",J1077,0)</f>
        <v>0</v>
      </c>
      <c r="BF1077" s="192">
        <f>IF(N1077="snížená",J1077,0)</f>
        <v>0</v>
      </c>
      <c r="BG1077" s="192">
        <f>IF(N1077="zákl. přenesená",J1077,0)</f>
        <v>0</v>
      </c>
      <c r="BH1077" s="192">
        <f>IF(N1077="sníž. přenesená",J1077,0)</f>
        <v>0</v>
      </c>
      <c r="BI1077" s="192">
        <f>IF(N1077="nulová",J1077,0)</f>
        <v>0</v>
      </c>
      <c r="BJ1077" s="19" t="s">
        <v>81</v>
      </c>
      <c r="BK1077" s="192">
        <f>ROUND(I1077*H1077,2)</f>
        <v>0</v>
      </c>
      <c r="BL1077" s="19" t="s">
        <v>1342</v>
      </c>
      <c r="BM1077" s="191" t="s">
        <v>1343</v>
      </c>
    </row>
    <row r="1078" s="2" customFormat="1">
      <c r="A1078" s="38"/>
      <c r="B1078" s="39"/>
      <c r="C1078" s="38"/>
      <c r="D1078" s="193" t="s">
        <v>166</v>
      </c>
      <c r="E1078" s="38"/>
      <c r="F1078" s="194" t="s">
        <v>1341</v>
      </c>
      <c r="G1078" s="38"/>
      <c r="H1078" s="38"/>
      <c r="I1078" s="195"/>
      <c r="J1078" s="38"/>
      <c r="K1078" s="38"/>
      <c r="L1078" s="39"/>
      <c r="M1078" s="196"/>
      <c r="N1078" s="197"/>
      <c r="O1078" s="77"/>
      <c r="P1078" s="77"/>
      <c r="Q1078" s="77"/>
      <c r="R1078" s="77"/>
      <c r="S1078" s="77"/>
      <c r="T1078" s="78"/>
      <c r="U1078" s="38"/>
      <c r="V1078" s="38"/>
      <c r="W1078" s="38"/>
      <c r="X1078" s="38"/>
      <c r="Y1078" s="38"/>
      <c r="Z1078" s="38"/>
      <c r="AA1078" s="38"/>
      <c r="AB1078" s="38"/>
      <c r="AC1078" s="38"/>
      <c r="AD1078" s="38"/>
      <c r="AE1078" s="38"/>
      <c r="AT1078" s="19" t="s">
        <v>166</v>
      </c>
      <c r="AU1078" s="19" t="s">
        <v>83</v>
      </c>
    </row>
    <row r="1079" s="2" customFormat="1" ht="24.15" customHeight="1">
      <c r="A1079" s="38"/>
      <c r="B1079" s="179"/>
      <c r="C1079" s="180" t="s">
        <v>1344</v>
      </c>
      <c r="D1079" s="180" t="s">
        <v>159</v>
      </c>
      <c r="E1079" s="181" t="s">
        <v>1345</v>
      </c>
      <c r="F1079" s="182" t="s">
        <v>1346</v>
      </c>
      <c r="G1079" s="183" t="s">
        <v>1319</v>
      </c>
      <c r="H1079" s="184">
        <v>1</v>
      </c>
      <c r="I1079" s="185"/>
      <c r="J1079" s="186">
        <f>ROUND(I1079*H1079,2)</f>
        <v>0</v>
      </c>
      <c r="K1079" s="182" t="s">
        <v>1</v>
      </c>
      <c r="L1079" s="39"/>
      <c r="M1079" s="187" t="s">
        <v>1</v>
      </c>
      <c r="N1079" s="188" t="s">
        <v>40</v>
      </c>
      <c r="O1079" s="77"/>
      <c r="P1079" s="189">
        <f>O1079*H1079</f>
        <v>0</v>
      </c>
      <c r="Q1079" s="189">
        <v>0</v>
      </c>
      <c r="R1079" s="189">
        <f>Q1079*H1079</f>
        <v>0</v>
      </c>
      <c r="S1079" s="189">
        <v>0</v>
      </c>
      <c r="T1079" s="190">
        <f>S1079*H1079</f>
        <v>0</v>
      </c>
      <c r="U1079" s="38"/>
      <c r="V1079" s="38"/>
      <c r="W1079" s="38"/>
      <c r="X1079" s="38"/>
      <c r="Y1079" s="38"/>
      <c r="Z1079" s="38"/>
      <c r="AA1079" s="38"/>
      <c r="AB1079" s="38"/>
      <c r="AC1079" s="38"/>
      <c r="AD1079" s="38"/>
      <c r="AE1079" s="38"/>
      <c r="AR1079" s="191" t="s">
        <v>1342</v>
      </c>
      <c r="AT1079" s="191" t="s">
        <v>159</v>
      </c>
      <c r="AU1079" s="191" t="s">
        <v>83</v>
      </c>
      <c r="AY1079" s="19" t="s">
        <v>157</v>
      </c>
      <c r="BE1079" s="192">
        <f>IF(N1079="základní",J1079,0)</f>
        <v>0</v>
      </c>
      <c r="BF1079" s="192">
        <f>IF(N1079="snížená",J1079,0)</f>
        <v>0</v>
      </c>
      <c r="BG1079" s="192">
        <f>IF(N1079="zákl. přenesená",J1079,0)</f>
        <v>0</v>
      </c>
      <c r="BH1079" s="192">
        <f>IF(N1079="sníž. přenesená",J1079,0)</f>
        <v>0</v>
      </c>
      <c r="BI1079" s="192">
        <f>IF(N1079="nulová",J1079,0)</f>
        <v>0</v>
      </c>
      <c r="BJ1079" s="19" t="s">
        <v>81</v>
      </c>
      <c r="BK1079" s="192">
        <f>ROUND(I1079*H1079,2)</f>
        <v>0</v>
      </c>
      <c r="BL1079" s="19" t="s">
        <v>1342</v>
      </c>
      <c r="BM1079" s="191" t="s">
        <v>1347</v>
      </c>
    </row>
    <row r="1080" s="2" customFormat="1">
      <c r="A1080" s="38"/>
      <c r="B1080" s="39"/>
      <c r="C1080" s="38"/>
      <c r="D1080" s="193" t="s">
        <v>166</v>
      </c>
      <c r="E1080" s="38"/>
      <c r="F1080" s="194" t="s">
        <v>1348</v>
      </c>
      <c r="G1080" s="38"/>
      <c r="H1080" s="38"/>
      <c r="I1080" s="195"/>
      <c r="J1080" s="38"/>
      <c r="K1080" s="38"/>
      <c r="L1080" s="39"/>
      <c r="M1080" s="196"/>
      <c r="N1080" s="197"/>
      <c r="O1080" s="77"/>
      <c r="P1080" s="77"/>
      <c r="Q1080" s="77"/>
      <c r="R1080" s="77"/>
      <c r="S1080" s="77"/>
      <c r="T1080" s="78"/>
      <c r="U1080" s="38"/>
      <c r="V1080" s="38"/>
      <c r="W1080" s="38"/>
      <c r="X1080" s="38"/>
      <c r="Y1080" s="38"/>
      <c r="Z1080" s="38"/>
      <c r="AA1080" s="38"/>
      <c r="AB1080" s="38"/>
      <c r="AC1080" s="38"/>
      <c r="AD1080" s="38"/>
      <c r="AE1080" s="38"/>
      <c r="AT1080" s="19" t="s">
        <v>166</v>
      </c>
      <c r="AU1080" s="19" t="s">
        <v>83</v>
      </c>
    </row>
    <row r="1081" s="2" customFormat="1" ht="37.8" customHeight="1">
      <c r="A1081" s="38"/>
      <c r="B1081" s="179"/>
      <c r="C1081" s="180" t="s">
        <v>1349</v>
      </c>
      <c r="D1081" s="180" t="s">
        <v>159</v>
      </c>
      <c r="E1081" s="181" t="s">
        <v>1350</v>
      </c>
      <c r="F1081" s="182" t="s">
        <v>1351</v>
      </c>
      <c r="G1081" s="183" t="s">
        <v>1319</v>
      </c>
      <c r="H1081" s="184">
        <v>1</v>
      </c>
      <c r="I1081" s="185"/>
      <c r="J1081" s="186">
        <f>ROUND(I1081*H1081,2)</f>
        <v>0</v>
      </c>
      <c r="K1081" s="182" t="s">
        <v>1</v>
      </c>
      <c r="L1081" s="39"/>
      <c r="M1081" s="187" t="s">
        <v>1</v>
      </c>
      <c r="N1081" s="188" t="s">
        <v>40</v>
      </c>
      <c r="O1081" s="77"/>
      <c r="P1081" s="189">
        <f>O1081*H1081</f>
        <v>0</v>
      </c>
      <c r="Q1081" s="189">
        <v>0</v>
      </c>
      <c r="R1081" s="189">
        <f>Q1081*H1081</f>
        <v>0</v>
      </c>
      <c r="S1081" s="189">
        <v>0</v>
      </c>
      <c r="T1081" s="190">
        <f>S1081*H1081</f>
        <v>0</v>
      </c>
      <c r="U1081" s="38"/>
      <c r="V1081" s="38"/>
      <c r="W1081" s="38"/>
      <c r="X1081" s="38"/>
      <c r="Y1081" s="38"/>
      <c r="Z1081" s="38"/>
      <c r="AA1081" s="38"/>
      <c r="AB1081" s="38"/>
      <c r="AC1081" s="38"/>
      <c r="AD1081" s="38"/>
      <c r="AE1081" s="38"/>
      <c r="AR1081" s="191" t="s">
        <v>1342</v>
      </c>
      <c r="AT1081" s="191" t="s">
        <v>159</v>
      </c>
      <c r="AU1081" s="191" t="s">
        <v>83</v>
      </c>
      <c r="AY1081" s="19" t="s">
        <v>157</v>
      </c>
      <c r="BE1081" s="192">
        <f>IF(N1081="základní",J1081,0)</f>
        <v>0</v>
      </c>
      <c r="BF1081" s="192">
        <f>IF(N1081="snížená",J1081,0)</f>
        <v>0</v>
      </c>
      <c r="BG1081" s="192">
        <f>IF(N1081="zákl. přenesená",J1081,0)</f>
        <v>0</v>
      </c>
      <c r="BH1081" s="192">
        <f>IF(N1081="sníž. přenesená",J1081,0)</f>
        <v>0</v>
      </c>
      <c r="BI1081" s="192">
        <f>IF(N1081="nulová",J1081,0)</f>
        <v>0</v>
      </c>
      <c r="BJ1081" s="19" t="s">
        <v>81</v>
      </c>
      <c r="BK1081" s="192">
        <f>ROUND(I1081*H1081,2)</f>
        <v>0</v>
      </c>
      <c r="BL1081" s="19" t="s">
        <v>1342</v>
      </c>
      <c r="BM1081" s="191" t="s">
        <v>1352</v>
      </c>
    </row>
    <row r="1082" s="2" customFormat="1">
      <c r="A1082" s="38"/>
      <c r="B1082" s="39"/>
      <c r="C1082" s="38"/>
      <c r="D1082" s="193" t="s">
        <v>166</v>
      </c>
      <c r="E1082" s="38"/>
      <c r="F1082" s="194" t="s">
        <v>1351</v>
      </c>
      <c r="G1082" s="38"/>
      <c r="H1082" s="38"/>
      <c r="I1082" s="195"/>
      <c r="J1082" s="38"/>
      <c r="K1082" s="38"/>
      <c r="L1082" s="39"/>
      <c r="M1082" s="196"/>
      <c r="N1082" s="197"/>
      <c r="O1082" s="77"/>
      <c r="P1082" s="77"/>
      <c r="Q1082" s="77"/>
      <c r="R1082" s="77"/>
      <c r="S1082" s="77"/>
      <c r="T1082" s="78"/>
      <c r="U1082" s="38"/>
      <c r="V1082" s="38"/>
      <c r="W1082" s="38"/>
      <c r="X1082" s="38"/>
      <c r="Y1082" s="38"/>
      <c r="Z1082" s="38"/>
      <c r="AA1082" s="38"/>
      <c r="AB1082" s="38"/>
      <c r="AC1082" s="38"/>
      <c r="AD1082" s="38"/>
      <c r="AE1082" s="38"/>
      <c r="AT1082" s="19" t="s">
        <v>166</v>
      </c>
      <c r="AU1082" s="19" t="s">
        <v>83</v>
      </c>
    </row>
    <row r="1083" s="12" customFormat="1" ht="22.8" customHeight="1">
      <c r="A1083" s="12"/>
      <c r="B1083" s="166"/>
      <c r="C1083" s="12"/>
      <c r="D1083" s="167" t="s">
        <v>74</v>
      </c>
      <c r="E1083" s="177" t="s">
        <v>1353</v>
      </c>
      <c r="F1083" s="177" t="s">
        <v>1354</v>
      </c>
      <c r="G1083" s="12"/>
      <c r="H1083" s="12"/>
      <c r="I1083" s="169"/>
      <c r="J1083" s="178">
        <f>BK1083</f>
        <v>0</v>
      </c>
      <c r="K1083" s="12"/>
      <c r="L1083" s="166"/>
      <c r="M1083" s="171"/>
      <c r="N1083" s="172"/>
      <c r="O1083" s="172"/>
      <c r="P1083" s="173">
        <f>SUM(P1084:P1101)</f>
        <v>0</v>
      </c>
      <c r="Q1083" s="172"/>
      <c r="R1083" s="173">
        <f>SUM(R1084:R1101)</f>
        <v>0</v>
      </c>
      <c r="S1083" s="172"/>
      <c r="T1083" s="174">
        <f>SUM(T1084:T1101)</f>
        <v>0</v>
      </c>
      <c r="U1083" s="12"/>
      <c r="V1083" s="12"/>
      <c r="W1083" s="12"/>
      <c r="X1083" s="12"/>
      <c r="Y1083" s="12"/>
      <c r="Z1083" s="12"/>
      <c r="AA1083" s="12"/>
      <c r="AB1083" s="12"/>
      <c r="AC1083" s="12"/>
      <c r="AD1083" s="12"/>
      <c r="AE1083" s="12"/>
      <c r="AR1083" s="167" t="s">
        <v>164</v>
      </c>
      <c r="AT1083" s="175" t="s">
        <v>74</v>
      </c>
      <c r="AU1083" s="175" t="s">
        <v>81</v>
      </c>
      <c r="AY1083" s="167" t="s">
        <v>157</v>
      </c>
      <c r="BK1083" s="176">
        <f>SUM(BK1084:BK1101)</f>
        <v>0</v>
      </c>
    </row>
    <row r="1084" s="2" customFormat="1" ht="37.8" customHeight="1">
      <c r="A1084" s="38"/>
      <c r="B1084" s="179"/>
      <c r="C1084" s="180" t="s">
        <v>1355</v>
      </c>
      <c r="D1084" s="180" t="s">
        <v>159</v>
      </c>
      <c r="E1084" s="181" t="s">
        <v>1356</v>
      </c>
      <c r="F1084" s="182" t="s">
        <v>1357</v>
      </c>
      <c r="G1084" s="183" t="s">
        <v>604</v>
      </c>
      <c r="H1084" s="184">
        <v>1</v>
      </c>
      <c r="I1084" s="185"/>
      <c r="J1084" s="186">
        <f>ROUND(I1084*H1084,2)</f>
        <v>0</v>
      </c>
      <c r="K1084" s="182" t="s">
        <v>1</v>
      </c>
      <c r="L1084" s="39"/>
      <c r="M1084" s="187" t="s">
        <v>1</v>
      </c>
      <c r="N1084" s="188" t="s">
        <v>40</v>
      </c>
      <c r="O1084" s="77"/>
      <c r="P1084" s="189">
        <f>O1084*H1084</f>
        <v>0</v>
      </c>
      <c r="Q1084" s="189">
        <v>0</v>
      </c>
      <c r="R1084" s="189">
        <f>Q1084*H1084</f>
        <v>0</v>
      </c>
      <c r="S1084" s="189">
        <v>0</v>
      </c>
      <c r="T1084" s="190">
        <f>S1084*H1084</f>
        <v>0</v>
      </c>
      <c r="U1084" s="38"/>
      <c r="V1084" s="38"/>
      <c r="W1084" s="38"/>
      <c r="X1084" s="38"/>
      <c r="Y1084" s="38"/>
      <c r="Z1084" s="38"/>
      <c r="AA1084" s="38"/>
      <c r="AB1084" s="38"/>
      <c r="AC1084" s="38"/>
      <c r="AD1084" s="38"/>
      <c r="AE1084" s="38"/>
      <c r="AR1084" s="191" t="s">
        <v>1342</v>
      </c>
      <c r="AT1084" s="191" t="s">
        <v>159</v>
      </c>
      <c r="AU1084" s="191" t="s">
        <v>83</v>
      </c>
      <c r="AY1084" s="19" t="s">
        <v>157</v>
      </c>
      <c r="BE1084" s="192">
        <f>IF(N1084="základní",J1084,0)</f>
        <v>0</v>
      </c>
      <c r="BF1084" s="192">
        <f>IF(N1084="snížená",J1084,0)</f>
        <v>0</v>
      </c>
      <c r="BG1084" s="192">
        <f>IF(N1084="zákl. přenesená",J1084,0)</f>
        <v>0</v>
      </c>
      <c r="BH1084" s="192">
        <f>IF(N1084="sníž. přenesená",J1084,0)</f>
        <v>0</v>
      </c>
      <c r="BI1084" s="192">
        <f>IF(N1084="nulová",J1084,0)</f>
        <v>0</v>
      </c>
      <c r="BJ1084" s="19" t="s">
        <v>81</v>
      </c>
      <c r="BK1084" s="192">
        <f>ROUND(I1084*H1084,2)</f>
        <v>0</v>
      </c>
      <c r="BL1084" s="19" t="s">
        <v>1342</v>
      </c>
      <c r="BM1084" s="191" t="s">
        <v>1358</v>
      </c>
    </row>
    <row r="1085" s="2" customFormat="1">
      <c r="A1085" s="38"/>
      <c r="B1085" s="39"/>
      <c r="C1085" s="38"/>
      <c r="D1085" s="193" t="s">
        <v>166</v>
      </c>
      <c r="E1085" s="38"/>
      <c r="F1085" s="194" t="s">
        <v>1359</v>
      </c>
      <c r="G1085" s="38"/>
      <c r="H1085" s="38"/>
      <c r="I1085" s="195"/>
      <c r="J1085" s="38"/>
      <c r="K1085" s="38"/>
      <c r="L1085" s="39"/>
      <c r="M1085" s="196"/>
      <c r="N1085" s="197"/>
      <c r="O1085" s="77"/>
      <c r="P1085" s="77"/>
      <c r="Q1085" s="77"/>
      <c r="R1085" s="77"/>
      <c r="S1085" s="77"/>
      <c r="T1085" s="78"/>
      <c r="U1085" s="38"/>
      <c r="V1085" s="38"/>
      <c r="W1085" s="38"/>
      <c r="X1085" s="38"/>
      <c r="Y1085" s="38"/>
      <c r="Z1085" s="38"/>
      <c r="AA1085" s="38"/>
      <c r="AB1085" s="38"/>
      <c r="AC1085" s="38"/>
      <c r="AD1085" s="38"/>
      <c r="AE1085" s="38"/>
      <c r="AT1085" s="19" t="s">
        <v>166</v>
      </c>
      <c r="AU1085" s="19" t="s">
        <v>83</v>
      </c>
    </row>
    <row r="1086" s="2" customFormat="1">
      <c r="A1086" s="38"/>
      <c r="B1086" s="39"/>
      <c r="C1086" s="38"/>
      <c r="D1086" s="193" t="s">
        <v>168</v>
      </c>
      <c r="E1086" s="38"/>
      <c r="F1086" s="198" t="s">
        <v>1360</v>
      </c>
      <c r="G1086" s="38"/>
      <c r="H1086" s="38"/>
      <c r="I1086" s="195"/>
      <c r="J1086" s="38"/>
      <c r="K1086" s="38"/>
      <c r="L1086" s="39"/>
      <c r="M1086" s="196"/>
      <c r="N1086" s="197"/>
      <c r="O1086" s="77"/>
      <c r="P1086" s="77"/>
      <c r="Q1086" s="77"/>
      <c r="R1086" s="77"/>
      <c r="S1086" s="77"/>
      <c r="T1086" s="78"/>
      <c r="U1086" s="38"/>
      <c r="V1086" s="38"/>
      <c r="W1086" s="38"/>
      <c r="X1086" s="38"/>
      <c r="Y1086" s="38"/>
      <c r="Z1086" s="38"/>
      <c r="AA1086" s="38"/>
      <c r="AB1086" s="38"/>
      <c r="AC1086" s="38"/>
      <c r="AD1086" s="38"/>
      <c r="AE1086" s="38"/>
      <c r="AT1086" s="19" t="s">
        <v>168</v>
      </c>
      <c r="AU1086" s="19" t="s">
        <v>83</v>
      </c>
    </row>
    <row r="1087" s="2" customFormat="1" ht="14.4" customHeight="1">
      <c r="A1087" s="38"/>
      <c r="B1087" s="179"/>
      <c r="C1087" s="180" t="s">
        <v>1361</v>
      </c>
      <c r="D1087" s="180" t="s">
        <v>159</v>
      </c>
      <c r="E1087" s="181" t="s">
        <v>1362</v>
      </c>
      <c r="F1087" s="182" t="s">
        <v>1363</v>
      </c>
      <c r="G1087" s="183" t="s">
        <v>604</v>
      </c>
      <c r="H1087" s="184">
        <v>1</v>
      </c>
      <c r="I1087" s="185"/>
      <c r="J1087" s="186">
        <f>ROUND(I1087*H1087,2)</f>
        <v>0</v>
      </c>
      <c r="K1087" s="182" t="s">
        <v>1</v>
      </c>
      <c r="L1087" s="39"/>
      <c r="M1087" s="187" t="s">
        <v>1</v>
      </c>
      <c r="N1087" s="188" t="s">
        <v>40</v>
      </c>
      <c r="O1087" s="77"/>
      <c r="P1087" s="189">
        <f>O1087*H1087</f>
        <v>0</v>
      </c>
      <c r="Q1087" s="189">
        <v>0</v>
      </c>
      <c r="R1087" s="189">
        <f>Q1087*H1087</f>
        <v>0</v>
      </c>
      <c r="S1087" s="189">
        <v>0</v>
      </c>
      <c r="T1087" s="190">
        <f>S1087*H1087</f>
        <v>0</v>
      </c>
      <c r="U1087" s="38"/>
      <c r="V1087" s="38"/>
      <c r="W1087" s="38"/>
      <c r="X1087" s="38"/>
      <c r="Y1087" s="38"/>
      <c r="Z1087" s="38"/>
      <c r="AA1087" s="38"/>
      <c r="AB1087" s="38"/>
      <c r="AC1087" s="38"/>
      <c r="AD1087" s="38"/>
      <c r="AE1087" s="38"/>
      <c r="AR1087" s="191" t="s">
        <v>1342</v>
      </c>
      <c r="AT1087" s="191" t="s">
        <v>159</v>
      </c>
      <c r="AU1087" s="191" t="s">
        <v>83</v>
      </c>
      <c r="AY1087" s="19" t="s">
        <v>157</v>
      </c>
      <c r="BE1087" s="192">
        <f>IF(N1087="základní",J1087,0)</f>
        <v>0</v>
      </c>
      <c r="BF1087" s="192">
        <f>IF(N1087="snížená",J1087,0)</f>
        <v>0</v>
      </c>
      <c r="BG1087" s="192">
        <f>IF(N1087="zákl. přenesená",J1087,0)</f>
        <v>0</v>
      </c>
      <c r="BH1087" s="192">
        <f>IF(N1087="sníž. přenesená",J1087,0)</f>
        <v>0</v>
      </c>
      <c r="BI1087" s="192">
        <f>IF(N1087="nulová",J1087,0)</f>
        <v>0</v>
      </c>
      <c r="BJ1087" s="19" t="s">
        <v>81</v>
      </c>
      <c r="BK1087" s="192">
        <f>ROUND(I1087*H1087,2)</f>
        <v>0</v>
      </c>
      <c r="BL1087" s="19" t="s">
        <v>1342</v>
      </c>
      <c r="BM1087" s="191" t="s">
        <v>1364</v>
      </c>
    </row>
    <row r="1088" s="2" customFormat="1">
      <c r="A1088" s="38"/>
      <c r="B1088" s="39"/>
      <c r="C1088" s="38"/>
      <c r="D1088" s="193" t="s">
        <v>166</v>
      </c>
      <c r="E1088" s="38"/>
      <c r="F1088" s="194" t="s">
        <v>1363</v>
      </c>
      <c r="G1088" s="38"/>
      <c r="H1088" s="38"/>
      <c r="I1088" s="195"/>
      <c r="J1088" s="38"/>
      <c r="K1088" s="38"/>
      <c r="L1088" s="39"/>
      <c r="M1088" s="196"/>
      <c r="N1088" s="197"/>
      <c r="O1088" s="77"/>
      <c r="P1088" s="77"/>
      <c r="Q1088" s="77"/>
      <c r="R1088" s="77"/>
      <c r="S1088" s="77"/>
      <c r="T1088" s="78"/>
      <c r="U1088" s="38"/>
      <c r="V1088" s="38"/>
      <c r="W1088" s="38"/>
      <c r="X1088" s="38"/>
      <c r="Y1088" s="38"/>
      <c r="Z1088" s="38"/>
      <c r="AA1088" s="38"/>
      <c r="AB1088" s="38"/>
      <c r="AC1088" s="38"/>
      <c r="AD1088" s="38"/>
      <c r="AE1088" s="38"/>
      <c r="AT1088" s="19" t="s">
        <v>166</v>
      </c>
      <c r="AU1088" s="19" t="s">
        <v>83</v>
      </c>
    </row>
    <row r="1089" s="2" customFormat="1">
      <c r="A1089" s="38"/>
      <c r="B1089" s="39"/>
      <c r="C1089" s="38"/>
      <c r="D1089" s="193" t="s">
        <v>168</v>
      </c>
      <c r="E1089" s="38"/>
      <c r="F1089" s="198" t="s">
        <v>1360</v>
      </c>
      <c r="G1089" s="38"/>
      <c r="H1089" s="38"/>
      <c r="I1089" s="195"/>
      <c r="J1089" s="38"/>
      <c r="K1089" s="38"/>
      <c r="L1089" s="39"/>
      <c r="M1089" s="196"/>
      <c r="N1089" s="197"/>
      <c r="O1089" s="77"/>
      <c r="P1089" s="77"/>
      <c r="Q1089" s="77"/>
      <c r="R1089" s="77"/>
      <c r="S1089" s="77"/>
      <c r="T1089" s="78"/>
      <c r="U1089" s="38"/>
      <c r="V1089" s="38"/>
      <c r="W1089" s="38"/>
      <c r="X1089" s="38"/>
      <c r="Y1089" s="38"/>
      <c r="Z1089" s="38"/>
      <c r="AA1089" s="38"/>
      <c r="AB1089" s="38"/>
      <c r="AC1089" s="38"/>
      <c r="AD1089" s="38"/>
      <c r="AE1089" s="38"/>
      <c r="AT1089" s="19" t="s">
        <v>168</v>
      </c>
      <c r="AU1089" s="19" t="s">
        <v>83</v>
      </c>
    </row>
    <row r="1090" s="2" customFormat="1" ht="24.15" customHeight="1">
      <c r="A1090" s="38"/>
      <c r="B1090" s="179"/>
      <c r="C1090" s="180" t="s">
        <v>1365</v>
      </c>
      <c r="D1090" s="180" t="s">
        <v>159</v>
      </c>
      <c r="E1090" s="181" t="s">
        <v>1366</v>
      </c>
      <c r="F1090" s="182" t="s">
        <v>1367</v>
      </c>
      <c r="G1090" s="183" t="s">
        <v>604</v>
      </c>
      <c r="H1090" s="184">
        <v>1</v>
      </c>
      <c r="I1090" s="185"/>
      <c r="J1090" s="186">
        <f>ROUND(I1090*H1090,2)</f>
        <v>0</v>
      </c>
      <c r="K1090" s="182" t="s">
        <v>1</v>
      </c>
      <c r="L1090" s="39"/>
      <c r="M1090" s="187" t="s">
        <v>1</v>
      </c>
      <c r="N1090" s="188" t="s">
        <v>40</v>
      </c>
      <c r="O1090" s="77"/>
      <c r="P1090" s="189">
        <f>O1090*H1090</f>
        <v>0</v>
      </c>
      <c r="Q1090" s="189">
        <v>0</v>
      </c>
      <c r="R1090" s="189">
        <f>Q1090*H1090</f>
        <v>0</v>
      </c>
      <c r="S1090" s="189">
        <v>0</v>
      </c>
      <c r="T1090" s="190">
        <f>S1090*H1090</f>
        <v>0</v>
      </c>
      <c r="U1090" s="38"/>
      <c r="V1090" s="38"/>
      <c r="W1090" s="38"/>
      <c r="X1090" s="38"/>
      <c r="Y1090" s="38"/>
      <c r="Z1090" s="38"/>
      <c r="AA1090" s="38"/>
      <c r="AB1090" s="38"/>
      <c r="AC1090" s="38"/>
      <c r="AD1090" s="38"/>
      <c r="AE1090" s="38"/>
      <c r="AR1090" s="191" t="s">
        <v>1342</v>
      </c>
      <c r="AT1090" s="191" t="s">
        <v>159</v>
      </c>
      <c r="AU1090" s="191" t="s">
        <v>83</v>
      </c>
      <c r="AY1090" s="19" t="s">
        <v>157</v>
      </c>
      <c r="BE1090" s="192">
        <f>IF(N1090="základní",J1090,0)</f>
        <v>0</v>
      </c>
      <c r="BF1090" s="192">
        <f>IF(N1090="snížená",J1090,0)</f>
        <v>0</v>
      </c>
      <c r="BG1090" s="192">
        <f>IF(N1090="zákl. přenesená",J1090,0)</f>
        <v>0</v>
      </c>
      <c r="BH1090" s="192">
        <f>IF(N1090="sníž. přenesená",J1090,0)</f>
        <v>0</v>
      </c>
      <c r="BI1090" s="192">
        <f>IF(N1090="nulová",J1090,0)</f>
        <v>0</v>
      </c>
      <c r="BJ1090" s="19" t="s">
        <v>81</v>
      </c>
      <c r="BK1090" s="192">
        <f>ROUND(I1090*H1090,2)</f>
        <v>0</v>
      </c>
      <c r="BL1090" s="19" t="s">
        <v>1342</v>
      </c>
      <c r="BM1090" s="191" t="s">
        <v>1368</v>
      </c>
    </row>
    <row r="1091" s="2" customFormat="1">
      <c r="A1091" s="38"/>
      <c r="B1091" s="39"/>
      <c r="C1091" s="38"/>
      <c r="D1091" s="193" t="s">
        <v>166</v>
      </c>
      <c r="E1091" s="38"/>
      <c r="F1091" s="194" t="s">
        <v>1367</v>
      </c>
      <c r="G1091" s="38"/>
      <c r="H1091" s="38"/>
      <c r="I1091" s="195"/>
      <c r="J1091" s="38"/>
      <c r="K1091" s="38"/>
      <c r="L1091" s="39"/>
      <c r="M1091" s="196"/>
      <c r="N1091" s="197"/>
      <c r="O1091" s="77"/>
      <c r="P1091" s="77"/>
      <c r="Q1091" s="77"/>
      <c r="R1091" s="77"/>
      <c r="S1091" s="77"/>
      <c r="T1091" s="78"/>
      <c r="U1091" s="38"/>
      <c r="V1091" s="38"/>
      <c r="W1091" s="38"/>
      <c r="X1091" s="38"/>
      <c r="Y1091" s="38"/>
      <c r="Z1091" s="38"/>
      <c r="AA1091" s="38"/>
      <c r="AB1091" s="38"/>
      <c r="AC1091" s="38"/>
      <c r="AD1091" s="38"/>
      <c r="AE1091" s="38"/>
      <c r="AT1091" s="19" t="s">
        <v>166</v>
      </c>
      <c r="AU1091" s="19" t="s">
        <v>83</v>
      </c>
    </row>
    <row r="1092" s="2" customFormat="1">
      <c r="A1092" s="38"/>
      <c r="B1092" s="39"/>
      <c r="C1092" s="38"/>
      <c r="D1092" s="193" t="s">
        <v>168</v>
      </c>
      <c r="E1092" s="38"/>
      <c r="F1092" s="198" t="s">
        <v>1360</v>
      </c>
      <c r="G1092" s="38"/>
      <c r="H1092" s="38"/>
      <c r="I1092" s="195"/>
      <c r="J1092" s="38"/>
      <c r="K1092" s="38"/>
      <c r="L1092" s="39"/>
      <c r="M1092" s="196"/>
      <c r="N1092" s="197"/>
      <c r="O1092" s="77"/>
      <c r="P1092" s="77"/>
      <c r="Q1092" s="77"/>
      <c r="R1092" s="77"/>
      <c r="S1092" s="77"/>
      <c r="T1092" s="78"/>
      <c r="U1092" s="38"/>
      <c r="V1092" s="38"/>
      <c r="W1092" s="38"/>
      <c r="X1092" s="38"/>
      <c r="Y1092" s="38"/>
      <c r="Z1092" s="38"/>
      <c r="AA1092" s="38"/>
      <c r="AB1092" s="38"/>
      <c r="AC1092" s="38"/>
      <c r="AD1092" s="38"/>
      <c r="AE1092" s="38"/>
      <c r="AT1092" s="19" t="s">
        <v>168</v>
      </c>
      <c r="AU1092" s="19" t="s">
        <v>83</v>
      </c>
    </row>
    <row r="1093" s="2" customFormat="1" ht="24.15" customHeight="1">
      <c r="A1093" s="38"/>
      <c r="B1093" s="179"/>
      <c r="C1093" s="180" t="s">
        <v>1369</v>
      </c>
      <c r="D1093" s="180" t="s">
        <v>159</v>
      </c>
      <c r="E1093" s="181" t="s">
        <v>1370</v>
      </c>
      <c r="F1093" s="182" t="s">
        <v>1371</v>
      </c>
      <c r="G1093" s="183" t="s">
        <v>604</v>
      </c>
      <c r="H1093" s="184">
        <v>1</v>
      </c>
      <c r="I1093" s="185"/>
      <c r="J1093" s="186">
        <f>ROUND(I1093*H1093,2)</f>
        <v>0</v>
      </c>
      <c r="K1093" s="182" t="s">
        <v>1</v>
      </c>
      <c r="L1093" s="39"/>
      <c r="M1093" s="187" t="s">
        <v>1</v>
      </c>
      <c r="N1093" s="188" t="s">
        <v>40</v>
      </c>
      <c r="O1093" s="77"/>
      <c r="P1093" s="189">
        <f>O1093*H1093</f>
        <v>0</v>
      </c>
      <c r="Q1093" s="189">
        <v>0</v>
      </c>
      <c r="R1093" s="189">
        <f>Q1093*H1093</f>
        <v>0</v>
      </c>
      <c r="S1093" s="189">
        <v>0</v>
      </c>
      <c r="T1093" s="190">
        <f>S1093*H1093</f>
        <v>0</v>
      </c>
      <c r="U1093" s="38"/>
      <c r="V1093" s="38"/>
      <c r="W1093" s="38"/>
      <c r="X1093" s="38"/>
      <c r="Y1093" s="38"/>
      <c r="Z1093" s="38"/>
      <c r="AA1093" s="38"/>
      <c r="AB1093" s="38"/>
      <c r="AC1093" s="38"/>
      <c r="AD1093" s="38"/>
      <c r="AE1093" s="38"/>
      <c r="AR1093" s="191" t="s">
        <v>1342</v>
      </c>
      <c r="AT1093" s="191" t="s">
        <v>159</v>
      </c>
      <c r="AU1093" s="191" t="s">
        <v>83</v>
      </c>
      <c r="AY1093" s="19" t="s">
        <v>157</v>
      </c>
      <c r="BE1093" s="192">
        <f>IF(N1093="základní",J1093,0)</f>
        <v>0</v>
      </c>
      <c r="BF1093" s="192">
        <f>IF(N1093="snížená",J1093,0)</f>
        <v>0</v>
      </c>
      <c r="BG1093" s="192">
        <f>IF(N1093="zákl. přenesená",J1093,0)</f>
        <v>0</v>
      </c>
      <c r="BH1093" s="192">
        <f>IF(N1093="sníž. přenesená",J1093,0)</f>
        <v>0</v>
      </c>
      <c r="BI1093" s="192">
        <f>IF(N1093="nulová",J1093,0)</f>
        <v>0</v>
      </c>
      <c r="BJ1093" s="19" t="s">
        <v>81</v>
      </c>
      <c r="BK1093" s="192">
        <f>ROUND(I1093*H1093,2)</f>
        <v>0</v>
      </c>
      <c r="BL1093" s="19" t="s">
        <v>1342</v>
      </c>
      <c r="BM1093" s="191" t="s">
        <v>1372</v>
      </c>
    </row>
    <row r="1094" s="2" customFormat="1">
      <c r="A1094" s="38"/>
      <c r="B1094" s="39"/>
      <c r="C1094" s="38"/>
      <c r="D1094" s="193" t="s">
        <v>166</v>
      </c>
      <c r="E1094" s="38"/>
      <c r="F1094" s="194" t="s">
        <v>1367</v>
      </c>
      <c r="G1094" s="38"/>
      <c r="H1094" s="38"/>
      <c r="I1094" s="195"/>
      <c r="J1094" s="38"/>
      <c r="K1094" s="38"/>
      <c r="L1094" s="39"/>
      <c r="M1094" s="196"/>
      <c r="N1094" s="197"/>
      <c r="O1094" s="77"/>
      <c r="P1094" s="77"/>
      <c r="Q1094" s="77"/>
      <c r="R1094" s="77"/>
      <c r="S1094" s="77"/>
      <c r="T1094" s="78"/>
      <c r="U1094" s="38"/>
      <c r="V1094" s="38"/>
      <c r="W1094" s="38"/>
      <c r="X1094" s="38"/>
      <c r="Y1094" s="38"/>
      <c r="Z1094" s="38"/>
      <c r="AA1094" s="38"/>
      <c r="AB1094" s="38"/>
      <c r="AC1094" s="38"/>
      <c r="AD1094" s="38"/>
      <c r="AE1094" s="38"/>
      <c r="AT1094" s="19" t="s">
        <v>166</v>
      </c>
      <c r="AU1094" s="19" t="s">
        <v>83</v>
      </c>
    </row>
    <row r="1095" s="2" customFormat="1">
      <c r="A1095" s="38"/>
      <c r="B1095" s="39"/>
      <c r="C1095" s="38"/>
      <c r="D1095" s="193" t="s">
        <v>168</v>
      </c>
      <c r="E1095" s="38"/>
      <c r="F1095" s="198" t="s">
        <v>1373</v>
      </c>
      <c r="G1095" s="38"/>
      <c r="H1095" s="38"/>
      <c r="I1095" s="195"/>
      <c r="J1095" s="38"/>
      <c r="K1095" s="38"/>
      <c r="L1095" s="39"/>
      <c r="M1095" s="196"/>
      <c r="N1095" s="197"/>
      <c r="O1095" s="77"/>
      <c r="P1095" s="77"/>
      <c r="Q1095" s="77"/>
      <c r="R1095" s="77"/>
      <c r="S1095" s="77"/>
      <c r="T1095" s="78"/>
      <c r="U1095" s="38"/>
      <c r="V1095" s="38"/>
      <c r="W1095" s="38"/>
      <c r="X1095" s="38"/>
      <c r="Y1095" s="38"/>
      <c r="Z1095" s="38"/>
      <c r="AA1095" s="38"/>
      <c r="AB1095" s="38"/>
      <c r="AC1095" s="38"/>
      <c r="AD1095" s="38"/>
      <c r="AE1095" s="38"/>
      <c r="AT1095" s="19" t="s">
        <v>168</v>
      </c>
      <c r="AU1095" s="19" t="s">
        <v>83</v>
      </c>
    </row>
    <row r="1096" s="2" customFormat="1" ht="24.15" customHeight="1">
      <c r="A1096" s="38"/>
      <c r="B1096" s="179"/>
      <c r="C1096" s="180" t="s">
        <v>1374</v>
      </c>
      <c r="D1096" s="180" t="s">
        <v>159</v>
      </c>
      <c r="E1096" s="181" t="s">
        <v>1375</v>
      </c>
      <c r="F1096" s="182" t="s">
        <v>1376</v>
      </c>
      <c r="G1096" s="183" t="s">
        <v>604</v>
      </c>
      <c r="H1096" s="184">
        <v>1</v>
      </c>
      <c r="I1096" s="185"/>
      <c r="J1096" s="186">
        <f>ROUND(I1096*H1096,2)</f>
        <v>0</v>
      </c>
      <c r="K1096" s="182" t="s">
        <v>1</v>
      </c>
      <c r="L1096" s="39"/>
      <c r="M1096" s="187" t="s">
        <v>1</v>
      </c>
      <c r="N1096" s="188" t="s">
        <v>40</v>
      </c>
      <c r="O1096" s="77"/>
      <c r="P1096" s="189">
        <f>O1096*H1096</f>
        <v>0</v>
      </c>
      <c r="Q1096" s="189">
        <v>0</v>
      </c>
      <c r="R1096" s="189">
        <f>Q1096*H1096</f>
        <v>0</v>
      </c>
      <c r="S1096" s="189">
        <v>0</v>
      </c>
      <c r="T1096" s="190">
        <f>S1096*H1096</f>
        <v>0</v>
      </c>
      <c r="U1096" s="38"/>
      <c r="V1096" s="38"/>
      <c r="W1096" s="38"/>
      <c r="X1096" s="38"/>
      <c r="Y1096" s="38"/>
      <c r="Z1096" s="38"/>
      <c r="AA1096" s="38"/>
      <c r="AB1096" s="38"/>
      <c r="AC1096" s="38"/>
      <c r="AD1096" s="38"/>
      <c r="AE1096" s="38"/>
      <c r="AR1096" s="191" t="s">
        <v>1342</v>
      </c>
      <c r="AT1096" s="191" t="s">
        <v>159</v>
      </c>
      <c r="AU1096" s="191" t="s">
        <v>83</v>
      </c>
      <c r="AY1096" s="19" t="s">
        <v>157</v>
      </c>
      <c r="BE1096" s="192">
        <f>IF(N1096="základní",J1096,0)</f>
        <v>0</v>
      </c>
      <c r="BF1096" s="192">
        <f>IF(N1096="snížená",J1096,0)</f>
        <v>0</v>
      </c>
      <c r="BG1096" s="192">
        <f>IF(N1096="zákl. přenesená",J1096,0)</f>
        <v>0</v>
      </c>
      <c r="BH1096" s="192">
        <f>IF(N1096="sníž. přenesená",J1096,0)</f>
        <v>0</v>
      </c>
      <c r="BI1096" s="192">
        <f>IF(N1096="nulová",J1096,0)</f>
        <v>0</v>
      </c>
      <c r="BJ1096" s="19" t="s">
        <v>81</v>
      </c>
      <c r="BK1096" s="192">
        <f>ROUND(I1096*H1096,2)</f>
        <v>0</v>
      </c>
      <c r="BL1096" s="19" t="s">
        <v>1342</v>
      </c>
      <c r="BM1096" s="191" t="s">
        <v>1377</v>
      </c>
    </row>
    <row r="1097" s="2" customFormat="1">
      <c r="A1097" s="38"/>
      <c r="B1097" s="39"/>
      <c r="C1097" s="38"/>
      <c r="D1097" s="193" t="s">
        <v>166</v>
      </c>
      <c r="E1097" s="38"/>
      <c r="F1097" s="194" t="s">
        <v>1376</v>
      </c>
      <c r="G1097" s="38"/>
      <c r="H1097" s="38"/>
      <c r="I1097" s="195"/>
      <c r="J1097" s="38"/>
      <c r="K1097" s="38"/>
      <c r="L1097" s="39"/>
      <c r="M1097" s="196"/>
      <c r="N1097" s="197"/>
      <c r="O1097" s="77"/>
      <c r="P1097" s="77"/>
      <c r="Q1097" s="77"/>
      <c r="R1097" s="77"/>
      <c r="S1097" s="77"/>
      <c r="T1097" s="78"/>
      <c r="U1097" s="38"/>
      <c r="V1097" s="38"/>
      <c r="W1097" s="38"/>
      <c r="X1097" s="38"/>
      <c r="Y1097" s="38"/>
      <c r="Z1097" s="38"/>
      <c r="AA1097" s="38"/>
      <c r="AB1097" s="38"/>
      <c r="AC1097" s="38"/>
      <c r="AD1097" s="38"/>
      <c r="AE1097" s="38"/>
      <c r="AT1097" s="19" t="s">
        <v>166</v>
      </c>
      <c r="AU1097" s="19" t="s">
        <v>83</v>
      </c>
    </row>
    <row r="1098" s="2" customFormat="1">
      <c r="A1098" s="38"/>
      <c r="B1098" s="39"/>
      <c r="C1098" s="38"/>
      <c r="D1098" s="193" t="s">
        <v>168</v>
      </c>
      <c r="E1098" s="38"/>
      <c r="F1098" s="198" t="s">
        <v>1360</v>
      </c>
      <c r="G1098" s="38"/>
      <c r="H1098" s="38"/>
      <c r="I1098" s="195"/>
      <c r="J1098" s="38"/>
      <c r="K1098" s="38"/>
      <c r="L1098" s="39"/>
      <c r="M1098" s="196"/>
      <c r="N1098" s="197"/>
      <c r="O1098" s="77"/>
      <c r="P1098" s="77"/>
      <c r="Q1098" s="77"/>
      <c r="R1098" s="77"/>
      <c r="S1098" s="77"/>
      <c r="T1098" s="78"/>
      <c r="U1098" s="38"/>
      <c r="V1098" s="38"/>
      <c r="W1098" s="38"/>
      <c r="X1098" s="38"/>
      <c r="Y1098" s="38"/>
      <c r="Z1098" s="38"/>
      <c r="AA1098" s="38"/>
      <c r="AB1098" s="38"/>
      <c r="AC1098" s="38"/>
      <c r="AD1098" s="38"/>
      <c r="AE1098" s="38"/>
      <c r="AT1098" s="19" t="s">
        <v>168</v>
      </c>
      <c r="AU1098" s="19" t="s">
        <v>83</v>
      </c>
    </row>
    <row r="1099" s="2" customFormat="1" ht="37.8" customHeight="1">
      <c r="A1099" s="38"/>
      <c r="B1099" s="179"/>
      <c r="C1099" s="180" t="s">
        <v>1378</v>
      </c>
      <c r="D1099" s="180" t="s">
        <v>159</v>
      </c>
      <c r="E1099" s="181" t="s">
        <v>1379</v>
      </c>
      <c r="F1099" s="182" t="s">
        <v>1380</v>
      </c>
      <c r="G1099" s="183" t="s">
        <v>604</v>
      </c>
      <c r="H1099" s="184">
        <v>1</v>
      </c>
      <c r="I1099" s="185"/>
      <c r="J1099" s="186">
        <f>ROUND(I1099*H1099,2)</f>
        <v>0</v>
      </c>
      <c r="K1099" s="182" t="s">
        <v>1</v>
      </c>
      <c r="L1099" s="39"/>
      <c r="M1099" s="187" t="s">
        <v>1</v>
      </c>
      <c r="N1099" s="188" t="s">
        <v>40</v>
      </c>
      <c r="O1099" s="77"/>
      <c r="P1099" s="189">
        <f>O1099*H1099</f>
        <v>0</v>
      </c>
      <c r="Q1099" s="189">
        <v>0</v>
      </c>
      <c r="R1099" s="189">
        <f>Q1099*H1099</f>
        <v>0</v>
      </c>
      <c r="S1099" s="189">
        <v>0</v>
      </c>
      <c r="T1099" s="190">
        <f>S1099*H1099</f>
        <v>0</v>
      </c>
      <c r="U1099" s="38"/>
      <c r="V1099" s="38"/>
      <c r="W1099" s="38"/>
      <c r="X1099" s="38"/>
      <c r="Y1099" s="38"/>
      <c r="Z1099" s="38"/>
      <c r="AA1099" s="38"/>
      <c r="AB1099" s="38"/>
      <c r="AC1099" s="38"/>
      <c r="AD1099" s="38"/>
      <c r="AE1099" s="38"/>
      <c r="AR1099" s="191" t="s">
        <v>1342</v>
      </c>
      <c r="AT1099" s="191" t="s">
        <v>159</v>
      </c>
      <c r="AU1099" s="191" t="s">
        <v>83</v>
      </c>
      <c r="AY1099" s="19" t="s">
        <v>157</v>
      </c>
      <c r="BE1099" s="192">
        <f>IF(N1099="základní",J1099,0)</f>
        <v>0</v>
      </c>
      <c r="BF1099" s="192">
        <f>IF(N1099="snížená",J1099,0)</f>
        <v>0</v>
      </c>
      <c r="BG1099" s="192">
        <f>IF(N1099="zákl. přenesená",J1099,0)</f>
        <v>0</v>
      </c>
      <c r="BH1099" s="192">
        <f>IF(N1099="sníž. přenesená",J1099,0)</f>
        <v>0</v>
      </c>
      <c r="BI1099" s="192">
        <f>IF(N1099="nulová",J1099,0)</f>
        <v>0</v>
      </c>
      <c r="BJ1099" s="19" t="s">
        <v>81</v>
      </c>
      <c r="BK1099" s="192">
        <f>ROUND(I1099*H1099,2)</f>
        <v>0</v>
      </c>
      <c r="BL1099" s="19" t="s">
        <v>1342</v>
      </c>
      <c r="BM1099" s="191" t="s">
        <v>1381</v>
      </c>
    </row>
    <row r="1100" s="2" customFormat="1">
      <c r="A1100" s="38"/>
      <c r="B1100" s="39"/>
      <c r="C1100" s="38"/>
      <c r="D1100" s="193" t="s">
        <v>166</v>
      </c>
      <c r="E1100" s="38"/>
      <c r="F1100" s="194" t="s">
        <v>1380</v>
      </c>
      <c r="G1100" s="38"/>
      <c r="H1100" s="38"/>
      <c r="I1100" s="195"/>
      <c r="J1100" s="38"/>
      <c r="K1100" s="38"/>
      <c r="L1100" s="39"/>
      <c r="M1100" s="196"/>
      <c r="N1100" s="197"/>
      <c r="O1100" s="77"/>
      <c r="P1100" s="77"/>
      <c r="Q1100" s="77"/>
      <c r="R1100" s="77"/>
      <c r="S1100" s="77"/>
      <c r="T1100" s="78"/>
      <c r="U1100" s="38"/>
      <c r="V1100" s="38"/>
      <c r="W1100" s="38"/>
      <c r="X1100" s="38"/>
      <c r="Y1100" s="38"/>
      <c r="Z1100" s="38"/>
      <c r="AA1100" s="38"/>
      <c r="AB1100" s="38"/>
      <c r="AC1100" s="38"/>
      <c r="AD1100" s="38"/>
      <c r="AE1100" s="38"/>
      <c r="AT1100" s="19" t="s">
        <v>166</v>
      </c>
      <c r="AU1100" s="19" t="s">
        <v>83</v>
      </c>
    </row>
    <row r="1101" s="2" customFormat="1">
      <c r="A1101" s="38"/>
      <c r="B1101" s="39"/>
      <c r="C1101" s="38"/>
      <c r="D1101" s="193" t="s">
        <v>168</v>
      </c>
      <c r="E1101" s="38"/>
      <c r="F1101" s="198" t="s">
        <v>1382</v>
      </c>
      <c r="G1101" s="38"/>
      <c r="H1101" s="38"/>
      <c r="I1101" s="195"/>
      <c r="J1101" s="38"/>
      <c r="K1101" s="38"/>
      <c r="L1101" s="39"/>
      <c r="M1101" s="241"/>
      <c r="N1101" s="242"/>
      <c r="O1101" s="243"/>
      <c r="P1101" s="243"/>
      <c r="Q1101" s="243"/>
      <c r="R1101" s="243"/>
      <c r="S1101" s="243"/>
      <c r="T1101" s="244"/>
      <c r="U1101" s="38"/>
      <c r="V1101" s="38"/>
      <c r="W1101" s="38"/>
      <c r="X1101" s="38"/>
      <c r="Y1101" s="38"/>
      <c r="Z1101" s="38"/>
      <c r="AA1101" s="38"/>
      <c r="AB1101" s="38"/>
      <c r="AC1101" s="38"/>
      <c r="AD1101" s="38"/>
      <c r="AE1101" s="38"/>
      <c r="AT1101" s="19" t="s">
        <v>168</v>
      </c>
      <c r="AU1101" s="19" t="s">
        <v>83</v>
      </c>
    </row>
    <row r="1102" s="2" customFormat="1" ht="6.96" customHeight="1">
      <c r="A1102" s="38"/>
      <c r="B1102" s="60"/>
      <c r="C1102" s="61"/>
      <c r="D1102" s="61"/>
      <c r="E1102" s="61"/>
      <c r="F1102" s="61"/>
      <c r="G1102" s="61"/>
      <c r="H1102" s="61"/>
      <c r="I1102" s="61"/>
      <c r="J1102" s="61"/>
      <c r="K1102" s="61"/>
      <c r="L1102" s="39"/>
      <c r="M1102" s="38"/>
      <c r="O1102" s="38"/>
      <c r="P1102" s="38"/>
      <c r="Q1102" s="38"/>
      <c r="R1102" s="38"/>
      <c r="S1102" s="38"/>
      <c r="T1102" s="38"/>
      <c r="U1102" s="38"/>
      <c r="V1102" s="38"/>
      <c r="W1102" s="38"/>
      <c r="X1102" s="38"/>
      <c r="Y1102" s="38"/>
      <c r="Z1102" s="38"/>
      <c r="AA1102" s="38"/>
      <c r="AB1102" s="38"/>
      <c r="AC1102" s="38"/>
      <c r="AD1102" s="38"/>
      <c r="AE1102" s="38"/>
    </row>
  </sheetData>
  <autoFilter ref="C147:K1101"/>
  <mergeCells count="12">
    <mergeCell ref="E7:H7"/>
    <mergeCell ref="E9:H9"/>
    <mergeCell ref="E11:H11"/>
    <mergeCell ref="E20:H20"/>
    <mergeCell ref="E29:H29"/>
    <mergeCell ref="E85:H85"/>
    <mergeCell ref="E87:H87"/>
    <mergeCell ref="E89:H89"/>
    <mergeCell ref="E136:H136"/>
    <mergeCell ref="E138:H138"/>
    <mergeCell ref="E140:H14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1.5" style="1" customWidth="1"/>
    <col min="9" max="9" width="20.16016" style="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8" t="s">
        <v>5</v>
      </c>
      <c r="M2" s="1"/>
      <c r="N2" s="1"/>
      <c r="O2" s="1"/>
      <c r="P2" s="1"/>
      <c r="Q2" s="1"/>
      <c r="R2" s="1"/>
      <c r="S2" s="1"/>
      <c r="T2" s="1"/>
      <c r="U2" s="1"/>
      <c r="V2" s="1"/>
      <c r="AT2" s="19" t="s">
        <v>91</v>
      </c>
    </row>
    <row r="3" s="1" customFormat="1" ht="6.96" customHeight="1">
      <c r="B3" s="20"/>
      <c r="C3" s="21"/>
      <c r="D3" s="21"/>
      <c r="E3" s="21"/>
      <c r="F3" s="21"/>
      <c r="G3" s="21"/>
      <c r="H3" s="21"/>
      <c r="I3" s="21"/>
      <c r="J3" s="21"/>
      <c r="K3" s="21"/>
      <c r="L3" s="22"/>
      <c r="AT3" s="19" t="s">
        <v>83</v>
      </c>
    </row>
    <row r="4" s="1" customFormat="1" ht="24.96" customHeight="1">
      <c r="B4" s="22"/>
      <c r="D4" s="23" t="s">
        <v>104</v>
      </c>
      <c r="L4" s="22"/>
      <c r="M4" s="128" t="s">
        <v>10</v>
      </c>
      <c r="AT4" s="19" t="s">
        <v>3</v>
      </c>
    </row>
    <row r="5" s="1" customFormat="1" ht="6.96" customHeight="1">
      <c r="B5" s="22"/>
      <c r="L5" s="22"/>
    </row>
    <row r="6" s="1" customFormat="1" ht="12" customHeight="1">
      <c r="B6" s="22"/>
      <c r="D6" s="32" t="s">
        <v>16</v>
      </c>
      <c r="L6" s="22"/>
    </row>
    <row r="7" s="1" customFormat="1" ht="16.5" customHeight="1">
      <c r="B7" s="22"/>
      <c r="E7" s="129" t="str">
        <f>'Rekapitulace stavby'!K6</f>
        <v>PD - Sociální zázemí Výškovická</v>
      </c>
      <c r="F7" s="32"/>
      <c r="G7" s="32"/>
      <c r="H7" s="32"/>
      <c r="L7" s="22"/>
    </row>
    <row r="8" s="1" customFormat="1" ht="12" customHeight="1">
      <c r="B8" s="22"/>
      <c r="D8" s="32" t="s">
        <v>105</v>
      </c>
      <c r="L8" s="22"/>
    </row>
    <row r="9" s="2" customFormat="1" ht="16.5" customHeight="1">
      <c r="A9" s="38"/>
      <c r="B9" s="39"/>
      <c r="C9" s="38"/>
      <c r="D9" s="38"/>
      <c r="E9" s="129" t="s">
        <v>106</v>
      </c>
      <c r="F9" s="38"/>
      <c r="G9" s="38"/>
      <c r="H9" s="38"/>
      <c r="I9" s="38"/>
      <c r="J9" s="38"/>
      <c r="K9" s="38"/>
      <c r="L9" s="55"/>
      <c r="S9" s="38"/>
      <c r="T9" s="38"/>
      <c r="U9" s="38"/>
      <c r="V9" s="38"/>
      <c r="W9" s="38"/>
      <c r="X9" s="38"/>
      <c r="Y9" s="38"/>
      <c r="Z9" s="38"/>
      <c r="AA9" s="38"/>
      <c r="AB9" s="38"/>
      <c r="AC9" s="38"/>
      <c r="AD9" s="38"/>
      <c r="AE9" s="38"/>
    </row>
    <row r="10" s="2" customFormat="1" ht="12" customHeight="1">
      <c r="A10" s="38"/>
      <c r="B10" s="39"/>
      <c r="C10" s="38"/>
      <c r="D10" s="32" t="s">
        <v>107</v>
      </c>
      <c r="E10" s="38"/>
      <c r="F10" s="38"/>
      <c r="G10" s="38"/>
      <c r="H10" s="38"/>
      <c r="I10" s="38"/>
      <c r="J10" s="38"/>
      <c r="K10" s="38"/>
      <c r="L10" s="55"/>
      <c r="S10" s="38"/>
      <c r="T10" s="38"/>
      <c r="U10" s="38"/>
      <c r="V10" s="38"/>
      <c r="W10" s="38"/>
      <c r="X10" s="38"/>
      <c r="Y10" s="38"/>
      <c r="Z10" s="38"/>
      <c r="AA10" s="38"/>
      <c r="AB10" s="38"/>
      <c r="AC10" s="38"/>
      <c r="AD10" s="38"/>
      <c r="AE10" s="38"/>
    </row>
    <row r="11" s="2" customFormat="1" ht="16.5" customHeight="1">
      <c r="A11" s="38"/>
      <c r="B11" s="39"/>
      <c r="C11" s="38"/>
      <c r="D11" s="38"/>
      <c r="E11" s="67" t="s">
        <v>1383</v>
      </c>
      <c r="F11" s="38"/>
      <c r="G11" s="38"/>
      <c r="H11" s="38"/>
      <c r="I11" s="38"/>
      <c r="J11" s="38"/>
      <c r="K11" s="38"/>
      <c r="L11" s="55"/>
      <c r="S11" s="38"/>
      <c r="T11" s="38"/>
      <c r="U11" s="38"/>
      <c r="V11" s="38"/>
      <c r="W11" s="38"/>
      <c r="X11" s="38"/>
      <c r="Y11" s="38"/>
      <c r="Z11" s="38"/>
      <c r="AA11" s="38"/>
      <c r="AB11" s="38"/>
      <c r="AC11" s="38"/>
      <c r="AD11" s="38"/>
      <c r="AE11" s="38"/>
    </row>
    <row r="12" s="2" customFormat="1">
      <c r="A12" s="38"/>
      <c r="B12" s="39"/>
      <c r="C12" s="38"/>
      <c r="D12" s="38"/>
      <c r="E12" s="38"/>
      <c r="F12" s="38"/>
      <c r="G12" s="38"/>
      <c r="H12" s="38"/>
      <c r="I12" s="38"/>
      <c r="J12" s="38"/>
      <c r="K12" s="38"/>
      <c r="L12" s="55"/>
      <c r="S12" s="38"/>
      <c r="T12" s="38"/>
      <c r="U12" s="38"/>
      <c r="V12" s="38"/>
      <c r="W12" s="38"/>
      <c r="X12" s="38"/>
      <c r="Y12" s="38"/>
      <c r="Z12" s="38"/>
      <c r="AA12" s="38"/>
      <c r="AB12" s="38"/>
      <c r="AC12" s="38"/>
      <c r="AD12" s="38"/>
      <c r="AE12" s="38"/>
    </row>
    <row r="13" s="2" customFormat="1" ht="12" customHeight="1">
      <c r="A13" s="38"/>
      <c r="B13" s="39"/>
      <c r="C13" s="38"/>
      <c r="D13" s="32" t="s">
        <v>18</v>
      </c>
      <c r="E13" s="38"/>
      <c r="F13" s="27" t="s">
        <v>1</v>
      </c>
      <c r="G13" s="38"/>
      <c r="H13" s="38"/>
      <c r="I13" s="32" t="s">
        <v>19</v>
      </c>
      <c r="J13" s="27" t="s">
        <v>1</v>
      </c>
      <c r="K13" s="38"/>
      <c r="L13" s="55"/>
      <c r="S13" s="38"/>
      <c r="T13" s="38"/>
      <c r="U13" s="38"/>
      <c r="V13" s="38"/>
      <c r="W13" s="38"/>
      <c r="X13" s="38"/>
      <c r="Y13" s="38"/>
      <c r="Z13" s="38"/>
      <c r="AA13" s="38"/>
      <c r="AB13" s="38"/>
      <c r="AC13" s="38"/>
      <c r="AD13" s="38"/>
      <c r="AE13" s="38"/>
    </row>
    <row r="14" s="2" customFormat="1" ht="12" customHeight="1">
      <c r="A14" s="38"/>
      <c r="B14" s="39"/>
      <c r="C14" s="38"/>
      <c r="D14" s="32" t="s">
        <v>20</v>
      </c>
      <c r="E14" s="38"/>
      <c r="F14" s="27" t="s">
        <v>21</v>
      </c>
      <c r="G14" s="38"/>
      <c r="H14" s="38"/>
      <c r="I14" s="32" t="s">
        <v>22</v>
      </c>
      <c r="J14" s="69" t="str">
        <f>'Rekapitulace stavby'!AN8</f>
        <v>11. 11. 2020</v>
      </c>
      <c r="K14" s="38"/>
      <c r="L14" s="55"/>
      <c r="S14" s="38"/>
      <c r="T14" s="38"/>
      <c r="U14" s="38"/>
      <c r="V14" s="38"/>
      <c r="W14" s="38"/>
      <c r="X14" s="38"/>
      <c r="Y14" s="38"/>
      <c r="Z14" s="38"/>
      <c r="AA14" s="38"/>
      <c r="AB14" s="38"/>
      <c r="AC14" s="38"/>
      <c r="AD14" s="38"/>
      <c r="AE14" s="38"/>
    </row>
    <row r="15" s="2" customFormat="1" ht="10.8" customHeight="1">
      <c r="A15" s="38"/>
      <c r="B15" s="39"/>
      <c r="C15" s="38"/>
      <c r="D15" s="38"/>
      <c r="E15" s="38"/>
      <c r="F15" s="38"/>
      <c r="G15" s="38"/>
      <c r="H15" s="38"/>
      <c r="I15" s="38"/>
      <c r="J15" s="38"/>
      <c r="K15" s="38"/>
      <c r="L15" s="55"/>
      <c r="S15" s="38"/>
      <c r="T15" s="38"/>
      <c r="U15" s="38"/>
      <c r="V15" s="38"/>
      <c r="W15" s="38"/>
      <c r="X15" s="38"/>
      <c r="Y15" s="38"/>
      <c r="Z15" s="38"/>
      <c r="AA15" s="38"/>
      <c r="AB15" s="38"/>
      <c r="AC15" s="38"/>
      <c r="AD15" s="38"/>
      <c r="AE15" s="38"/>
    </row>
    <row r="16" s="2" customFormat="1" ht="12" customHeight="1">
      <c r="A16" s="38"/>
      <c r="B16" s="39"/>
      <c r="C16" s="38"/>
      <c r="D16" s="32" t="s">
        <v>24</v>
      </c>
      <c r="E16" s="38"/>
      <c r="F16" s="38"/>
      <c r="G16" s="38"/>
      <c r="H16" s="38"/>
      <c r="I16" s="32" t="s">
        <v>25</v>
      </c>
      <c r="J16" s="27" t="s">
        <v>1</v>
      </c>
      <c r="K16" s="38"/>
      <c r="L16" s="55"/>
      <c r="S16" s="38"/>
      <c r="T16" s="38"/>
      <c r="U16" s="38"/>
      <c r="V16" s="38"/>
      <c r="W16" s="38"/>
      <c r="X16" s="38"/>
      <c r="Y16" s="38"/>
      <c r="Z16" s="38"/>
      <c r="AA16" s="38"/>
      <c r="AB16" s="38"/>
      <c r="AC16" s="38"/>
      <c r="AD16" s="38"/>
      <c r="AE16" s="38"/>
    </row>
    <row r="17" s="2" customFormat="1" ht="18" customHeight="1">
      <c r="A17" s="38"/>
      <c r="B17" s="39"/>
      <c r="C17" s="38"/>
      <c r="D17" s="38"/>
      <c r="E17" s="27" t="s">
        <v>26</v>
      </c>
      <c r="F17" s="38"/>
      <c r="G17" s="38"/>
      <c r="H17" s="38"/>
      <c r="I17" s="32" t="s">
        <v>27</v>
      </c>
      <c r="J17" s="27" t="s">
        <v>1</v>
      </c>
      <c r="K17" s="38"/>
      <c r="L17" s="55"/>
      <c r="S17" s="38"/>
      <c r="T17" s="38"/>
      <c r="U17" s="38"/>
      <c r="V17" s="38"/>
      <c r="W17" s="38"/>
      <c r="X17" s="38"/>
      <c r="Y17" s="38"/>
      <c r="Z17" s="38"/>
      <c r="AA17" s="38"/>
      <c r="AB17" s="38"/>
      <c r="AC17" s="38"/>
      <c r="AD17" s="38"/>
      <c r="AE17" s="38"/>
    </row>
    <row r="18" s="2" customFormat="1" ht="6.96" customHeight="1">
      <c r="A18" s="38"/>
      <c r="B18" s="39"/>
      <c r="C18" s="38"/>
      <c r="D18" s="38"/>
      <c r="E18" s="38"/>
      <c r="F18" s="38"/>
      <c r="G18" s="38"/>
      <c r="H18" s="38"/>
      <c r="I18" s="38"/>
      <c r="J18" s="38"/>
      <c r="K18" s="38"/>
      <c r="L18" s="55"/>
      <c r="S18" s="38"/>
      <c r="T18" s="38"/>
      <c r="U18" s="38"/>
      <c r="V18" s="38"/>
      <c r="W18" s="38"/>
      <c r="X18" s="38"/>
      <c r="Y18" s="38"/>
      <c r="Z18" s="38"/>
      <c r="AA18" s="38"/>
      <c r="AB18" s="38"/>
      <c r="AC18" s="38"/>
      <c r="AD18" s="38"/>
      <c r="AE18" s="38"/>
    </row>
    <row r="19" s="2" customFormat="1" ht="12" customHeight="1">
      <c r="A19" s="38"/>
      <c r="B19" s="39"/>
      <c r="C19" s="38"/>
      <c r="D19" s="32" t="s">
        <v>28</v>
      </c>
      <c r="E19" s="38"/>
      <c r="F19" s="38"/>
      <c r="G19" s="38"/>
      <c r="H19" s="38"/>
      <c r="I19" s="32" t="s">
        <v>25</v>
      </c>
      <c r="J19" s="33" t="str">
        <f>'Rekapitulace stavby'!AN13</f>
        <v>Vyplň údaj</v>
      </c>
      <c r="K19" s="38"/>
      <c r="L19" s="55"/>
      <c r="S19" s="38"/>
      <c r="T19" s="38"/>
      <c r="U19" s="38"/>
      <c r="V19" s="38"/>
      <c r="W19" s="38"/>
      <c r="X19" s="38"/>
      <c r="Y19" s="38"/>
      <c r="Z19" s="38"/>
      <c r="AA19" s="38"/>
      <c r="AB19" s="38"/>
      <c r="AC19" s="38"/>
      <c r="AD19" s="38"/>
      <c r="AE19" s="38"/>
    </row>
    <row r="20" s="2" customFormat="1" ht="18" customHeight="1">
      <c r="A20" s="38"/>
      <c r="B20" s="39"/>
      <c r="C20" s="38"/>
      <c r="D20" s="38"/>
      <c r="E20" s="33" t="str">
        <f>'Rekapitulace stavby'!E14</f>
        <v>Vyplň údaj</v>
      </c>
      <c r="F20" s="27"/>
      <c r="G20" s="27"/>
      <c r="H20" s="27"/>
      <c r="I20" s="32" t="s">
        <v>27</v>
      </c>
      <c r="J20" s="33" t="str">
        <f>'Rekapitulace stavby'!AN14</f>
        <v>Vyplň údaj</v>
      </c>
      <c r="K20" s="38"/>
      <c r="L20" s="55"/>
      <c r="S20" s="38"/>
      <c r="T20" s="38"/>
      <c r="U20" s="38"/>
      <c r="V20" s="38"/>
      <c r="W20" s="38"/>
      <c r="X20" s="38"/>
      <c r="Y20" s="38"/>
      <c r="Z20" s="38"/>
      <c r="AA20" s="38"/>
      <c r="AB20" s="38"/>
      <c r="AC20" s="38"/>
      <c r="AD20" s="38"/>
      <c r="AE20" s="38"/>
    </row>
    <row r="21" s="2" customFormat="1" ht="6.96" customHeight="1">
      <c r="A21" s="38"/>
      <c r="B21" s="39"/>
      <c r="C21" s="38"/>
      <c r="D21" s="38"/>
      <c r="E21" s="38"/>
      <c r="F21" s="38"/>
      <c r="G21" s="38"/>
      <c r="H21" s="38"/>
      <c r="I21" s="38"/>
      <c r="J21" s="38"/>
      <c r="K21" s="38"/>
      <c r="L21" s="55"/>
      <c r="S21" s="38"/>
      <c r="T21" s="38"/>
      <c r="U21" s="38"/>
      <c r="V21" s="38"/>
      <c r="W21" s="38"/>
      <c r="X21" s="38"/>
      <c r="Y21" s="38"/>
      <c r="Z21" s="38"/>
      <c r="AA21" s="38"/>
      <c r="AB21" s="38"/>
      <c r="AC21" s="38"/>
      <c r="AD21" s="38"/>
      <c r="AE21" s="38"/>
    </row>
    <row r="22" s="2" customFormat="1" ht="12" customHeight="1">
      <c r="A22" s="38"/>
      <c r="B22" s="39"/>
      <c r="C22" s="38"/>
      <c r="D22" s="32" t="s">
        <v>30</v>
      </c>
      <c r="E22" s="38"/>
      <c r="F22" s="38"/>
      <c r="G22" s="38"/>
      <c r="H22" s="38"/>
      <c r="I22" s="32" t="s">
        <v>25</v>
      </c>
      <c r="J22" s="27" t="s">
        <v>1</v>
      </c>
      <c r="K22" s="38"/>
      <c r="L22" s="55"/>
      <c r="S22" s="38"/>
      <c r="T22" s="38"/>
      <c r="U22" s="38"/>
      <c r="V22" s="38"/>
      <c r="W22" s="38"/>
      <c r="X22" s="38"/>
      <c r="Y22" s="38"/>
      <c r="Z22" s="38"/>
      <c r="AA22" s="38"/>
      <c r="AB22" s="38"/>
      <c r="AC22" s="38"/>
      <c r="AD22" s="38"/>
      <c r="AE22" s="38"/>
    </row>
    <row r="23" s="2" customFormat="1" ht="18" customHeight="1">
      <c r="A23" s="38"/>
      <c r="B23" s="39"/>
      <c r="C23" s="38"/>
      <c r="D23" s="38"/>
      <c r="E23" s="27" t="s">
        <v>31</v>
      </c>
      <c r="F23" s="38"/>
      <c r="G23" s="38"/>
      <c r="H23" s="38"/>
      <c r="I23" s="32" t="s">
        <v>27</v>
      </c>
      <c r="J23" s="27" t="s">
        <v>1</v>
      </c>
      <c r="K23" s="38"/>
      <c r="L23" s="55"/>
      <c r="S23" s="38"/>
      <c r="T23" s="38"/>
      <c r="U23" s="38"/>
      <c r="V23" s="38"/>
      <c r="W23" s="38"/>
      <c r="X23" s="38"/>
      <c r="Y23" s="38"/>
      <c r="Z23" s="38"/>
      <c r="AA23" s="38"/>
      <c r="AB23" s="38"/>
      <c r="AC23" s="38"/>
      <c r="AD23" s="38"/>
      <c r="AE23" s="38"/>
    </row>
    <row r="24" s="2" customFormat="1" ht="6.96" customHeight="1">
      <c r="A24" s="38"/>
      <c r="B24" s="39"/>
      <c r="C24" s="38"/>
      <c r="D24" s="38"/>
      <c r="E24" s="38"/>
      <c r="F24" s="38"/>
      <c r="G24" s="38"/>
      <c r="H24" s="38"/>
      <c r="I24" s="38"/>
      <c r="J24" s="38"/>
      <c r="K24" s="38"/>
      <c r="L24" s="55"/>
      <c r="S24" s="38"/>
      <c r="T24" s="38"/>
      <c r="U24" s="38"/>
      <c r="V24" s="38"/>
      <c r="W24" s="38"/>
      <c r="X24" s="38"/>
      <c r="Y24" s="38"/>
      <c r="Z24" s="38"/>
      <c r="AA24" s="38"/>
      <c r="AB24" s="38"/>
      <c r="AC24" s="38"/>
      <c r="AD24" s="38"/>
      <c r="AE24" s="38"/>
    </row>
    <row r="25" s="2" customFormat="1" ht="12" customHeight="1">
      <c r="A25" s="38"/>
      <c r="B25" s="39"/>
      <c r="C25" s="38"/>
      <c r="D25" s="32" t="s">
        <v>33</v>
      </c>
      <c r="E25" s="38"/>
      <c r="F25" s="38"/>
      <c r="G25" s="38"/>
      <c r="H25" s="38"/>
      <c r="I25" s="32" t="s">
        <v>25</v>
      </c>
      <c r="J25" s="27" t="str">
        <f>IF('Rekapitulace stavby'!AN19="","",'Rekapitulace stavby'!AN19)</f>
        <v/>
      </c>
      <c r="K25" s="38"/>
      <c r="L25" s="55"/>
      <c r="S25" s="38"/>
      <c r="T25" s="38"/>
      <c r="U25" s="38"/>
      <c r="V25" s="38"/>
      <c r="W25" s="38"/>
      <c r="X25" s="38"/>
      <c r="Y25" s="38"/>
      <c r="Z25" s="38"/>
      <c r="AA25" s="38"/>
      <c r="AB25" s="38"/>
      <c r="AC25" s="38"/>
      <c r="AD25" s="38"/>
      <c r="AE25" s="38"/>
    </row>
    <row r="26" s="2" customFormat="1" ht="18" customHeight="1">
      <c r="A26" s="38"/>
      <c r="B26" s="39"/>
      <c r="C26" s="38"/>
      <c r="D26" s="38"/>
      <c r="E26" s="27" t="str">
        <f>IF('Rekapitulace stavby'!E20="","",'Rekapitulace stavby'!E20)</f>
        <v xml:space="preserve"> </v>
      </c>
      <c r="F26" s="38"/>
      <c r="G26" s="38"/>
      <c r="H26" s="38"/>
      <c r="I26" s="32" t="s">
        <v>27</v>
      </c>
      <c r="J26" s="27" t="str">
        <f>IF('Rekapitulace stavby'!AN20="","",'Rekapitulace stavby'!AN20)</f>
        <v/>
      </c>
      <c r="K26" s="38"/>
      <c r="L26" s="55"/>
      <c r="S26" s="38"/>
      <c r="T26" s="38"/>
      <c r="U26" s="38"/>
      <c r="V26" s="38"/>
      <c r="W26" s="38"/>
      <c r="X26" s="38"/>
      <c r="Y26" s="38"/>
      <c r="Z26" s="38"/>
      <c r="AA26" s="38"/>
      <c r="AB26" s="38"/>
      <c r="AC26" s="38"/>
      <c r="AD26" s="38"/>
      <c r="AE26" s="38"/>
    </row>
    <row r="27" s="2" customFormat="1" ht="6.96" customHeight="1">
      <c r="A27" s="38"/>
      <c r="B27" s="39"/>
      <c r="C27" s="38"/>
      <c r="D27" s="38"/>
      <c r="E27" s="38"/>
      <c r="F27" s="38"/>
      <c r="G27" s="38"/>
      <c r="H27" s="38"/>
      <c r="I27" s="38"/>
      <c r="J27" s="38"/>
      <c r="K27" s="38"/>
      <c r="L27" s="55"/>
      <c r="S27" s="38"/>
      <c r="T27" s="38"/>
      <c r="U27" s="38"/>
      <c r="V27" s="38"/>
      <c r="W27" s="38"/>
      <c r="X27" s="38"/>
      <c r="Y27" s="38"/>
      <c r="Z27" s="38"/>
      <c r="AA27" s="38"/>
      <c r="AB27" s="38"/>
      <c r="AC27" s="38"/>
      <c r="AD27" s="38"/>
      <c r="AE27" s="38"/>
    </row>
    <row r="28" s="2" customFormat="1" ht="12" customHeight="1">
      <c r="A28" s="38"/>
      <c r="B28" s="39"/>
      <c r="C28" s="38"/>
      <c r="D28" s="32" t="s">
        <v>34</v>
      </c>
      <c r="E28" s="38"/>
      <c r="F28" s="38"/>
      <c r="G28" s="38"/>
      <c r="H28" s="38"/>
      <c r="I28" s="38"/>
      <c r="J28" s="38"/>
      <c r="K28" s="38"/>
      <c r="L28" s="55"/>
      <c r="S28" s="38"/>
      <c r="T28" s="38"/>
      <c r="U28" s="38"/>
      <c r="V28" s="38"/>
      <c r="W28" s="38"/>
      <c r="X28" s="38"/>
      <c r="Y28" s="38"/>
      <c r="Z28" s="38"/>
      <c r="AA28" s="38"/>
      <c r="AB28" s="38"/>
      <c r="AC28" s="38"/>
      <c r="AD28" s="38"/>
      <c r="AE28" s="38"/>
    </row>
    <row r="29" s="8" customFormat="1" ht="16.5" customHeight="1">
      <c r="A29" s="130"/>
      <c r="B29" s="131"/>
      <c r="C29" s="130"/>
      <c r="D29" s="130"/>
      <c r="E29" s="36" t="s">
        <v>1</v>
      </c>
      <c r="F29" s="36"/>
      <c r="G29" s="36"/>
      <c r="H29" s="36"/>
      <c r="I29" s="130"/>
      <c r="J29" s="130"/>
      <c r="K29" s="130"/>
      <c r="L29" s="132"/>
      <c r="S29" s="130"/>
      <c r="T29" s="130"/>
      <c r="U29" s="130"/>
      <c r="V29" s="130"/>
      <c r="W29" s="130"/>
      <c r="X29" s="130"/>
      <c r="Y29" s="130"/>
      <c r="Z29" s="130"/>
      <c r="AA29" s="130"/>
      <c r="AB29" s="130"/>
      <c r="AC29" s="130"/>
      <c r="AD29" s="130"/>
      <c r="AE29" s="130"/>
    </row>
    <row r="30" s="2" customFormat="1" ht="6.96" customHeight="1">
      <c r="A30" s="38"/>
      <c r="B30" s="39"/>
      <c r="C30" s="38"/>
      <c r="D30" s="38"/>
      <c r="E30" s="38"/>
      <c r="F30" s="38"/>
      <c r="G30" s="38"/>
      <c r="H30" s="38"/>
      <c r="I30" s="38"/>
      <c r="J30" s="38"/>
      <c r="K30" s="38"/>
      <c r="L30" s="55"/>
      <c r="S30" s="38"/>
      <c r="T30" s="38"/>
      <c r="U30" s="38"/>
      <c r="V30" s="38"/>
      <c r="W30" s="38"/>
      <c r="X30" s="38"/>
      <c r="Y30" s="38"/>
      <c r="Z30" s="38"/>
      <c r="AA30" s="38"/>
      <c r="AB30" s="38"/>
      <c r="AC30" s="38"/>
      <c r="AD30" s="38"/>
      <c r="AE30" s="38"/>
    </row>
    <row r="31" s="2" customFormat="1" ht="6.96" customHeight="1">
      <c r="A31" s="38"/>
      <c r="B31" s="39"/>
      <c r="C31" s="38"/>
      <c r="D31" s="90"/>
      <c r="E31" s="90"/>
      <c r="F31" s="90"/>
      <c r="G31" s="90"/>
      <c r="H31" s="90"/>
      <c r="I31" s="90"/>
      <c r="J31" s="90"/>
      <c r="K31" s="90"/>
      <c r="L31" s="55"/>
      <c r="S31" s="38"/>
      <c r="T31" s="38"/>
      <c r="U31" s="38"/>
      <c r="V31" s="38"/>
      <c r="W31" s="38"/>
      <c r="X31" s="38"/>
      <c r="Y31" s="38"/>
      <c r="Z31" s="38"/>
      <c r="AA31" s="38"/>
      <c r="AB31" s="38"/>
      <c r="AC31" s="38"/>
      <c r="AD31" s="38"/>
      <c r="AE31" s="38"/>
    </row>
    <row r="32" s="2" customFormat="1" ht="25.44" customHeight="1">
      <c r="A32" s="38"/>
      <c r="B32" s="39"/>
      <c r="C32" s="38"/>
      <c r="D32" s="133" t="s">
        <v>35</v>
      </c>
      <c r="E32" s="38"/>
      <c r="F32" s="38"/>
      <c r="G32" s="38"/>
      <c r="H32" s="38"/>
      <c r="I32" s="38"/>
      <c r="J32" s="96">
        <f>ROUND(J140, 2)</f>
        <v>0</v>
      </c>
      <c r="K32" s="38"/>
      <c r="L32" s="55"/>
      <c r="S32" s="38"/>
      <c r="T32" s="38"/>
      <c r="U32" s="38"/>
      <c r="V32" s="38"/>
      <c r="W32" s="38"/>
      <c r="X32" s="38"/>
      <c r="Y32" s="38"/>
      <c r="Z32" s="38"/>
      <c r="AA32" s="38"/>
      <c r="AB32" s="38"/>
      <c r="AC32" s="38"/>
      <c r="AD32" s="38"/>
      <c r="AE32" s="38"/>
    </row>
    <row r="33" s="2" customFormat="1" ht="6.96" customHeight="1">
      <c r="A33" s="38"/>
      <c r="B33" s="39"/>
      <c r="C33" s="38"/>
      <c r="D33" s="90"/>
      <c r="E33" s="90"/>
      <c r="F33" s="90"/>
      <c r="G33" s="90"/>
      <c r="H33" s="90"/>
      <c r="I33" s="90"/>
      <c r="J33" s="90"/>
      <c r="K33" s="90"/>
      <c r="L33" s="55"/>
      <c r="S33" s="38"/>
      <c r="T33" s="38"/>
      <c r="U33" s="38"/>
      <c r="V33" s="38"/>
      <c r="W33" s="38"/>
      <c r="X33" s="38"/>
      <c r="Y33" s="38"/>
      <c r="Z33" s="38"/>
      <c r="AA33" s="38"/>
      <c r="AB33" s="38"/>
      <c r="AC33" s="38"/>
      <c r="AD33" s="38"/>
      <c r="AE33" s="38"/>
    </row>
    <row r="34" s="2" customFormat="1" ht="14.4" customHeight="1">
      <c r="A34" s="38"/>
      <c r="B34" s="39"/>
      <c r="C34" s="38"/>
      <c r="D34" s="38"/>
      <c r="E34" s="38"/>
      <c r="F34" s="43" t="s">
        <v>37</v>
      </c>
      <c r="G34" s="38"/>
      <c r="H34" s="38"/>
      <c r="I34" s="43" t="s">
        <v>36</v>
      </c>
      <c r="J34" s="43" t="s">
        <v>38</v>
      </c>
      <c r="K34" s="38"/>
      <c r="L34" s="55"/>
      <c r="S34" s="38"/>
      <c r="T34" s="38"/>
      <c r="U34" s="38"/>
      <c r="V34" s="38"/>
      <c r="W34" s="38"/>
      <c r="X34" s="38"/>
      <c r="Y34" s="38"/>
      <c r="Z34" s="38"/>
      <c r="AA34" s="38"/>
      <c r="AB34" s="38"/>
      <c r="AC34" s="38"/>
      <c r="AD34" s="38"/>
      <c r="AE34" s="38"/>
    </row>
    <row r="35" s="2" customFormat="1" ht="14.4" customHeight="1">
      <c r="A35" s="38"/>
      <c r="B35" s="39"/>
      <c r="C35" s="38"/>
      <c r="D35" s="134" t="s">
        <v>39</v>
      </c>
      <c r="E35" s="32" t="s">
        <v>40</v>
      </c>
      <c r="F35" s="135">
        <f>ROUND((SUM(BE140:BE518)),  2)</f>
        <v>0</v>
      </c>
      <c r="G35" s="38"/>
      <c r="H35" s="38"/>
      <c r="I35" s="136">
        <v>0.20999999999999999</v>
      </c>
      <c r="J35" s="135">
        <f>ROUND(((SUM(BE140:BE518))*I35),  2)</f>
        <v>0</v>
      </c>
      <c r="K35" s="38"/>
      <c r="L35" s="55"/>
      <c r="S35" s="38"/>
      <c r="T35" s="38"/>
      <c r="U35" s="38"/>
      <c r="V35" s="38"/>
      <c r="W35" s="38"/>
      <c r="X35" s="38"/>
      <c r="Y35" s="38"/>
      <c r="Z35" s="38"/>
      <c r="AA35" s="38"/>
      <c r="AB35" s="38"/>
      <c r="AC35" s="38"/>
      <c r="AD35" s="38"/>
      <c r="AE35" s="38"/>
    </row>
    <row r="36" s="2" customFormat="1" ht="14.4" customHeight="1">
      <c r="A36" s="38"/>
      <c r="B36" s="39"/>
      <c r="C36" s="38"/>
      <c r="D36" s="38"/>
      <c r="E36" s="32" t="s">
        <v>41</v>
      </c>
      <c r="F36" s="135">
        <f>ROUND((SUM(BF140:BF518)),  2)</f>
        <v>0</v>
      </c>
      <c r="G36" s="38"/>
      <c r="H36" s="38"/>
      <c r="I36" s="136">
        <v>0.14999999999999999</v>
      </c>
      <c r="J36" s="135">
        <f>ROUND(((SUM(BF140:BF518))*I36),  2)</f>
        <v>0</v>
      </c>
      <c r="K36" s="38"/>
      <c r="L36" s="55"/>
      <c r="S36" s="38"/>
      <c r="T36" s="38"/>
      <c r="U36" s="38"/>
      <c r="V36" s="38"/>
      <c r="W36" s="38"/>
      <c r="X36" s="38"/>
      <c r="Y36" s="38"/>
      <c r="Z36" s="38"/>
      <c r="AA36" s="38"/>
      <c r="AB36" s="38"/>
      <c r="AC36" s="38"/>
      <c r="AD36" s="38"/>
      <c r="AE36" s="38"/>
    </row>
    <row r="37" hidden="1" s="2" customFormat="1" ht="14.4" customHeight="1">
      <c r="A37" s="38"/>
      <c r="B37" s="39"/>
      <c r="C37" s="38"/>
      <c r="D37" s="38"/>
      <c r="E37" s="32" t="s">
        <v>42</v>
      </c>
      <c r="F37" s="135">
        <f>ROUND((SUM(BG140:BG518)),  2)</f>
        <v>0</v>
      </c>
      <c r="G37" s="38"/>
      <c r="H37" s="38"/>
      <c r="I37" s="136">
        <v>0.20999999999999999</v>
      </c>
      <c r="J37" s="135">
        <f>0</f>
        <v>0</v>
      </c>
      <c r="K37" s="38"/>
      <c r="L37" s="55"/>
      <c r="S37" s="38"/>
      <c r="T37" s="38"/>
      <c r="U37" s="38"/>
      <c r="V37" s="38"/>
      <c r="W37" s="38"/>
      <c r="X37" s="38"/>
      <c r="Y37" s="38"/>
      <c r="Z37" s="38"/>
      <c r="AA37" s="38"/>
      <c r="AB37" s="38"/>
      <c r="AC37" s="38"/>
      <c r="AD37" s="38"/>
      <c r="AE37" s="38"/>
    </row>
    <row r="38" hidden="1" s="2" customFormat="1" ht="14.4" customHeight="1">
      <c r="A38" s="38"/>
      <c r="B38" s="39"/>
      <c r="C38" s="38"/>
      <c r="D38" s="38"/>
      <c r="E38" s="32" t="s">
        <v>43</v>
      </c>
      <c r="F38" s="135">
        <f>ROUND((SUM(BH140:BH518)),  2)</f>
        <v>0</v>
      </c>
      <c r="G38" s="38"/>
      <c r="H38" s="38"/>
      <c r="I38" s="136">
        <v>0.14999999999999999</v>
      </c>
      <c r="J38" s="135">
        <f>0</f>
        <v>0</v>
      </c>
      <c r="K38" s="38"/>
      <c r="L38" s="55"/>
      <c r="S38" s="38"/>
      <c r="T38" s="38"/>
      <c r="U38" s="38"/>
      <c r="V38" s="38"/>
      <c r="W38" s="38"/>
      <c r="X38" s="38"/>
      <c r="Y38" s="38"/>
      <c r="Z38" s="38"/>
      <c r="AA38" s="38"/>
      <c r="AB38" s="38"/>
      <c r="AC38" s="38"/>
      <c r="AD38" s="38"/>
      <c r="AE38" s="38"/>
    </row>
    <row r="39" hidden="1" s="2" customFormat="1" ht="14.4" customHeight="1">
      <c r="A39" s="38"/>
      <c r="B39" s="39"/>
      <c r="C39" s="38"/>
      <c r="D39" s="38"/>
      <c r="E39" s="32" t="s">
        <v>44</v>
      </c>
      <c r="F39" s="135">
        <f>ROUND((SUM(BI140:BI518)),  2)</f>
        <v>0</v>
      </c>
      <c r="G39" s="38"/>
      <c r="H39" s="38"/>
      <c r="I39" s="136">
        <v>0</v>
      </c>
      <c r="J39" s="135">
        <f>0</f>
        <v>0</v>
      </c>
      <c r="K39" s="38"/>
      <c r="L39" s="55"/>
      <c r="S39" s="38"/>
      <c r="T39" s="38"/>
      <c r="U39" s="38"/>
      <c r="V39" s="38"/>
      <c r="W39" s="38"/>
      <c r="X39" s="38"/>
      <c r="Y39" s="38"/>
      <c r="Z39" s="38"/>
      <c r="AA39" s="38"/>
      <c r="AB39" s="38"/>
      <c r="AC39" s="38"/>
      <c r="AD39" s="38"/>
      <c r="AE39" s="38"/>
    </row>
    <row r="40" s="2" customFormat="1" ht="6.96" customHeight="1">
      <c r="A40" s="38"/>
      <c r="B40" s="39"/>
      <c r="C40" s="38"/>
      <c r="D40" s="38"/>
      <c r="E40" s="38"/>
      <c r="F40" s="38"/>
      <c r="G40" s="38"/>
      <c r="H40" s="38"/>
      <c r="I40" s="38"/>
      <c r="J40" s="38"/>
      <c r="K40" s="38"/>
      <c r="L40" s="55"/>
      <c r="S40" s="38"/>
      <c r="T40" s="38"/>
      <c r="U40" s="38"/>
      <c r="V40" s="38"/>
      <c r="W40" s="38"/>
      <c r="X40" s="38"/>
      <c r="Y40" s="38"/>
      <c r="Z40" s="38"/>
      <c r="AA40" s="38"/>
      <c r="AB40" s="38"/>
      <c r="AC40" s="38"/>
      <c r="AD40" s="38"/>
      <c r="AE40" s="38"/>
    </row>
    <row r="41" s="2" customFormat="1" ht="25.44" customHeight="1">
      <c r="A41" s="38"/>
      <c r="B41" s="39"/>
      <c r="C41" s="137"/>
      <c r="D41" s="138" t="s">
        <v>45</v>
      </c>
      <c r="E41" s="81"/>
      <c r="F41" s="81"/>
      <c r="G41" s="139" t="s">
        <v>46</v>
      </c>
      <c r="H41" s="140" t="s">
        <v>47</v>
      </c>
      <c r="I41" s="81"/>
      <c r="J41" s="141">
        <f>SUM(J32:J39)</f>
        <v>0</v>
      </c>
      <c r="K41" s="142"/>
      <c r="L41" s="55"/>
      <c r="S41" s="38"/>
      <c r="T41" s="38"/>
      <c r="U41" s="38"/>
      <c r="V41" s="38"/>
      <c r="W41" s="38"/>
      <c r="X41" s="38"/>
      <c r="Y41" s="38"/>
      <c r="Z41" s="38"/>
      <c r="AA41" s="38"/>
      <c r="AB41" s="38"/>
      <c r="AC41" s="38"/>
      <c r="AD41" s="38"/>
      <c r="AE41" s="38"/>
    </row>
    <row r="42" s="2" customFormat="1" ht="14.4" customHeight="1">
      <c r="A42" s="38"/>
      <c r="B42" s="39"/>
      <c r="C42" s="38"/>
      <c r="D42" s="38"/>
      <c r="E42" s="38"/>
      <c r="F42" s="38"/>
      <c r="G42" s="38"/>
      <c r="H42" s="38"/>
      <c r="I42" s="38"/>
      <c r="J42" s="38"/>
      <c r="K42" s="38"/>
      <c r="L42" s="55"/>
      <c r="S42" s="38"/>
      <c r="T42" s="38"/>
      <c r="U42" s="38"/>
      <c r="V42" s="38"/>
      <c r="W42" s="38"/>
      <c r="X42" s="38"/>
      <c r="Y42" s="38"/>
      <c r="Z42" s="38"/>
      <c r="AA42" s="38"/>
      <c r="AB42" s="38"/>
      <c r="AC42" s="38"/>
      <c r="AD42" s="38"/>
      <c r="AE42" s="38"/>
    </row>
    <row r="43" s="1" customFormat="1" ht="14.4" customHeight="1">
      <c r="B43" s="22"/>
      <c r="L43" s="22"/>
    </row>
    <row r="44" s="1" customFormat="1" ht="14.4" customHeight="1">
      <c r="B44" s="22"/>
      <c r="L44" s="22"/>
    </row>
    <row r="45" s="1" customFormat="1" ht="14.4" customHeight="1">
      <c r="B45" s="22"/>
      <c r="L45" s="22"/>
    </row>
    <row r="46" s="1" customFormat="1" ht="14.4" customHeight="1">
      <c r="B46" s="22"/>
      <c r="L46" s="22"/>
    </row>
    <row r="47" s="1" customFormat="1" ht="14.4" customHeight="1">
      <c r="B47" s="22"/>
      <c r="L47" s="22"/>
    </row>
    <row r="48" s="1" customFormat="1" ht="14.4" customHeight="1">
      <c r="B48" s="22"/>
      <c r="L48" s="22"/>
    </row>
    <row r="49" s="1" customFormat="1" ht="14.4" customHeight="1">
      <c r="B49" s="22"/>
      <c r="L49" s="22"/>
    </row>
    <row r="50" s="2" customFormat="1" ht="14.4" customHeight="1">
      <c r="B50" s="55"/>
      <c r="D50" s="56" t="s">
        <v>48</v>
      </c>
      <c r="E50" s="57"/>
      <c r="F50" s="57"/>
      <c r="G50" s="56" t="s">
        <v>49</v>
      </c>
      <c r="H50" s="57"/>
      <c r="I50" s="57"/>
      <c r="J50" s="57"/>
      <c r="K50" s="57"/>
      <c r="L50" s="55"/>
    </row>
    <row r="51">
      <c r="B51" s="22"/>
      <c r="L51" s="22"/>
    </row>
    <row r="52">
      <c r="B52" s="22"/>
      <c r="L52" s="22"/>
    </row>
    <row r="53">
      <c r="B53" s="22"/>
      <c r="L53" s="22"/>
    </row>
    <row r="54">
      <c r="B54" s="22"/>
      <c r="L54" s="22"/>
    </row>
    <row r="55">
      <c r="B55" s="22"/>
      <c r="L55" s="22"/>
    </row>
    <row r="56">
      <c r="B56" s="22"/>
      <c r="L56" s="22"/>
    </row>
    <row r="57">
      <c r="B57" s="22"/>
      <c r="L57" s="22"/>
    </row>
    <row r="58">
      <c r="B58" s="22"/>
      <c r="L58" s="22"/>
    </row>
    <row r="59">
      <c r="B59" s="22"/>
      <c r="L59" s="22"/>
    </row>
    <row r="60">
      <c r="B60" s="22"/>
      <c r="L60" s="22"/>
    </row>
    <row r="61" s="2" customFormat="1">
      <c r="A61" s="38"/>
      <c r="B61" s="39"/>
      <c r="C61" s="38"/>
      <c r="D61" s="58" t="s">
        <v>50</v>
      </c>
      <c r="E61" s="41"/>
      <c r="F61" s="143" t="s">
        <v>51</v>
      </c>
      <c r="G61" s="58" t="s">
        <v>50</v>
      </c>
      <c r="H61" s="41"/>
      <c r="I61" s="41"/>
      <c r="J61" s="144" t="s">
        <v>51</v>
      </c>
      <c r="K61" s="41"/>
      <c r="L61" s="55"/>
      <c r="S61" s="38"/>
      <c r="T61" s="38"/>
      <c r="U61" s="38"/>
      <c r="V61" s="38"/>
      <c r="W61" s="38"/>
      <c r="X61" s="38"/>
      <c r="Y61" s="38"/>
      <c r="Z61" s="38"/>
      <c r="AA61" s="38"/>
      <c r="AB61" s="38"/>
      <c r="AC61" s="38"/>
      <c r="AD61" s="38"/>
      <c r="AE61" s="38"/>
    </row>
    <row r="62">
      <c r="B62" s="22"/>
      <c r="L62" s="22"/>
    </row>
    <row r="63">
      <c r="B63" s="22"/>
      <c r="L63" s="22"/>
    </row>
    <row r="64">
      <c r="B64" s="22"/>
      <c r="L64" s="22"/>
    </row>
    <row r="65" s="2" customFormat="1">
      <c r="A65" s="38"/>
      <c r="B65" s="39"/>
      <c r="C65" s="38"/>
      <c r="D65" s="56" t="s">
        <v>52</v>
      </c>
      <c r="E65" s="59"/>
      <c r="F65" s="59"/>
      <c r="G65" s="56" t="s">
        <v>53</v>
      </c>
      <c r="H65" s="59"/>
      <c r="I65" s="59"/>
      <c r="J65" s="59"/>
      <c r="K65" s="59"/>
      <c r="L65" s="55"/>
      <c r="S65" s="38"/>
      <c r="T65" s="38"/>
      <c r="U65" s="38"/>
      <c r="V65" s="38"/>
      <c r="W65" s="38"/>
      <c r="X65" s="38"/>
      <c r="Y65" s="38"/>
      <c r="Z65" s="38"/>
      <c r="AA65" s="38"/>
      <c r="AB65" s="38"/>
      <c r="AC65" s="38"/>
      <c r="AD65" s="38"/>
      <c r="AE65" s="38"/>
    </row>
    <row r="66">
      <c r="B66" s="22"/>
      <c r="L66" s="22"/>
    </row>
    <row r="67">
      <c r="B67" s="22"/>
      <c r="L67" s="22"/>
    </row>
    <row r="68">
      <c r="B68" s="22"/>
      <c r="L68" s="22"/>
    </row>
    <row r="69">
      <c r="B69" s="22"/>
      <c r="L69" s="22"/>
    </row>
    <row r="70">
      <c r="B70" s="22"/>
      <c r="L70" s="22"/>
    </row>
    <row r="71">
      <c r="B71" s="22"/>
      <c r="L71" s="22"/>
    </row>
    <row r="72">
      <c r="B72" s="22"/>
      <c r="L72" s="22"/>
    </row>
    <row r="73">
      <c r="B73" s="22"/>
      <c r="L73" s="22"/>
    </row>
    <row r="74">
      <c r="B74" s="22"/>
      <c r="L74" s="22"/>
    </row>
    <row r="75">
      <c r="B75" s="22"/>
      <c r="L75" s="22"/>
    </row>
    <row r="76" s="2" customFormat="1">
      <c r="A76" s="38"/>
      <c r="B76" s="39"/>
      <c r="C76" s="38"/>
      <c r="D76" s="58" t="s">
        <v>50</v>
      </c>
      <c r="E76" s="41"/>
      <c r="F76" s="143" t="s">
        <v>51</v>
      </c>
      <c r="G76" s="58" t="s">
        <v>50</v>
      </c>
      <c r="H76" s="41"/>
      <c r="I76" s="41"/>
      <c r="J76" s="144" t="s">
        <v>51</v>
      </c>
      <c r="K76" s="41"/>
      <c r="L76" s="55"/>
      <c r="S76" s="38"/>
      <c r="T76" s="38"/>
      <c r="U76" s="38"/>
      <c r="V76" s="38"/>
      <c r="W76" s="38"/>
      <c r="X76" s="38"/>
      <c r="Y76" s="38"/>
      <c r="Z76" s="38"/>
      <c r="AA76" s="38"/>
      <c r="AB76" s="38"/>
      <c r="AC76" s="38"/>
      <c r="AD76" s="38"/>
      <c r="AE76" s="38"/>
    </row>
    <row r="77" s="2" customFormat="1" ht="14.4" customHeight="1">
      <c r="A77" s="38"/>
      <c r="B77" s="60"/>
      <c r="C77" s="61"/>
      <c r="D77" s="61"/>
      <c r="E77" s="61"/>
      <c r="F77" s="61"/>
      <c r="G77" s="61"/>
      <c r="H77" s="61"/>
      <c r="I77" s="61"/>
      <c r="J77" s="61"/>
      <c r="K77" s="61"/>
      <c r="L77" s="55"/>
      <c r="S77" s="38"/>
      <c r="T77" s="38"/>
      <c r="U77" s="38"/>
      <c r="V77" s="38"/>
      <c r="W77" s="38"/>
      <c r="X77" s="38"/>
      <c r="Y77" s="38"/>
      <c r="Z77" s="38"/>
      <c r="AA77" s="38"/>
      <c r="AB77" s="38"/>
      <c r="AC77" s="38"/>
      <c r="AD77" s="38"/>
      <c r="AE77" s="38"/>
    </row>
    <row r="81" s="2" customFormat="1" ht="6.96" customHeight="1">
      <c r="A81" s="38"/>
      <c r="B81" s="62"/>
      <c r="C81" s="63"/>
      <c r="D81" s="63"/>
      <c r="E81" s="63"/>
      <c r="F81" s="63"/>
      <c r="G81" s="63"/>
      <c r="H81" s="63"/>
      <c r="I81" s="63"/>
      <c r="J81" s="63"/>
      <c r="K81" s="63"/>
      <c r="L81" s="55"/>
      <c r="S81" s="38"/>
      <c r="T81" s="38"/>
      <c r="U81" s="38"/>
      <c r="V81" s="38"/>
      <c r="W81" s="38"/>
      <c r="X81" s="38"/>
      <c r="Y81" s="38"/>
      <c r="Z81" s="38"/>
      <c r="AA81" s="38"/>
      <c r="AB81" s="38"/>
      <c r="AC81" s="38"/>
      <c r="AD81" s="38"/>
      <c r="AE81" s="38"/>
    </row>
    <row r="82" s="2" customFormat="1" ht="24.96" customHeight="1">
      <c r="A82" s="38"/>
      <c r="B82" s="39"/>
      <c r="C82" s="23" t="s">
        <v>109</v>
      </c>
      <c r="D82" s="38"/>
      <c r="E82" s="38"/>
      <c r="F82" s="38"/>
      <c r="G82" s="38"/>
      <c r="H82" s="38"/>
      <c r="I82" s="38"/>
      <c r="J82" s="38"/>
      <c r="K82" s="38"/>
      <c r="L82" s="55"/>
      <c r="S82" s="38"/>
      <c r="T82" s="38"/>
      <c r="U82" s="38"/>
      <c r="V82" s="38"/>
      <c r="W82" s="38"/>
      <c r="X82" s="38"/>
      <c r="Y82" s="38"/>
      <c r="Z82" s="38"/>
      <c r="AA82" s="38"/>
      <c r="AB82" s="38"/>
      <c r="AC82" s="38"/>
      <c r="AD82" s="38"/>
      <c r="AE82" s="38"/>
    </row>
    <row r="83" s="2" customFormat="1" ht="6.96" customHeight="1">
      <c r="A83" s="38"/>
      <c r="B83" s="39"/>
      <c r="C83" s="38"/>
      <c r="D83" s="38"/>
      <c r="E83" s="38"/>
      <c r="F83" s="38"/>
      <c r="G83" s="38"/>
      <c r="H83" s="38"/>
      <c r="I83" s="38"/>
      <c r="J83" s="38"/>
      <c r="K83" s="38"/>
      <c r="L83" s="55"/>
      <c r="S83" s="38"/>
      <c r="T83" s="38"/>
      <c r="U83" s="38"/>
      <c r="V83" s="38"/>
      <c r="W83" s="38"/>
      <c r="X83" s="38"/>
      <c r="Y83" s="38"/>
      <c r="Z83" s="38"/>
      <c r="AA83" s="38"/>
      <c r="AB83" s="38"/>
      <c r="AC83" s="38"/>
      <c r="AD83" s="38"/>
      <c r="AE83" s="38"/>
    </row>
    <row r="84" s="2" customFormat="1" ht="12" customHeight="1">
      <c r="A84" s="38"/>
      <c r="B84" s="39"/>
      <c r="C84" s="32" t="s">
        <v>16</v>
      </c>
      <c r="D84" s="38"/>
      <c r="E84" s="38"/>
      <c r="F84" s="38"/>
      <c r="G84" s="38"/>
      <c r="H84" s="38"/>
      <c r="I84" s="38"/>
      <c r="J84" s="38"/>
      <c r="K84" s="38"/>
      <c r="L84" s="55"/>
      <c r="S84" s="38"/>
      <c r="T84" s="38"/>
      <c r="U84" s="38"/>
      <c r="V84" s="38"/>
      <c r="W84" s="38"/>
      <c r="X84" s="38"/>
      <c r="Y84" s="38"/>
      <c r="Z84" s="38"/>
      <c r="AA84" s="38"/>
      <c r="AB84" s="38"/>
      <c r="AC84" s="38"/>
      <c r="AD84" s="38"/>
      <c r="AE84" s="38"/>
    </row>
    <row r="85" s="2" customFormat="1" ht="16.5" customHeight="1">
      <c r="A85" s="38"/>
      <c r="B85" s="39"/>
      <c r="C85" s="38"/>
      <c r="D85" s="38"/>
      <c r="E85" s="129" t="str">
        <f>E7</f>
        <v>PD - Sociální zázemí Výškovická</v>
      </c>
      <c r="F85" s="32"/>
      <c r="G85" s="32"/>
      <c r="H85" s="32"/>
      <c r="I85" s="38"/>
      <c r="J85" s="38"/>
      <c r="K85" s="38"/>
      <c r="L85" s="55"/>
      <c r="S85" s="38"/>
      <c r="T85" s="38"/>
      <c r="U85" s="38"/>
      <c r="V85" s="38"/>
      <c r="W85" s="38"/>
      <c r="X85" s="38"/>
      <c r="Y85" s="38"/>
      <c r="Z85" s="38"/>
      <c r="AA85" s="38"/>
      <c r="AB85" s="38"/>
      <c r="AC85" s="38"/>
      <c r="AD85" s="38"/>
      <c r="AE85" s="38"/>
    </row>
    <row r="86" s="1" customFormat="1" ht="12" customHeight="1">
      <c r="B86" s="22"/>
      <c r="C86" s="32" t="s">
        <v>105</v>
      </c>
      <c r="L86" s="22"/>
    </row>
    <row r="87" s="2" customFormat="1" ht="16.5" customHeight="1">
      <c r="A87" s="38"/>
      <c r="B87" s="39"/>
      <c r="C87" s="38"/>
      <c r="D87" s="38"/>
      <c r="E87" s="129" t="s">
        <v>106</v>
      </c>
      <c r="F87" s="38"/>
      <c r="G87" s="38"/>
      <c r="H87" s="38"/>
      <c r="I87" s="38"/>
      <c r="J87" s="38"/>
      <c r="K87" s="38"/>
      <c r="L87" s="55"/>
      <c r="S87" s="38"/>
      <c r="T87" s="38"/>
      <c r="U87" s="38"/>
      <c r="V87" s="38"/>
      <c r="W87" s="38"/>
      <c r="X87" s="38"/>
      <c r="Y87" s="38"/>
      <c r="Z87" s="38"/>
      <c r="AA87" s="38"/>
      <c r="AB87" s="38"/>
      <c r="AC87" s="38"/>
      <c r="AD87" s="38"/>
      <c r="AE87" s="38"/>
    </row>
    <row r="88" s="2" customFormat="1" ht="12" customHeight="1">
      <c r="A88" s="38"/>
      <c r="B88" s="39"/>
      <c r="C88" s="32" t="s">
        <v>107</v>
      </c>
      <c r="D88" s="38"/>
      <c r="E88" s="38"/>
      <c r="F88" s="38"/>
      <c r="G88" s="38"/>
      <c r="H88" s="38"/>
      <c r="I88" s="38"/>
      <c r="J88" s="38"/>
      <c r="K88" s="38"/>
      <c r="L88" s="55"/>
      <c r="S88" s="38"/>
      <c r="T88" s="38"/>
      <c r="U88" s="38"/>
      <c r="V88" s="38"/>
      <c r="W88" s="38"/>
      <c r="X88" s="38"/>
      <c r="Y88" s="38"/>
      <c r="Z88" s="38"/>
      <c r="AA88" s="38"/>
      <c r="AB88" s="38"/>
      <c r="AC88" s="38"/>
      <c r="AD88" s="38"/>
      <c r="AE88" s="38"/>
    </row>
    <row r="89" s="2" customFormat="1" ht="16.5" customHeight="1">
      <c r="A89" s="38"/>
      <c r="B89" s="39"/>
      <c r="C89" s="38"/>
      <c r="D89" s="38"/>
      <c r="E89" s="67" t="str">
        <f>E11</f>
        <v>002 - Zdravotechnika</v>
      </c>
      <c r="F89" s="38"/>
      <c r="G89" s="38"/>
      <c r="H89" s="38"/>
      <c r="I89" s="38"/>
      <c r="J89" s="38"/>
      <c r="K89" s="38"/>
      <c r="L89" s="55"/>
      <c r="S89" s="38"/>
      <c r="T89" s="38"/>
      <c r="U89" s="38"/>
      <c r="V89" s="38"/>
      <c r="W89" s="38"/>
      <c r="X89" s="38"/>
      <c r="Y89" s="38"/>
      <c r="Z89" s="38"/>
      <c r="AA89" s="38"/>
      <c r="AB89" s="38"/>
      <c r="AC89" s="38"/>
      <c r="AD89" s="38"/>
      <c r="AE89" s="38"/>
    </row>
    <row r="90" s="2" customFormat="1" ht="6.96" customHeight="1">
      <c r="A90" s="38"/>
      <c r="B90" s="39"/>
      <c r="C90" s="38"/>
      <c r="D90" s="38"/>
      <c r="E90" s="38"/>
      <c r="F90" s="38"/>
      <c r="G90" s="38"/>
      <c r="H90" s="38"/>
      <c r="I90" s="38"/>
      <c r="J90" s="38"/>
      <c r="K90" s="38"/>
      <c r="L90" s="55"/>
      <c r="S90" s="38"/>
      <c r="T90" s="38"/>
      <c r="U90" s="38"/>
      <c r="V90" s="38"/>
      <c r="W90" s="38"/>
      <c r="X90" s="38"/>
      <c r="Y90" s="38"/>
      <c r="Z90" s="38"/>
      <c r="AA90" s="38"/>
      <c r="AB90" s="38"/>
      <c r="AC90" s="38"/>
      <c r="AD90" s="38"/>
      <c r="AE90" s="38"/>
    </row>
    <row r="91" s="2" customFormat="1" ht="12" customHeight="1">
      <c r="A91" s="38"/>
      <c r="B91" s="39"/>
      <c r="C91" s="32" t="s">
        <v>20</v>
      </c>
      <c r="D91" s="38"/>
      <c r="E91" s="38"/>
      <c r="F91" s="27" t="str">
        <f>F14</f>
        <v xml:space="preserve"> </v>
      </c>
      <c r="G91" s="38"/>
      <c r="H91" s="38"/>
      <c r="I91" s="32" t="s">
        <v>22</v>
      </c>
      <c r="J91" s="69" t="str">
        <f>IF(J14="","",J14)</f>
        <v>11. 11. 2020</v>
      </c>
      <c r="K91" s="38"/>
      <c r="L91" s="55"/>
      <c r="S91" s="38"/>
      <c r="T91" s="38"/>
      <c r="U91" s="38"/>
      <c r="V91" s="38"/>
      <c r="W91" s="38"/>
      <c r="X91" s="38"/>
      <c r="Y91" s="38"/>
      <c r="Z91" s="38"/>
      <c r="AA91" s="38"/>
      <c r="AB91" s="38"/>
      <c r="AC91" s="38"/>
      <c r="AD91" s="38"/>
      <c r="AE91" s="38"/>
    </row>
    <row r="92" s="2" customFormat="1" ht="6.96" customHeight="1">
      <c r="A92" s="38"/>
      <c r="B92" s="39"/>
      <c r="C92" s="38"/>
      <c r="D92" s="38"/>
      <c r="E92" s="38"/>
      <c r="F92" s="38"/>
      <c r="G92" s="38"/>
      <c r="H92" s="38"/>
      <c r="I92" s="38"/>
      <c r="J92" s="38"/>
      <c r="K92" s="38"/>
      <c r="L92" s="55"/>
      <c r="S92" s="38"/>
      <c r="T92" s="38"/>
      <c r="U92" s="38"/>
      <c r="V92" s="38"/>
      <c r="W92" s="38"/>
      <c r="X92" s="38"/>
      <c r="Y92" s="38"/>
      <c r="Z92" s="38"/>
      <c r="AA92" s="38"/>
      <c r="AB92" s="38"/>
      <c r="AC92" s="38"/>
      <c r="AD92" s="38"/>
      <c r="AE92" s="38"/>
    </row>
    <row r="93" s="2" customFormat="1" ht="15.15" customHeight="1">
      <c r="A93" s="38"/>
      <c r="B93" s="39"/>
      <c r="C93" s="32" t="s">
        <v>24</v>
      </c>
      <c r="D93" s="38"/>
      <c r="E93" s="38"/>
      <c r="F93" s="27" t="str">
        <f>E17</f>
        <v>Dopravní podnik Ostrava a.s.</v>
      </c>
      <c r="G93" s="38"/>
      <c r="H93" s="38"/>
      <c r="I93" s="32" t="s">
        <v>30</v>
      </c>
      <c r="J93" s="36" t="str">
        <f>E23</f>
        <v>RP Projekt s.r.o.</v>
      </c>
      <c r="K93" s="38"/>
      <c r="L93" s="55"/>
      <c r="S93" s="38"/>
      <c r="T93" s="38"/>
      <c r="U93" s="38"/>
      <c r="V93" s="38"/>
      <c r="W93" s="38"/>
      <c r="X93" s="38"/>
      <c r="Y93" s="38"/>
      <c r="Z93" s="38"/>
      <c r="AA93" s="38"/>
      <c r="AB93" s="38"/>
      <c r="AC93" s="38"/>
      <c r="AD93" s="38"/>
      <c r="AE93" s="38"/>
    </row>
    <row r="94" s="2" customFormat="1" ht="15.15" customHeight="1">
      <c r="A94" s="38"/>
      <c r="B94" s="39"/>
      <c r="C94" s="32" t="s">
        <v>28</v>
      </c>
      <c r="D94" s="38"/>
      <c r="E94" s="38"/>
      <c r="F94" s="27" t="str">
        <f>IF(E20="","",E20)</f>
        <v>Vyplň údaj</v>
      </c>
      <c r="G94" s="38"/>
      <c r="H94" s="38"/>
      <c r="I94" s="32" t="s">
        <v>33</v>
      </c>
      <c r="J94" s="36" t="str">
        <f>E26</f>
        <v xml:space="preserve"> </v>
      </c>
      <c r="K94" s="38"/>
      <c r="L94" s="55"/>
      <c r="S94" s="38"/>
      <c r="T94" s="38"/>
      <c r="U94" s="38"/>
      <c r="V94" s="38"/>
      <c r="W94" s="38"/>
      <c r="X94" s="38"/>
      <c r="Y94" s="38"/>
      <c r="Z94" s="38"/>
      <c r="AA94" s="38"/>
      <c r="AB94" s="38"/>
      <c r="AC94" s="38"/>
      <c r="AD94" s="38"/>
      <c r="AE94" s="38"/>
    </row>
    <row r="95" s="2" customFormat="1" ht="10.32" customHeight="1">
      <c r="A95" s="38"/>
      <c r="B95" s="39"/>
      <c r="C95" s="38"/>
      <c r="D95" s="38"/>
      <c r="E95" s="38"/>
      <c r="F95" s="38"/>
      <c r="G95" s="38"/>
      <c r="H95" s="38"/>
      <c r="I95" s="38"/>
      <c r="J95" s="38"/>
      <c r="K95" s="38"/>
      <c r="L95" s="55"/>
      <c r="S95" s="38"/>
      <c r="T95" s="38"/>
      <c r="U95" s="38"/>
      <c r="V95" s="38"/>
      <c r="W95" s="38"/>
      <c r="X95" s="38"/>
      <c r="Y95" s="38"/>
      <c r="Z95" s="38"/>
      <c r="AA95" s="38"/>
      <c r="AB95" s="38"/>
      <c r="AC95" s="38"/>
      <c r="AD95" s="38"/>
      <c r="AE95" s="38"/>
    </row>
    <row r="96" s="2" customFormat="1" ht="29.28" customHeight="1">
      <c r="A96" s="38"/>
      <c r="B96" s="39"/>
      <c r="C96" s="145" t="s">
        <v>110</v>
      </c>
      <c r="D96" s="137"/>
      <c r="E96" s="137"/>
      <c r="F96" s="137"/>
      <c r="G96" s="137"/>
      <c r="H96" s="137"/>
      <c r="I96" s="137"/>
      <c r="J96" s="146" t="s">
        <v>111</v>
      </c>
      <c r="K96" s="137"/>
      <c r="L96" s="55"/>
      <c r="S96" s="38"/>
      <c r="T96" s="38"/>
      <c r="U96" s="38"/>
      <c r="V96" s="38"/>
      <c r="W96" s="38"/>
      <c r="X96" s="38"/>
      <c r="Y96" s="38"/>
      <c r="Z96" s="38"/>
      <c r="AA96" s="38"/>
      <c r="AB96" s="38"/>
      <c r="AC96" s="38"/>
      <c r="AD96" s="38"/>
      <c r="AE96" s="38"/>
    </row>
    <row r="97" s="2" customFormat="1" ht="10.32" customHeight="1">
      <c r="A97" s="38"/>
      <c r="B97" s="39"/>
      <c r="C97" s="38"/>
      <c r="D97" s="38"/>
      <c r="E97" s="38"/>
      <c r="F97" s="38"/>
      <c r="G97" s="38"/>
      <c r="H97" s="38"/>
      <c r="I97" s="38"/>
      <c r="J97" s="38"/>
      <c r="K97" s="38"/>
      <c r="L97" s="55"/>
      <c r="S97" s="38"/>
      <c r="T97" s="38"/>
      <c r="U97" s="38"/>
      <c r="V97" s="38"/>
      <c r="W97" s="38"/>
      <c r="X97" s="38"/>
      <c r="Y97" s="38"/>
      <c r="Z97" s="38"/>
      <c r="AA97" s="38"/>
      <c r="AB97" s="38"/>
      <c r="AC97" s="38"/>
      <c r="AD97" s="38"/>
      <c r="AE97" s="38"/>
    </row>
    <row r="98" s="2" customFormat="1" ht="22.8" customHeight="1">
      <c r="A98" s="38"/>
      <c r="B98" s="39"/>
      <c r="C98" s="147" t="s">
        <v>112</v>
      </c>
      <c r="D98" s="38"/>
      <c r="E98" s="38"/>
      <c r="F98" s="38"/>
      <c r="G98" s="38"/>
      <c r="H98" s="38"/>
      <c r="I98" s="38"/>
      <c r="J98" s="96">
        <f>J140</f>
        <v>0</v>
      </c>
      <c r="K98" s="38"/>
      <c r="L98" s="55"/>
      <c r="S98" s="38"/>
      <c r="T98" s="38"/>
      <c r="U98" s="38"/>
      <c r="V98" s="38"/>
      <c r="W98" s="38"/>
      <c r="X98" s="38"/>
      <c r="Y98" s="38"/>
      <c r="Z98" s="38"/>
      <c r="AA98" s="38"/>
      <c r="AB98" s="38"/>
      <c r="AC98" s="38"/>
      <c r="AD98" s="38"/>
      <c r="AE98" s="38"/>
      <c r="AU98" s="19" t="s">
        <v>113</v>
      </c>
    </row>
    <row r="99" s="9" customFormat="1" ht="24.96" customHeight="1">
      <c r="A99" s="9"/>
      <c r="B99" s="148"/>
      <c r="C99" s="9"/>
      <c r="D99" s="149" t="s">
        <v>114</v>
      </c>
      <c r="E99" s="150"/>
      <c r="F99" s="150"/>
      <c r="G99" s="150"/>
      <c r="H99" s="150"/>
      <c r="I99" s="150"/>
      <c r="J99" s="151">
        <f>J141</f>
        <v>0</v>
      </c>
      <c r="K99" s="9"/>
      <c r="L99" s="148"/>
      <c r="S99" s="9"/>
      <c r="T99" s="9"/>
      <c r="U99" s="9"/>
      <c r="V99" s="9"/>
      <c r="W99" s="9"/>
      <c r="X99" s="9"/>
      <c r="Y99" s="9"/>
      <c r="Z99" s="9"/>
      <c r="AA99" s="9"/>
      <c r="AB99" s="9"/>
      <c r="AC99" s="9"/>
      <c r="AD99" s="9"/>
      <c r="AE99" s="9"/>
    </row>
    <row r="100" s="10" customFormat="1" ht="19.92" customHeight="1">
      <c r="A100" s="10"/>
      <c r="B100" s="152"/>
      <c r="C100" s="10"/>
      <c r="D100" s="153" t="s">
        <v>115</v>
      </c>
      <c r="E100" s="154"/>
      <c r="F100" s="154"/>
      <c r="G100" s="154"/>
      <c r="H100" s="154"/>
      <c r="I100" s="154"/>
      <c r="J100" s="155">
        <f>J142</f>
        <v>0</v>
      </c>
      <c r="K100" s="10"/>
      <c r="L100" s="152"/>
      <c r="S100" s="10"/>
      <c r="T100" s="10"/>
      <c r="U100" s="10"/>
      <c r="V100" s="10"/>
      <c r="W100" s="10"/>
      <c r="X100" s="10"/>
      <c r="Y100" s="10"/>
      <c r="Z100" s="10"/>
      <c r="AA100" s="10"/>
      <c r="AB100" s="10"/>
      <c r="AC100" s="10"/>
      <c r="AD100" s="10"/>
      <c r="AE100" s="10"/>
    </row>
    <row r="101" s="10" customFormat="1" ht="19.92" customHeight="1">
      <c r="A101" s="10"/>
      <c r="B101" s="152"/>
      <c r="C101" s="10"/>
      <c r="D101" s="153" t="s">
        <v>1384</v>
      </c>
      <c r="E101" s="154"/>
      <c r="F101" s="154"/>
      <c r="G101" s="154"/>
      <c r="H101" s="154"/>
      <c r="I101" s="154"/>
      <c r="J101" s="155">
        <f>J179</f>
        <v>0</v>
      </c>
      <c r="K101" s="10"/>
      <c r="L101" s="152"/>
      <c r="S101" s="10"/>
      <c r="T101" s="10"/>
      <c r="U101" s="10"/>
      <c r="V101" s="10"/>
      <c r="W101" s="10"/>
      <c r="X101" s="10"/>
      <c r="Y101" s="10"/>
      <c r="Z101" s="10"/>
      <c r="AA101" s="10"/>
      <c r="AB101" s="10"/>
      <c r="AC101" s="10"/>
      <c r="AD101" s="10"/>
      <c r="AE101" s="10"/>
    </row>
    <row r="102" s="10" customFormat="1" ht="19.92" customHeight="1">
      <c r="A102" s="10"/>
      <c r="B102" s="152"/>
      <c r="C102" s="10"/>
      <c r="D102" s="153" t="s">
        <v>119</v>
      </c>
      <c r="E102" s="154"/>
      <c r="F102" s="154"/>
      <c r="G102" s="154"/>
      <c r="H102" s="154"/>
      <c r="I102" s="154"/>
      <c r="J102" s="155">
        <f>J184</f>
        <v>0</v>
      </c>
      <c r="K102" s="10"/>
      <c r="L102" s="152"/>
      <c r="S102" s="10"/>
      <c r="T102" s="10"/>
      <c r="U102" s="10"/>
      <c r="V102" s="10"/>
      <c r="W102" s="10"/>
      <c r="X102" s="10"/>
      <c r="Y102" s="10"/>
      <c r="Z102" s="10"/>
      <c r="AA102" s="10"/>
      <c r="AB102" s="10"/>
      <c r="AC102" s="10"/>
      <c r="AD102" s="10"/>
      <c r="AE102" s="10"/>
    </row>
    <row r="103" s="10" customFormat="1" ht="19.92" customHeight="1">
      <c r="A103" s="10"/>
      <c r="B103" s="152"/>
      <c r="C103" s="10"/>
      <c r="D103" s="153" t="s">
        <v>1385</v>
      </c>
      <c r="E103" s="154"/>
      <c r="F103" s="154"/>
      <c r="G103" s="154"/>
      <c r="H103" s="154"/>
      <c r="I103" s="154"/>
      <c r="J103" s="155">
        <f>J189</f>
        <v>0</v>
      </c>
      <c r="K103" s="10"/>
      <c r="L103" s="152"/>
      <c r="S103" s="10"/>
      <c r="T103" s="10"/>
      <c r="U103" s="10"/>
      <c r="V103" s="10"/>
      <c r="W103" s="10"/>
      <c r="X103" s="10"/>
      <c r="Y103" s="10"/>
      <c r="Z103" s="10"/>
      <c r="AA103" s="10"/>
      <c r="AB103" s="10"/>
      <c r="AC103" s="10"/>
      <c r="AD103" s="10"/>
      <c r="AE103" s="10"/>
    </row>
    <row r="104" s="10" customFormat="1" ht="19.92" customHeight="1">
      <c r="A104" s="10"/>
      <c r="B104" s="152"/>
      <c r="C104" s="10"/>
      <c r="D104" s="153" t="s">
        <v>120</v>
      </c>
      <c r="E104" s="154"/>
      <c r="F104" s="154"/>
      <c r="G104" s="154"/>
      <c r="H104" s="154"/>
      <c r="I104" s="154"/>
      <c r="J104" s="155">
        <f>J192</f>
        <v>0</v>
      </c>
      <c r="K104" s="10"/>
      <c r="L104" s="152"/>
      <c r="S104" s="10"/>
      <c r="T104" s="10"/>
      <c r="U104" s="10"/>
      <c r="V104" s="10"/>
      <c r="W104" s="10"/>
      <c r="X104" s="10"/>
      <c r="Y104" s="10"/>
      <c r="Z104" s="10"/>
      <c r="AA104" s="10"/>
      <c r="AB104" s="10"/>
      <c r="AC104" s="10"/>
      <c r="AD104" s="10"/>
      <c r="AE104" s="10"/>
    </row>
    <row r="105" s="10" customFormat="1" ht="19.92" customHeight="1">
      <c r="A105" s="10"/>
      <c r="B105" s="152"/>
      <c r="C105" s="10"/>
      <c r="D105" s="153" t="s">
        <v>121</v>
      </c>
      <c r="E105" s="154"/>
      <c r="F105" s="154"/>
      <c r="G105" s="154"/>
      <c r="H105" s="154"/>
      <c r="I105" s="154"/>
      <c r="J105" s="155">
        <f>J205</f>
        <v>0</v>
      </c>
      <c r="K105" s="10"/>
      <c r="L105" s="152"/>
      <c r="S105" s="10"/>
      <c r="T105" s="10"/>
      <c r="U105" s="10"/>
      <c r="V105" s="10"/>
      <c r="W105" s="10"/>
      <c r="X105" s="10"/>
      <c r="Y105" s="10"/>
      <c r="Z105" s="10"/>
      <c r="AA105" s="10"/>
      <c r="AB105" s="10"/>
      <c r="AC105" s="10"/>
      <c r="AD105" s="10"/>
      <c r="AE105" s="10"/>
    </row>
    <row r="106" s="9" customFormat="1" ht="24.96" customHeight="1">
      <c r="A106" s="9"/>
      <c r="B106" s="148"/>
      <c r="C106" s="9"/>
      <c r="D106" s="149" t="s">
        <v>122</v>
      </c>
      <c r="E106" s="150"/>
      <c r="F106" s="150"/>
      <c r="G106" s="150"/>
      <c r="H106" s="150"/>
      <c r="I106" s="150"/>
      <c r="J106" s="151">
        <f>J215</f>
        <v>0</v>
      </c>
      <c r="K106" s="9"/>
      <c r="L106" s="148"/>
      <c r="S106" s="9"/>
      <c r="T106" s="9"/>
      <c r="U106" s="9"/>
      <c r="V106" s="9"/>
      <c r="W106" s="9"/>
      <c r="X106" s="9"/>
      <c r="Y106" s="9"/>
      <c r="Z106" s="9"/>
      <c r="AA106" s="9"/>
      <c r="AB106" s="9"/>
      <c r="AC106" s="9"/>
      <c r="AD106" s="9"/>
      <c r="AE106" s="9"/>
    </row>
    <row r="107" s="10" customFormat="1" ht="19.92" customHeight="1">
      <c r="A107" s="10"/>
      <c r="B107" s="152"/>
      <c r="C107" s="10"/>
      <c r="D107" s="153" t="s">
        <v>126</v>
      </c>
      <c r="E107" s="154"/>
      <c r="F107" s="154"/>
      <c r="G107" s="154"/>
      <c r="H107" s="154"/>
      <c r="I107" s="154"/>
      <c r="J107" s="155">
        <f>J216</f>
        <v>0</v>
      </c>
      <c r="K107" s="10"/>
      <c r="L107" s="152"/>
      <c r="S107" s="10"/>
      <c r="T107" s="10"/>
      <c r="U107" s="10"/>
      <c r="V107" s="10"/>
      <c r="W107" s="10"/>
      <c r="X107" s="10"/>
      <c r="Y107" s="10"/>
      <c r="Z107" s="10"/>
      <c r="AA107" s="10"/>
      <c r="AB107" s="10"/>
      <c r="AC107" s="10"/>
      <c r="AD107" s="10"/>
      <c r="AE107" s="10"/>
    </row>
    <row r="108" s="10" customFormat="1" ht="19.92" customHeight="1">
      <c r="A108" s="10"/>
      <c r="B108" s="152"/>
      <c r="C108" s="10"/>
      <c r="D108" s="153" t="s">
        <v>1386</v>
      </c>
      <c r="E108" s="154"/>
      <c r="F108" s="154"/>
      <c r="G108" s="154"/>
      <c r="H108" s="154"/>
      <c r="I108" s="154"/>
      <c r="J108" s="155">
        <f>J271</f>
        <v>0</v>
      </c>
      <c r="K108" s="10"/>
      <c r="L108" s="152"/>
      <c r="S108" s="10"/>
      <c r="T108" s="10"/>
      <c r="U108" s="10"/>
      <c r="V108" s="10"/>
      <c r="W108" s="10"/>
      <c r="X108" s="10"/>
      <c r="Y108" s="10"/>
      <c r="Z108" s="10"/>
      <c r="AA108" s="10"/>
      <c r="AB108" s="10"/>
      <c r="AC108" s="10"/>
      <c r="AD108" s="10"/>
      <c r="AE108" s="10"/>
    </row>
    <row r="109" s="10" customFormat="1" ht="19.92" customHeight="1">
      <c r="A109" s="10"/>
      <c r="B109" s="152"/>
      <c r="C109" s="10"/>
      <c r="D109" s="153" t="s">
        <v>1387</v>
      </c>
      <c r="E109" s="154"/>
      <c r="F109" s="154"/>
      <c r="G109" s="154"/>
      <c r="H109" s="154"/>
      <c r="I109" s="154"/>
      <c r="J109" s="155">
        <f>J361</f>
        <v>0</v>
      </c>
      <c r="K109" s="10"/>
      <c r="L109" s="152"/>
      <c r="S109" s="10"/>
      <c r="T109" s="10"/>
      <c r="U109" s="10"/>
      <c r="V109" s="10"/>
      <c r="W109" s="10"/>
      <c r="X109" s="10"/>
      <c r="Y109" s="10"/>
      <c r="Z109" s="10"/>
      <c r="AA109" s="10"/>
      <c r="AB109" s="10"/>
      <c r="AC109" s="10"/>
      <c r="AD109" s="10"/>
      <c r="AE109" s="10"/>
    </row>
    <row r="110" s="10" customFormat="1" ht="19.92" customHeight="1">
      <c r="A110" s="10"/>
      <c r="B110" s="152"/>
      <c r="C110" s="10"/>
      <c r="D110" s="153" t="s">
        <v>127</v>
      </c>
      <c r="E110" s="154"/>
      <c r="F110" s="154"/>
      <c r="G110" s="154"/>
      <c r="H110" s="154"/>
      <c r="I110" s="154"/>
      <c r="J110" s="155">
        <f>J368</f>
        <v>0</v>
      </c>
      <c r="K110" s="10"/>
      <c r="L110" s="152"/>
      <c r="S110" s="10"/>
      <c r="T110" s="10"/>
      <c r="U110" s="10"/>
      <c r="V110" s="10"/>
      <c r="W110" s="10"/>
      <c r="X110" s="10"/>
      <c r="Y110" s="10"/>
      <c r="Z110" s="10"/>
      <c r="AA110" s="10"/>
      <c r="AB110" s="10"/>
      <c r="AC110" s="10"/>
      <c r="AD110" s="10"/>
      <c r="AE110" s="10"/>
    </row>
    <row r="111" s="10" customFormat="1" ht="19.92" customHeight="1">
      <c r="A111" s="10"/>
      <c r="B111" s="152"/>
      <c r="C111" s="10"/>
      <c r="D111" s="153" t="s">
        <v>1388</v>
      </c>
      <c r="E111" s="154"/>
      <c r="F111" s="154"/>
      <c r="G111" s="154"/>
      <c r="H111" s="154"/>
      <c r="I111" s="154"/>
      <c r="J111" s="155">
        <f>J400</f>
        <v>0</v>
      </c>
      <c r="K111" s="10"/>
      <c r="L111" s="152"/>
      <c r="S111" s="10"/>
      <c r="T111" s="10"/>
      <c r="U111" s="10"/>
      <c r="V111" s="10"/>
      <c r="W111" s="10"/>
      <c r="X111" s="10"/>
      <c r="Y111" s="10"/>
      <c r="Z111" s="10"/>
      <c r="AA111" s="10"/>
      <c r="AB111" s="10"/>
      <c r="AC111" s="10"/>
      <c r="AD111" s="10"/>
      <c r="AE111" s="10"/>
    </row>
    <row r="112" s="10" customFormat="1" ht="19.92" customHeight="1">
      <c r="A112" s="10"/>
      <c r="B112" s="152"/>
      <c r="C112" s="10"/>
      <c r="D112" s="153" t="s">
        <v>1389</v>
      </c>
      <c r="E112" s="154"/>
      <c r="F112" s="154"/>
      <c r="G112" s="154"/>
      <c r="H112" s="154"/>
      <c r="I112" s="154"/>
      <c r="J112" s="155">
        <f>J407</f>
        <v>0</v>
      </c>
      <c r="K112" s="10"/>
      <c r="L112" s="152"/>
      <c r="S112" s="10"/>
      <c r="T112" s="10"/>
      <c r="U112" s="10"/>
      <c r="V112" s="10"/>
      <c r="W112" s="10"/>
      <c r="X112" s="10"/>
      <c r="Y112" s="10"/>
      <c r="Z112" s="10"/>
      <c r="AA112" s="10"/>
      <c r="AB112" s="10"/>
      <c r="AC112" s="10"/>
      <c r="AD112" s="10"/>
      <c r="AE112" s="10"/>
    </row>
    <row r="113" s="10" customFormat="1" ht="19.92" customHeight="1">
      <c r="A113" s="10"/>
      <c r="B113" s="152"/>
      <c r="C113" s="10"/>
      <c r="D113" s="153" t="s">
        <v>1390</v>
      </c>
      <c r="E113" s="154"/>
      <c r="F113" s="154"/>
      <c r="G113" s="154"/>
      <c r="H113" s="154"/>
      <c r="I113" s="154"/>
      <c r="J113" s="155">
        <f>J414</f>
        <v>0</v>
      </c>
      <c r="K113" s="10"/>
      <c r="L113" s="152"/>
      <c r="S113" s="10"/>
      <c r="T113" s="10"/>
      <c r="U113" s="10"/>
      <c r="V113" s="10"/>
      <c r="W113" s="10"/>
      <c r="X113" s="10"/>
      <c r="Y113" s="10"/>
      <c r="Z113" s="10"/>
      <c r="AA113" s="10"/>
      <c r="AB113" s="10"/>
      <c r="AC113" s="10"/>
      <c r="AD113" s="10"/>
      <c r="AE113" s="10"/>
    </row>
    <row r="114" s="10" customFormat="1" ht="19.92" customHeight="1">
      <c r="A114" s="10"/>
      <c r="B114" s="152"/>
      <c r="C114" s="10"/>
      <c r="D114" s="153" t="s">
        <v>1391</v>
      </c>
      <c r="E114" s="154"/>
      <c r="F114" s="154"/>
      <c r="G114" s="154"/>
      <c r="H114" s="154"/>
      <c r="I114" s="154"/>
      <c r="J114" s="155">
        <f>J419</f>
        <v>0</v>
      </c>
      <c r="K114" s="10"/>
      <c r="L114" s="152"/>
      <c r="S114" s="10"/>
      <c r="T114" s="10"/>
      <c r="U114" s="10"/>
      <c r="V114" s="10"/>
      <c r="W114" s="10"/>
      <c r="X114" s="10"/>
      <c r="Y114" s="10"/>
      <c r="Z114" s="10"/>
      <c r="AA114" s="10"/>
      <c r="AB114" s="10"/>
      <c r="AC114" s="10"/>
      <c r="AD114" s="10"/>
      <c r="AE114" s="10"/>
    </row>
    <row r="115" s="10" customFormat="1" ht="19.92" customHeight="1">
      <c r="A115" s="10"/>
      <c r="B115" s="152"/>
      <c r="C115" s="10"/>
      <c r="D115" s="153" t="s">
        <v>1392</v>
      </c>
      <c r="E115" s="154"/>
      <c r="F115" s="154"/>
      <c r="G115" s="154"/>
      <c r="H115" s="154"/>
      <c r="I115" s="154"/>
      <c r="J115" s="155">
        <f>J447</f>
        <v>0</v>
      </c>
      <c r="K115" s="10"/>
      <c r="L115" s="152"/>
      <c r="S115" s="10"/>
      <c r="T115" s="10"/>
      <c r="U115" s="10"/>
      <c r="V115" s="10"/>
      <c r="W115" s="10"/>
      <c r="X115" s="10"/>
      <c r="Y115" s="10"/>
      <c r="Z115" s="10"/>
      <c r="AA115" s="10"/>
      <c r="AB115" s="10"/>
      <c r="AC115" s="10"/>
      <c r="AD115" s="10"/>
      <c r="AE115" s="10"/>
    </row>
    <row r="116" s="10" customFormat="1" ht="19.92" customHeight="1">
      <c r="A116" s="10"/>
      <c r="B116" s="152"/>
      <c r="C116" s="10"/>
      <c r="D116" s="153" t="s">
        <v>1393</v>
      </c>
      <c r="E116" s="154"/>
      <c r="F116" s="154"/>
      <c r="G116" s="154"/>
      <c r="H116" s="154"/>
      <c r="I116" s="154"/>
      <c r="J116" s="155">
        <f>J474</f>
        <v>0</v>
      </c>
      <c r="K116" s="10"/>
      <c r="L116" s="152"/>
      <c r="S116" s="10"/>
      <c r="T116" s="10"/>
      <c r="U116" s="10"/>
      <c r="V116" s="10"/>
      <c r="W116" s="10"/>
      <c r="X116" s="10"/>
      <c r="Y116" s="10"/>
      <c r="Z116" s="10"/>
      <c r="AA116" s="10"/>
      <c r="AB116" s="10"/>
      <c r="AC116" s="10"/>
      <c r="AD116" s="10"/>
      <c r="AE116" s="10"/>
    </row>
    <row r="117" s="10" customFormat="1" ht="19.92" customHeight="1">
      <c r="A117" s="10"/>
      <c r="B117" s="152"/>
      <c r="C117" s="10"/>
      <c r="D117" s="153" t="s">
        <v>137</v>
      </c>
      <c r="E117" s="154"/>
      <c r="F117" s="154"/>
      <c r="G117" s="154"/>
      <c r="H117" s="154"/>
      <c r="I117" s="154"/>
      <c r="J117" s="155">
        <f>J501</f>
        <v>0</v>
      </c>
      <c r="K117" s="10"/>
      <c r="L117" s="152"/>
      <c r="S117" s="10"/>
      <c r="T117" s="10"/>
      <c r="U117" s="10"/>
      <c r="V117" s="10"/>
      <c r="W117" s="10"/>
      <c r="X117" s="10"/>
      <c r="Y117" s="10"/>
      <c r="Z117" s="10"/>
      <c r="AA117" s="10"/>
      <c r="AB117" s="10"/>
      <c r="AC117" s="10"/>
      <c r="AD117" s="10"/>
      <c r="AE117" s="10"/>
    </row>
    <row r="118" s="10" customFormat="1" ht="19.92" customHeight="1">
      <c r="A118" s="10"/>
      <c r="B118" s="152"/>
      <c r="C118" s="10"/>
      <c r="D118" s="153" t="s">
        <v>1394</v>
      </c>
      <c r="E118" s="154"/>
      <c r="F118" s="154"/>
      <c r="G118" s="154"/>
      <c r="H118" s="154"/>
      <c r="I118" s="154"/>
      <c r="J118" s="155">
        <f>J508</f>
        <v>0</v>
      </c>
      <c r="K118" s="10"/>
      <c r="L118" s="152"/>
      <c r="S118" s="10"/>
      <c r="T118" s="10"/>
      <c r="U118" s="10"/>
      <c r="V118" s="10"/>
      <c r="W118" s="10"/>
      <c r="X118" s="10"/>
      <c r="Y118" s="10"/>
      <c r="Z118" s="10"/>
      <c r="AA118" s="10"/>
      <c r="AB118" s="10"/>
      <c r="AC118" s="10"/>
      <c r="AD118" s="10"/>
      <c r="AE118" s="10"/>
    </row>
    <row r="119" s="2" customFormat="1" ht="21.84" customHeight="1">
      <c r="A119" s="38"/>
      <c r="B119" s="39"/>
      <c r="C119" s="38"/>
      <c r="D119" s="38"/>
      <c r="E119" s="38"/>
      <c r="F119" s="38"/>
      <c r="G119" s="38"/>
      <c r="H119" s="38"/>
      <c r="I119" s="38"/>
      <c r="J119" s="38"/>
      <c r="K119" s="38"/>
      <c r="L119" s="55"/>
      <c r="S119" s="38"/>
      <c r="T119" s="38"/>
      <c r="U119" s="38"/>
      <c r="V119" s="38"/>
      <c r="W119" s="38"/>
      <c r="X119" s="38"/>
      <c r="Y119" s="38"/>
      <c r="Z119" s="38"/>
      <c r="AA119" s="38"/>
      <c r="AB119" s="38"/>
      <c r="AC119" s="38"/>
      <c r="AD119" s="38"/>
      <c r="AE119" s="38"/>
    </row>
    <row r="120" s="2" customFormat="1" ht="6.96" customHeight="1">
      <c r="A120" s="38"/>
      <c r="B120" s="60"/>
      <c r="C120" s="61"/>
      <c r="D120" s="61"/>
      <c r="E120" s="61"/>
      <c r="F120" s="61"/>
      <c r="G120" s="61"/>
      <c r="H120" s="61"/>
      <c r="I120" s="61"/>
      <c r="J120" s="61"/>
      <c r="K120" s="61"/>
      <c r="L120" s="55"/>
      <c r="S120" s="38"/>
      <c r="T120" s="38"/>
      <c r="U120" s="38"/>
      <c r="V120" s="38"/>
      <c r="W120" s="38"/>
      <c r="X120" s="38"/>
      <c r="Y120" s="38"/>
      <c r="Z120" s="38"/>
      <c r="AA120" s="38"/>
      <c r="AB120" s="38"/>
      <c r="AC120" s="38"/>
      <c r="AD120" s="38"/>
      <c r="AE120" s="38"/>
    </row>
    <row r="124" s="2" customFormat="1" ht="6.96" customHeight="1">
      <c r="A124" s="38"/>
      <c r="B124" s="62"/>
      <c r="C124" s="63"/>
      <c r="D124" s="63"/>
      <c r="E124" s="63"/>
      <c r="F124" s="63"/>
      <c r="G124" s="63"/>
      <c r="H124" s="63"/>
      <c r="I124" s="63"/>
      <c r="J124" s="63"/>
      <c r="K124" s="63"/>
      <c r="L124" s="55"/>
      <c r="S124" s="38"/>
      <c r="T124" s="38"/>
      <c r="U124" s="38"/>
      <c r="V124" s="38"/>
      <c r="W124" s="38"/>
      <c r="X124" s="38"/>
      <c r="Y124" s="38"/>
      <c r="Z124" s="38"/>
      <c r="AA124" s="38"/>
      <c r="AB124" s="38"/>
      <c r="AC124" s="38"/>
      <c r="AD124" s="38"/>
      <c r="AE124" s="38"/>
    </row>
    <row r="125" s="2" customFormat="1" ht="24.96" customHeight="1">
      <c r="A125" s="38"/>
      <c r="B125" s="39"/>
      <c r="C125" s="23" t="s">
        <v>142</v>
      </c>
      <c r="D125" s="38"/>
      <c r="E125" s="38"/>
      <c r="F125" s="38"/>
      <c r="G125" s="38"/>
      <c r="H125" s="38"/>
      <c r="I125" s="38"/>
      <c r="J125" s="38"/>
      <c r="K125" s="38"/>
      <c r="L125" s="55"/>
      <c r="S125" s="38"/>
      <c r="T125" s="38"/>
      <c r="U125" s="38"/>
      <c r="V125" s="38"/>
      <c r="W125" s="38"/>
      <c r="X125" s="38"/>
      <c r="Y125" s="38"/>
      <c r="Z125" s="38"/>
      <c r="AA125" s="38"/>
      <c r="AB125" s="38"/>
      <c r="AC125" s="38"/>
      <c r="AD125" s="38"/>
      <c r="AE125" s="38"/>
    </row>
    <row r="126" s="2" customFormat="1" ht="6.96" customHeight="1">
      <c r="A126" s="38"/>
      <c r="B126" s="39"/>
      <c r="C126" s="38"/>
      <c r="D126" s="38"/>
      <c r="E126" s="38"/>
      <c r="F126" s="38"/>
      <c r="G126" s="38"/>
      <c r="H126" s="38"/>
      <c r="I126" s="38"/>
      <c r="J126" s="38"/>
      <c r="K126" s="38"/>
      <c r="L126" s="55"/>
      <c r="S126" s="38"/>
      <c r="T126" s="38"/>
      <c r="U126" s="38"/>
      <c r="V126" s="38"/>
      <c r="W126" s="38"/>
      <c r="X126" s="38"/>
      <c r="Y126" s="38"/>
      <c r="Z126" s="38"/>
      <c r="AA126" s="38"/>
      <c r="AB126" s="38"/>
      <c r="AC126" s="38"/>
      <c r="AD126" s="38"/>
      <c r="AE126" s="38"/>
    </row>
    <row r="127" s="2" customFormat="1" ht="12" customHeight="1">
      <c r="A127" s="38"/>
      <c r="B127" s="39"/>
      <c r="C127" s="32" t="s">
        <v>16</v>
      </c>
      <c r="D127" s="38"/>
      <c r="E127" s="38"/>
      <c r="F127" s="38"/>
      <c r="G127" s="38"/>
      <c r="H127" s="38"/>
      <c r="I127" s="38"/>
      <c r="J127" s="38"/>
      <c r="K127" s="38"/>
      <c r="L127" s="55"/>
      <c r="S127" s="38"/>
      <c r="T127" s="38"/>
      <c r="U127" s="38"/>
      <c r="V127" s="38"/>
      <c r="W127" s="38"/>
      <c r="X127" s="38"/>
      <c r="Y127" s="38"/>
      <c r="Z127" s="38"/>
      <c r="AA127" s="38"/>
      <c r="AB127" s="38"/>
      <c r="AC127" s="38"/>
      <c r="AD127" s="38"/>
      <c r="AE127" s="38"/>
    </row>
    <row r="128" s="2" customFormat="1" ht="16.5" customHeight="1">
      <c r="A128" s="38"/>
      <c r="B128" s="39"/>
      <c r="C128" s="38"/>
      <c r="D128" s="38"/>
      <c r="E128" s="129" t="str">
        <f>E7</f>
        <v>PD - Sociální zázemí Výškovická</v>
      </c>
      <c r="F128" s="32"/>
      <c r="G128" s="32"/>
      <c r="H128" s="32"/>
      <c r="I128" s="38"/>
      <c r="J128" s="38"/>
      <c r="K128" s="38"/>
      <c r="L128" s="55"/>
      <c r="S128" s="38"/>
      <c r="T128" s="38"/>
      <c r="U128" s="38"/>
      <c r="V128" s="38"/>
      <c r="W128" s="38"/>
      <c r="X128" s="38"/>
      <c r="Y128" s="38"/>
      <c r="Z128" s="38"/>
      <c r="AA128" s="38"/>
      <c r="AB128" s="38"/>
      <c r="AC128" s="38"/>
      <c r="AD128" s="38"/>
      <c r="AE128" s="38"/>
    </row>
    <row r="129" s="1" customFormat="1" ht="12" customHeight="1">
      <c r="B129" s="22"/>
      <c r="C129" s="32" t="s">
        <v>105</v>
      </c>
      <c r="L129" s="22"/>
    </row>
    <row r="130" s="2" customFormat="1" ht="16.5" customHeight="1">
      <c r="A130" s="38"/>
      <c r="B130" s="39"/>
      <c r="C130" s="38"/>
      <c r="D130" s="38"/>
      <c r="E130" s="129" t="s">
        <v>106</v>
      </c>
      <c r="F130" s="38"/>
      <c r="G130" s="38"/>
      <c r="H130" s="38"/>
      <c r="I130" s="38"/>
      <c r="J130" s="38"/>
      <c r="K130" s="38"/>
      <c r="L130" s="55"/>
      <c r="S130" s="38"/>
      <c r="T130" s="38"/>
      <c r="U130" s="38"/>
      <c r="V130" s="38"/>
      <c r="W130" s="38"/>
      <c r="X130" s="38"/>
      <c r="Y130" s="38"/>
      <c r="Z130" s="38"/>
      <c r="AA130" s="38"/>
      <c r="AB130" s="38"/>
      <c r="AC130" s="38"/>
      <c r="AD130" s="38"/>
      <c r="AE130" s="38"/>
    </row>
    <row r="131" s="2" customFormat="1" ht="12" customHeight="1">
      <c r="A131" s="38"/>
      <c r="B131" s="39"/>
      <c r="C131" s="32" t="s">
        <v>107</v>
      </c>
      <c r="D131" s="38"/>
      <c r="E131" s="38"/>
      <c r="F131" s="38"/>
      <c r="G131" s="38"/>
      <c r="H131" s="38"/>
      <c r="I131" s="38"/>
      <c r="J131" s="38"/>
      <c r="K131" s="38"/>
      <c r="L131" s="55"/>
      <c r="S131" s="38"/>
      <c r="T131" s="38"/>
      <c r="U131" s="38"/>
      <c r="V131" s="38"/>
      <c r="W131" s="38"/>
      <c r="X131" s="38"/>
      <c r="Y131" s="38"/>
      <c r="Z131" s="38"/>
      <c r="AA131" s="38"/>
      <c r="AB131" s="38"/>
      <c r="AC131" s="38"/>
      <c r="AD131" s="38"/>
      <c r="AE131" s="38"/>
    </row>
    <row r="132" s="2" customFormat="1" ht="16.5" customHeight="1">
      <c r="A132" s="38"/>
      <c r="B132" s="39"/>
      <c r="C132" s="38"/>
      <c r="D132" s="38"/>
      <c r="E132" s="67" t="str">
        <f>E11</f>
        <v>002 - Zdravotechnika</v>
      </c>
      <c r="F132" s="38"/>
      <c r="G132" s="38"/>
      <c r="H132" s="38"/>
      <c r="I132" s="38"/>
      <c r="J132" s="38"/>
      <c r="K132" s="38"/>
      <c r="L132" s="55"/>
      <c r="S132" s="38"/>
      <c r="T132" s="38"/>
      <c r="U132" s="38"/>
      <c r="V132" s="38"/>
      <c r="W132" s="38"/>
      <c r="X132" s="38"/>
      <c r="Y132" s="38"/>
      <c r="Z132" s="38"/>
      <c r="AA132" s="38"/>
      <c r="AB132" s="38"/>
      <c r="AC132" s="38"/>
      <c r="AD132" s="38"/>
      <c r="AE132" s="38"/>
    </row>
    <row r="133" s="2" customFormat="1" ht="6.96" customHeight="1">
      <c r="A133" s="38"/>
      <c r="B133" s="39"/>
      <c r="C133" s="38"/>
      <c r="D133" s="38"/>
      <c r="E133" s="38"/>
      <c r="F133" s="38"/>
      <c r="G133" s="38"/>
      <c r="H133" s="38"/>
      <c r="I133" s="38"/>
      <c r="J133" s="38"/>
      <c r="K133" s="38"/>
      <c r="L133" s="55"/>
      <c r="S133" s="38"/>
      <c r="T133" s="38"/>
      <c r="U133" s="38"/>
      <c r="V133" s="38"/>
      <c r="W133" s="38"/>
      <c r="X133" s="38"/>
      <c r="Y133" s="38"/>
      <c r="Z133" s="38"/>
      <c r="AA133" s="38"/>
      <c r="AB133" s="38"/>
      <c r="AC133" s="38"/>
      <c r="AD133" s="38"/>
      <c r="AE133" s="38"/>
    </row>
    <row r="134" s="2" customFormat="1" ht="12" customHeight="1">
      <c r="A134" s="38"/>
      <c r="B134" s="39"/>
      <c r="C134" s="32" t="s">
        <v>20</v>
      </c>
      <c r="D134" s="38"/>
      <c r="E134" s="38"/>
      <c r="F134" s="27" t="str">
        <f>F14</f>
        <v xml:space="preserve"> </v>
      </c>
      <c r="G134" s="38"/>
      <c r="H134" s="38"/>
      <c r="I134" s="32" t="s">
        <v>22</v>
      </c>
      <c r="J134" s="69" t="str">
        <f>IF(J14="","",J14)</f>
        <v>11. 11. 2020</v>
      </c>
      <c r="K134" s="38"/>
      <c r="L134" s="55"/>
      <c r="S134" s="38"/>
      <c r="T134" s="38"/>
      <c r="U134" s="38"/>
      <c r="V134" s="38"/>
      <c r="W134" s="38"/>
      <c r="X134" s="38"/>
      <c r="Y134" s="38"/>
      <c r="Z134" s="38"/>
      <c r="AA134" s="38"/>
      <c r="AB134" s="38"/>
      <c r="AC134" s="38"/>
      <c r="AD134" s="38"/>
      <c r="AE134" s="38"/>
    </row>
    <row r="135" s="2" customFormat="1" ht="6.96" customHeight="1">
      <c r="A135" s="38"/>
      <c r="B135" s="39"/>
      <c r="C135" s="38"/>
      <c r="D135" s="38"/>
      <c r="E135" s="38"/>
      <c r="F135" s="38"/>
      <c r="G135" s="38"/>
      <c r="H135" s="38"/>
      <c r="I135" s="38"/>
      <c r="J135" s="38"/>
      <c r="K135" s="38"/>
      <c r="L135" s="55"/>
      <c r="S135" s="38"/>
      <c r="T135" s="38"/>
      <c r="U135" s="38"/>
      <c r="V135" s="38"/>
      <c r="W135" s="38"/>
      <c r="X135" s="38"/>
      <c r="Y135" s="38"/>
      <c r="Z135" s="38"/>
      <c r="AA135" s="38"/>
      <c r="AB135" s="38"/>
      <c r="AC135" s="38"/>
      <c r="AD135" s="38"/>
      <c r="AE135" s="38"/>
    </row>
    <row r="136" s="2" customFormat="1" ht="15.15" customHeight="1">
      <c r="A136" s="38"/>
      <c r="B136" s="39"/>
      <c r="C136" s="32" t="s">
        <v>24</v>
      </c>
      <c r="D136" s="38"/>
      <c r="E136" s="38"/>
      <c r="F136" s="27" t="str">
        <f>E17</f>
        <v>Dopravní podnik Ostrava a.s.</v>
      </c>
      <c r="G136" s="38"/>
      <c r="H136" s="38"/>
      <c r="I136" s="32" t="s">
        <v>30</v>
      </c>
      <c r="J136" s="36" t="str">
        <f>E23</f>
        <v>RP Projekt s.r.o.</v>
      </c>
      <c r="K136" s="38"/>
      <c r="L136" s="55"/>
      <c r="S136" s="38"/>
      <c r="T136" s="38"/>
      <c r="U136" s="38"/>
      <c r="V136" s="38"/>
      <c r="W136" s="38"/>
      <c r="X136" s="38"/>
      <c r="Y136" s="38"/>
      <c r="Z136" s="38"/>
      <c r="AA136" s="38"/>
      <c r="AB136" s="38"/>
      <c r="AC136" s="38"/>
      <c r="AD136" s="38"/>
      <c r="AE136" s="38"/>
    </row>
    <row r="137" s="2" customFormat="1" ht="15.15" customHeight="1">
      <c r="A137" s="38"/>
      <c r="B137" s="39"/>
      <c r="C137" s="32" t="s">
        <v>28</v>
      </c>
      <c r="D137" s="38"/>
      <c r="E137" s="38"/>
      <c r="F137" s="27" t="str">
        <f>IF(E20="","",E20)</f>
        <v>Vyplň údaj</v>
      </c>
      <c r="G137" s="38"/>
      <c r="H137" s="38"/>
      <c r="I137" s="32" t="s">
        <v>33</v>
      </c>
      <c r="J137" s="36" t="str">
        <f>E26</f>
        <v xml:space="preserve"> </v>
      </c>
      <c r="K137" s="38"/>
      <c r="L137" s="55"/>
      <c r="S137" s="38"/>
      <c r="T137" s="38"/>
      <c r="U137" s="38"/>
      <c r="V137" s="38"/>
      <c r="W137" s="38"/>
      <c r="X137" s="38"/>
      <c r="Y137" s="38"/>
      <c r="Z137" s="38"/>
      <c r="AA137" s="38"/>
      <c r="AB137" s="38"/>
      <c r="AC137" s="38"/>
      <c r="AD137" s="38"/>
      <c r="AE137" s="38"/>
    </row>
    <row r="138" s="2" customFormat="1" ht="10.32" customHeight="1">
      <c r="A138" s="38"/>
      <c r="B138" s="39"/>
      <c r="C138" s="38"/>
      <c r="D138" s="38"/>
      <c r="E138" s="38"/>
      <c r="F138" s="38"/>
      <c r="G138" s="38"/>
      <c r="H138" s="38"/>
      <c r="I138" s="38"/>
      <c r="J138" s="38"/>
      <c r="K138" s="38"/>
      <c r="L138" s="55"/>
      <c r="S138" s="38"/>
      <c r="T138" s="38"/>
      <c r="U138" s="38"/>
      <c r="V138" s="38"/>
      <c r="W138" s="38"/>
      <c r="X138" s="38"/>
      <c r="Y138" s="38"/>
      <c r="Z138" s="38"/>
      <c r="AA138" s="38"/>
      <c r="AB138" s="38"/>
      <c r="AC138" s="38"/>
      <c r="AD138" s="38"/>
      <c r="AE138" s="38"/>
    </row>
    <row r="139" s="11" customFormat="1" ht="29.28" customHeight="1">
      <c r="A139" s="156"/>
      <c r="B139" s="157"/>
      <c r="C139" s="158" t="s">
        <v>143</v>
      </c>
      <c r="D139" s="159" t="s">
        <v>60</v>
      </c>
      <c r="E139" s="159" t="s">
        <v>56</v>
      </c>
      <c r="F139" s="159" t="s">
        <v>57</v>
      </c>
      <c r="G139" s="159" t="s">
        <v>144</v>
      </c>
      <c r="H139" s="159" t="s">
        <v>145</v>
      </c>
      <c r="I139" s="159" t="s">
        <v>146</v>
      </c>
      <c r="J139" s="159" t="s">
        <v>111</v>
      </c>
      <c r="K139" s="160" t="s">
        <v>147</v>
      </c>
      <c r="L139" s="161"/>
      <c r="M139" s="86" t="s">
        <v>1</v>
      </c>
      <c r="N139" s="87" t="s">
        <v>39</v>
      </c>
      <c r="O139" s="87" t="s">
        <v>148</v>
      </c>
      <c r="P139" s="87" t="s">
        <v>149</v>
      </c>
      <c r="Q139" s="87" t="s">
        <v>150</v>
      </c>
      <c r="R139" s="87" t="s">
        <v>151</v>
      </c>
      <c r="S139" s="87" t="s">
        <v>152</v>
      </c>
      <c r="T139" s="88" t="s">
        <v>153</v>
      </c>
      <c r="U139" s="156"/>
      <c r="V139" s="156"/>
      <c r="W139" s="156"/>
      <c r="X139" s="156"/>
      <c r="Y139" s="156"/>
      <c r="Z139" s="156"/>
      <c r="AA139" s="156"/>
      <c r="AB139" s="156"/>
      <c r="AC139" s="156"/>
      <c r="AD139" s="156"/>
      <c r="AE139" s="156"/>
    </row>
    <row r="140" s="2" customFormat="1" ht="22.8" customHeight="1">
      <c r="A140" s="38"/>
      <c r="B140" s="39"/>
      <c r="C140" s="93" t="s">
        <v>154</v>
      </c>
      <c r="D140" s="38"/>
      <c r="E140" s="38"/>
      <c r="F140" s="38"/>
      <c r="G140" s="38"/>
      <c r="H140" s="38"/>
      <c r="I140" s="38"/>
      <c r="J140" s="162">
        <f>BK140</f>
        <v>0</v>
      </c>
      <c r="K140" s="38"/>
      <c r="L140" s="39"/>
      <c r="M140" s="89"/>
      <c r="N140" s="73"/>
      <c r="O140" s="90"/>
      <c r="P140" s="163">
        <f>P141+P215</f>
        <v>0</v>
      </c>
      <c r="Q140" s="90"/>
      <c r="R140" s="163">
        <f>R141+R215</f>
        <v>9.8282699999999998</v>
      </c>
      <c r="S140" s="90"/>
      <c r="T140" s="164">
        <f>T141+T215</f>
        <v>1.3223100000000001</v>
      </c>
      <c r="U140" s="38"/>
      <c r="V140" s="38"/>
      <c r="W140" s="38"/>
      <c r="X140" s="38"/>
      <c r="Y140" s="38"/>
      <c r="Z140" s="38"/>
      <c r="AA140" s="38"/>
      <c r="AB140" s="38"/>
      <c r="AC140" s="38"/>
      <c r="AD140" s="38"/>
      <c r="AE140" s="38"/>
      <c r="AT140" s="19" t="s">
        <v>74</v>
      </c>
      <c r="AU140" s="19" t="s">
        <v>113</v>
      </c>
      <c r="BK140" s="165">
        <f>BK141+BK215</f>
        <v>0</v>
      </c>
    </row>
    <row r="141" s="12" customFormat="1" ht="25.92" customHeight="1">
      <c r="A141" s="12"/>
      <c r="B141" s="166"/>
      <c r="C141" s="12"/>
      <c r="D141" s="167" t="s">
        <v>74</v>
      </c>
      <c r="E141" s="168" t="s">
        <v>155</v>
      </c>
      <c r="F141" s="168" t="s">
        <v>156</v>
      </c>
      <c r="G141" s="12"/>
      <c r="H141" s="12"/>
      <c r="I141" s="169"/>
      <c r="J141" s="170">
        <f>BK141</f>
        <v>0</v>
      </c>
      <c r="K141" s="12"/>
      <c r="L141" s="166"/>
      <c r="M141" s="171"/>
      <c r="N141" s="172"/>
      <c r="O141" s="172"/>
      <c r="P141" s="173">
        <f>P142+P179+P184+P189+P192+P205</f>
        <v>0</v>
      </c>
      <c r="Q141" s="172"/>
      <c r="R141" s="173">
        <f>R142+R179+R184+R189+R192+R205</f>
        <v>9.0604800000000001</v>
      </c>
      <c r="S141" s="172"/>
      <c r="T141" s="174">
        <f>T142+T179+T184+T189+T192+T205</f>
        <v>1.3200000000000001</v>
      </c>
      <c r="U141" s="12"/>
      <c r="V141" s="12"/>
      <c r="W141" s="12"/>
      <c r="X141" s="12"/>
      <c r="Y141" s="12"/>
      <c r="Z141" s="12"/>
      <c r="AA141" s="12"/>
      <c r="AB141" s="12"/>
      <c r="AC141" s="12"/>
      <c r="AD141" s="12"/>
      <c r="AE141" s="12"/>
      <c r="AR141" s="167" t="s">
        <v>81</v>
      </c>
      <c r="AT141" s="175" t="s">
        <v>74</v>
      </c>
      <c r="AU141" s="175" t="s">
        <v>75</v>
      </c>
      <c r="AY141" s="167" t="s">
        <v>157</v>
      </c>
      <c r="BK141" s="176">
        <f>BK142+BK179+BK184+BK189+BK192+BK205</f>
        <v>0</v>
      </c>
    </row>
    <row r="142" s="12" customFormat="1" ht="22.8" customHeight="1">
      <c r="A142" s="12"/>
      <c r="B142" s="166"/>
      <c r="C142" s="12"/>
      <c r="D142" s="167" t="s">
        <v>74</v>
      </c>
      <c r="E142" s="177" t="s">
        <v>81</v>
      </c>
      <c r="F142" s="177" t="s">
        <v>158</v>
      </c>
      <c r="G142" s="12"/>
      <c r="H142" s="12"/>
      <c r="I142" s="169"/>
      <c r="J142" s="178">
        <f>BK142</f>
        <v>0</v>
      </c>
      <c r="K142" s="12"/>
      <c r="L142" s="166"/>
      <c r="M142" s="171"/>
      <c r="N142" s="172"/>
      <c r="O142" s="172"/>
      <c r="P142" s="173">
        <f>SUM(P143:P178)</f>
        <v>0</v>
      </c>
      <c r="Q142" s="172"/>
      <c r="R142" s="173">
        <f>SUM(R143:R178)</f>
        <v>9.0604800000000001</v>
      </c>
      <c r="S142" s="172"/>
      <c r="T142" s="174">
        <f>SUM(T143:T178)</f>
        <v>0</v>
      </c>
      <c r="U142" s="12"/>
      <c r="V142" s="12"/>
      <c r="W142" s="12"/>
      <c r="X142" s="12"/>
      <c r="Y142" s="12"/>
      <c r="Z142" s="12"/>
      <c r="AA142" s="12"/>
      <c r="AB142" s="12"/>
      <c r="AC142" s="12"/>
      <c r="AD142" s="12"/>
      <c r="AE142" s="12"/>
      <c r="AR142" s="167" t="s">
        <v>81</v>
      </c>
      <c r="AT142" s="175" t="s">
        <v>74</v>
      </c>
      <c r="AU142" s="175" t="s">
        <v>81</v>
      </c>
      <c r="AY142" s="167" t="s">
        <v>157</v>
      </c>
      <c r="BK142" s="176">
        <f>SUM(BK143:BK178)</f>
        <v>0</v>
      </c>
    </row>
    <row r="143" s="2" customFormat="1" ht="24.15" customHeight="1">
      <c r="A143" s="38"/>
      <c r="B143" s="179"/>
      <c r="C143" s="180" t="s">
        <v>81</v>
      </c>
      <c r="D143" s="180" t="s">
        <v>159</v>
      </c>
      <c r="E143" s="181" t="s">
        <v>1395</v>
      </c>
      <c r="F143" s="182" t="s">
        <v>1396</v>
      </c>
      <c r="G143" s="183" t="s">
        <v>175</v>
      </c>
      <c r="H143" s="184">
        <v>18</v>
      </c>
      <c r="I143" s="185"/>
      <c r="J143" s="186">
        <f>ROUND(I143*H143,2)</f>
        <v>0</v>
      </c>
      <c r="K143" s="182" t="s">
        <v>163</v>
      </c>
      <c r="L143" s="39"/>
      <c r="M143" s="187" t="s">
        <v>1</v>
      </c>
      <c r="N143" s="188" t="s">
        <v>40</v>
      </c>
      <c r="O143" s="77"/>
      <c r="P143" s="189">
        <f>O143*H143</f>
        <v>0</v>
      </c>
      <c r="Q143" s="189">
        <v>0</v>
      </c>
      <c r="R143" s="189">
        <f>Q143*H143</f>
        <v>0</v>
      </c>
      <c r="S143" s="189">
        <v>0</v>
      </c>
      <c r="T143" s="190">
        <f>S143*H143</f>
        <v>0</v>
      </c>
      <c r="U143" s="38"/>
      <c r="V143" s="38"/>
      <c r="W143" s="38"/>
      <c r="X143" s="38"/>
      <c r="Y143" s="38"/>
      <c r="Z143" s="38"/>
      <c r="AA143" s="38"/>
      <c r="AB143" s="38"/>
      <c r="AC143" s="38"/>
      <c r="AD143" s="38"/>
      <c r="AE143" s="38"/>
      <c r="AR143" s="191" t="s">
        <v>164</v>
      </c>
      <c r="AT143" s="191" t="s">
        <v>159</v>
      </c>
      <c r="AU143" s="191" t="s">
        <v>83</v>
      </c>
      <c r="AY143" s="19" t="s">
        <v>157</v>
      </c>
      <c r="BE143" s="192">
        <f>IF(N143="základní",J143,0)</f>
        <v>0</v>
      </c>
      <c r="BF143" s="192">
        <f>IF(N143="snížená",J143,0)</f>
        <v>0</v>
      </c>
      <c r="BG143" s="192">
        <f>IF(N143="zákl. přenesená",J143,0)</f>
        <v>0</v>
      </c>
      <c r="BH143" s="192">
        <f>IF(N143="sníž. přenesená",J143,0)</f>
        <v>0</v>
      </c>
      <c r="BI143" s="192">
        <f>IF(N143="nulová",J143,0)</f>
        <v>0</v>
      </c>
      <c r="BJ143" s="19" t="s">
        <v>81</v>
      </c>
      <c r="BK143" s="192">
        <f>ROUND(I143*H143,2)</f>
        <v>0</v>
      </c>
      <c r="BL143" s="19" t="s">
        <v>164</v>
      </c>
      <c r="BM143" s="191" t="s">
        <v>1397</v>
      </c>
    </row>
    <row r="144" s="2" customFormat="1">
      <c r="A144" s="38"/>
      <c r="B144" s="39"/>
      <c r="C144" s="38"/>
      <c r="D144" s="193" t="s">
        <v>166</v>
      </c>
      <c r="E144" s="38"/>
      <c r="F144" s="194" t="s">
        <v>1398</v>
      </c>
      <c r="G144" s="38"/>
      <c r="H144" s="38"/>
      <c r="I144" s="195"/>
      <c r="J144" s="38"/>
      <c r="K144" s="38"/>
      <c r="L144" s="39"/>
      <c r="M144" s="196"/>
      <c r="N144" s="197"/>
      <c r="O144" s="77"/>
      <c r="P144" s="77"/>
      <c r="Q144" s="77"/>
      <c r="R144" s="77"/>
      <c r="S144" s="77"/>
      <c r="T144" s="78"/>
      <c r="U144" s="38"/>
      <c r="V144" s="38"/>
      <c r="W144" s="38"/>
      <c r="X144" s="38"/>
      <c r="Y144" s="38"/>
      <c r="Z144" s="38"/>
      <c r="AA144" s="38"/>
      <c r="AB144" s="38"/>
      <c r="AC144" s="38"/>
      <c r="AD144" s="38"/>
      <c r="AE144" s="38"/>
      <c r="AT144" s="19" t="s">
        <v>166</v>
      </c>
      <c r="AU144" s="19" t="s">
        <v>83</v>
      </c>
    </row>
    <row r="145" s="2" customFormat="1">
      <c r="A145" s="38"/>
      <c r="B145" s="39"/>
      <c r="C145" s="38"/>
      <c r="D145" s="193" t="s">
        <v>168</v>
      </c>
      <c r="E145" s="38"/>
      <c r="F145" s="198" t="s">
        <v>1399</v>
      </c>
      <c r="G145" s="38"/>
      <c r="H145" s="38"/>
      <c r="I145" s="195"/>
      <c r="J145" s="38"/>
      <c r="K145" s="38"/>
      <c r="L145" s="39"/>
      <c r="M145" s="196"/>
      <c r="N145" s="197"/>
      <c r="O145" s="77"/>
      <c r="P145" s="77"/>
      <c r="Q145" s="77"/>
      <c r="R145" s="77"/>
      <c r="S145" s="77"/>
      <c r="T145" s="78"/>
      <c r="U145" s="38"/>
      <c r="V145" s="38"/>
      <c r="W145" s="38"/>
      <c r="X145" s="38"/>
      <c r="Y145" s="38"/>
      <c r="Z145" s="38"/>
      <c r="AA145" s="38"/>
      <c r="AB145" s="38"/>
      <c r="AC145" s="38"/>
      <c r="AD145" s="38"/>
      <c r="AE145" s="38"/>
      <c r="AT145" s="19" t="s">
        <v>168</v>
      </c>
      <c r="AU145" s="19" t="s">
        <v>83</v>
      </c>
    </row>
    <row r="146" s="14" customFormat="1">
      <c r="A146" s="14"/>
      <c r="B146" s="206"/>
      <c r="C146" s="14"/>
      <c r="D146" s="193" t="s">
        <v>170</v>
      </c>
      <c r="E146" s="207" t="s">
        <v>1</v>
      </c>
      <c r="F146" s="208" t="s">
        <v>1400</v>
      </c>
      <c r="G146" s="14"/>
      <c r="H146" s="209">
        <v>18</v>
      </c>
      <c r="I146" s="210"/>
      <c r="J146" s="14"/>
      <c r="K146" s="14"/>
      <c r="L146" s="206"/>
      <c r="M146" s="211"/>
      <c r="N146" s="212"/>
      <c r="O146" s="212"/>
      <c r="P146" s="212"/>
      <c r="Q146" s="212"/>
      <c r="R146" s="212"/>
      <c r="S146" s="212"/>
      <c r="T146" s="213"/>
      <c r="U146" s="14"/>
      <c r="V146" s="14"/>
      <c r="W146" s="14"/>
      <c r="X146" s="14"/>
      <c r="Y146" s="14"/>
      <c r="Z146" s="14"/>
      <c r="AA146" s="14"/>
      <c r="AB146" s="14"/>
      <c r="AC146" s="14"/>
      <c r="AD146" s="14"/>
      <c r="AE146" s="14"/>
      <c r="AT146" s="207" t="s">
        <v>170</v>
      </c>
      <c r="AU146" s="207" t="s">
        <v>83</v>
      </c>
      <c r="AV146" s="14" t="s">
        <v>83</v>
      </c>
      <c r="AW146" s="14" t="s">
        <v>32</v>
      </c>
      <c r="AX146" s="14" t="s">
        <v>81</v>
      </c>
      <c r="AY146" s="207" t="s">
        <v>157</v>
      </c>
    </row>
    <row r="147" s="2" customFormat="1" ht="14.4" customHeight="1">
      <c r="A147" s="38"/>
      <c r="B147" s="179"/>
      <c r="C147" s="180" t="s">
        <v>83</v>
      </c>
      <c r="D147" s="180" t="s">
        <v>159</v>
      </c>
      <c r="E147" s="181" t="s">
        <v>1401</v>
      </c>
      <c r="F147" s="182" t="s">
        <v>1402</v>
      </c>
      <c r="G147" s="183" t="s">
        <v>162</v>
      </c>
      <c r="H147" s="184">
        <v>72</v>
      </c>
      <c r="I147" s="185"/>
      <c r="J147" s="186">
        <f>ROUND(I147*H147,2)</f>
        <v>0</v>
      </c>
      <c r="K147" s="182" t="s">
        <v>163</v>
      </c>
      <c r="L147" s="39"/>
      <c r="M147" s="187" t="s">
        <v>1</v>
      </c>
      <c r="N147" s="188" t="s">
        <v>40</v>
      </c>
      <c r="O147" s="77"/>
      <c r="P147" s="189">
        <f>O147*H147</f>
        <v>0</v>
      </c>
      <c r="Q147" s="189">
        <v>0.00084000000000000003</v>
      </c>
      <c r="R147" s="189">
        <f>Q147*H147</f>
        <v>0.060480000000000006</v>
      </c>
      <c r="S147" s="189">
        <v>0</v>
      </c>
      <c r="T147" s="190">
        <f>S147*H147</f>
        <v>0</v>
      </c>
      <c r="U147" s="38"/>
      <c r="V147" s="38"/>
      <c r="W147" s="38"/>
      <c r="X147" s="38"/>
      <c r="Y147" s="38"/>
      <c r="Z147" s="38"/>
      <c r="AA147" s="38"/>
      <c r="AB147" s="38"/>
      <c r="AC147" s="38"/>
      <c r="AD147" s="38"/>
      <c r="AE147" s="38"/>
      <c r="AR147" s="191" t="s">
        <v>164</v>
      </c>
      <c r="AT147" s="191" t="s">
        <v>159</v>
      </c>
      <c r="AU147" s="191" t="s">
        <v>83</v>
      </c>
      <c r="AY147" s="19" t="s">
        <v>157</v>
      </c>
      <c r="BE147" s="192">
        <f>IF(N147="základní",J147,0)</f>
        <v>0</v>
      </c>
      <c r="BF147" s="192">
        <f>IF(N147="snížená",J147,0)</f>
        <v>0</v>
      </c>
      <c r="BG147" s="192">
        <f>IF(N147="zákl. přenesená",J147,0)</f>
        <v>0</v>
      </c>
      <c r="BH147" s="192">
        <f>IF(N147="sníž. přenesená",J147,0)</f>
        <v>0</v>
      </c>
      <c r="BI147" s="192">
        <f>IF(N147="nulová",J147,0)</f>
        <v>0</v>
      </c>
      <c r="BJ147" s="19" t="s">
        <v>81</v>
      </c>
      <c r="BK147" s="192">
        <f>ROUND(I147*H147,2)</f>
        <v>0</v>
      </c>
      <c r="BL147" s="19" t="s">
        <v>164</v>
      </c>
      <c r="BM147" s="191" t="s">
        <v>1403</v>
      </c>
    </row>
    <row r="148" s="2" customFormat="1">
      <c r="A148" s="38"/>
      <c r="B148" s="39"/>
      <c r="C148" s="38"/>
      <c r="D148" s="193" t="s">
        <v>166</v>
      </c>
      <c r="E148" s="38"/>
      <c r="F148" s="194" t="s">
        <v>1404</v>
      </c>
      <c r="G148" s="38"/>
      <c r="H148" s="38"/>
      <c r="I148" s="195"/>
      <c r="J148" s="38"/>
      <c r="K148" s="38"/>
      <c r="L148" s="39"/>
      <c r="M148" s="196"/>
      <c r="N148" s="197"/>
      <c r="O148" s="77"/>
      <c r="P148" s="77"/>
      <c r="Q148" s="77"/>
      <c r="R148" s="77"/>
      <c r="S148" s="77"/>
      <c r="T148" s="78"/>
      <c r="U148" s="38"/>
      <c r="V148" s="38"/>
      <c r="W148" s="38"/>
      <c r="X148" s="38"/>
      <c r="Y148" s="38"/>
      <c r="Z148" s="38"/>
      <c r="AA148" s="38"/>
      <c r="AB148" s="38"/>
      <c r="AC148" s="38"/>
      <c r="AD148" s="38"/>
      <c r="AE148" s="38"/>
      <c r="AT148" s="19" t="s">
        <v>166</v>
      </c>
      <c r="AU148" s="19" t="s">
        <v>83</v>
      </c>
    </row>
    <row r="149" s="2" customFormat="1">
      <c r="A149" s="38"/>
      <c r="B149" s="39"/>
      <c r="C149" s="38"/>
      <c r="D149" s="193" t="s">
        <v>168</v>
      </c>
      <c r="E149" s="38"/>
      <c r="F149" s="198" t="s">
        <v>1399</v>
      </c>
      <c r="G149" s="38"/>
      <c r="H149" s="38"/>
      <c r="I149" s="195"/>
      <c r="J149" s="38"/>
      <c r="K149" s="38"/>
      <c r="L149" s="39"/>
      <c r="M149" s="196"/>
      <c r="N149" s="197"/>
      <c r="O149" s="77"/>
      <c r="P149" s="77"/>
      <c r="Q149" s="77"/>
      <c r="R149" s="77"/>
      <c r="S149" s="77"/>
      <c r="T149" s="78"/>
      <c r="U149" s="38"/>
      <c r="V149" s="38"/>
      <c r="W149" s="38"/>
      <c r="X149" s="38"/>
      <c r="Y149" s="38"/>
      <c r="Z149" s="38"/>
      <c r="AA149" s="38"/>
      <c r="AB149" s="38"/>
      <c r="AC149" s="38"/>
      <c r="AD149" s="38"/>
      <c r="AE149" s="38"/>
      <c r="AT149" s="19" t="s">
        <v>168</v>
      </c>
      <c r="AU149" s="19" t="s">
        <v>83</v>
      </c>
    </row>
    <row r="150" s="14" customFormat="1">
      <c r="A150" s="14"/>
      <c r="B150" s="206"/>
      <c r="C150" s="14"/>
      <c r="D150" s="193" t="s">
        <v>170</v>
      </c>
      <c r="E150" s="207" t="s">
        <v>1</v>
      </c>
      <c r="F150" s="208" t="s">
        <v>1405</v>
      </c>
      <c r="G150" s="14"/>
      <c r="H150" s="209">
        <v>72</v>
      </c>
      <c r="I150" s="210"/>
      <c r="J150" s="14"/>
      <c r="K150" s="14"/>
      <c r="L150" s="206"/>
      <c r="M150" s="211"/>
      <c r="N150" s="212"/>
      <c r="O150" s="212"/>
      <c r="P150" s="212"/>
      <c r="Q150" s="212"/>
      <c r="R150" s="212"/>
      <c r="S150" s="212"/>
      <c r="T150" s="213"/>
      <c r="U150" s="14"/>
      <c r="V150" s="14"/>
      <c r="W150" s="14"/>
      <c r="X150" s="14"/>
      <c r="Y150" s="14"/>
      <c r="Z150" s="14"/>
      <c r="AA150" s="14"/>
      <c r="AB150" s="14"/>
      <c r="AC150" s="14"/>
      <c r="AD150" s="14"/>
      <c r="AE150" s="14"/>
      <c r="AT150" s="207" t="s">
        <v>170</v>
      </c>
      <c r="AU150" s="207" t="s">
        <v>83</v>
      </c>
      <c r="AV150" s="14" t="s">
        <v>83</v>
      </c>
      <c r="AW150" s="14" t="s">
        <v>32</v>
      </c>
      <c r="AX150" s="14" t="s">
        <v>81</v>
      </c>
      <c r="AY150" s="207" t="s">
        <v>157</v>
      </c>
    </row>
    <row r="151" s="2" customFormat="1" ht="24.15" customHeight="1">
      <c r="A151" s="38"/>
      <c r="B151" s="179"/>
      <c r="C151" s="180" t="s">
        <v>179</v>
      </c>
      <c r="D151" s="180" t="s">
        <v>159</v>
      </c>
      <c r="E151" s="181" t="s">
        <v>1406</v>
      </c>
      <c r="F151" s="182" t="s">
        <v>1407</v>
      </c>
      <c r="G151" s="183" t="s">
        <v>162</v>
      </c>
      <c r="H151" s="184">
        <v>72</v>
      </c>
      <c r="I151" s="185"/>
      <c r="J151" s="186">
        <f>ROUND(I151*H151,2)</f>
        <v>0</v>
      </c>
      <c r="K151" s="182" t="s">
        <v>163</v>
      </c>
      <c r="L151" s="39"/>
      <c r="M151" s="187" t="s">
        <v>1</v>
      </c>
      <c r="N151" s="188" t="s">
        <v>40</v>
      </c>
      <c r="O151" s="77"/>
      <c r="P151" s="189">
        <f>O151*H151</f>
        <v>0</v>
      </c>
      <c r="Q151" s="189">
        <v>0</v>
      </c>
      <c r="R151" s="189">
        <f>Q151*H151</f>
        <v>0</v>
      </c>
      <c r="S151" s="189">
        <v>0</v>
      </c>
      <c r="T151" s="190">
        <f>S151*H151</f>
        <v>0</v>
      </c>
      <c r="U151" s="38"/>
      <c r="V151" s="38"/>
      <c r="W151" s="38"/>
      <c r="X151" s="38"/>
      <c r="Y151" s="38"/>
      <c r="Z151" s="38"/>
      <c r="AA151" s="38"/>
      <c r="AB151" s="38"/>
      <c r="AC151" s="38"/>
      <c r="AD151" s="38"/>
      <c r="AE151" s="38"/>
      <c r="AR151" s="191" t="s">
        <v>164</v>
      </c>
      <c r="AT151" s="191" t="s">
        <v>159</v>
      </c>
      <c r="AU151" s="191" t="s">
        <v>83</v>
      </c>
      <c r="AY151" s="19" t="s">
        <v>157</v>
      </c>
      <c r="BE151" s="192">
        <f>IF(N151="základní",J151,0)</f>
        <v>0</v>
      </c>
      <c r="BF151" s="192">
        <f>IF(N151="snížená",J151,0)</f>
        <v>0</v>
      </c>
      <c r="BG151" s="192">
        <f>IF(N151="zákl. přenesená",J151,0)</f>
        <v>0</v>
      </c>
      <c r="BH151" s="192">
        <f>IF(N151="sníž. přenesená",J151,0)</f>
        <v>0</v>
      </c>
      <c r="BI151" s="192">
        <f>IF(N151="nulová",J151,0)</f>
        <v>0</v>
      </c>
      <c r="BJ151" s="19" t="s">
        <v>81</v>
      </c>
      <c r="BK151" s="192">
        <f>ROUND(I151*H151,2)</f>
        <v>0</v>
      </c>
      <c r="BL151" s="19" t="s">
        <v>164</v>
      </c>
      <c r="BM151" s="191" t="s">
        <v>1408</v>
      </c>
    </row>
    <row r="152" s="2" customFormat="1">
      <c r="A152" s="38"/>
      <c r="B152" s="39"/>
      <c r="C152" s="38"/>
      <c r="D152" s="193" t="s">
        <v>166</v>
      </c>
      <c r="E152" s="38"/>
      <c r="F152" s="194" t="s">
        <v>1409</v>
      </c>
      <c r="G152" s="38"/>
      <c r="H152" s="38"/>
      <c r="I152" s="195"/>
      <c r="J152" s="38"/>
      <c r="K152" s="38"/>
      <c r="L152" s="39"/>
      <c r="M152" s="196"/>
      <c r="N152" s="197"/>
      <c r="O152" s="77"/>
      <c r="P152" s="77"/>
      <c r="Q152" s="77"/>
      <c r="R152" s="77"/>
      <c r="S152" s="77"/>
      <c r="T152" s="78"/>
      <c r="U152" s="38"/>
      <c r="V152" s="38"/>
      <c r="W152" s="38"/>
      <c r="X152" s="38"/>
      <c r="Y152" s="38"/>
      <c r="Z152" s="38"/>
      <c r="AA152" s="38"/>
      <c r="AB152" s="38"/>
      <c r="AC152" s="38"/>
      <c r="AD152" s="38"/>
      <c r="AE152" s="38"/>
      <c r="AT152" s="19" t="s">
        <v>166</v>
      </c>
      <c r="AU152" s="19" t="s">
        <v>83</v>
      </c>
    </row>
    <row r="153" s="2" customFormat="1" ht="24.15" customHeight="1">
      <c r="A153" s="38"/>
      <c r="B153" s="179"/>
      <c r="C153" s="180" t="s">
        <v>164</v>
      </c>
      <c r="D153" s="180" t="s">
        <v>159</v>
      </c>
      <c r="E153" s="181" t="s">
        <v>1410</v>
      </c>
      <c r="F153" s="182" t="s">
        <v>1411</v>
      </c>
      <c r="G153" s="183" t="s">
        <v>175</v>
      </c>
      <c r="H153" s="184">
        <v>6</v>
      </c>
      <c r="I153" s="185"/>
      <c r="J153" s="186">
        <f>ROUND(I153*H153,2)</f>
        <v>0</v>
      </c>
      <c r="K153" s="182" t="s">
        <v>163</v>
      </c>
      <c r="L153" s="39"/>
      <c r="M153" s="187" t="s">
        <v>1</v>
      </c>
      <c r="N153" s="188" t="s">
        <v>40</v>
      </c>
      <c r="O153" s="77"/>
      <c r="P153" s="189">
        <f>O153*H153</f>
        <v>0</v>
      </c>
      <c r="Q153" s="189">
        <v>0</v>
      </c>
      <c r="R153" s="189">
        <f>Q153*H153</f>
        <v>0</v>
      </c>
      <c r="S153" s="189">
        <v>0</v>
      </c>
      <c r="T153" s="190">
        <f>S153*H153</f>
        <v>0</v>
      </c>
      <c r="U153" s="38"/>
      <c r="V153" s="38"/>
      <c r="W153" s="38"/>
      <c r="X153" s="38"/>
      <c r="Y153" s="38"/>
      <c r="Z153" s="38"/>
      <c r="AA153" s="38"/>
      <c r="AB153" s="38"/>
      <c r="AC153" s="38"/>
      <c r="AD153" s="38"/>
      <c r="AE153" s="38"/>
      <c r="AR153" s="191" t="s">
        <v>164</v>
      </c>
      <c r="AT153" s="191" t="s">
        <v>159</v>
      </c>
      <c r="AU153" s="191" t="s">
        <v>83</v>
      </c>
      <c r="AY153" s="19" t="s">
        <v>157</v>
      </c>
      <c r="BE153" s="192">
        <f>IF(N153="základní",J153,0)</f>
        <v>0</v>
      </c>
      <c r="BF153" s="192">
        <f>IF(N153="snížená",J153,0)</f>
        <v>0</v>
      </c>
      <c r="BG153" s="192">
        <f>IF(N153="zákl. přenesená",J153,0)</f>
        <v>0</v>
      </c>
      <c r="BH153" s="192">
        <f>IF(N153="sníž. přenesená",J153,0)</f>
        <v>0</v>
      </c>
      <c r="BI153" s="192">
        <f>IF(N153="nulová",J153,0)</f>
        <v>0</v>
      </c>
      <c r="BJ153" s="19" t="s">
        <v>81</v>
      </c>
      <c r="BK153" s="192">
        <f>ROUND(I153*H153,2)</f>
        <v>0</v>
      </c>
      <c r="BL153" s="19" t="s">
        <v>164</v>
      </c>
      <c r="BM153" s="191" t="s">
        <v>1412</v>
      </c>
    </row>
    <row r="154" s="2" customFormat="1">
      <c r="A154" s="38"/>
      <c r="B154" s="39"/>
      <c r="C154" s="38"/>
      <c r="D154" s="193" t="s">
        <v>166</v>
      </c>
      <c r="E154" s="38"/>
      <c r="F154" s="194" t="s">
        <v>1413</v>
      </c>
      <c r="G154" s="38"/>
      <c r="H154" s="38"/>
      <c r="I154" s="195"/>
      <c r="J154" s="38"/>
      <c r="K154" s="38"/>
      <c r="L154" s="39"/>
      <c r="M154" s="196"/>
      <c r="N154" s="197"/>
      <c r="O154" s="77"/>
      <c r="P154" s="77"/>
      <c r="Q154" s="77"/>
      <c r="R154" s="77"/>
      <c r="S154" s="77"/>
      <c r="T154" s="78"/>
      <c r="U154" s="38"/>
      <c r="V154" s="38"/>
      <c r="W154" s="38"/>
      <c r="X154" s="38"/>
      <c r="Y154" s="38"/>
      <c r="Z154" s="38"/>
      <c r="AA154" s="38"/>
      <c r="AB154" s="38"/>
      <c r="AC154" s="38"/>
      <c r="AD154" s="38"/>
      <c r="AE154" s="38"/>
      <c r="AT154" s="19" t="s">
        <v>166</v>
      </c>
      <c r="AU154" s="19" t="s">
        <v>83</v>
      </c>
    </row>
    <row r="155" s="13" customFormat="1">
      <c r="A155" s="13"/>
      <c r="B155" s="199"/>
      <c r="C155" s="13"/>
      <c r="D155" s="193" t="s">
        <v>170</v>
      </c>
      <c r="E155" s="200" t="s">
        <v>1</v>
      </c>
      <c r="F155" s="201" t="s">
        <v>1414</v>
      </c>
      <c r="G155" s="13"/>
      <c r="H155" s="200" t="s">
        <v>1</v>
      </c>
      <c r="I155" s="202"/>
      <c r="J155" s="13"/>
      <c r="K155" s="13"/>
      <c r="L155" s="199"/>
      <c r="M155" s="203"/>
      <c r="N155" s="204"/>
      <c r="O155" s="204"/>
      <c r="P155" s="204"/>
      <c r="Q155" s="204"/>
      <c r="R155" s="204"/>
      <c r="S155" s="204"/>
      <c r="T155" s="205"/>
      <c r="U155" s="13"/>
      <c r="V155" s="13"/>
      <c r="W155" s="13"/>
      <c r="X155" s="13"/>
      <c r="Y155" s="13"/>
      <c r="Z155" s="13"/>
      <c r="AA155" s="13"/>
      <c r="AB155" s="13"/>
      <c r="AC155" s="13"/>
      <c r="AD155" s="13"/>
      <c r="AE155" s="13"/>
      <c r="AT155" s="200" t="s">
        <v>170</v>
      </c>
      <c r="AU155" s="200" t="s">
        <v>83</v>
      </c>
      <c r="AV155" s="13" t="s">
        <v>81</v>
      </c>
      <c r="AW155" s="13" t="s">
        <v>32</v>
      </c>
      <c r="AX155" s="13" t="s">
        <v>75</v>
      </c>
      <c r="AY155" s="200" t="s">
        <v>157</v>
      </c>
    </row>
    <row r="156" s="14" customFormat="1">
      <c r="A156" s="14"/>
      <c r="B156" s="206"/>
      <c r="C156" s="14"/>
      <c r="D156" s="193" t="s">
        <v>170</v>
      </c>
      <c r="E156" s="207" t="s">
        <v>1</v>
      </c>
      <c r="F156" s="208" t="s">
        <v>298</v>
      </c>
      <c r="G156" s="14"/>
      <c r="H156" s="209">
        <v>18</v>
      </c>
      <c r="I156" s="210"/>
      <c r="J156" s="14"/>
      <c r="K156" s="14"/>
      <c r="L156" s="206"/>
      <c r="M156" s="211"/>
      <c r="N156" s="212"/>
      <c r="O156" s="212"/>
      <c r="P156" s="212"/>
      <c r="Q156" s="212"/>
      <c r="R156" s="212"/>
      <c r="S156" s="212"/>
      <c r="T156" s="213"/>
      <c r="U156" s="14"/>
      <c r="V156" s="14"/>
      <c r="W156" s="14"/>
      <c r="X156" s="14"/>
      <c r="Y156" s="14"/>
      <c r="Z156" s="14"/>
      <c r="AA156" s="14"/>
      <c r="AB156" s="14"/>
      <c r="AC156" s="14"/>
      <c r="AD156" s="14"/>
      <c r="AE156" s="14"/>
      <c r="AT156" s="207" t="s">
        <v>170</v>
      </c>
      <c r="AU156" s="207" t="s">
        <v>83</v>
      </c>
      <c r="AV156" s="14" t="s">
        <v>83</v>
      </c>
      <c r="AW156" s="14" t="s">
        <v>32</v>
      </c>
      <c r="AX156" s="14" t="s">
        <v>75</v>
      </c>
      <c r="AY156" s="207" t="s">
        <v>157</v>
      </c>
    </row>
    <row r="157" s="13" customFormat="1">
      <c r="A157" s="13"/>
      <c r="B157" s="199"/>
      <c r="C157" s="13"/>
      <c r="D157" s="193" t="s">
        <v>170</v>
      </c>
      <c r="E157" s="200" t="s">
        <v>1</v>
      </c>
      <c r="F157" s="201" t="s">
        <v>1415</v>
      </c>
      <c r="G157" s="13"/>
      <c r="H157" s="200" t="s">
        <v>1</v>
      </c>
      <c r="I157" s="202"/>
      <c r="J157" s="13"/>
      <c r="K157" s="13"/>
      <c r="L157" s="199"/>
      <c r="M157" s="203"/>
      <c r="N157" s="204"/>
      <c r="O157" s="204"/>
      <c r="P157" s="204"/>
      <c r="Q157" s="204"/>
      <c r="R157" s="204"/>
      <c r="S157" s="204"/>
      <c r="T157" s="205"/>
      <c r="U157" s="13"/>
      <c r="V157" s="13"/>
      <c r="W157" s="13"/>
      <c r="X157" s="13"/>
      <c r="Y157" s="13"/>
      <c r="Z157" s="13"/>
      <c r="AA157" s="13"/>
      <c r="AB157" s="13"/>
      <c r="AC157" s="13"/>
      <c r="AD157" s="13"/>
      <c r="AE157" s="13"/>
      <c r="AT157" s="200" t="s">
        <v>170</v>
      </c>
      <c r="AU157" s="200" t="s">
        <v>83</v>
      </c>
      <c r="AV157" s="13" t="s">
        <v>81</v>
      </c>
      <c r="AW157" s="13" t="s">
        <v>32</v>
      </c>
      <c r="AX157" s="13" t="s">
        <v>75</v>
      </c>
      <c r="AY157" s="200" t="s">
        <v>157</v>
      </c>
    </row>
    <row r="158" s="14" customFormat="1">
      <c r="A158" s="14"/>
      <c r="B158" s="206"/>
      <c r="C158" s="14"/>
      <c r="D158" s="193" t="s">
        <v>170</v>
      </c>
      <c r="E158" s="207" t="s">
        <v>1</v>
      </c>
      <c r="F158" s="208" t="s">
        <v>1416</v>
      </c>
      <c r="G158" s="14"/>
      <c r="H158" s="209">
        <v>-12</v>
      </c>
      <c r="I158" s="210"/>
      <c r="J158" s="14"/>
      <c r="K158" s="14"/>
      <c r="L158" s="206"/>
      <c r="M158" s="211"/>
      <c r="N158" s="212"/>
      <c r="O158" s="212"/>
      <c r="P158" s="212"/>
      <c r="Q158" s="212"/>
      <c r="R158" s="212"/>
      <c r="S158" s="212"/>
      <c r="T158" s="213"/>
      <c r="U158" s="14"/>
      <c r="V158" s="14"/>
      <c r="W158" s="14"/>
      <c r="X158" s="14"/>
      <c r="Y158" s="14"/>
      <c r="Z158" s="14"/>
      <c r="AA158" s="14"/>
      <c r="AB158" s="14"/>
      <c r="AC158" s="14"/>
      <c r="AD158" s="14"/>
      <c r="AE158" s="14"/>
      <c r="AT158" s="207" t="s">
        <v>170</v>
      </c>
      <c r="AU158" s="207" t="s">
        <v>83</v>
      </c>
      <c r="AV158" s="14" t="s">
        <v>83</v>
      </c>
      <c r="AW158" s="14" t="s">
        <v>32</v>
      </c>
      <c r="AX158" s="14" t="s">
        <v>75</v>
      </c>
      <c r="AY158" s="207" t="s">
        <v>157</v>
      </c>
    </row>
    <row r="159" s="15" customFormat="1">
      <c r="A159" s="15"/>
      <c r="B159" s="224"/>
      <c r="C159" s="15"/>
      <c r="D159" s="193" t="s">
        <v>170</v>
      </c>
      <c r="E159" s="225" t="s">
        <v>1</v>
      </c>
      <c r="F159" s="226" t="s">
        <v>227</v>
      </c>
      <c r="G159" s="15"/>
      <c r="H159" s="227">
        <v>6</v>
      </c>
      <c r="I159" s="228"/>
      <c r="J159" s="15"/>
      <c r="K159" s="15"/>
      <c r="L159" s="224"/>
      <c r="M159" s="229"/>
      <c r="N159" s="230"/>
      <c r="O159" s="230"/>
      <c r="P159" s="230"/>
      <c r="Q159" s="230"/>
      <c r="R159" s="230"/>
      <c r="S159" s="230"/>
      <c r="T159" s="231"/>
      <c r="U159" s="15"/>
      <c r="V159" s="15"/>
      <c r="W159" s="15"/>
      <c r="X159" s="15"/>
      <c r="Y159" s="15"/>
      <c r="Z159" s="15"/>
      <c r="AA159" s="15"/>
      <c r="AB159" s="15"/>
      <c r="AC159" s="15"/>
      <c r="AD159" s="15"/>
      <c r="AE159" s="15"/>
      <c r="AT159" s="225" t="s">
        <v>170</v>
      </c>
      <c r="AU159" s="225" t="s">
        <v>83</v>
      </c>
      <c r="AV159" s="15" t="s">
        <v>164</v>
      </c>
      <c r="AW159" s="15" t="s">
        <v>32</v>
      </c>
      <c r="AX159" s="15" t="s">
        <v>81</v>
      </c>
      <c r="AY159" s="225" t="s">
        <v>157</v>
      </c>
    </row>
    <row r="160" s="2" customFormat="1" ht="24.15" customHeight="1">
      <c r="A160" s="38"/>
      <c r="B160" s="179"/>
      <c r="C160" s="180" t="s">
        <v>187</v>
      </c>
      <c r="D160" s="180" t="s">
        <v>159</v>
      </c>
      <c r="E160" s="181" t="s">
        <v>1417</v>
      </c>
      <c r="F160" s="182" t="s">
        <v>1418</v>
      </c>
      <c r="G160" s="183" t="s">
        <v>197</v>
      </c>
      <c r="H160" s="184">
        <v>10.800000000000001</v>
      </c>
      <c r="I160" s="185"/>
      <c r="J160" s="186">
        <f>ROUND(I160*H160,2)</f>
        <v>0</v>
      </c>
      <c r="K160" s="182" t="s">
        <v>163</v>
      </c>
      <c r="L160" s="39"/>
      <c r="M160" s="187" t="s">
        <v>1</v>
      </c>
      <c r="N160" s="188" t="s">
        <v>40</v>
      </c>
      <c r="O160" s="77"/>
      <c r="P160" s="189">
        <f>O160*H160</f>
        <v>0</v>
      </c>
      <c r="Q160" s="189">
        <v>0</v>
      </c>
      <c r="R160" s="189">
        <f>Q160*H160</f>
        <v>0</v>
      </c>
      <c r="S160" s="189">
        <v>0</v>
      </c>
      <c r="T160" s="190">
        <f>S160*H160</f>
        <v>0</v>
      </c>
      <c r="U160" s="38"/>
      <c r="V160" s="38"/>
      <c r="W160" s="38"/>
      <c r="X160" s="38"/>
      <c r="Y160" s="38"/>
      <c r="Z160" s="38"/>
      <c r="AA160" s="38"/>
      <c r="AB160" s="38"/>
      <c r="AC160" s="38"/>
      <c r="AD160" s="38"/>
      <c r="AE160" s="38"/>
      <c r="AR160" s="191" t="s">
        <v>164</v>
      </c>
      <c r="AT160" s="191" t="s">
        <v>159</v>
      </c>
      <c r="AU160" s="191" t="s">
        <v>83</v>
      </c>
      <c r="AY160" s="19" t="s">
        <v>157</v>
      </c>
      <c r="BE160" s="192">
        <f>IF(N160="základní",J160,0)</f>
        <v>0</v>
      </c>
      <c r="BF160" s="192">
        <f>IF(N160="snížená",J160,0)</f>
        <v>0</v>
      </c>
      <c r="BG160" s="192">
        <f>IF(N160="zákl. přenesená",J160,0)</f>
        <v>0</v>
      </c>
      <c r="BH160" s="192">
        <f>IF(N160="sníž. přenesená",J160,0)</f>
        <v>0</v>
      </c>
      <c r="BI160" s="192">
        <f>IF(N160="nulová",J160,0)</f>
        <v>0</v>
      </c>
      <c r="BJ160" s="19" t="s">
        <v>81</v>
      </c>
      <c r="BK160" s="192">
        <f>ROUND(I160*H160,2)</f>
        <v>0</v>
      </c>
      <c r="BL160" s="19" t="s">
        <v>164</v>
      </c>
      <c r="BM160" s="191" t="s">
        <v>1419</v>
      </c>
    </row>
    <row r="161" s="2" customFormat="1">
      <c r="A161" s="38"/>
      <c r="B161" s="39"/>
      <c r="C161" s="38"/>
      <c r="D161" s="193" t="s">
        <v>166</v>
      </c>
      <c r="E161" s="38"/>
      <c r="F161" s="194" t="s">
        <v>1420</v>
      </c>
      <c r="G161" s="38"/>
      <c r="H161" s="38"/>
      <c r="I161" s="195"/>
      <c r="J161" s="38"/>
      <c r="K161" s="38"/>
      <c r="L161" s="39"/>
      <c r="M161" s="196"/>
      <c r="N161" s="197"/>
      <c r="O161" s="77"/>
      <c r="P161" s="77"/>
      <c r="Q161" s="77"/>
      <c r="R161" s="77"/>
      <c r="S161" s="77"/>
      <c r="T161" s="78"/>
      <c r="U161" s="38"/>
      <c r="V161" s="38"/>
      <c r="W161" s="38"/>
      <c r="X161" s="38"/>
      <c r="Y161" s="38"/>
      <c r="Z161" s="38"/>
      <c r="AA161" s="38"/>
      <c r="AB161" s="38"/>
      <c r="AC161" s="38"/>
      <c r="AD161" s="38"/>
      <c r="AE161" s="38"/>
      <c r="AT161" s="19" t="s">
        <v>166</v>
      </c>
      <c r="AU161" s="19" t="s">
        <v>83</v>
      </c>
    </row>
    <row r="162" s="14" customFormat="1">
      <c r="A162" s="14"/>
      <c r="B162" s="206"/>
      <c r="C162" s="14"/>
      <c r="D162" s="193" t="s">
        <v>170</v>
      </c>
      <c r="E162" s="14"/>
      <c r="F162" s="208" t="s">
        <v>1421</v>
      </c>
      <c r="G162" s="14"/>
      <c r="H162" s="209">
        <v>10.800000000000001</v>
      </c>
      <c r="I162" s="210"/>
      <c r="J162" s="14"/>
      <c r="K162" s="14"/>
      <c r="L162" s="206"/>
      <c r="M162" s="211"/>
      <c r="N162" s="212"/>
      <c r="O162" s="212"/>
      <c r="P162" s="212"/>
      <c r="Q162" s="212"/>
      <c r="R162" s="212"/>
      <c r="S162" s="212"/>
      <c r="T162" s="213"/>
      <c r="U162" s="14"/>
      <c r="V162" s="14"/>
      <c r="W162" s="14"/>
      <c r="X162" s="14"/>
      <c r="Y162" s="14"/>
      <c r="Z162" s="14"/>
      <c r="AA162" s="14"/>
      <c r="AB162" s="14"/>
      <c r="AC162" s="14"/>
      <c r="AD162" s="14"/>
      <c r="AE162" s="14"/>
      <c r="AT162" s="207" t="s">
        <v>170</v>
      </c>
      <c r="AU162" s="207" t="s">
        <v>83</v>
      </c>
      <c r="AV162" s="14" t="s">
        <v>83</v>
      </c>
      <c r="AW162" s="14" t="s">
        <v>3</v>
      </c>
      <c r="AX162" s="14" t="s">
        <v>81</v>
      </c>
      <c r="AY162" s="207" t="s">
        <v>157</v>
      </c>
    </row>
    <row r="163" s="2" customFormat="1" ht="24.15" customHeight="1">
      <c r="A163" s="38"/>
      <c r="B163" s="179"/>
      <c r="C163" s="180" t="s">
        <v>193</v>
      </c>
      <c r="D163" s="180" t="s">
        <v>159</v>
      </c>
      <c r="E163" s="181" t="s">
        <v>180</v>
      </c>
      <c r="F163" s="182" t="s">
        <v>181</v>
      </c>
      <c r="G163" s="183" t="s">
        <v>175</v>
      </c>
      <c r="H163" s="184">
        <v>12</v>
      </c>
      <c r="I163" s="185"/>
      <c r="J163" s="186">
        <f>ROUND(I163*H163,2)</f>
        <v>0</v>
      </c>
      <c r="K163" s="182" t="s">
        <v>163</v>
      </c>
      <c r="L163" s="39"/>
      <c r="M163" s="187" t="s">
        <v>1</v>
      </c>
      <c r="N163" s="188" t="s">
        <v>40</v>
      </c>
      <c r="O163" s="77"/>
      <c r="P163" s="189">
        <f>O163*H163</f>
        <v>0</v>
      </c>
      <c r="Q163" s="189">
        <v>0</v>
      </c>
      <c r="R163" s="189">
        <f>Q163*H163</f>
        <v>0</v>
      </c>
      <c r="S163" s="189">
        <v>0</v>
      </c>
      <c r="T163" s="190">
        <f>S163*H163</f>
        <v>0</v>
      </c>
      <c r="U163" s="38"/>
      <c r="V163" s="38"/>
      <c r="W163" s="38"/>
      <c r="X163" s="38"/>
      <c r="Y163" s="38"/>
      <c r="Z163" s="38"/>
      <c r="AA163" s="38"/>
      <c r="AB163" s="38"/>
      <c r="AC163" s="38"/>
      <c r="AD163" s="38"/>
      <c r="AE163" s="38"/>
      <c r="AR163" s="191" t="s">
        <v>164</v>
      </c>
      <c r="AT163" s="191" t="s">
        <v>159</v>
      </c>
      <c r="AU163" s="191" t="s">
        <v>83</v>
      </c>
      <c r="AY163" s="19" t="s">
        <v>157</v>
      </c>
      <c r="BE163" s="192">
        <f>IF(N163="základní",J163,0)</f>
        <v>0</v>
      </c>
      <c r="BF163" s="192">
        <f>IF(N163="snížená",J163,0)</f>
        <v>0</v>
      </c>
      <c r="BG163" s="192">
        <f>IF(N163="zákl. přenesená",J163,0)</f>
        <v>0</v>
      </c>
      <c r="BH163" s="192">
        <f>IF(N163="sníž. přenesená",J163,0)</f>
        <v>0</v>
      </c>
      <c r="BI163" s="192">
        <f>IF(N163="nulová",J163,0)</f>
        <v>0</v>
      </c>
      <c r="BJ163" s="19" t="s">
        <v>81</v>
      </c>
      <c r="BK163" s="192">
        <f>ROUND(I163*H163,2)</f>
        <v>0</v>
      </c>
      <c r="BL163" s="19" t="s">
        <v>164</v>
      </c>
      <c r="BM163" s="191" t="s">
        <v>1422</v>
      </c>
    </row>
    <row r="164" s="2" customFormat="1">
      <c r="A164" s="38"/>
      <c r="B164" s="39"/>
      <c r="C164" s="38"/>
      <c r="D164" s="193" t="s">
        <v>166</v>
      </c>
      <c r="E164" s="38"/>
      <c r="F164" s="194" t="s">
        <v>183</v>
      </c>
      <c r="G164" s="38"/>
      <c r="H164" s="38"/>
      <c r="I164" s="195"/>
      <c r="J164" s="38"/>
      <c r="K164" s="38"/>
      <c r="L164" s="39"/>
      <c r="M164" s="196"/>
      <c r="N164" s="197"/>
      <c r="O164" s="77"/>
      <c r="P164" s="77"/>
      <c r="Q164" s="77"/>
      <c r="R164" s="77"/>
      <c r="S164" s="77"/>
      <c r="T164" s="78"/>
      <c r="U164" s="38"/>
      <c r="V164" s="38"/>
      <c r="W164" s="38"/>
      <c r="X164" s="38"/>
      <c r="Y164" s="38"/>
      <c r="Z164" s="38"/>
      <c r="AA164" s="38"/>
      <c r="AB164" s="38"/>
      <c r="AC164" s="38"/>
      <c r="AD164" s="38"/>
      <c r="AE164" s="38"/>
      <c r="AT164" s="19" t="s">
        <v>166</v>
      </c>
      <c r="AU164" s="19" t="s">
        <v>83</v>
      </c>
    </row>
    <row r="165" s="13" customFormat="1">
      <c r="A165" s="13"/>
      <c r="B165" s="199"/>
      <c r="C165" s="13"/>
      <c r="D165" s="193" t="s">
        <v>170</v>
      </c>
      <c r="E165" s="200" t="s">
        <v>1</v>
      </c>
      <c r="F165" s="201" t="s">
        <v>1414</v>
      </c>
      <c r="G165" s="13"/>
      <c r="H165" s="200" t="s">
        <v>1</v>
      </c>
      <c r="I165" s="202"/>
      <c r="J165" s="13"/>
      <c r="K165" s="13"/>
      <c r="L165" s="199"/>
      <c r="M165" s="203"/>
      <c r="N165" s="204"/>
      <c r="O165" s="204"/>
      <c r="P165" s="204"/>
      <c r="Q165" s="204"/>
      <c r="R165" s="204"/>
      <c r="S165" s="204"/>
      <c r="T165" s="205"/>
      <c r="U165" s="13"/>
      <c r="V165" s="13"/>
      <c r="W165" s="13"/>
      <c r="X165" s="13"/>
      <c r="Y165" s="13"/>
      <c r="Z165" s="13"/>
      <c r="AA165" s="13"/>
      <c r="AB165" s="13"/>
      <c r="AC165" s="13"/>
      <c r="AD165" s="13"/>
      <c r="AE165" s="13"/>
      <c r="AT165" s="200" t="s">
        <v>170</v>
      </c>
      <c r="AU165" s="200" t="s">
        <v>83</v>
      </c>
      <c r="AV165" s="13" t="s">
        <v>81</v>
      </c>
      <c r="AW165" s="13" t="s">
        <v>32</v>
      </c>
      <c r="AX165" s="13" t="s">
        <v>75</v>
      </c>
      <c r="AY165" s="200" t="s">
        <v>157</v>
      </c>
    </row>
    <row r="166" s="14" customFormat="1">
      <c r="A166" s="14"/>
      <c r="B166" s="206"/>
      <c r="C166" s="14"/>
      <c r="D166" s="193" t="s">
        <v>170</v>
      </c>
      <c r="E166" s="207" t="s">
        <v>1</v>
      </c>
      <c r="F166" s="208" t="s">
        <v>298</v>
      </c>
      <c r="G166" s="14"/>
      <c r="H166" s="209">
        <v>18</v>
      </c>
      <c r="I166" s="210"/>
      <c r="J166" s="14"/>
      <c r="K166" s="14"/>
      <c r="L166" s="206"/>
      <c r="M166" s="211"/>
      <c r="N166" s="212"/>
      <c r="O166" s="212"/>
      <c r="P166" s="212"/>
      <c r="Q166" s="212"/>
      <c r="R166" s="212"/>
      <c r="S166" s="212"/>
      <c r="T166" s="213"/>
      <c r="U166" s="14"/>
      <c r="V166" s="14"/>
      <c r="W166" s="14"/>
      <c r="X166" s="14"/>
      <c r="Y166" s="14"/>
      <c r="Z166" s="14"/>
      <c r="AA166" s="14"/>
      <c r="AB166" s="14"/>
      <c r="AC166" s="14"/>
      <c r="AD166" s="14"/>
      <c r="AE166" s="14"/>
      <c r="AT166" s="207" t="s">
        <v>170</v>
      </c>
      <c r="AU166" s="207" t="s">
        <v>83</v>
      </c>
      <c r="AV166" s="14" t="s">
        <v>83</v>
      </c>
      <c r="AW166" s="14" t="s">
        <v>32</v>
      </c>
      <c r="AX166" s="14" t="s">
        <v>75</v>
      </c>
      <c r="AY166" s="207" t="s">
        <v>157</v>
      </c>
    </row>
    <row r="167" s="13" customFormat="1">
      <c r="A167" s="13"/>
      <c r="B167" s="199"/>
      <c r="C167" s="13"/>
      <c r="D167" s="193" t="s">
        <v>170</v>
      </c>
      <c r="E167" s="200" t="s">
        <v>1</v>
      </c>
      <c r="F167" s="201" t="s">
        <v>1423</v>
      </c>
      <c r="G167" s="13"/>
      <c r="H167" s="200" t="s">
        <v>1</v>
      </c>
      <c r="I167" s="202"/>
      <c r="J167" s="13"/>
      <c r="K167" s="13"/>
      <c r="L167" s="199"/>
      <c r="M167" s="203"/>
      <c r="N167" s="204"/>
      <c r="O167" s="204"/>
      <c r="P167" s="204"/>
      <c r="Q167" s="204"/>
      <c r="R167" s="204"/>
      <c r="S167" s="204"/>
      <c r="T167" s="205"/>
      <c r="U167" s="13"/>
      <c r="V167" s="13"/>
      <c r="W167" s="13"/>
      <c r="X167" s="13"/>
      <c r="Y167" s="13"/>
      <c r="Z167" s="13"/>
      <c r="AA167" s="13"/>
      <c r="AB167" s="13"/>
      <c r="AC167" s="13"/>
      <c r="AD167" s="13"/>
      <c r="AE167" s="13"/>
      <c r="AT167" s="200" t="s">
        <v>170</v>
      </c>
      <c r="AU167" s="200" t="s">
        <v>83</v>
      </c>
      <c r="AV167" s="13" t="s">
        <v>81</v>
      </c>
      <c r="AW167" s="13" t="s">
        <v>32</v>
      </c>
      <c r="AX167" s="13" t="s">
        <v>75</v>
      </c>
      <c r="AY167" s="200" t="s">
        <v>157</v>
      </c>
    </row>
    <row r="168" s="14" customFormat="1">
      <c r="A168" s="14"/>
      <c r="B168" s="206"/>
      <c r="C168" s="14"/>
      <c r="D168" s="193" t="s">
        <v>170</v>
      </c>
      <c r="E168" s="207" t="s">
        <v>1</v>
      </c>
      <c r="F168" s="208" t="s">
        <v>1424</v>
      </c>
      <c r="G168" s="14"/>
      <c r="H168" s="209">
        <v>-4.5</v>
      </c>
      <c r="I168" s="210"/>
      <c r="J168" s="14"/>
      <c r="K168" s="14"/>
      <c r="L168" s="206"/>
      <c r="M168" s="211"/>
      <c r="N168" s="212"/>
      <c r="O168" s="212"/>
      <c r="P168" s="212"/>
      <c r="Q168" s="212"/>
      <c r="R168" s="212"/>
      <c r="S168" s="212"/>
      <c r="T168" s="213"/>
      <c r="U168" s="14"/>
      <c r="V168" s="14"/>
      <c r="W168" s="14"/>
      <c r="X168" s="14"/>
      <c r="Y168" s="14"/>
      <c r="Z168" s="14"/>
      <c r="AA168" s="14"/>
      <c r="AB168" s="14"/>
      <c r="AC168" s="14"/>
      <c r="AD168" s="14"/>
      <c r="AE168" s="14"/>
      <c r="AT168" s="207" t="s">
        <v>170</v>
      </c>
      <c r="AU168" s="207" t="s">
        <v>83</v>
      </c>
      <c r="AV168" s="14" t="s">
        <v>83</v>
      </c>
      <c r="AW168" s="14" t="s">
        <v>32</v>
      </c>
      <c r="AX168" s="14" t="s">
        <v>75</v>
      </c>
      <c r="AY168" s="207" t="s">
        <v>157</v>
      </c>
    </row>
    <row r="169" s="13" customFormat="1">
      <c r="A169" s="13"/>
      <c r="B169" s="199"/>
      <c r="C169" s="13"/>
      <c r="D169" s="193" t="s">
        <v>170</v>
      </c>
      <c r="E169" s="200" t="s">
        <v>1</v>
      </c>
      <c r="F169" s="201" t="s">
        <v>1425</v>
      </c>
      <c r="G169" s="13"/>
      <c r="H169" s="200" t="s">
        <v>1</v>
      </c>
      <c r="I169" s="202"/>
      <c r="J169" s="13"/>
      <c r="K169" s="13"/>
      <c r="L169" s="199"/>
      <c r="M169" s="203"/>
      <c r="N169" s="204"/>
      <c r="O169" s="204"/>
      <c r="P169" s="204"/>
      <c r="Q169" s="204"/>
      <c r="R169" s="204"/>
      <c r="S169" s="204"/>
      <c r="T169" s="205"/>
      <c r="U169" s="13"/>
      <c r="V169" s="13"/>
      <c r="W169" s="13"/>
      <c r="X169" s="13"/>
      <c r="Y169" s="13"/>
      <c r="Z169" s="13"/>
      <c r="AA169" s="13"/>
      <c r="AB169" s="13"/>
      <c r="AC169" s="13"/>
      <c r="AD169" s="13"/>
      <c r="AE169" s="13"/>
      <c r="AT169" s="200" t="s">
        <v>170</v>
      </c>
      <c r="AU169" s="200" t="s">
        <v>83</v>
      </c>
      <c r="AV169" s="13" t="s">
        <v>81</v>
      </c>
      <c r="AW169" s="13" t="s">
        <v>32</v>
      </c>
      <c r="AX169" s="13" t="s">
        <v>75</v>
      </c>
      <c r="AY169" s="200" t="s">
        <v>157</v>
      </c>
    </row>
    <row r="170" s="14" customFormat="1">
      <c r="A170" s="14"/>
      <c r="B170" s="206"/>
      <c r="C170" s="14"/>
      <c r="D170" s="193" t="s">
        <v>170</v>
      </c>
      <c r="E170" s="207" t="s">
        <v>1</v>
      </c>
      <c r="F170" s="208" t="s">
        <v>1426</v>
      </c>
      <c r="G170" s="14"/>
      <c r="H170" s="209">
        <v>-1.5</v>
      </c>
      <c r="I170" s="210"/>
      <c r="J170" s="14"/>
      <c r="K170" s="14"/>
      <c r="L170" s="206"/>
      <c r="M170" s="211"/>
      <c r="N170" s="212"/>
      <c r="O170" s="212"/>
      <c r="P170" s="212"/>
      <c r="Q170" s="212"/>
      <c r="R170" s="212"/>
      <c r="S170" s="212"/>
      <c r="T170" s="213"/>
      <c r="U170" s="14"/>
      <c r="V170" s="14"/>
      <c r="W170" s="14"/>
      <c r="X170" s="14"/>
      <c r="Y170" s="14"/>
      <c r="Z170" s="14"/>
      <c r="AA170" s="14"/>
      <c r="AB170" s="14"/>
      <c r="AC170" s="14"/>
      <c r="AD170" s="14"/>
      <c r="AE170" s="14"/>
      <c r="AT170" s="207" t="s">
        <v>170</v>
      </c>
      <c r="AU170" s="207" t="s">
        <v>83</v>
      </c>
      <c r="AV170" s="14" t="s">
        <v>83</v>
      </c>
      <c r="AW170" s="14" t="s">
        <v>32</v>
      </c>
      <c r="AX170" s="14" t="s">
        <v>75</v>
      </c>
      <c r="AY170" s="207" t="s">
        <v>157</v>
      </c>
    </row>
    <row r="171" s="15" customFormat="1">
      <c r="A171" s="15"/>
      <c r="B171" s="224"/>
      <c r="C171" s="15"/>
      <c r="D171" s="193" t="s">
        <v>170</v>
      </c>
      <c r="E171" s="225" t="s">
        <v>1</v>
      </c>
      <c r="F171" s="226" t="s">
        <v>227</v>
      </c>
      <c r="G171" s="15"/>
      <c r="H171" s="227">
        <v>12</v>
      </c>
      <c r="I171" s="228"/>
      <c r="J171" s="15"/>
      <c r="K171" s="15"/>
      <c r="L171" s="224"/>
      <c r="M171" s="229"/>
      <c r="N171" s="230"/>
      <c r="O171" s="230"/>
      <c r="P171" s="230"/>
      <c r="Q171" s="230"/>
      <c r="R171" s="230"/>
      <c r="S171" s="230"/>
      <c r="T171" s="231"/>
      <c r="U171" s="15"/>
      <c r="V171" s="15"/>
      <c r="W171" s="15"/>
      <c r="X171" s="15"/>
      <c r="Y171" s="15"/>
      <c r="Z171" s="15"/>
      <c r="AA171" s="15"/>
      <c r="AB171" s="15"/>
      <c r="AC171" s="15"/>
      <c r="AD171" s="15"/>
      <c r="AE171" s="15"/>
      <c r="AT171" s="225" t="s">
        <v>170</v>
      </c>
      <c r="AU171" s="225" t="s">
        <v>83</v>
      </c>
      <c r="AV171" s="15" t="s">
        <v>164</v>
      </c>
      <c r="AW171" s="15" t="s">
        <v>32</v>
      </c>
      <c r="AX171" s="15" t="s">
        <v>81</v>
      </c>
      <c r="AY171" s="225" t="s">
        <v>157</v>
      </c>
    </row>
    <row r="172" s="2" customFormat="1" ht="24.15" customHeight="1">
      <c r="A172" s="38"/>
      <c r="B172" s="179"/>
      <c r="C172" s="180" t="s">
        <v>203</v>
      </c>
      <c r="D172" s="180" t="s">
        <v>159</v>
      </c>
      <c r="E172" s="181" t="s">
        <v>1427</v>
      </c>
      <c r="F172" s="182" t="s">
        <v>1428</v>
      </c>
      <c r="G172" s="183" t="s">
        <v>175</v>
      </c>
      <c r="H172" s="184">
        <v>4.5</v>
      </c>
      <c r="I172" s="185"/>
      <c r="J172" s="186">
        <f>ROUND(I172*H172,2)</f>
        <v>0</v>
      </c>
      <c r="K172" s="182" t="s">
        <v>163</v>
      </c>
      <c r="L172" s="39"/>
      <c r="M172" s="187" t="s">
        <v>1</v>
      </c>
      <c r="N172" s="188" t="s">
        <v>40</v>
      </c>
      <c r="O172" s="77"/>
      <c r="P172" s="189">
        <f>O172*H172</f>
        <v>0</v>
      </c>
      <c r="Q172" s="189">
        <v>0</v>
      </c>
      <c r="R172" s="189">
        <f>Q172*H172</f>
        <v>0</v>
      </c>
      <c r="S172" s="189">
        <v>0</v>
      </c>
      <c r="T172" s="190">
        <f>S172*H172</f>
        <v>0</v>
      </c>
      <c r="U172" s="38"/>
      <c r="V172" s="38"/>
      <c r="W172" s="38"/>
      <c r="X172" s="38"/>
      <c r="Y172" s="38"/>
      <c r="Z172" s="38"/>
      <c r="AA172" s="38"/>
      <c r="AB172" s="38"/>
      <c r="AC172" s="38"/>
      <c r="AD172" s="38"/>
      <c r="AE172" s="38"/>
      <c r="AR172" s="191" t="s">
        <v>164</v>
      </c>
      <c r="AT172" s="191" t="s">
        <v>159</v>
      </c>
      <c r="AU172" s="191" t="s">
        <v>83</v>
      </c>
      <c r="AY172" s="19" t="s">
        <v>157</v>
      </c>
      <c r="BE172" s="192">
        <f>IF(N172="základní",J172,0)</f>
        <v>0</v>
      </c>
      <c r="BF172" s="192">
        <f>IF(N172="snížená",J172,0)</f>
        <v>0</v>
      </c>
      <c r="BG172" s="192">
        <f>IF(N172="zákl. přenesená",J172,0)</f>
        <v>0</v>
      </c>
      <c r="BH172" s="192">
        <f>IF(N172="sníž. přenesená",J172,0)</f>
        <v>0</v>
      </c>
      <c r="BI172" s="192">
        <f>IF(N172="nulová",J172,0)</f>
        <v>0</v>
      </c>
      <c r="BJ172" s="19" t="s">
        <v>81</v>
      </c>
      <c r="BK172" s="192">
        <f>ROUND(I172*H172,2)</f>
        <v>0</v>
      </c>
      <c r="BL172" s="19" t="s">
        <v>164</v>
      </c>
      <c r="BM172" s="191" t="s">
        <v>1429</v>
      </c>
    </row>
    <row r="173" s="2" customFormat="1">
      <c r="A173" s="38"/>
      <c r="B173" s="39"/>
      <c r="C173" s="38"/>
      <c r="D173" s="193" t="s">
        <v>166</v>
      </c>
      <c r="E173" s="38"/>
      <c r="F173" s="194" t="s">
        <v>1430</v>
      </c>
      <c r="G173" s="38"/>
      <c r="H173" s="38"/>
      <c r="I173" s="195"/>
      <c r="J173" s="38"/>
      <c r="K173" s="38"/>
      <c r="L173" s="39"/>
      <c r="M173" s="196"/>
      <c r="N173" s="197"/>
      <c r="O173" s="77"/>
      <c r="P173" s="77"/>
      <c r="Q173" s="77"/>
      <c r="R173" s="77"/>
      <c r="S173" s="77"/>
      <c r="T173" s="78"/>
      <c r="U173" s="38"/>
      <c r="V173" s="38"/>
      <c r="W173" s="38"/>
      <c r="X173" s="38"/>
      <c r="Y173" s="38"/>
      <c r="Z173" s="38"/>
      <c r="AA173" s="38"/>
      <c r="AB173" s="38"/>
      <c r="AC173" s="38"/>
      <c r="AD173" s="38"/>
      <c r="AE173" s="38"/>
      <c r="AT173" s="19" t="s">
        <v>166</v>
      </c>
      <c r="AU173" s="19" t="s">
        <v>83</v>
      </c>
    </row>
    <row r="174" s="2" customFormat="1">
      <c r="A174" s="38"/>
      <c r="B174" s="39"/>
      <c r="C174" s="38"/>
      <c r="D174" s="193" t="s">
        <v>168</v>
      </c>
      <c r="E174" s="38"/>
      <c r="F174" s="198" t="s">
        <v>1399</v>
      </c>
      <c r="G174" s="38"/>
      <c r="H174" s="38"/>
      <c r="I174" s="195"/>
      <c r="J174" s="38"/>
      <c r="K174" s="38"/>
      <c r="L174" s="39"/>
      <c r="M174" s="196"/>
      <c r="N174" s="197"/>
      <c r="O174" s="77"/>
      <c r="P174" s="77"/>
      <c r="Q174" s="77"/>
      <c r="R174" s="77"/>
      <c r="S174" s="77"/>
      <c r="T174" s="78"/>
      <c r="U174" s="38"/>
      <c r="V174" s="38"/>
      <c r="W174" s="38"/>
      <c r="X174" s="38"/>
      <c r="Y174" s="38"/>
      <c r="Z174" s="38"/>
      <c r="AA174" s="38"/>
      <c r="AB174" s="38"/>
      <c r="AC174" s="38"/>
      <c r="AD174" s="38"/>
      <c r="AE174" s="38"/>
      <c r="AT174" s="19" t="s">
        <v>168</v>
      </c>
      <c r="AU174" s="19" t="s">
        <v>83</v>
      </c>
    </row>
    <row r="175" s="14" customFormat="1">
      <c r="A175" s="14"/>
      <c r="B175" s="206"/>
      <c r="C175" s="14"/>
      <c r="D175" s="193" t="s">
        <v>170</v>
      </c>
      <c r="E175" s="207" t="s">
        <v>1</v>
      </c>
      <c r="F175" s="208" t="s">
        <v>1431</v>
      </c>
      <c r="G175" s="14"/>
      <c r="H175" s="209">
        <v>4.5</v>
      </c>
      <c r="I175" s="210"/>
      <c r="J175" s="14"/>
      <c r="K175" s="14"/>
      <c r="L175" s="206"/>
      <c r="M175" s="211"/>
      <c r="N175" s="212"/>
      <c r="O175" s="212"/>
      <c r="P175" s="212"/>
      <c r="Q175" s="212"/>
      <c r="R175" s="212"/>
      <c r="S175" s="212"/>
      <c r="T175" s="213"/>
      <c r="U175" s="14"/>
      <c r="V175" s="14"/>
      <c r="W175" s="14"/>
      <c r="X175" s="14"/>
      <c r="Y175" s="14"/>
      <c r="Z175" s="14"/>
      <c r="AA175" s="14"/>
      <c r="AB175" s="14"/>
      <c r="AC175" s="14"/>
      <c r="AD175" s="14"/>
      <c r="AE175" s="14"/>
      <c r="AT175" s="207" t="s">
        <v>170</v>
      </c>
      <c r="AU175" s="207" t="s">
        <v>83</v>
      </c>
      <c r="AV175" s="14" t="s">
        <v>83</v>
      </c>
      <c r="AW175" s="14" t="s">
        <v>32</v>
      </c>
      <c r="AX175" s="14" t="s">
        <v>81</v>
      </c>
      <c r="AY175" s="207" t="s">
        <v>157</v>
      </c>
    </row>
    <row r="176" s="2" customFormat="1" ht="14.4" customHeight="1">
      <c r="A176" s="38"/>
      <c r="B176" s="179"/>
      <c r="C176" s="214" t="s">
        <v>198</v>
      </c>
      <c r="D176" s="214" t="s">
        <v>194</v>
      </c>
      <c r="E176" s="215" t="s">
        <v>1432</v>
      </c>
      <c r="F176" s="216" t="s">
        <v>1433</v>
      </c>
      <c r="G176" s="217" t="s">
        <v>197</v>
      </c>
      <c r="H176" s="218">
        <v>9</v>
      </c>
      <c r="I176" s="219"/>
      <c r="J176" s="220">
        <f>ROUND(I176*H176,2)</f>
        <v>0</v>
      </c>
      <c r="K176" s="216" t="s">
        <v>163</v>
      </c>
      <c r="L176" s="221"/>
      <c r="M176" s="222" t="s">
        <v>1</v>
      </c>
      <c r="N176" s="223" t="s">
        <v>40</v>
      </c>
      <c r="O176" s="77"/>
      <c r="P176" s="189">
        <f>O176*H176</f>
        <v>0</v>
      </c>
      <c r="Q176" s="189">
        <v>1</v>
      </c>
      <c r="R176" s="189">
        <f>Q176*H176</f>
        <v>9</v>
      </c>
      <c r="S176" s="189">
        <v>0</v>
      </c>
      <c r="T176" s="190">
        <f>S176*H176</f>
        <v>0</v>
      </c>
      <c r="U176" s="38"/>
      <c r="V176" s="38"/>
      <c r="W176" s="38"/>
      <c r="X176" s="38"/>
      <c r="Y176" s="38"/>
      <c r="Z176" s="38"/>
      <c r="AA176" s="38"/>
      <c r="AB176" s="38"/>
      <c r="AC176" s="38"/>
      <c r="AD176" s="38"/>
      <c r="AE176" s="38"/>
      <c r="AR176" s="191" t="s">
        <v>198</v>
      </c>
      <c r="AT176" s="191" t="s">
        <v>194</v>
      </c>
      <c r="AU176" s="191" t="s">
        <v>83</v>
      </c>
      <c r="AY176" s="19" t="s">
        <v>157</v>
      </c>
      <c r="BE176" s="192">
        <f>IF(N176="základní",J176,0)</f>
        <v>0</v>
      </c>
      <c r="BF176" s="192">
        <f>IF(N176="snížená",J176,0)</f>
        <v>0</v>
      </c>
      <c r="BG176" s="192">
        <f>IF(N176="zákl. přenesená",J176,0)</f>
        <v>0</v>
      </c>
      <c r="BH176" s="192">
        <f>IF(N176="sníž. přenesená",J176,0)</f>
        <v>0</v>
      </c>
      <c r="BI176" s="192">
        <f>IF(N176="nulová",J176,0)</f>
        <v>0</v>
      </c>
      <c r="BJ176" s="19" t="s">
        <v>81</v>
      </c>
      <c r="BK176" s="192">
        <f>ROUND(I176*H176,2)</f>
        <v>0</v>
      </c>
      <c r="BL176" s="19" t="s">
        <v>164</v>
      </c>
      <c r="BM176" s="191" t="s">
        <v>1434</v>
      </c>
    </row>
    <row r="177" s="2" customFormat="1">
      <c r="A177" s="38"/>
      <c r="B177" s="39"/>
      <c r="C177" s="38"/>
      <c r="D177" s="193" t="s">
        <v>166</v>
      </c>
      <c r="E177" s="38"/>
      <c r="F177" s="194" t="s">
        <v>1435</v>
      </c>
      <c r="G177" s="38"/>
      <c r="H177" s="38"/>
      <c r="I177" s="195"/>
      <c r="J177" s="38"/>
      <c r="K177" s="38"/>
      <c r="L177" s="39"/>
      <c r="M177" s="196"/>
      <c r="N177" s="197"/>
      <c r="O177" s="77"/>
      <c r="P177" s="77"/>
      <c r="Q177" s="77"/>
      <c r="R177" s="77"/>
      <c r="S177" s="77"/>
      <c r="T177" s="78"/>
      <c r="U177" s="38"/>
      <c r="V177" s="38"/>
      <c r="W177" s="38"/>
      <c r="X177" s="38"/>
      <c r="Y177" s="38"/>
      <c r="Z177" s="38"/>
      <c r="AA177" s="38"/>
      <c r="AB177" s="38"/>
      <c r="AC177" s="38"/>
      <c r="AD177" s="38"/>
      <c r="AE177" s="38"/>
      <c r="AT177" s="19" t="s">
        <v>166</v>
      </c>
      <c r="AU177" s="19" t="s">
        <v>83</v>
      </c>
    </row>
    <row r="178" s="14" customFormat="1">
      <c r="A178" s="14"/>
      <c r="B178" s="206"/>
      <c r="C178" s="14"/>
      <c r="D178" s="193" t="s">
        <v>170</v>
      </c>
      <c r="E178" s="14"/>
      <c r="F178" s="208" t="s">
        <v>1436</v>
      </c>
      <c r="G178" s="14"/>
      <c r="H178" s="209">
        <v>9</v>
      </c>
      <c r="I178" s="210"/>
      <c r="J178" s="14"/>
      <c r="K178" s="14"/>
      <c r="L178" s="206"/>
      <c r="M178" s="211"/>
      <c r="N178" s="212"/>
      <c r="O178" s="212"/>
      <c r="P178" s="212"/>
      <c r="Q178" s="212"/>
      <c r="R178" s="212"/>
      <c r="S178" s="212"/>
      <c r="T178" s="213"/>
      <c r="U178" s="14"/>
      <c r="V178" s="14"/>
      <c r="W178" s="14"/>
      <c r="X178" s="14"/>
      <c r="Y178" s="14"/>
      <c r="Z178" s="14"/>
      <c r="AA178" s="14"/>
      <c r="AB178" s="14"/>
      <c r="AC178" s="14"/>
      <c r="AD178" s="14"/>
      <c r="AE178" s="14"/>
      <c r="AT178" s="207" t="s">
        <v>170</v>
      </c>
      <c r="AU178" s="207" t="s">
        <v>83</v>
      </c>
      <c r="AV178" s="14" t="s">
        <v>83</v>
      </c>
      <c r="AW178" s="14" t="s">
        <v>3</v>
      </c>
      <c r="AX178" s="14" t="s">
        <v>81</v>
      </c>
      <c r="AY178" s="207" t="s">
        <v>157</v>
      </c>
    </row>
    <row r="179" s="12" customFormat="1" ht="22.8" customHeight="1">
      <c r="A179" s="12"/>
      <c r="B179" s="166"/>
      <c r="C179" s="12"/>
      <c r="D179" s="167" t="s">
        <v>74</v>
      </c>
      <c r="E179" s="177" t="s">
        <v>164</v>
      </c>
      <c r="F179" s="177" t="s">
        <v>1437</v>
      </c>
      <c r="G179" s="12"/>
      <c r="H179" s="12"/>
      <c r="I179" s="169"/>
      <c r="J179" s="178">
        <f>BK179</f>
        <v>0</v>
      </c>
      <c r="K179" s="12"/>
      <c r="L179" s="166"/>
      <c r="M179" s="171"/>
      <c r="N179" s="172"/>
      <c r="O179" s="172"/>
      <c r="P179" s="173">
        <f>SUM(P180:P183)</f>
        <v>0</v>
      </c>
      <c r="Q179" s="172"/>
      <c r="R179" s="173">
        <f>SUM(R180:R183)</f>
        <v>0</v>
      </c>
      <c r="S179" s="172"/>
      <c r="T179" s="174">
        <f>SUM(T180:T183)</f>
        <v>0</v>
      </c>
      <c r="U179" s="12"/>
      <c r="V179" s="12"/>
      <c r="W179" s="12"/>
      <c r="X179" s="12"/>
      <c r="Y179" s="12"/>
      <c r="Z179" s="12"/>
      <c r="AA179" s="12"/>
      <c r="AB179" s="12"/>
      <c r="AC179" s="12"/>
      <c r="AD179" s="12"/>
      <c r="AE179" s="12"/>
      <c r="AR179" s="167" t="s">
        <v>81</v>
      </c>
      <c r="AT179" s="175" t="s">
        <v>74</v>
      </c>
      <c r="AU179" s="175" t="s">
        <v>81</v>
      </c>
      <c r="AY179" s="167" t="s">
        <v>157</v>
      </c>
      <c r="BK179" s="176">
        <f>SUM(BK180:BK183)</f>
        <v>0</v>
      </c>
    </row>
    <row r="180" s="2" customFormat="1" ht="14.4" customHeight="1">
      <c r="A180" s="38"/>
      <c r="B180" s="179"/>
      <c r="C180" s="180" t="s">
        <v>228</v>
      </c>
      <c r="D180" s="180" t="s">
        <v>159</v>
      </c>
      <c r="E180" s="181" t="s">
        <v>1438</v>
      </c>
      <c r="F180" s="182" t="s">
        <v>1439</v>
      </c>
      <c r="G180" s="183" t="s">
        <v>175</v>
      </c>
      <c r="H180" s="184">
        <v>1.5</v>
      </c>
      <c r="I180" s="185"/>
      <c r="J180" s="186">
        <f>ROUND(I180*H180,2)</f>
        <v>0</v>
      </c>
      <c r="K180" s="182" t="s">
        <v>163</v>
      </c>
      <c r="L180" s="39"/>
      <c r="M180" s="187" t="s">
        <v>1</v>
      </c>
      <c r="N180" s="188" t="s">
        <v>40</v>
      </c>
      <c r="O180" s="77"/>
      <c r="P180" s="189">
        <f>O180*H180</f>
        <v>0</v>
      </c>
      <c r="Q180" s="189">
        <v>0</v>
      </c>
      <c r="R180" s="189">
        <f>Q180*H180</f>
        <v>0</v>
      </c>
      <c r="S180" s="189">
        <v>0</v>
      </c>
      <c r="T180" s="190">
        <f>S180*H180</f>
        <v>0</v>
      </c>
      <c r="U180" s="38"/>
      <c r="V180" s="38"/>
      <c r="W180" s="38"/>
      <c r="X180" s="38"/>
      <c r="Y180" s="38"/>
      <c r="Z180" s="38"/>
      <c r="AA180" s="38"/>
      <c r="AB180" s="38"/>
      <c r="AC180" s="38"/>
      <c r="AD180" s="38"/>
      <c r="AE180" s="38"/>
      <c r="AR180" s="191" t="s">
        <v>164</v>
      </c>
      <c r="AT180" s="191" t="s">
        <v>159</v>
      </c>
      <c r="AU180" s="191" t="s">
        <v>83</v>
      </c>
      <c r="AY180" s="19" t="s">
        <v>157</v>
      </c>
      <c r="BE180" s="192">
        <f>IF(N180="základní",J180,0)</f>
        <v>0</v>
      </c>
      <c r="BF180" s="192">
        <f>IF(N180="snížená",J180,0)</f>
        <v>0</v>
      </c>
      <c r="BG180" s="192">
        <f>IF(N180="zákl. přenesená",J180,0)</f>
        <v>0</v>
      </c>
      <c r="BH180" s="192">
        <f>IF(N180="sníž. přenesená",J180,0)</f>
        <v>0</v>
      </c>
      <c r="BI180" s="192">
        <f>IF(N180="nulová",J180,0)</f>
        <v>0</v>
      </c>
      <c r="BJ180" s="19" t="s">
        <v>81</v>
      </c>
      <c r="BK180" s="192">
        <f>ROUND(I180*H180,2)</f>
        <v>0</v>
      </c>
      <c r="BL180" s="19" t="s">
        <v>164</v>
      </c>
      <c r="BM180" s="191" t="s">
        <v>1440</v>
      </c>
    </row>
    <row r="181" s="2" customFormat="1">
      <c r="A181" s="38"/>
      <c r="B181" s="39"/>
      <c r="C181" s="38"/>
      <c r="D181" s="193" t="s">
        <v>166</v>
      </c>
      <c r="E181" s="38"/>
      <c r="F181" s="194" t="s">
        <v>1441</v>
      </c>
      <c r="G181" s="38"/>
      <c r="H181" s="38"/>
      <c r="I181" s="195"/>
      <c r="J181" s="38"/>
      <c r="K181" s="38"/>
      <c r="L181" s="39"/>
      <c r="M181" s="196"/>
      <c r="N181" s="197"/>
      <c r="O181" s="77"/>
      <c r="P181" s="77"/>
      <c r="Q181" s="77"/>
      <c r="R181" s="77"/>
      <c r="S181" s="77"/>
      <c r="T181" s="78"/>
      <c r="U181" s="38"/>
      <c r="V181" s="38"/>
      <c r="W181" s="38"/>
      <c r="X181" s="38"/>
      <c r="Y181" s="38"/>
      <c r="Z181" s="38"/>
      <c r="AA181" s="38"/>
      <c r="AB181" s="38"/>
      <c r="AC181" s="38"/>
      <c r="AD181" s="38"/>
      <c r="AE181" s="38"/>
      <c r="AT181" s="19" t="s">
        <v>166</v>
      </c>
      <c r="AU181" s="19" t="s">
        <v>83</v>
      </c>
    </row>
    <row r="182" s="2" customFormat="1">
      <c r="A182" s="38"/>
      <c r="B182" s="39"/>
      <c r="C182" s="38"/>
      <c r="D182" s="193" t="s">
        <v>168</v>
      </c>
      <c r="E182" s="38"/>
      <c r="F182" s="198" t="s">
        <v>1399</v>
      </c>
      <c r="G182" s="38"/>
      <c r="H182" s="38"/>
      <c r="I182" s="195"/>
      <c r="J182" s="38"/>
      <c r="K182" s="38"/>
      <c r="L182" s="39"/>
      <c r="M182" s="196"/>
      <c r="N182" s="197"/>
      <c r="O182" s="77"/>
      <c r="P182" s="77"/>
      <c r="Q182" s="77"/>
      <c r="R182" s="77"/>
      <c r="S182" s="77"/>
      <c r="T182" s="78"/>
      <c r="U182" s="38"/>
      <c r="V182" s="38"/>
      <c r="W182" s="38"/>
      <c r="X182" s="38"/>
      <c r="Y182" s="38"/>
      <c r="Z182" s="38"/>
      <c r="AA182" s="38"/>
      <c r="AB182" s="38"/>
      <c r="AC182" s="38"/>
      <c r="AD182" s="38"/>
      <c r="AE182" s="38"/>
      <c r="AT182" s="19" t="s">
        <v>168</v>
      </c>
      <c r="AU182" s="19" t="s">
        <v>83</v>
      </c>
    </row>
    <row r="183" s="14" customFormat="1">
      <c r="A183" s="14"/>
      <c r="B183" s="206"/>
      <c r="C183" s="14"/>
      <c r="D183" s="193" t="s">
        <v>170</v>
      </c>
      <c r="E183" s="207" t="s">
        <v>1</v>
      </c>
      <c r="F183" s="208" t="s">
        <v>1442</v>
      </c>
      <c r="G183" s="14"/>
      <c r="H183" s="209">
        <v>1.5</v>
      </c>
      <c r="I183" s="210"/>
      <c r="J183" s="14"/>
      <c r="K183" s="14"/>
      <c r="L183" s="206"/>
      <c r="M183" s="211"/>
      <c r="N183" s="212"/>
      <c r="O183" s="212"/>
      <c r="P183" s="212"/>
      <c r="Q183" s="212"/>
      <c r="R183" s="212"/>
      <c r="S183" s="212"/>
      <c r="T183" s="213"/>
      <c r="U183" s="14"/>
      <c r="V183" s="14"/>
      <c r="W183" s="14"/>
      <c r="X183" s="14"/>
      <c r="Y183" s="14"/>
      <c r="Z183" s="14"/>
      <c r="AA183" s="14"/>
      <c r="AB183" s="14"/>
      <c r="AC183" s="14"/>
      <c r="AD183" s="14"/>
      <c r="AE183" s="14"/>
      <c r="AT183" s="207" t="s">
        <v>170</v>
      </c>
      <c r="AU183" s="207" t="s">
        <v>83</v>
      </c>
      <c r="AV183" s="14" t="s">
        <v>83</v>
      </c>
      <c r="AW183" s="14" t="s">
        <v>32</v>
      </c>
      <c r="AX183" s="14" t="s">
        <v>81</v>
      </c>
      <c r="AY183" s="207" t="s">
        <v>157</v>
      </c>
    </row>
    <row r="184" s="12" customFormat="1" ht="22.8" customHeight="1">
      <c r="A184" s="12"/>
      <c r="B184" s="166"/>
      <c r="C184" s="12"/>
      <c r="D184" s="167" t="s">
        <v>74</v>
      </c>
      <c r="E184" s="177" t="s">
        <v>193</v>
      </c>
      <c r="F184" s="177" t="s">
        <v>282</v>
      </c>
      <c r="G184" s="12"/>
      <c r="H184" s="12"/>
      <c r="I184" s="169"/>
      <c r="J184" s="178">
        <f>BK184</f>
        <v>0</v>
      </c>
      <c r="K184" s="12"/>
      <c r="L184" s="166"/>
      <c r="M184" s="171"/>
      <c r="N184" s="172"/>
      <c r="O184" s="172"/>
      <c r="P184" s="173">
        <f>SUM(P185:P188)</f>
        <v>0</v>
      </c>
      <c r="Q184" s="172"/>
      <c r="R184" s="173">
        <f>SUM(R185:R188)</f>
        <v>0</v>
      </c>
      <c r="S184" s="172"/>
      <c r="T184" s="174">
        <f>SUM(T185:T188)</f>
        <v>0</v>
      </c>
      <c r="U184" s="12"/>
      <c r="V184" s="12"/>
      <c r="W184" s="12"/>
      <c r="X184" s="12"/>
      <c r="Y184" s="12"/>
      <c r="Z184" s="12"/>
      <c r="AA184" s="12"/>
      <c r="AB184" s="12"/>
      <c r="AC184" s="12"/>
      <c r="AD184" s="12"/>
      <c r="AE184" s="12"/>
      <c r="AR184" s="167" t="s">
        <v>81</v>
      </c>
      <c r="AT184" s="175" t="s">
        <v>74</v>
      </c>
      <c r="AU184" s="175" t="s">
        <v>81</v>
      </c>
      <c r="AY184" s="167" t="s">
        <v>157</v>
      </c>
      <c r="BK184" s="176">
        <f>SUM(BK185:BK188)</f>
        <v>0</v>
      </c>
    </row>
    <row r="185" s="2" customFormat="1" ht="24.15" customHeight="1">
      <c r="A185" s="38"/>
      <c r="B185" s="179"/>
      <c r="C185" s="180" t="s">
        <v>234</v>
      </c>
      <c r="D185" s="180" t="s">
        <v>159</v>
      </c>
      <c r="E185" s="181" t="s">
        <v>1443</v>
      </c>
      <c r="F185" s="182" t="s">
        <v>1444</v>
      </c>
      <c r="G185" s="183" t="s">
        <v>261</v>
      </c>
      <c r="H185" s="184">
        <v>20</v>
      </c>
      <c r="I185" s="185"/>
      <c r="J185" s="186">
        <f>ROUND(I185*H185,2)</f>
        <v>0</v>
      </c>
      <c r="K185" s="182" t="s">
        <v>1</v>
      </c>
      <c r="L185" s="39"/>
      <c r="M185" s="187" t="s">
        <v>1</v>
      </c>
      <c r="N185" s="188" t="s">
        <v>40</v>
      </c>
      <c r="O185" s="77"/>
      <c r="P185" s="189">
        <f>O185*H185</f>
        <v>0</v>
      </c>
      <c r="Q185" s="189">
        <v>0</v>
      </c>
      <c r="R185" s="189">
        <f>Q185*H185</f>
        <v>0</v>
      </c>
      <c r="S185" s="189">
        <v>0</v>
      </c>
      <c r="T185" s="190">
        <f>S185*H185</f>
        <v>0</v>
      </c>
      <c r="U185" s="38"/>
      <c r="V185" s="38"/>
      <c r="W185" s="38"/>
      <c r="X185" s="38"/>
      <c r="Y185" s="38"/>
      <c r="Z185" s="38"/>
      <c r="AA185" s="38"/>
      <c r="AB185" s="38"/>
      <c r="AC185" s="38"/>
      <c r="AD185" s="38"/>
      <c r="AE185" s="38"/>
      <c r="AR185" s="191" t="s">
        <v>164</v>
      </c>
      <c r="AT185" s="191" t="s">
        <v>159</v>
      </c>
      <c r="AU185" s="191" t="s">
        <v>83</v>
      </c>
      <c r="AY185" s="19" t="s">
        <v>157</v>
      </c>
      <c r="BE185" s="192">
        <f>IF(N185="základní",J185,0)</f>
        <v>0</v>
      </c>
      <c r="BF185" s="192">
        <f>IF(N185="snížená",J185,0)</f>
        <v>0</v>
      </c>
      <c r="BG185" s="192">
        <f>IF(N185="zákl. přenesená",J185,0)</f>
        <v>0</v>
      </c>
      <c r="BH185" s="192">
        <f>IF(N185="sníž. přenesená",J185,0)</f>
        <v>0</v>
      </c>
      <c r="BI185" s="192">
        <f>IF(N185="nulová",J185,0)</f>
        <v>0</v>
      </c>
      <c r="BJ185" s="19" t="s">
        <v>81</v>
      </c>
      <c r="BK185" s="192">
        <f>ROUND(I185*H185,2)</f>
        <v>0</v>
      </c>
      <c r="BL185" s="19" t="s">
        <v>164</v>
      </c>
      <c r="BM185" s="191" t="s">
        <v>1445</v>
      </c>
    </row>
    <row r="186" s="2" customFormat="1">
      <c r="A186" s="38"/>
      <c r="B186" s="39"/>
      <c r="C186" s="38"/>
      <c r="D186" s="193" t="s">
        <v>166</v>
      </c>
      <c r="E186" s="38"/>
      <c r="F186" s="194" t="s">
        <v>1446</v>
      </c>
      <c r="G186" s="38"/>
      <c r="H186" s="38"/>
      <c r="I186" s="195"/>
      <c r="J186" s="38"/>
      <c r="K186" s="38"/>
      <c r="L186" s="39"/>
      <c r="M186" s="196"/>
      <c r="N186" s="197"/>
      <c r="O186" s="77"/>
      <c r="P186" s="77"/>
      <c r="Q186" s="77"/>
      <c r="R186" s="77"/>
      <c r="S186" s="77"/>
      <c r="T186" s="78"/>
      <c r="U186" s="38"/>
      <c r="V186" s="38"/>
      <c r="W186" s="38"/>
      <c r="X186" s="38"/>
      <c r="Y186" s="38"/>
      <c r="Z186" s="38"/>
      <c r="AA186" s="38"/>
      <c r="AB186" s="38"/>
      <c r="AC186" s="38"/>
      <c r="AD186" s="38"/>
      <c r="AE186" s="38"/>
      <c r="AT186" s="19" t="s">
        <v>166</v>
      </c>
      <c r="AU186" s="19" t="s">
        <v>83</v>
      </c>
    </row>
    <row r="187" s="2" customFormat="1">
      <c r="A187" s="38"/>
      <c r="B187" s="39"/>
      <c r="C187" s="38"/>
      <c r="D187" s="193" t="s">
        <v>168</v>
      </c>
      <c r="E187" s="38"/>
      <c r="F187" s="198" t="s">
        <v>1399</v>
      </c>
      <c r="G187" s="38"/>
      <c r="H187" s="38"/>
      <c r="I187" s="195"/>
      <c r="J187" s="38"/>
      <c r="K187" s="38"/>
      <c r="L187" s="39"/>
      <c r="M187" s="196"/>
      <c r="N187" s="197"/>
      <c r="O187" s="77"/>
      <c r="P187" s="77"/>
      <c r="Q187" s="77"/>
      <c r="R187" s="77"/>
      <c r="S187" s="77"/>
      <c r="T187" s="78"/>
      <c r="U187" s="38"/>
      <c r="V187" s="38"/>
      <c r="W187" s="38"/>
      <c r="X187" s="38"/>
      <c r="Y187" s="38"/>
      <c r="Z187" s="38"/>
      <c r="AA187" s="38"/>
      <c r="AB187" s="38"/>
      <c r="AC187" s="38"/>
      <c r="AD187" s="38"/>
      <c r="AE187" s="38"/>
      <c r="AT187" s="19" t="s">
        <v>168</v>
      </c>
      <c r="AU187" s="19" t="s">
        <v>83</v>
      </c>
    </row>
    <row r="188" s="14" customFormat="1">
      <c r="A188" s="14"/>
      <c r="B188" s="206"/>
      <c r="C188" s="14"/>
      <c r="D188" s="193" t="s">
        <v>170</v>
      </c>
      <c r="E188" s="207" t="s">
        <v>1</v>
      </c>
      <c r="F188" s="208" t="s">
        <v>308</v>
      </c>
      <c r="G188" s="14"/>
      <c r="H188" s="209">
        <v>20</v>
      </c>
      <c r="I188" s="210"/>
      <c r="J188" s="14"/>
      <c r="K188" s="14"/>
      <c r="L188" s="206"/>
      <c r="M188" s="211"/>
      <c r="N188" s="212"/>
      <c r="O188" s="212"/>
      <c r="P188" s="212"/>
      <c r="Q188" s="212"/>
      <c r="R188" s="212"/>
      <c r="S188" s="212"/>
      <c r="T188" s="213"/>
      <c r="U188" s="14"/>
      <c r="V188" s="14"/>
      <c r="W188" s="14"/>
      <c r="X188" s="14"/>
      <c r="Y188" s="14"/>
      <c r="Z188" s="14"/>
      <c r="AA188" s="14"/>
      <c r="AB188" s="14"/>
      <c r="AC188" s="14"/>
      <c r="AD188" s="14"/>
      <c r="AE188" s="14"/>
      <c r="AT188" s="207" t="s">
        <v>170</v>
      </c>
      <c r="AU188" s="207" t="s">
        <v>83</v>
      </c>
      <c r="AV188" s="14" t="s">
        <v>83</v>
      </c>
      <c r="AW188" s="14" t="s">
        <v>32</v>
      </c>
      <c r="AX188" s="14" t="s">
        <v>81</v>
      </c>
      <c r="AY188" s="207" t="s">
        <v>157</v>
      </c>
    </row>
    <row r="189" s="12" customFormat="1" ht="22.8" customHeight="1">
      <c r="A189" s="12"/>
      <c r="B189" s="166"/>
      <c r="C189" s="12"/>
      <c r="D189" s="167" t="s">
        <v>74</v>
      </c>
      <c r="E189" s="177" t="s">
        <v>198</v>
      </c>
      <c r="F189" s="177" t="s">
        <v>1447</v>
      </c>
      <c r="G189" s="12"/>
      <c r="H189" s="12"/>
      <c r="I189" s="169"/>
      <c r="J189" s="178">
        <f>BK189</f>
        <v>0</v>
      </c>
      <c r="K189" s="12"/>
      <c r="L189" s="166"/>
      <c r="M189" s="171"/>
      <c r="N189" s="172"/>
      <c r="O189" s="172"/>
      <c r="P189" s="173">
        <f>SUM(P190:P191)</f>
        <v>0</v>
      </c>
      <c r="Q189" s="172"/>
      <c r="R189" s="173">
        <f>SUM(R190:R191)</f>
        <v>0</v>
      </c>
      <c r="S189" s="172"/>
      <c r="T189" s="174">
        <f>SUM(T190:T191)</f>
        <v>0</v>
      </c>
      <c r="U189" s="12"/>
      <c r="V189" s="12"/>
      <c r="W189" s="12"/>
      <c r="X189" s="12"/>
      <c r="Y189" s="12"/>
      <c r="Z189" s="12"/>
      <c r="AA189" s="12"/>
      <c r="AB189" s="12"/>
      <c r="AC189" s="12"/>
      <c r="AD189" s="12"/>
      <c r="AE189" s="12"/>
      <c r="AR189" s="167" t="s">
        <v>81</v>
      </c>
      <c r="AT189" s="175" t="s">
        <v>74</v>
      </c>
      <c r="AU189" s="175" t="s">
        <v>81</v>
      </c>
      <c r="AY189" s="167" t="s">
        <v>157</v>
      </c>
      <c r="BK189" s="176">
        <f>SUM(BK190:BK191)</f>
        <v>0</v>
      </c>
    </row>
    <row r="190" s="2" customFormat="1" ht="14.4" customHeight="1">
      <c r="A190" s="38"/>
      <c r="B190" s="179"/>
      <c r="C190" s="180" t="s">
        <v>244</v>
      </c>
      <c r="D190" s="180" t="s">
        <v>159</v>
      </c>
      <c r="E190" s="181" t="s">
        <v>1448</v>
      </c>
      <c r="F190" s="182" t="s">
        <v>1449</v>
      </c>
      <c r="G190" s="183" t="s">
        <v>261</v>
      </c>
      <c r="H190" s="184">
        <v>20</v>
      </c>
      <c r="I190" s="185"/>
      <c r="J190" s="186">
        <f>ROUND(I190*H190,2)</f>
        <v>0</v>
      </c>
      <c r="K190" s="182" t="s">
        <v>163</v>
      </c>
      <c r="L190" s="39"/>
      <c r="M190" s="187" t="s">
        <v>1</v>
      </c>
      <c r="N190" s="188" t="s">
        <v>40</v>
      </c>
      <c r="O190" s="77"/>
      <c r="P190" s="189">
        <f>O190*H190</f>
        <v>0</v>
      </c>
      <c r="Q190" s="189">
        <v>0</v>
      </c>
      <c r="R190" s="189">
        <f>Q190*H190</f>
        <v>0</v>
      </c>
      <c r="S190" s="189">
        <v>0</v>
      </c>
      <c r="T190" s="190">
        <f>S190*H190</f>
        <v>0</v>
      </c>
      <c r="U190" s="38"/>
      <c r="V190" s="38"/>
      <c r="W190" s="38"/>
      <c r="X190" s="38"/>
      <c r="Y190" s="38"/>
      <c r="Z190" s="38"/>
      <c r="AA190" s="38"/>
      <c r="AB190" s="38"/>
      <c r="AC190" s="38"/>
      <c r="AD190" s="38"/>
      <c r="AE190" s="38"/>
      <c r="AR190" s="191" t="s">
        <v>164</v>
      </c>
      <c r="AT190" s="191" t="s">
        <v>159</v>
      </c>
      <c r="AU190" s="191" t="s">
        <v>83</v>
      </c>
      <c r="AY190" s="19" t="s">
        <v>157</v>
      </c>
      <c r="BE190" s="192">
        <f>IF(N190="základní",J190,0)</f>
        <v>0</v>
      </c>
      <c r="BF190" s="192">
        <f>IF(N190="snížená",J190,0)</f>
        <v>0</v>
      </c>
      <c r="BG190" s="192">
        <f>IF(N190="zákl. přenesená",J190,0)</f>
        <v>0</v>
      </c>
      <c r="BH190" s="192">
        <f>IF(N190="sníž. přenesená",J190,0)</f>
        <v>0</v>
      </c>
      <c r="BI190" s="192">
        <f>IF(N190="nulová",J190,0)</f>
        <v>0</v>
      </c>
      <c r="BJ190" s="19" t="s">
        <v>81</v>
      </c>
      <c r="BK190" s="192">
        <f>ROUND(I190*H190,2)</f>
        <v>0</v>
      </c>
      <c r="BL190" s="19" t="s">
        <v>164</v>
      </c>
      <c r="BM190" s="191" t="s">
        <v>1450</v>
      </c>
    </row>
    <row r="191" s="2" customFormat="1">
      <c r="A191" s="38"/>
      <c r="B191" s="39"/>
      <c r="C191" s="38"/>
      <c r="D191" s="193" t="s">
        <v>166</v>
      </c>
      <c r="E191" s="38"/>
      <c r="F191" s="194" t="s">
        <v>1451</v>
      </c>
      <c r="G191" s="38"/>
      <c r="H191" s="38"/>
      <c r="I191" s="195"/>
      <c r="J191" s="38"/>
      <c r="K191" s="38"/>
      <c r="L191" s="39"/>
      <c r="M191" s="196"/>
      <c r="N191" s="197"/>
      <c r="O191" s="77"/>
      <c r="P191" s="77"/>
      <c r="Q191" s="77"/>
      <c r="R191" s="77"/>
      <c r="S191" s="77"/>
      <c r="T191" s="78"/>
      <c r="U191" s="38"/>
      <c r="V191" s="38"/>
      <c r="W191" s="38"/>
      <c r="X191" s="38"/>
      <c r="Y191" s="38"/>
      <c r="Z191" s="38"/>
      <c r="AA191" s="38"/>
      <c r="AB191" s="38"/>
      <c r="AC191" s="38"/>
      <c r="AD191" s="38"/>
      <c r="AE191" s="38"/>
      <c r="AT191" s="19" t="s">
        <v>166</v>
      </c>
      <c r="AU191" s="19" t="s">
        <v>83</v>
      </c>
    </row>
    <row r="192" s="12" customFormat="1" ht="22.8" customHeight="1">
      <c r="A192" s="12"/>
      <c r="B192" s="166"/>
      <c r="C192" s="12"/>
      <c r="D192" s="167" t="s">
        <v>74</v>
      </c>
      <c r="E192" s="177" t="s">
        <v>228</v>
      </c>
      <c r="F192" s="177" t="s">
        <v>600</v>
      </c>
      <c r="G192" s="12"/>
      <c r="H192" s="12"/>
      <c r="I192" s="169"/>
      <c r="J192" s="178">
        <f>BK192</f>
        <v>0</v>
      </c>
      <c r="K192" s="12"/>
      <c r="L192" s="166"/>
      <c r="M192" s="171"/>
      <c r="N192" s="172"/>
      <c r="O192" s="172"/>
      <c r="P192" s="173">
        <f>SUM(P193:P204)</f>
        <v>0</v>
      </c>
      <c r="Q192" s="172"/>
      <c r="R192" s="173">
        <f>SUM(R193:R204)</f>
        <v>0</v>
      </c>
      <c r="S192" s="172"/>
      <c r="T192" s="174">
        <f>SUM(T193:T204)</f>
        <v>1.3200000000000001</v>
      </c>
      <c r="U192" s="12"/>
      <c r="V192" s="12"/>
      <c r="W192" s="12"/>
      <c r="X192" s="12"/>
      <c r="Y192" s="12"/>
      <c r="Z192" s="12"/>
      <c r="AA192" s="12"/>
      <c r="AB192" s="12"/>
      <c r="AC192" s="12"/>
      <c r="AD192" s="12"/>
      <c r="AE192" s="12"/>
      <c r="AR192" s="167" t="s">
        <v>81</v>
      </c>
      <c r="AT192" s="175" t="s">
        <v>74</v>
      </c>
      <c r="AU192" s="175" t="s">
        <v>81</v>
      </c>
      <c r="AY192" s="167" t="s">
        <v>157</v>
      </c>
      <c r="BK192" s="176">
        <f>SUM(BK193:BK204)</f>
        <v>0</v>
      </c>
    </row>
    <row r="193" s="2" customFormat="1" ht="24.15" customHeight="1">
      <c r="A193" s="38"/>
      <c r="B193" s="179"/>
      <c r="C193" s="180" t="s">
        <v>252</v>
      </c>
      <c r="D193" s="180" t="s">
        <v>159</v>
      </c>
      <c r="E193" s="181" t="s">
        <v>1452</v>
      </c>
      <c r="F193" s="182" t="s">
        <v>1453</v>
      </c>
      <c r="G193" s="183" t="s">
        <v>261</v>
      </c>
      <c r="H193" s="184">
        <v>100</v>
      </c>
      <c r="I193" s="185"/>
      <c r="J193" s="186">
        <f>ROUND(I193*H193,2)</f>
        <v>0</v>
      </c>
      <c r="K193" s="182" t="s">
        <v>163</v>
      </c>
      <c r="L193" s="39"/>
      <c r="M193" s="187" t="s">
        <v>1</v>
      </c>
      <c r="N193" s="188" t="s">
        <v>40</v>
      </c>
      <c r="O193" s="77"/>
      <c r="P193" s="189">
        <f>O193*H193</f>
        <v>0</v>
      </c>
      <c r="Q193" s="189">
        <v>0</v>
      </c>
      <c r="R193" s="189">
        <f>Q193*H193</f>
        <v>0</v>
      </c>
      <c r="S193" s="189">
        <v>0.002</v>
      </c>
      <c r="T193" s="190">
        <f>S193*H193</f>
        <v>0.20000000000000001</v>
      </c>
      <c r="U193" s="38"/>
      <c r="V193" s="38"/>
      <c r="W193" s="38"/>
      <c r="X193" s="38"/>
      <c r="Y193" s="38"/>
      <c r="Z193" s="38"/>
      <c r="AA193" s="38"/>
      <c r="AB193" s="38"/>
      <c r="AC193" s="38"/>
      <c r="AD193" s="38"/>
      <c r="AE193" s="38"/>
      <c r="AR193" s="191" t="s">
        <v>164</v>
      </c>
      <c r="AT193" s="191" t="s">
        <v>159</v>
      </c>
      <c r="AU193" s="191" t="s">
        <v>83</v>
      </c>
      <c r="AY193" s="19" t="s">
        <v>157</v>
      </c>
      <c r="BE193" s="192">
        <f>IF(N193="základní",J193,0)</f>
        <v>0</v>
      </c>
      <c r="BF193" s="192">
        <f>IF(N193="snížená",J193,0)</f>
        <v>0</v>
      </c>
      <c r="BG193" s="192">
        <f>IF(N193="zákl. přenesená",J193,0)</f>
        <v>0</v>
      </c>
      <c r="BH193" s="192">
        <f>IF(N193="sníž. přenesená",J193,0)</f>
        <v>0</v>
      </c>
      <c r="BI193" s="192">
        <f>IF(N193="nulová",J193,0)</f>
        <v>0</v>
      </c>
      <c r="BJ193" s="19" t="s">
        <v>81</v>
      </c>
      <c r="BK193" s="192">
        <f>ROUND(I193*H193,2)</f>
        <v>0</v>
      </c>
      <c r="BL193" s="19" t="s">
        <v>164</v>
      </c>
      <c r="BM193" s="191" t="s">
        <v>1454</v>
      </c>
    </row>
    <row r="194" s="2" customFormat="1">
      <c r="A194" s="38"/>
      <c r="B194" s="39"/>
      <c r="C194" s="38"/>
      <c r="D194" s="193" t="s">
        <v>166</v>
      </c>
      <c r="E194" s="38"/>
      <c r="F194" s="194" t="s">
        <v>1455</v>
      </c>
      <c r="G194" s="38"/>
      <c r="H194" s="38"/>
      <c r="I194" s="195"/>
      <c r="J194" s="38"/>
      <c r="K194" s="38"/>
      <c r="L194" s="39"/>
      <c r="M194" s="196"/>
      <c r="N194" s="197"/>
      <c r="O194" s="77"/>
      <c r="P194" s="77"/>
      <c r="Q194" s="77"/>
      <c r="R194" s="77"/>
      <c r="S194" s="77"/>
      <c r="T194" s="78"/>
      <c r="U194" s="38"/>
      <c r="V194" s="38"/>
      <c r="W194" s="38"/>
      <c r="X194" s="38"/>
      <c r="Y194" s="38"/>
      <c r="Z194" s="38"/>
      <c r="AA194" s="38"/>
      <c r="AB194" s="38"/>
      <c r="AC194" s="38"/>
      <c r="AD194" s="38"/>
      <c r="AE194" s="38"/>
      <c r="AT194" s="19" t="s">
        <v>166</v>
      </c>
      <c r="AU194" s="19" t="s">
        <v>83</v>
      </c>
    </row>
    <row r="195" s="2" customFormat="1">
      <c r="A195" s="38"/>
      <c r="B195" s="39"/>
      <c r="C195" s="38"/>
      <c r="D195" s="193" t="s">
        <v>168</v>
      </c>
      <c r="E195" s="38"/>
      <c r="F195" s="198" t="s">
        <v>1456</v>
      </c>
      <c r="G195" s="38"/>
      <c r="H195" s="38"/>
      <c r="I195" s="195"/>
      <c r="J195" s="38"/>
      <c r="K195" s="38"/>
      <c r="L195" s="39"/>
      <c r="M195" s="196"/>
      <c r="N195" s="197"/>
      <c r="O195" s="77"/>
      <c r="P195" s="77"/>
      <c r="Q195" s="77"/>
      <c r="R195" s="77"/>
      <c r="S195" s="77"/>
      <c r="T195" s="78"/>
      <c r="U195" s="38"/>
      <c r="V195" s="38"/>
      <c r="W195" s="38"/>
      <c r="X195" s="38"/>
      <c r="Y195" s="38"/>
      <c r="Z195" s="38"/>
      <c r="AA195" s="38"/>
      <c r="AB195" s="38"/>
      <c r="AC195" s="38"/>
      <c r="AD195" s="38"/>
      <c r="AE195" s="38"/>
      <c r="AT195" s="19" t="s">
        <v>168</v>
      </c>
      <c r="AU195" s="19" t="s">
        <v>83</v>
      </c>
    </row>
    <row r="196" s="14" customFormat="1">
      <c r="A196" s="14"/>
      <c r="B196" s="206"/>
      <c r="C196" s="14"/>
      <c r="D196" s="193" t="s">
        <v>170</v>
      </c>
      <c r="E196" s="207" t="s">
        <v>1</v>
      </c>
      <c r="F196" s="208" t="s">
        <v>1457</v>
      </c>
      <c r="G196" s="14"/>
      <c r="H196" s="209">
        <v>100</v>
      </c>
      <c r="I196" s="210"/>
      <c r="J196" s="14"/>
      <c r="K196" s="14"/>
      <c r="L196" s="206"/>
      <c r="M196" s="211"/>
      <c r="N196" s="212"/>
      <c r="O196" s="212"/>
      <c r="P196" s="212"/>
      <c r="Q196" s="212"/>
      <c r="R196" s="212"/>
      <c r="S196" s="212"/>
      <c r="T196" s="213"/>
      <c r="U196" s="14"/>
      <c r="V196" s="14"/>
      <c r="W196" s="14"/>
      <c r="X196" s="14"/>
      <c r="Y196" s="14"/>
      <c r="Z196" s="14"/>
      <c r="AA196" s="14"/>
      <c r="AB196" s="14"/>
      <c r="AC196" s="14"/>
      <c r="AD196" s="14"/>
      <c r="AE196" s="14"/>
      <c r="AT196" s="207" t="s">
        <v>170</v>
      </c>
      <c r="AU196" s="207" t="s">
        <v>83</v>
      </c>
      <c r="AV196" s="14" t="s">
        <v>83</v>
      </c>
      <c r="AW196" s="14" t="s">
        <v>32</v>
      </c>
      <c r="AX196" s="14" t="s">
        <v>81</v>
      </c>
      <c r="AY196" s="207" t="s">
        <v>157</v>
      </c>
    </row>
    <row r="197" s="2" customFormat="1" ht="24.15" customHeight="1">
      <c r="A197" s="38"/>
      <c r="B197" s="179"/>
      <c r="C197" s="180" t="s">
        <v>258</v>
      </c>
      <c r="D197" s="180" t="s">
        <v>159</v>
      </c>
      <c r="E197" s="181" t="s">
        <v>1458</v>
      </c>
      <c r="F197" s="182" t="s">
        <v>1459</v>
      </c>
      <c r="G197" s="183" t="s">
        <v>261</v>
      </c>
      <c r="H197" s="184">
        <v>28</v>
      </c>
      <c r="I197" s="185"/>
      <c r="J197" s="186">
        <f>ROUND(I197*H197,2)</f>
        <v>0</v>
      </c>
      <c r="K197" s="182" t="s">
        <v>163</v>
      </c>
      <c r="L197" s="39"/>
      <c r="M197" s="187" t="s">
        <v>1</v>
      </c>
      <c r="N197" s="188" t="s">
        <v>40</v>
      </c>
      <c r="O197" s="77"/>
      <c r="P197" s="189">
        <f>O197*H197</f>
        <v>0</v>
      </c>
      <c r="Q197" s="189">
        <v>0</v>
      </c>
      <c r="R197" s="189">
        <f>Q197*H197</f>
        <v>0</v>
      </c>
      <c r="S197" s="189">
        <v>0.040000000000000001</v>
      </c>
      <c r="T197" s="190">
        <f>S197*H197</f>
        <v>1.1200000000000001</v>
      </c>
      <c r="U197" s="38"/>
      <c r="V197" s="38"/>
      <c r="W197" s="38"/>
      <c r="X197" s="38"/>
      <c r="Y197" s="38"/>
      <c r="Z197" s="38"/>
      <c r="AA197" s="38"/>
      <c r="AB197" s="38"/>
      <c r="AC197" s="38"/>
      <c r="AD197" s="38"/>
      <c r="AE197" s="38"/>
      <c r="AR197" s="191" t="s">
        <v>164</v>
      </c>
      <c r="AT197" s="191" t="s">
        <v>159</v>
      </c>
      <c r="AU197" s="191" t="s">
        <v>83</v>
      </c>
      <c r="AY197" s="19" t="s">
        <v>157</v>
      </c>
      <c r="BE197" s="192">
        <f>IF(N197="základní",J197,0)</f>
        <v>0</v>
      </c>
      <c r="BF197" s="192">
        <f>IF(N197="snížená",J197,0)</f>
        <v>0</v>
      </c>
      <c r="BG197" s="192">
        <f>IF(N197="zákl. přenesená",J197,0)</f>
        <v>0</v>
      </c>
      <c r="BH197" s="192">
        <f>IF(N197="sníž. přenesená",J197,0)</f>
        <v>0</v>
      </c>
      <c r="BI197" s="192">
        <f>IF(N197="nulová",J197,0)</f>
        <v>0</v>
      </c>
      <c r="BJ197" s="19" t="s">
        <v>81</v>
      </c>
      <c r="BK197" s="192">
        <f>ROUND(I197*H197,2)</f>
        <v>0</v>
      </c>
      <c r="BL197" s="19" t="s">
        <v>164</v>
      </c>
      <c r="BM197" s="191" t="s">
        <v>1460</v>
      </c>
    </row>
    <row r="198" s="2" customFormat="1">
      <c r="A198" s="38"/>
      <c r="B198" s="39"/>
      <c r="C198" s="38"/>
      <c r="D198" s="193" t="s">
        <v>166</v>
      </c>
      <c r="E198" s="38"/>
      <c r="F198" s="194" t="s">
        <v>1461</v>
      </c>
      <c r="G198" s="38"/>
      <c r="H198" s="38"/>
      <c r="I198" s="195"/>
      <c r="J198" s="38"/>
      <c r="K198" s="38"/>
      <c r="L198" s="39"/>
      <c r="M198" s="196"/>
      <c r="N198" s="197"/>
      <c r="O198" s="77"/>
      <c r="P198" s="77"/>
      <c r="Q198" s="77"/>
      <c r="R198" s="77"/>
      <c r="S198" s="77"/>
      <c r="T198" s="78"/>
      <c r="U198" s="38"/>
      <c r="V198" s="38"/>
      <c r="W198" s="38"/>
      <c r="X198" s="38"/>
      <c r="Y198" s="38"/>
      <c r="Z198" s="38"/>
      <c r="AA198" s="38"/>
      <c r="AB198" s="38"/>
      <c r="AC198" s="38"/>
      <c r="AD198" s="38"/>
      <c r="AE198" s="38"/>
      <c r="AT198" s="19" t="s">
        <v>166</v>
      </c>
      <c r="AU198" s="19" t="s">
        <v>83</v>
      </c>
    </row>
    <row r="199" s="2" customFormat="1">
      <c r="A199" s="38"/>
      <c r="B199" s="39"/>
      <c r="C199" s="38"/>
      <c r="D199" s="193" t="s">
        <v>168</v>
      </c>
      <c r="E199" s="38"/>
      <c r="F199" s="198" t="s">
        <v>1456</v>
      </c>
      <c r="G199" s="38"/>
      <c r="H199" s="38"/>
      <c r="I199" s="195"/>
      <c r="J199" s="38"/>
      <c r="K199" s="38"/>
      <c r="L199" s="39"/>
      <c r="M199" s="196"/>
      <c r="N199" s="197"/>
      <c r="O199" s="77"/>
      <c r="P199" s="77"/>
      <c r="Q199" s="77"/>
      <c r="R199" s="77"/>
      <c r="S199" s="77"/>
      <c r="T199" s="78"/>
      <c r="U199" s="38"/>
      <c r="V199" s="38"/>
      <c r="W199" s="38"/>
      <c r="X199" s="38"/>
      <c r="Y199" s="38"/>
      <c r="Z199" s="38"/>
      <c r="AA199" s="38"/>
      <c r="AB199" s="38"/>
      <c r="AC199" s="38"/>
      <c r="AD199" s="38"/>
      <c r="AE199" s="38"/>
      <c r="AT199" s="19" t="s">
        <v>168</v>
      </c>
      <c r="AU199" s="19" t="s">
        <v>83</v>
      </c>
    </row>
    <row r="200" s="14" customFormat="1">
      <c r="A200" s="14"/>
      <c r="B200" s="206"/>
      <c r="C200" s="14"/>
      <c r="D200" s="193" t="s">
        <v>170</v>
      </c>
      <c r="E200" s="207" t="s">
        <v>1</v>
      </c>
      <c r="F200" s="208" t="s">
        <v>365</v>
      </c>
      <c r="G200" s="14"/>
      <c r="H200" s="209">
        <v>28</v>
      </c>
      <c r="I200" s="210"/>
      <c r="J200" s="14"/>
      <c r="K200" s="14"/>
      <c r="L200" s="206"/>
      <c r="M200" s="211"/>
      <c r="N200" s="212"/>
      <c r="O200" s="212"/>
      <c r="P200" s="212"/>
      <c r="Q200" s="212"/>
      <c r="R200" s="212"/>
      <c r="S200" s="212"/>
      <c r="T200" s="213"/>
      <c r="U200" s="14"/>
      <c r="V200" s="14"/>
      <c r="W200" s="14"/>
      <c r="X200" s="14"/>
      <c r="Y200" s="14"/>
      <c r="Z200" s="14"/>
      <c r="AA200" s="14"/>
      <c r="AB200" s="14"/>
      <c r="AC200" s="14"/>
      <c r="AD200" s="14"/>
      <c r="AE200" s="14"/>
      <c r="AT200" s="207" t="s">
        <v>170</v>
      </c>
      <c r="AU200" s="207" t="s">
        <v>83</v>
      </c>
      <c r="AV200" s="14" t="s">
        <v>83</v>
      </c>
      <c r="AW200" s="14" t="s">
        <v>32</v>
      </c>
      <c r="AX200" s="14" t="s">
        <v>81</v>
      </c>
      <c r="AY200" s="207" t="s">
        <v>157</v>
      </c>
    </row>
    <row r="201" s="2" customFormat="1" ht="37.8" customHeight="1">
      <c r="A201" s="38"/>
      <c r="B201" s="179"/>
      <c r="C201" s="180" t="s">
        <v>266</v>
      </c>
      <c r="D201" s="180" t="s">
        <v>159</v>
      </c>
      <c r="E201" s="181" t="s">
        <v>1462</v>
      </c>
      <c r="F201" s="182" t="s">
        <v>1463</v>
      </c>
      <c r="G201" s="183" t="s">
        <v>261</v>
      </c>
      <c r="H201" s="184">
        <v>18</v>
      </c>
      <c r="I201" s="185"/>
      <c r="J201" s="186">
        <f>ROUND(I201*H201,2)</f>
        <v>0</v>
      </c>
      <c r="K201" s="182" t="s">
        <v>1</v>
      </c>
      <c r="L201" s="39"/>
      <c r="M201" s="187" t="s">
        <v>1</v>
      </c>
      <c r="N201" s="188" t="s">
        <v>40</v>
      </c>
      <c r="O201" s="77"/>
      <c r="P201" s="189">
        <f>O201*H201</f>
        <v>0</v>
      </c>
      <c r="Q201" s="189">
        <v>0</v>
      </c>
      <c r="R201" s="189">
        <f>Q201*H201</f>
        <v>0</v>
      </c>
      <c r="S201" s="189">
        <v>0</v>
      </c>
      <c r="T201" s="190">
        <f>S201*H201</f>
        <v>0</v>
      </c>
      <c r="U201" s="38"/>
      <c r="V201" s="38"/>
      <c r="W201" s="38"/>
      <c r="X201" s="38"/>
      <c r="Y201" s="38"/>
      <c r="Z201" s="38"/>
      <c r="AA201" s="38"/>
      <c r="AB201" s="38"/>
      <c r="AC201" s="38"/>
      <c r="AD201" s="38"/>
      <c r="AE201" s="38"/>
      <c r="AR201" s="191" t="s">
        <v>164</v>
      </c>
      <c r="AT201" s="191" t="s">
        <v>159</v>
      </c>
      <c r="AU201" s="191" t="s">
        <v>83</v>
      </c>
      <c r="AY201" s="19" t="s">
        <v>157</v>
      </c>
      <c r="BE201" s="192">
        <f>IF(N201="základní",J201,0)</f>
        <v>0</v>
      </c>
      <c r="BF201" s="192">
        <f>IF(N201="snížená",J201,0)</f>
        <v>0</v>
      </c>
      <c r="BG201" s="192">
        <f>IF(N201="zákl. přenesená",J201,0)</f>
        <v>0</v>
      </c>
      <c r="BH201" s="192">
        <f>IF(N201="sníž. přenesená",J201,0)</f>
        <v>0</v>
      </c>
      <c r="BI201" s="192">
        <f>IF(N201="nulová",J201,0)</f>
        <v>0</v>
      </c>
      <c r="BJ201" s="19" t="s">
        <v>81</v>
      </c>
      <c r="BK201" s="192">
        <f>ROUND(I201*H201,2)</f>
        <v>0</v>
      </c>
      <c r="BL201" s="19" t="s">
        <v>164</v>
      </c>
      <c r="BM201" s="191" t="s">
        <v>1464</v>
      </c>
    </row>
    <row r="202" s="2" customFormat="1">
      <c r="A202" s="38"/>
      <c r="B202" s="39"/>
      <c r="C202" s="38"/>
      <c r="D202" s="193" t="s">
        <v>166</v>
      </c>
      <c r="E202" s="38"/>
      <c r="F202" s="194" t="s">
        <v>1465</v>
      </c>
      <c r="G202" s="38"/>
      <c r="H202" s="38"/>
      <c r="I202" s="195"/>
      <c r="J202" s="38"/>
      <c r="K202" s="38"/>
      <c r="L202" s="39"/>
      <c r="M202" s="196"/>
      <c r="N202" s="197"/>
      <c r="O202" s="77"/>
      <c r="P202" s="77"/>
      <c r="Q202" s="77"/>
      <c r="R202" s="77"/>
      <c r="S202" s="77"/>
      <c r="T202" s="78"/>
      <c r="U202" s="38"/>
      <c r="V202" s="38"/>
      <c r="W202" s="38"/>
      <c r="X202" s="38"/>
      <c r="Y202" s="38"/>
      <c r="Z202" s="38"/>
      <c r="AA202" s="38"/>
      <c r="AB202" s="38"/>
      <c r="AC202" s="38"/>
      <c r="AD202" s="38"/>
      <c r="AE202" s="38"/>
      <c r="AT202" s="19" t="s">
        <v>166</v>
      </c>
      <c r="AU202" s="19" t="s">
        <v>83</v>
      </c>
    </row>
    <row r="203" s="2" customFormat="1">
      <c r="A203" s="38"/>
      <c r="B203" s="39"/>
      <c r="C203" s="38"/>
      <c r="D203" s="193" t="s">
        <v>168</v>
      </c>
      <c r="E203" s="38"/>
      <c r="F203" s="198" t="s">
        <v>1399</v>
      </c>
      <c r="G203" s="38"/>
      <c r="H203" s="38"/>
      <c r="I203" s="195"/>
      <c r="J203" s="38"/>
      <c r="K203" s="38"/>
      <c r="L203" s="39"/>
      <c r="M203" s="196"/>
      <c r="N203" s="197"/>
      <c r="O203" s="77"/>
      <c r="P203" s="77"/>
      <c r="Q203" s="77"/>
      <c r="R203" s="77"/>
      <c r="S203" s="77"/>
      <c r="T203" s="78"/>
      <c r="U203" s="38"/>
      <c r="V203" s="38"/>
      <c r="W203" s="38"/>
      <c r="X203" s="38"/>
      <c r="Y203" s="38"/>
      <c r="Z203" s="38"/>
      <c r="AA203" s="38"/>
      <c r="AB203" s="38"/>
      <c r="AC203" s="38"/>
      <c r="AD203" s="38"/>
      <c r="AE203" s="38"/>
      <c r="AT203" s="19" t="s">
        <v>168</v>
      </c>
      <c r="AU203" s="19" t="s">
        <v>83</v>
      </c>
    </row>
    <row r="204" s="14" customFormat="1">
      <c r="A204" s="14"/>
      <c r="B204" s="206"/>
      <c r="C204" s="14"/>
      <c r="D204" s="193" t="s">
        <v>170</v>
      </c>
      <c r="E204" s="207" t="s">
        <v>1</v>
      </c>
      <c r="F204" s="208" t="s">
        <v>298</v>
      </c>
      <c r="G204" s="14"/>
      <c r="H204" s="209">
        <v>18</v>
      </c>
      <c r="I204" s="210"/>
      <c r="J204" s="14"/>
      <c r="K204" s="14"/>
      <c r="L204" s="206"/>
      <c r="M204" s="211"/>
      <c r="N204" s="212"/>
      <c r="O204" s="212"/>
      <c r="P204" s="212"/>
      <c r="Q204" s="212"/>
      <c r="R204" s="212"/>
      <c r="S204" s="212"/>
      <c r="T204" s="213"/>
      <c r="U204" s="14"/>
      <c r="V204" s="14"/>
      <c r="W204" s="14"/>
      <c r="X204" s="14"/>
      <c r="Y204" s="14"/>
      <c r="Z204" s="14"/>
      <c r="AA204" s="14"/>
      <c r="AB204" s="14"/>
      <c r="AC204" s="14"/>
      <c r="AD204" s="14"/>
      <c r="AE204" s="14"/>
      <c r="AT204" s="207" t="s">
        <v>170</v>
      </c>
      <c r="AU204" s="207" t="s">
        <v>83</v>
      </c>
      <c r="AV204" s="14" t="s">
        <v>83</v>
      </c>
      <c r="AW204" s="14" t="s">
        <v>32</v>
      </c>
      <c r="AX204" s="14" t="s">
        <v>81</v>
      </c>
      <c r="AY204" s="207" t="s">
        <v>157</v>
      </c>
    </row>
    <row r="205" s="12" customFormat="1" ht="22.8" customHeight="1">
      <c r="A205" s="12"/>
      <c r="B205" s="166"/>
      <c r="C205" s="12"/>
      <c r="D205" s="167" t="s">
        <v>74</v>
      </c>
      <c r="E205" s="177" t="s">
        <v>802</v>
      </c>
      <c r="F205" s="177" t="s">
        <v>803</v>
      </c>
      <c r="G205" s="12"/>
      <c r="H205" s="12"/>
      <c r="I205" s="169"/>
      <c r="J205" s="178">
        <f>BK205</f>
        <v>0</v>
      </c>
      <c r="K205" s="12"/>
      <c r="L205" s="166"/>
      <c r="M205" s="171"/>
      <c r="N205" s="172"/>
      <c r="O205" s="172"/>
      <c r="P205" s="173">
        <f>SUM(P206:P214)</f>
        <v>0</v>
      </c>
      <c r="Q205" s="172"/>
      <c r="R205" s="173">
        <f>SUM(R206:R214)</f>
        <v>0</v>
      </c>
      <c r="S205" s="172"/>
      <c r="T205" s="174">
        <f>SUM(T206:T214)</f>
        <v>0</v>
      </c>
      <c r="U205" s="12"/>
      <c r="V205" s="12"/>
      <c r="W205" s="12"/>
      <c r="X205" s="12"/>
      <c r="Y205" s="12"/>
      <c r="Z205" s="12"/>
      <c r="AA205" s="12"/>
      <c r="AB205" s="12"/>
      <c r="AC205" s="12"/>
      <c r="AD205" s="12"/>
      <c r="AE205" s="12"/>
      <c r="AR205" s="167" t="s">
        <v>81</v>
      </c>
      <c r="AT205" s="175" t="s">
        <v>74</v>
      </c>
      <c r="AU205" s="175" t="s">
        <v>81</v>
      </c>
      <c r="AY205" s="167" t="s">
        <v>157</v>
      </c>
      <c r="BK205" s="176">
        <f>SUM(BK206:BK214)</f>
        <v>0</v>
      </c>
    </row>
    <row r="206" s="2" customFormat="1" ht="24.15" customHeight="1">
      <c r="A206" s="38"/>
      <c r="B206" s="179"/>
      <c r="C206" s="180" t="s">
        <v>8</v>
      </c>
      <c r="D206" s="180" t="s">
        <v>159</v>
      </c>
      <c r="E206" s="181" t="s">
        <v>805</v>
      </c>
      <c r="F206" s="182" t="s">
        <v>806</v>
      </c>
      <c r="G206" s="183" t="s">
        <v>197</v>
      </c>
      <c r="H206" s="184">
        <v>1.3220000000000001</v>
      </c>
      <c r="I206" s="185"/>
      <c r="J206" s="186">
        <f>ROUND(I206*H206,2)</f>
        <v>0</v>
      </c>
      <c r="K206" s="182" t="s">
        <v>163</v>
      </c>
      <c r="L206" s="39"/>
      <c r="M206" s="187" t="s">
        <v>1</v>
      </c>
      <c r="N206" s="188" t="s">
        <v>40</v>
      </c>
      <c r="O206" s="77"/>
      <c r="P206" s="189">
        <f>O206*H206</f>
        <v>0</v>
      </c>
      <c r="Q206" s="189">
        <v>0</v>
      </c>
      <c r="R206" s="189">
        <f>Q206*H206</f>
        <v>0</v>
      </c>
      <c r="S206" s="189">
        <v>0</v>
      </c>
      <c r="T206" s="190">
        <f>S206*H206</f>
        <v>0</v>
      </c>
      <c r="U206" s="38"/>
      <c r="V206" s="38"/>
      <c r="W206" s="38"/>
      <c r="X206" s="38"/>
      <c r="Y206" s="38"/>
      <c r="Z206" s="38"/>
      <c r="AA206" s="38"/>
      <c r="AB206" s="38"/>
      <c r="AC206" s="38"/>
      <c r="AD206" s="38"/>
      <c r="AE206" s="38"/>
      <c r="AR206" s="191" t="s">
        <v>164</v>
      </c>
      <c r="AT206" s="191" t="s">
        <v>159</v>
      </c>
      <c r="AU206" s="191" t="s">
        <v>83</v>
      </c>
      <c r="AY206" s="19" t="s">
        <v>157</v>
      </c>
      <c r="BE206" s="192">
        <f>IF(N206="základní",J206,0)</f>
        <v>0</v>
      </c>
      <c r="BF206" s="192">
        <f>IF(N206="snížená",J206,0)</f>
        <v>0</v>
      </c>
      <c r="BG206" s="192">
        <f>IF(N206="zákl. přenesená",J206,0)</f>
        <v>0</v>
      </c>
      <c r="BH206" s="192">
        <f>IF(N206="sníž. přenesená",J206,0)</f>
        <v>0</v>
      </c>
      <c r="BI206" s="192">
        <f>IF(N206="nulová",J206,0)</f>
        <v>0</v>
      </c>
      <c r="BJ206" s="19" t="s">
        <v>81</v>
      </c>
      <c r="BK206" s="192">
        <f>ROUND(I206*H206,2)</f>
        <v>0</v>
      </c>
      <c r="BL206" s="19" t="s">
        <v>164</v>
      </c>
      <c r="BM206" s="191" t="s">
        <v>1466</v>
      </c>
    </row>
    <row r="207" s="2" customFormat="1">
      <c r="A207" s="38"/>
      <c r="B207" s="39"/>
      <c r="C207" s="38"/>
      <c r="D207" s="193" t="s">
        <v>166</v>
      </c>
      <c r="E207" s="38"/>
      <c r="F207" s="194" t="s">
        <v>808</v>
      </c>
      <c r="G207" s="38"/>
      <c r="H207" s="38"/>
      <c r="I207" s="195"/>
      <c r="J207" s="38"/>
      <c r="K207" s="38"/>
      <c r="L207" s="39"/>
      <c r="M207" s="196"/>
      <c r="N207" s="197"/>
      <c r="O207" s="77"/>
      <c r="P207" s="77"/>
      <c r="Q207" s="77"/>
      <c r="R207" s="77"/>
      <c r="S207" s="77"/>
      <c r="T207" s="78"/>
      <c r="U207" s="38"/>
      <c r="V207" s="38"/>
      <c r="W207" s="38"/>
      <c r="X207" s="38"/>
      <c r="Y207" s="38"/>
      <c r="Z207" s="38"/>
      <c r="AA207" s="38"/>
      <c r="AB207" s="38"/>
      <c r="AC207" s="38"/>
      <c r="AD207" s="38"/>
      <c r="AE207" s="38"/>
      <c r="AT207" s="19" t="s">
        <v>166</v>
      </c>
      <c r="AU207" s="19" t="s">
        <v>83</v>
      </c>
    </row>
    <row r="208" s="2" customFormat="1" ht="24.15" customHeight="1">
      <c r="A208" s="38"/>
      <c r="B208" s="179"/>
      <c r="C208" s="180" t="s">
        <v>275</v>
      </c>
      <c r="D208" s="180" t="s">
        <v>159</v>
      </c>
      <c r="E208" s="181" t="s">
        <v>810</v>
      </c>
      <c r="F208" s="182" t="s">
        <v>811</v>
      </c>
      <c r="G208" s="183" t="s">
        <v>197</v>
      </c>
      <c r="H208" s="184">
        <v>11.898</v>
      </c>
      <c r="I208" s="185"/>
      <c r="J208" s="186">
        <f>ROUND(I208*H208,2)</f>
        <v>0</v>
      </c>
      <c r="K208" s="182" t="s">
        <v>163</v>
      </c>
      <c r="L208" s="39"/>
      <c r="M208" s="187" t="s">
        <v>1</v>
      </c>
      <c r="N208" s="188" t="s">
        <v>40</v>
      </c>
      <c r="O208" s="77"/>
      <c r="P208" s="189">
        <f>O208*H208</f>
        <v>0</v>
      </c>
      <c r="Q208" s="189">
        <v>0</v>
      </c>
      <c r="R208" s="189">
        <f>Q208*H208</f>
        <v>0</v>
      </c>
      <c r="S208" s="189">
        <v>0</v>
      </c>
      <c r="T208" s="190">
        <f>S208*H208</f>
        <v>0</v>
      </c>
      <c r="U208" s="38"/>
      <c r="V208" s="38"/>
      <c r="W208" s="38"/>
      <c r="X208" s="38"/>
      <c r="Y208" s="38"/>
      <c r="Z208" s="38"/>
      <c r="AA208" s="38"/>
      <c r="AB208" s="38"/>
      <c r="AC208" s="38"/>
      <c r="AD208" s="38"/>
      <c r="AE208" s="38"/>
      <c r="AR208" s="191" t="s">
        <v>164</v>
      </c>
      <c r="AT208" s="191" t="s">
        <v>159</v>
      </c>
      <c r="AU208" s="191" t="s">
        <v>83</v>
      </c>
      <c r="AY208" s="19" t="s">
        <v>157</v>
      </c>
      <c r="BE208" s="192">
        <f>IF(N208="základní",J208,0)</f>
        <v>0</v>
      </c>
      <c r="BF208" s="192">
        <f>IF(N208="snížená",J208,0)</f>
        <v>0</v>
      </c>
      <c r="BG208" s="192">
        <f>IF(N208="zákl. přenesená",J208,0)</f>
        <v>0</v>
      </c>
      <c r="BH208" s="192">
        <f>IF(N208="sníž. přenesená",J208,0)</f>
        <v>0</v>
      </c>
      <c r="BI208" s="192">
        <f>IF(N208="nulová",J208,0)</f>
        <v>0</v>
      </c>
      <c r="BJ208" s="19" t="s">
        <v>81</v>
      </c>
      <c r="BK208" s="192">
        <f>ROUND(I208*H208,2)</f>
        <v>0</v>
      </c>
      <c r="BL208" s="19" t="s">
        <v>164</v>
      </c>
      <c r="BM208" s="191" t="s">
        <v>1467</v>
      </c>
    </row>
    <row r="209" s="2" customFormat="1">
      <c r="A209" s="38"/>
      <c r="B209" s="39"/>
      <c r="C209" s="38"/>
      <c r="D209" s="193" t="s">
        <v>166</v>
      </c>
      <c r="E209" s="38"/>
      <c r="F209" s="194" t="s">
        <v>813</v>
      </c>
      <c r="G209" s="38"/>
      <c r="H209" s="38"/>
      <c r="I209" s="195"/>
      <c r="J209" s="38"/>
      <c r="K209" s="38"/>
      <c r="L209" s="39"/>
      <c r="M209" s="196"/>
      <c r="N209" s="197"/>
      <c r="O209" s="77"/>
      <c r="P209" s="77"/>
      <c r="Q209" s="77"/>
      <c r="R209" s="77"/>
      <c r="S209" s="77"/>
      <c r="T209" s="78"/>
      <c r="U209" s="38"/>
      <c r="V209" s="38"/>
      <c r="W209" s="38"/>
      <c r="X209" s="38"/>
      <c r="Y209" s="38"/>
      <c r="Z209" s="38"/>
      <c r="AA209" s="38"/>
      <c r="AB209" s="38"/>
      <c r="AC209" s="38"/>
      <c r="AD209" s="38"/>
      <c r="AE209" s="38"/>
      <c r="AT209" s="19" t="s">
        <v>166</v>
      </c>
      <c r="AU209" s="19" t="s">
        <v>83</v>
      </c>
    </row>
    <row r="210" s="14" customFormat="1">
      <c r="A210" s="14"/>
      <c r="B210" s="206"/>
      <c r="C210" s="14"/>
      <c r="D210" s="193" t="s">
        <v>170</v>
      </c>
      <c r="E210" s="14"/>
      <c r="F210" s="208" t="s">
        <v>1468</v>
      </c>
      <c r="G210" s="14"/>
      <c r="H210" s="209">
        <v>11.898</v>
      </c>
      <c r="I210" s="210"/>
      <c r="J210" s="14"/>
      <c r="K210" s="14"/>
      <c r="L210" s="206"/>
      <c r="M210" s="211"/>
      <c r="N210" s="212"/>
      <c r="O210" s="212"/>
      <c r="P210" s="212"/>
      <c r="Q210" s="212"/>
      <c r="R210" s="212"/>
      <c r="S210" s="212"/>
      <c r="T210" s="213"/>
      <c r="U210" s="14"/>
      <c r="V210" s="14"/>
      <c r="W210" s="14"/>
      <c r="X210" s="14"/>
      <c r="Y210" s="14"/>
      <c r="Z210" s="14"/>
      <c r="AA210" s="14"/>
      <c r="AB210" s="14"/>
      <c r="AC210" s="14"/>
      <c r="AD210" s="14"/>
      <c r="AE210" s="14"/>
      <c r="AT210" s="207" t="s">
        <v>170</v>
      </c>
      <c r="AU210" s="207" t="s">
        <v>83</v>
      </c>
      <c r="AV210" s="14" t="s">
        <v>83</v>
      </c>
      <c r="AW210" s="14" t="s">
        <v>3</v>
      </c>
      <c r="AX210" s="14" t="s">
        <v>81</v>
      </c>
      <c r="AY210" s="207" t="s">
        <v>157</v>
      </c>
    </row>
    <row r="211" s="2" customFormat="1" ht="24.15" customHeight="1">
      <c r="A211" s="38"/>
      <c r="B211" s="179"/>
      <c r="C211" s="180" t="s">
        <v>283</v>
      </c>
      <c r="D211" s="180" t="s">
        <v>159</v>
      </c>
      <c r="E211" s="181" t="s">
        <v>816</v>
      </c>
      <c r="F211" s="182" t="s">
        <v>817</v>
      </c>
      <c r="G211" s="183" t="s">
        <v>197</v>
      </c>
      <c r="H211" s="184">
        <v>1.3220000000000001</v>
      </c>
      <c r="I211" s="185"/>
      <c r="J211" s="186">
        <f>ROUND(I211*H211,2)</f>
        <v>0</v>
      </c>
      <c r="K211" s="182" t="s">
        <v>163</v>
      </c>
      <c r="L211" s="39"/>
      <c r="M211" s="187" t="s">
        <v>1</v>
      </c>
      <c r="N211" s="188" t="s">
        <v>40</v>
      </c>
      <c r="O211" s="77"/>
      <c r="P211" s="189">
        <f>O211*H211</f>
        <v>0</v>
      </c>
      <c r="Q211" s="189">
        <v>0</v>
      </c>
      <c r="R211" s="189">
        <f>Q211*H211</f>
        <v>0</v>
      </c>
      <c r="S211" s="189">
        <v>0</v>
      </c>
      <c r="T211" s="190">
        <f>S211*H211</f>
        <v>0</v>
      </c>
      <c r="U211" s="38"/>
      <c r="V211" s="38"/>
      <c r="W211" s="38"/>
      <c r="X211" s="38"/>
      <c r="Y211" s="38"/>
      <c r="Z211" s="38"/>
      <c r="AA211" s="38"/>
      <c r="AB211" s="38"/>
      <c r="AC211" s="38"/>
      <c r="AD211" s="38"/>
      <c r="AE211" s="38"/>
      <c r="AR211" s="191" t="s">
        <v>164</v>
      </c>
      <c r="AT211" s="191" t="s">
        <v>159</v>
      </c>
      <c r="AU211" s="191" t="s">
        <v>83</v>
      </c>
      <c r="AY211" s="19" t="s">
        <v>157</v>
      </c>
      <c r="BE211" s="192">
        <f>IF(N211="základní",J211,0)</f>
        <v>0</v>
      </c>
      <c r="BF211" s="192">
        <f>IF(N211="snížená",J211,0)</f>
        <v>0</v>
      </c>
      <c r="BG211" s="192">
        <f>IF(N211="zákl. přenesená",J211,0)</f>
        <v>0</v>
      </c>
      <c r="BH211" s="192">
        <f>IF(N211="sníž. přenesená",J211,0)</f>
        <v>0</v>
      </c>
      <c r="BI211" s="192">
        <f>IF(N211="nulová",J211,0)</f>
        <v>0</v>
      </c>
      <c r="BJ211" s="19" t="s">
        <v>81</v>
      </c>
      <c r="BK211" s="192">
        <f>ROUND(I211*H211,2)</f>
        <v>0</v>
      </c>
      <c r="BL211" s="19" t="s">
        <v>164</v>
      </c>
      <c r="BM211" s="191" t="s">
        <v>1469</v>
      </c>
    </row>
    <row r="212" s="2" customFormat="1">
      <c r="A212" s="38"/>
      <c r="B212" s="39"/>
      <c r="C212" s="38"/>
      <c r="D212" s="193" t="s">
        <v>166</v>
      </c>
      <c r="E212" s="38"/>
      <c r="F212" s="194" t="s">
        <v>819</v>
      </c>
      <c r="G212" s="38"/>
      <c r="H212" s="38"/>
      <c r="I212" s="195"/>
      <c r="J212" s="38"/>
      <c r="K212" s="38"/>
      <c r="L212" s="39"/>
      <c r="M212" s="196"/>
      <c r="N212" s="197"/>
      <c r="O212" s="77"/>
      <c r="P212" s="77"/>
      <c r="Q212" s="77"/>
      <c r="R212" s="77"/>
      <c r="S212" s="77"/>
      <c r="T212" s="78"/>
      <c r="U212" s="38"/>
      <c r="V212" s="38"/>
      <c r="W212" s="38"/>
      <c r="X212" s="38"/>
      <c r="Y212" s="38"/>
      <c r="Z212" s="38"/>
      <c r="AA212" s="38"/>
      <c r="AB212" s="38"/>
      <c r="AC212" s="38"/>
      <c r="AD212" s="38"/>
      <c r="AE212" s="38"/>
      <c r="AT212" s="19" t="s">
        <v>166</v>
      </c>
      <c r="AU212" s="19" t="s">
        <v>83</v>
      </c>
    </row>
    <row r="213" s="2" customFormat="1" ht="37.8" customHeight="1">
      <c r="A213" s="38"/>
      <c r="B213" s="179"/>
      <c r="C213" s="180" t="s">
        <v>298</v>
      </c>
      <c r="D213" s="180" t="s">
        <v>159</v>
      </c>
      <c r="E213" s="181" t="s">
        <v>1470</v>
      </c>
      <c r="F213" s="182" t="s">
        <v>1471</v>
      </c>
      <c r="G213" s="183" t="s">
        <v>197</v>
      </c>
      <c r="H213" s="184">
        <v>1.3220000000000001</v>
      </c>
      <c r="I213" s="185"/>
      <c r="J213" s="186">
        <f>ROUND(I213*H213,2)</f>
        <v>0</v>
      </c>
      <c r="K213" s="182" t="s">
        <v>163</v>
      </c>
      <c r="L213" s="39"/>
      <c r="M213" s="187" t="s">
        <v>1</v>
      </c>
      <c r="N213" s="188" t="s">
        <v>40</v>
      </c>
      <c r="O213" s="77"/>
      <c r="P213" s="189">
        <f>O213*H213</f>
        <v>0</v>
      </c>
      <c r="Q213" s="189">
        <v>0</v>
      </c>
      <c r="R213" s="189">
        <f>Q213*H213</f>
        <v>0</v>
      </c>
      <c r="S213" s="189">
        <v>0</v>
      </c>
      <c r="T213" s="190">
        <f>S213*H213</f>
        <v>0</v>
      </c>
      <c r="U213" s="38"/>
      <c r="V213" s="38"/>
      <c r="W213" s="38"/>
      <c r="X213" s="38"/>
      <c r="Y213" s="38"/>
      <c r="Z213" s="38"/>
      <c r="AA213" s="38"/>
      <c r="AB213" s="38"/>
      <c r="AC213" s="38"/>
      <c r="AD213" s="38"/>
      <c r="AE213" s="38"/>
      <c r="AR213" s="191" t="s">
        <v>164</v>
      </c>
      <c r="AT213" s="191" t="s">
        <v>159</v>
      </c>
      <c r="AU213" s="191" t="s">
        <v>83</v>
      </c>
      <c r="AY213" s="19" t="s">
        <v>157</v>
      </c>
      <c r="BE213" s="192">
        <f>IF(N213="základní",J213,0)</f>
        <v>0</v>
      </c>
      <c r="BF213" s="192">
        <f>IF(N213="snížená",J213,0)</f>
        <v>0</v>
      </c>
      <c r="BG213" s="192">
        <f>IF(N213="zákl. přenesená",J213,0)</f>
        <v>0</v>
      </c>
      <c r="BH213" s="192">
        <f>IF(N213="sníž. přenesená",J213,0)</f>
        <v>0</v>
      </c>
      <c r="BI213" s="192">
        <f>IF(N213="nulová",J213,0)</f>
        <v>0</v>
      </c>
      <c r="BJ213" s="19" t="s">
        <v>81</v>
      </c>
      <c r="BK213" s="192">
        <f>ROUND(I213*H213,2)</f>
        <v>0</v>
      </c>
      <c r="BL213" s="19" t="s">
        <v>164</v>
      </c>
      <c r="BM213" s="191" t="s">
        <v>1472</v>
      </c>
    </row>
    <row r="214" s="2" customFormat="1">
      <c r="A214" s="38"/>
      <c r="B214" s="39"/>
      <c r="C214" s="38"/>
      <c r="D214" s="193" t="s">
        <v>166</v>
      </c>
      <c r="E214" s="38"/>
      <c r="F214" s="194" t="s">
        <v>1473</v>
      </c>
      <c r="G214" s="38"/>
      <c r="H214" s="38"/>
      <c r="I214" s="195"/>
      <c r="J214" s="38"/>
      <c r="K214" s="38"/>
      <c r="L214" s="39"/>
      <c r="M214" s="196"/>
      <c r="N214" s="197"/>
      <c r="O214" s="77"/>
      <c r="P214" s="77"/>
      <c r="Q214" s="77"/>
      <c r="R214" s="77"/>
      <c r="S214" s="77"/>
      <c r="T214" s="78"/>
      <c r="U214" s="38"/>
      <c r="V214" s="38"/>
      <c r="W214" s="38"/>
      <c r="X214" s="38"/>
      <c r="Y214" s="38"/>
      <c r="Z214" s="38"/>
      <c r="AA214" s="38"/>
      <c r="AB214" s="38"/>
      <c r="AC214" s="38"/>
      <c r="AD214" s="38"/>
      <c r="AE214" s="38"/>
      <c r="AT214" s="19" t="s">
        <v>166</v>
      </c>
      <c r="AU214" s="19" t="s">
        <v>83</v>
      </c>
    </row>
    <row r="215" s="12" customFormat="1" ht="25.92" customHeight="1">
      <c r="A215" s="12"/>
      <c r="B215" s="166"/>
      <c r="C215" s="12"/>
      <c r="D215" s="167" t="s">
        <v>74</v>
      </c>
      <c r="E215" s="168" t="s">
        <v>825</v>
      </c>
      <c r="F215" s="168" t="s">
        <v>826</v>
      </c>
      <c r="G215" s="12"/>
      <c r="H215" s="12"/>
      <c r="I215" s="169"/>
      <c r="J215" s="170">
        <f>BK215</f>
        <v>0</v>
      </c>
      <c r="K215" s="12"/>
      <c r="L215" s="166"/>
      <c r="M215" s="171"/>
      <c r="N215" s="172"/>
      <c r="O215" s="172"/>
      <c r="P215" s="173">
        <f>P216+P271+P361+P368+P400+P407+P414+P419+P447+P474+P501+P508</f>
        <v>0</v>
      </c>
      <c r="Q215" s="172"/>
      <c r="R215" s="173">
        <f>R216+R271+R361+R368+R400+R407+R414+R419+R447+R474+R501+R508</f>
        <v>0.76779000000000008</v>
      </c>
      <c r="S215" s="172"/>
      <c r="T215" s="174">
        <f>T216+T271+T361+T368+T400+T407+T414+T419+T447+T474+T501+T508</f>
        <v>0.00231</v>
      </c>
      <c r="U215" s="12"/>
      <c r="V215" s="12"/>
      <c r="W215" s="12"/>
      <c r="X215" s="12"/>
      <c r="Y215" s="12"/>
      <c r="Z215" s="12"/>
      <c r="AA215" s="12"/>
      <c r="AB215" s="12"/>
      <c r="AC215" s="12"/>
      <c r="AD215" s="12"/>
      <c r="AE215" s="12"/>
      <c r="AR215" s="167" t="s">
        <v>83</v>
      </c>
      <c r="AT215" s="175" t="s">
        <v>74</v>
      </c>
      <c r="AU215" s="175" t="s">
        <v>75</v>
      </c>
      <c r="AY215" s="167" t="s">
        <v>157</v>
      </c>
      <c r="BK215" s="176">
        <f>BK216+BK271+BK361+BK368+BK400+BK407+BK414+BK419+BK447+BK474+BK501+BK508</f>
        <v>0</v>
      </c>
    </row>
    <row r="216" s="12" customFormat="1" ht="22.8" customHeight="1">
      <c r="A216" s="12"/>
      <c r="B216" s="166"/>
      <c r="C216" s="12"/>
      <c r="D216" s="167" t="s">
        <v>74</v>
      </c>
      <c r="E216" s="177" t="s">
        <v>968</v>
      </c>
      <c r="F216" s="177" t="s">
        <v>969</v>
      </c>
      <c r="G216" s="12"/>
      <c r="H216" s="12"/>
      <c r="I216" s="169"/>
      <c r="J216" s="178">
        <f>BK216</f>
        <v>0</v>
      </c>
      <c r="K216" s="12"/>
      <c r="L216" s="166"/>
      <c r="M216" s="171"/>
      <c r="N216" s="172"/>
      <c r="O216" s="172"/>
      <c r="P216" s="173">
        <f>SUM(P217:P270)</f>
        <v>0</v>
      </c>
      <c r="Q216" s="172"/>
      <c r="R216" s="173">
        <f>SUM(R217:R270)</f>
        <v>0.053990000000000003</v>
      </c>
      <c r="S216" s="172"/>
      <c r="T216" s="174">
        <f>SUM(T217:T270)</f>
        <v>0</v>
      </c>
      <c r="U216" s="12"/>
      <c r="V216" s="12"/>
      <c r="W216" s="12"/>
      <c r="X216" s="12"/>
      <c r="Y216" s="12"/>
      <c r="Z216" s="12"/>
      <c r="AA216" s="12"/>
      <c r="AB216" s="12"/>
      <c r="AC216" s="12"/>
      <c r="AD216" s="12"/>
      <c r="AE216" s="12"/>
      <c r="AR216" s="167" t="s">
        <v>83</v>
      </c>
      <c r="AT216" s="175" t="s">
        <v>74</v>
      </c>
      <c r="AU216" s="175" t="s">
        <v>81</v>
      </c>
      <c r="AY216" s="167" t="s">
        <v>157</v>
      </c>
      <c r="BK216" s="176">
        <f>SUM(BK217:BK270)</f>
        <v>0</v>
      </c>
    </row>
    <row r="217" s="2" customFormat="1" ht="14.4" customHeight="1">
      <c r="A217" s="38"/>
      <c r="B217" s="179"/>
      <c r="C217" s="180" t="s">
        <v>303</v>
      </c>
      <c r="D217" s="180" t="s">
        <v>159</v>
      </c>
      <c r="E217" s="181" t="s">
        <v>1474</v>
      </c>
      <c r="F217" s="182" t="s">
        <v>1475</v>
      </c>
      <c r="G217" s="183" t="s">
        <v>609</v>
      </c>
      <c r="H217" s="184">
        <v>1</v>
      </c>
      <c r="I217" s="185"/>
      <c r="J217" s="186">
        <f>ROUND(I217*H217,2)</f>
        <v>0</v>
      </c>
      <c r="K217" s="182" t="s">
        <v>1</v>
      </c>
      <c r="L217" s="39"/>
      <c r="M217" s="187" t="s">
        <v>1</v>
      </c>
      <c r="N217" s="188" t="s">
        <v>40</v>
      </c>
      <c r="O217" s="77"/>
      <c r="P217" s="189">
        <f>O217*H217</f>
        <v>0</v>
      </c>
      <c r="Q217" s="189">
        <v>0</v>
      </c>
      <c r="R217" s="189">
        <f>Q217*H217</f>
        <v>0</v>
      </c>
      <c r="S217" s="189">
        <v>0</v>
      </c>
      <c r="T217" s="190">
        <f>S217*H217</f>
        <v>0</v>
      </c>
      <c r="U217" s="38"/>
      <c r="V217" s="38"/>
      <c r="W217" s="38"/>
      <c r="X217" s="38"/>
      <c r="Y217" s="38"/>
      <c r="Z217" s="38"/>
      <c r="AA217" s="38"/>
      <c r="AB217" s="38"/>
      <c r="AC217" s="38"/>
      <c r="AD217" s="38"/>
      <c r="AE217" s="38"/>
      <c r="AR217" s="191" t="s">
        <v>275</v>
      </c>
      <c r="AT217" s="191" t="s">
        <v>159</v>
      </c>
      <c r="AU217" s="191" t="s">
        <v>83</v>
      </c>
      <c r="AY217" s="19" t="s">
        <v>157</v>
      </c>
      <c r="BE217" s="192">
        <f>IF(N217="základní",J217,0)</f>
        <v>0</v>
      </c>
      <c r="BF217" s="192">
        <f>IF(N217="snížená",J217,0)</f>
        <v>0</v>
      </c>
      <c r="BG217" s="192">
        <f>IF(N217="zákl. přenesená",J217,0)</f>
        <v>0</v>
      </c>
      <c r="BH217" s="192">
        <f>IF(N217="sníž. přenesená",J217,0)</f>
        <v>0</v>
      </c>
      <c r="BI217" s="192">
        <f>IF(N217="nulová",J217,0)</f>
        <v>0</v>
      </c>
      <c r="BJ217" s="19" t="s">
        <v>81</v>
      </c>
      <c r="BK217" s="192">
        <f>ROUND(I217*H217,2)</f>
        <v>0</v>
      </c>
      <c r="BL217" s="19" t="s">
        <v>275</v>
      </c>
      <c r="BM217" s="191" t="s">
        <v>1476</v>
      </c>
    </row>
    <row r="218" s="2" customFormat="1">
      <c r="A218" s="38"/>
      <c r="B218" s="39"/>
      <c r="C218" s="38"/>
      <c r="D218" s="193" t="s">
        <v>166</v>
      </c>
      <c r="E218" s="38"/>
      <c r="F218" s="194" t="s">
        <v>1477</v>
      </c>
      <c r="G218" s="38"/>
      <c r="H218" s="38"/>
      <c r="I218" s="195"/>
      <c r="J218" s="38"/>
      <c r="K218" s="38"/>
      <c r="L218" s="39"/>
      <c r="M218" s="196"/>
      <c r="N218" s="197"/>
      <c r="O218" s="77"/>
      <c r="P218" s="77"/>
      <c r="Q218" s="77"/>
      <c r="R218" s="77"/>
      <c r="S218" s="77"/>
      <c r="T218" s="78"/>
      <c r="U218" s="38"/>
      <c r="V218" s="38"/>
      <c r="W218" s="38"/>
      <c r="X218" s="38"/>
      <c r="Y218" s="38"/>
      <c r="Z218" s="38"/>
      <c r="AA218" s="38"/>
      <c r="AB218" s="38"/>
      <c r="AC218" s="38"/>
      <c r="AD218" s="38"/>
      <c r="AE218" s="38"/>
      <c r="AT218" s="19" t="s">
        <v>166</v>
      </c>
      <c r="AU218" s="19" t="s">
        <v>83</v>
      </c>
    </row>
    <row r="219" s="2" customFormat="1">
      <c r="A219" s="38"/>
      <c r="B219" s="39"/>
      <c r="C219" s="38"/>
      <c r="D219" s="193" t="s">
        <v>168</v>
      </c>
      <c r="E219" s="38"/>
      <c r="F219" s="198" t="s">
        <v>1399</v>
      </c>
      <c r="G219" s="38"/>
      <c r="H219" s="38"/>
      <c r="I219" s="195"/>
      <c r="J219" s="38"/>
      <c r="K219" s="38"/>
      <c r="L219" s="39"/>
      <c r="M219" s="196"/>
      <c r="N219" s="197"/>
      <c r="O219" s="77"/>
      <c r="P219" s="77"/>
      <c r="Q219" s="77"/>
      <c r="R219" s="77"/>
      <c r="S219" s="77"/>
      <c r="T219" s="78"/>
      <c r="U219" s="38"/>
      <c r="V219" s="38"/>
      <c r="W219" s="38"/>
      <c r="X219" s="38"/>
      <c r="Y219" s="38"/>
      <c r="Z219" s="38"/>
      <c r="AA219" s="38"/>
      <c r="AB219" s="38"/>
      <c r="AC219" s="38"/>
      <c r="AD219" s="38"/>
      <c r="AE219" s="38"/>
      <c r="AT219" s="19" t="s">
        <v>168</v>
      </c>
      <c r="AU219" s="19" t="s">
        <v>83</v>
      </c>
    </row>
    <row r="220" s="14" customFormat="1">
      <c r="A220" s="14"/>
      <c r="B220" s="206"/>
      <c r="C220" s="14"/>
      <c r="D220" s="193" t="s">
        <v>170</v>
      </c>
      <c r="E220" s="207" t="s">
        <v>1</v>
      </c>
      <c r="F220" s="208" t="s">
        <v>81</v>
      </c>
      <c r="G220" s="14"/>
      <c r="H220" s="209">
        <v>1</v>
      </c>
      <c r="I220" s="210"/>
      <c r="J220" s="14"/>
      <c r="K220" s="14"/>
      <c r="L220" s="206"/>
      <c r="M220" s="211"/>
      <c r="N220" s="212"/>
      <c r="O220" s="212"/>
      <c r="P220" s="212"/>
      <c r="Q220" s="212"/>
      <c r="R220" s="212"/>
      <c r="S220" s="212"/>
      <c r="T220" s="213"/>
      <c r="U220" s="14"/>
      <c r="V220" s="14"/>
      <c r="W220" s="14"/>
      <c r="X220" s="14"/>
      <c r="Y220" s="14"/>
      <c r="Z220" s="14"/>
      <c r="AA220" s="14"/>
      <c r="AB220" s="14"/>
      <c r="AC220" s="14"/>
      <c r="AD220" s="14"/>
      <c r="AE220" s="14"/>
      <c r="AT220" s="207" t="s">
        <v>170</v>
      </c>
      <c r="AU220" s="207" t="s">
        <v>83</v>
      </c>
      <c r="AV220" s="14" t="s">
        <v>83</v>
      </c>
      <c r="AW220" s="14" t="s">
        <v>32</v>
      </c>
      <c r="AX220" s="14" t="s">
        <v>81</v>
      </c>
      <c r="AY220" s="207" t="s">
        <v>157</v>
      </c>
    </row>
    <row r="221" s="2" customFormat="1" ht="24.15" customHeight="1">
      <c r="A221" s="38"/>
      <c r="B221" s="179"/>
      <c r="C221" s="180" t="s">
        <v>308</v>
      </c>
      <c r="D221" s="180" t="s">
        <v>159</v>
      </c>
      <c r="E221" s="181" t="s">
        <v>1478</v>
      </c>
      <c r="F221" s="182" t="s">
        <v>1479</v>
      </c>
      <c r="G221" s="183" t="s">
        <v>609</v>
      </c>
      <c r="H221" s="184">
        <v>1</v>
      </c>
      <c r="I221" s="185"/>
      <c r="J221" s="186">
        <f>ROUND(I221*H221,2)</f>
        <v>0</v>
      </c>
      <c r="K221" s="182" t="s">
        <v>1</v>
      </c>
      <c r="L221" s="39"/>
      <c r="M221" s="187" t="s">
        <v>1</v>
      </c>
      <c r="N221" s="188" t="s">
        <v>40</v>
      </c>
      <c r="O221" s="77"/>
      <c r="P221" s="189">
        <f>O221*H221</f>
        <v>0</v>
      </c>
      <c r="Q221" s="189">
        <v>0</v>
      </c>
      <c r="R221" s="189">
        <f>Q221*H221</f>
        <v>0</v>
      </c>
      <c r="S221" s="189">
        <v>0</v>
      </c>
      <c r="T221" s="190">
        <f>S221*H221</f>
        <v>0</v>
      </c>
      <c r="U221" s="38"/>
      <c r="V221" s="38"/>
      <c r="W221" s="38"/>
      <c r="X221" s="38"/>
      <c r="Y221" s="38"/>
      <c r="Z221" s="38"/>
      <c r="AA221" s="38"/>
      <c r="AB221" s="38"/>
      <c r="AC221" s="38"/>
      <c r="AD221" s="38"/>
      <c r="AE221" s="38"/>
      <c r="AR221" s="191" t="s">
        <v>275</v>
      </c>
      <c r="AT221" s="191" t="s">
        <v>159</v>
      </c>
      <c r="AU221" s="191" t="s">
        <v>83</v>
      </c>
      <c r="AY221" s="19" t="s">
        <v>157</v>
      </c>
      <c r="BE221" s="192">
        <f>IF(N221="základní",J221,0)</f>
        <v>0</v>
      </c>
      <c r="BF221" s="192">
        <f>IF(N221="snížená",J221,0)</f>
        <v>0</v>
      </c>
      <c r="BG221" s="192">
        <f>IF(N221="zákl. přenesená",J221,0)</f>
        <v>0</v>
      </c>
      <c r="BH221" s="192">
        <f>IF(N221="sníž. přenesená",J221,0)</f>
        <v>0</v>
      </c>
      <c r="BI221" s="192">
        <f>IF(N221="nulová",J221,0)</f>
        <v>0</v>
      </c>
      <c r="BJ221" s="19" t="s">
        <v>81</v>
      </c>
      <c r="BK221" s="192">
        <f>ROUND(I221*H221,2)</f>
        <v>0</v>
      </c>
      <c r="BL221" s="19" t="s">
        <v>275</v>
      </c>
      <c r="BM221" s="191" t="s">
        <v>1480</v>
      </c>
    </row>
    <row r="222" s="2" customFormat="1">
      <c r="A222" s="38"/>
      <c r="B222" s="39"/>
      <c r="C222" s="38"/>
      <c r="D222" s="193" t="s">
        <v>166</v>
      </c>
      <c r="E222" s="38"/>
      <c r="F222" s="194" t="s">
        <v>1479</v>
      </c>
      <c r="G222" s="38"/>
      <c r="H222" s="38"/>
      <c r="I222" s="195"/>
      <c r="J222" s="38"/>
      <c r="K222" s="38"/>
      <c r="L222" s="39"/>
      <c r="M222" s="196"/>
      <c r="N222" s="197"/>
      <c r="O222" s="77"/>
      <c r="P222" s="77"/>
      <c r="Q222" s="77"/>
      <c r="R222" s="77"/>
      <c r="S222" s="77"/>
      <c r="T222" s="78"/>
      <c r="U222" s="38"/>
      <c r="V222" s="38"/>
      <c r="W222" s="38"/>
      <c r="X222" s="38"/>
      <c r="Y222" s="38"/>
      <c r="Z222" s="38"/>
      <c r="AA222" s="38"/>
      <c r="AB222" s="38"/>
      <c r="AC222" s="38"/>
      <c r="AD222" s="38"/>
      <c r="AE222" s="38"/>
      <c r="AT222" s="19" t="s">
        <v>166</v>
      </c>
      <c r="AU222" s="19" t="s">
        <v>83</v>
      </c>
    </row>
    <row r="223" s="2" customFormat="1">
      <c r="A223" s="38"/>
      <c r="B223" s="39"/>
      <c r="C223" s="38"/>
      <c r="D223" s="193" t="s">
        <v>168</v>
      </c>
      <c r="E223" s="38"/>
      <c r="F223" s="198" t="s">
        <v>1399</v>
      </c>
      <c r="G223" s="38"/>
      <c r="H223" s="38"/>
      <c r="I223" s="195"/>
      <c r="J223" s="38"/>
      <c r="K223" s="38"/>
      <c r="L223" s="39"/>
      <c r="M223" s="196"/>
      <c r="N223" s="197"/>
      <c r="O223" s="77"/>
      <c r="P223" s="77"/>
      <c r="Q223" s="77"/>
      <c r="R223" s="77"/>
      <c r="S223" s="77"/>
      <c r="T223" s="78"/>
      <c r="U223" s="38"/>
      <c r="V223" s="38"/>
      <c r="W223" s="38"/>
      <c r="X223" s="38"/>
      <c r="Y223" s="38"/>
      <c r="Z223" s="38"/>
      <c r="AA223" s="38"/>
      <c r="AB223" s="38"/>
      <c r="AC223" s="38"/>
      <c r="AD223" s="38"/>
      <c r="AE223" s="38"/>
      <c r="AT223" s="19" t="s">
        <v>168</v>
      </c>
      <c r="AU223" s="19" t="s">
        <v>83</v>
      </c>
    </row>
    <row r="224" s="14" customFormat="1">
      <c r="A224" s="14"/>
      <c r="B224" s="206"/>
      <c r="C224" s="14"/>
      <c r="D224" s="193" t="s">
        <v>170</v>
      </c>
      <c r="E224" s="207" t="s">
        <v>1</v>
      </c>
      <c r="F224" s="208" t="s">
        <v>81</v>
      </c>
      <c r="G224" s="14"/>
      <c r="H224" s="209">
        <v>1</v>
      </c>
      <c r="I224" s="210"/>
      <c r="J224" s="14"/>
      <c r="K224" s="14"/>
      <c r="L224" s="206"/>
      <c r="M224" s="211"/>
      <c r="N224" s="212"/>
      <c r="O224" s="212"/>
      <c r="P224" s="212"/>
      <c r="Q224" s="212"/>
      <c r="R224" s="212"/>
      <c r="S224" s="212"/>
      <c r="T224" s="213"/>
      <c r="U224" s="14"/>
      <c r="V224" s="14"/>
      <c r="W224" s="14"/>
      <c r="X224" s="14"/>
      <c r="Y224" s="14"/>
      <c r="Z224" s="14"/>
      <c r="AA224" s="14"/>
      <c r="AB224" s="14"/>
      <c r="AC224" s="14"/>
      <c r="AD224" s="14"/>
      <c r="AE224" s="14"/>
      <c r="AT224" s="207" t="s">
        <v>170</v>
      </c>
      <c r="AU224" s="207" t="s">
        <v>83</v>
      </c>
      <c r="AV224" s="14" t="s">
        <v>83</v>
      </c>
      <c r="AW224" s="14" t="s">
        <v>32</v>
      </c>
      <c r="AX224" s="14" t="s">
        <v>81</v>
      </c>
      <c r="AY224" s="207" t="s">
        <v>157</v>
      </c>
    </row>
    <row r="225" s="2" customFormat="1" ht="37.8" customHeight="1">
      <c r="A225" s="38"/>
      <c r="B225" s="179"/>
      <c r="C225" s="180" t="s">
        <v>7</v>
      </c>
      <c r="D225" s="180" t="s">
        <v>159</v>
      </c>
      <c r="E225" s="181" t="s">
        <v>1481</v>
      </c>
      <c r="F225" s="182" t="s">
        <v>1482</v>
      </c>
      <c r="G225" s="183" t="s">
        <v>609</v>
      </c>
      <c r="H225" s="184">
        <v>1</v>
      </c>
      <c r="I225" s="185"/>
      <c r="J225" s="186">
        <f>ROUND(I225*H225,2)</f>
        <v>0</v>
      </c>
      <c r="K225" s="182" t="s">
        <v>1</v>
      </c>
      <c r="L225" s="39"/>
      <c r="M225" s="187" t="s">
        <v>1</v>
      </c>
      <c r="N225" s="188" t="s">
        <v>40</v>
      </c>
      <c r="O225" s="77"/>
      <c r="P225" s="189">
        <f>O225*H225</f>
        <v>0</v>
      </c>
      <c r="Q225" s="189">
        <v>0</v>
      </c>
      <c r="R225" s="189">
        <f>Q225*H225</f>
        <v>0</v>
      </c>
      <c r="S225" s="189">
        <v>0</v>
      </c>
      <c r="T225" s="190">
        <f>S225*H225</f>
        <v>0</v>
      </c>
      <c r="U225" s="38"/>
      <c r="V225" s="38"/>
      <c r="W225" s="38"/>
      <c r="X225" s="38"/>
      <c r="Y225" s="38"/>
      <c r="Z225" s="38"/>
      <c r="AA225" s="38"/>
      <c r="AB225" s="38"/>
      <c r="AC225" s="38"/>
      <c r="AD225" s="38"/>
      <c r="AE225" s="38"/>
      <c r="AR225" s="191" t="s">
        <v>275</v>
      </c>
      <c r="AT225" s="191" t="s">
        <v>159</v>
      </c>
      <c r="AU225" s="191" t="s">
        <v>83</v>
      </c>
      <c r="AY225" s="19" t="s">
        <v>157</v>
      </c>
      <c r="BE225" s="192">
        <f>IF(N225="základní",J225,0)</f>
        <v>0</v>
      </c>
      <c r="BF225" s="192">
        <f>IF(N225="snížená",J225,0)</f>
        <v>0</v>
      </c>
      <c r="BG225" s="192">
        <f>IF(N225="zákl. přenesená",J225,0)</f>
        <v>0</v>
      </c>
      <c r="BH225" s="192">
        <f>IF(N225="sníž. přenesená",J225,0)</f>
        <v>0</v>
      </c>
      <c r="BI225" s="192">
        <f>IF(N225="nulová",J225,0)</f>
        <v>0</v>
      </c>
      <c r="BJ225" s="19" t="s">
        <v>81</v>
      </c>
      <c r="BK225" s="192">
        <f>ROUND(I225*H225,2)</f>
        <v>0</v>
      </c>
      <c r="BL225" s="19" t="s">
        <v>275</v>
      </c>
      <c r="BM225" s="191" t="s">
        <v>1483</v>
      </c>
    </row>
    <row r="226" s="2" customFormat="1">
      <c r="A226" s="38"/>
      <c r="B226" s="39"/>
      <c r="C226" s="38"/>
      <c r="D226" s="193" t="s">
        <v>166</v>
      </c>
      <c r="E226" s="38"/>
      <c r="F226" s="194" t="s">
        <v>1482</v>
      </c>
      <c r="G226" s="38"/>
      <c r="H226" s="38"/>
      <c r="I226" s="195"/>
      <c r="J226" s="38"/>
      <c r="K226" s="38"/>
      <c r="L226" s="39"/>
      <c r="M226" s="196"/>
      <c r="N226" s="197"/>
      <c r="O226" s="77"/>
      <c r="P226" s="77"/>
      <c r="Q226" s="77"/>
      <c r="R226" s="77"/>
      <c r="S226" s="77"/>
      <c r="T226" s="78"/>
      <c r="U226" s="38"/>
      <c r="V226" s="38"/>
      <c r="W226" s="38"/>
      <c r="X226" s="38"/>
      <c r="Y226" s="38"/>
      <c r="Z226" s="38"/>
      <c r="AA226" s="38"/>
      <c r="AB226" s="38"/>
      <c r="AC226" s="38"/>
      <c r="AD226" s="38"/>
      <c r="AE226" s="38"/>
      <c r="AT226" s="19" t="s">
        <v>166</v>
      </c>
      <c r="AU226" s="19" t="s">
        <v>83</v>
      </c>
    </row>
    <row r="227" s="2" customFormat="1">
      <c r="A227" s="38"/>
      <c r="B227" s="39"/>
      <c r="C227" s="38"/>
      <c r="D227" s="193" t="s">
        <v>168</v>
      </c>
      <c r="E227" s="38"/>
      <c r="F227" s="198" t="s">
        <v>1399</v>
      </c>
      <c r="G227" s="38"/>
      <c r="H227" s="38"/>
      <c r="I227" s="195"/>
      <c r="J227" s="38"/>
      <c r="K227" s="38"/>
      <c r="L227" s="39"/>
      <c r="M227" s="196"/>
      <c r="N227" s="197"/>
      <c r="O227" s="77"/>
      <c r="P227" s="77"/>
      <c r="Q227" s="77"/>
      <c r="R227" s="77"/>
      <c r="S227" s="77"/>
      <c r="T227" s="78"/>
      <c r="U227" s="38"/>
      <c r="V227" s="38"/>
      <c r="W227" s="38"/>
      <c r="X227" s="38"/>
      <c r="Y227" s="38"/>
      <c r="Z227" s="38"/>
      <c r="AA227" s="38"/>
      <c r="AB227" s="38"/>
      <c r="AC227" s="38"/>
      <c r="AD227" s="38"/>
      <c r="AE227" s="38"/>
      <c r="AT227" s="19" t="s">
        <v>168</v>
      </c>
      <c r="AU227" s="19" t="s">
        <v>83</v>
      </c>
    </row>
    <row r="228" s="14" customFormat="1">
      <c r="A228" s="14"/>
      <c r="B228" s="206"/>
      <c r="C228" s="14"/>
      <c r="D228" s="193" t="s">
        <v>170</v>
      </c>
      <c r="E228" s="207" t="s">
        <v>1</v>
      </c>
      <c r="F228" s="208" t="s">
        <v>81</v>
      </c>
      <c r="G228" s="14"/>
      <c r="H228" s="209">
        <v>1</v>
      </c>
      <c r="I228" s="210"/>
      <c r="J228" s="14"/>
      <c r="K228" s="14"/>
      <c r="L228" s="206"/>
      <c r="M228" s="211"/>
      <c r="N228" s="212"/>
      <c r="O228" s="212"/>
      <c r="P228" s="212"/>
      <c r="Q228" s="212"/>
      <c r="R228" s="212"/>
      <c r="S228" s="212"/>
      <c r="T228" s="213"/>
      <c r="U228" s="14"/>
      <c r="V228" s="14"/>
      <c r="W228" s="14"/>
      <c r="X228" s="14"/>
      <c r="Y228" s="14"/>
      <c r="Z228" s="14"/>
      <c r="AA228" s="14"/>
      <c r="AB228" s="14"/>
      <c r="AC228" s="14"/>
      <c r="AD228" s="14"/>
      <c r="AE228" s="14"/>
      <c r="AT228" s="207" t="s">
        <v>170</v>
      </c>
      <c r="AU228" s="207" t="s">
        <v>83</v>
      </c>
      <c r="AV228" s="14" t="s">
        <v>83</v>
      </c>
      <c r="AW228" s="14" t="s">
        <v>32</v>
      </c>
      <c r="AX228" s="14" t="s">
        <v>81</v>
      </c>
      <c r="AY228" s="207" t="s">
        <v>157</v>
      </c>
    </row>
    <row r="229" s="2" customFormat="1" ht="14.4" customHeight="1">
      <c r="A229" s="38"/>
      <c r="B229" s="179"/>
      <c r="C229" s="180" t="s">
        <v>317</v>
      </c>
      <c r="D229" s="180" t="s">
        <v>159</v>
      </c>
      <c r="E229" s="181" t="s">
        <v>1484</v>
      </c>
      <c r="F229" s="182" t="s">
        <v>1485</v>
      </c>
      <c r="G229" s="183" t="s">
        <v>1486</v>
      </c>
      <c r="H229" s="184">
        <v>16</v>
      </c>
      <c r="I229" s="185"/>
      <c r="J229" s="186">
        <f>ROUND(I229*H229,2)</f>
        <v>0</v>
      </c>
      <c r="K229" s="182" t="s">
        <v>1</v>
      </c>
      <c r="L229" s="39"/>
      <c r="M229" s="187" t="s">
        <v>1</v>
      </c>
      <c r="N229" s="188" t="s">
        <v>40</v>
      </c>
      <c r="O229" s="77"/>
      <c r="P229" s="189">
        <f>O229*H229</f>
        <v>0</v>
      </c>
      <c r="Q229" s="189">
        <v>0</v>
      </c>
      <c r="R229" s="189">
        <f>Q229*H229</f>
        <v>0</v>
      </c>
      <c r="S229" s="189">
        <v>0</v>
      </c>
      <c r="T229" s="190">
        <f>S229*H229</f>
        <v>0</v>
      </c>
      <c r="U229" s="38"/>
      <c r="V229" s="38"/>
      <c r="W229" s="38"/>
      <c r="X229" s="38"/>
      <c r="Y229" s="38"/>
      <c r="Z229" s="38"/>
      <c r="AA229" s="38"/>
      <c r="AB229" s="38"/>
      <c r="AC229" s="38"/>
      <c r="AD229" s="38"/>
      <c r="AE229" s="38"/>
      <c r="AR229" s="191" t="s">
        <v>275</v>
      </c>
      <c r="AT229" s="191" t="s">
        <v>159</v>
      </c>
      <c r="AU229" s="191" t="s">
        <v>83</v>
      </c>
      <c r="AY229" s="19" t="s">
        <v>157</v>
      </c>
      <c r="BE229" s="192">
        <f>IF(N229="základní",J229,0)</f>
        <v>0</v>
      </c>
      <c r="BF229" s="192">
        <f>IF(N229="snížená",J229,0)</f>
        <v>0</v>
      </c>
      <c r="BG229" s="192">
        <f>IF(N229="zákl. přenesená",J229,0)</f>
        <v>0</v>
      </c>
      <c r="BH229" s="192">
        <f>IF(N229="sníž. přenesená",J229,0)</f>
        <v>0</v>
      </c>
      <c r="BI229" s="192">
        <f>IF(N229="nulová",J229,0)</f>
        <v>0</v>
      </c>
      <c r="BJ229" s="19" t="s">
        <v>81</v>
      </c>
      <c r="BK229" s="192">
        <f>ROUND(I229*H229,2)</f>
        <v>0</v>
      </c>
      <c r="BL229" s="19" t="s">
        <v>275</v>
      </c>
      <c r="BM229" s="191" t="s">
        <v>1487</v>
      </c>
    </row>
    <row r="230" s="2" customFormat="1">
      <c r="A230" s="38"/>
      <c r="B230" s="39"/>
      <c r="C230" s="38"/>
      <c r="D230" s="193" t="s">
        <v>166</v>
      </c>
      <c r="E230" s="38"/>
      <c r="F230" s="194" t="s">
        <v>1485</v>
      </c>
      <c r="G230" s="38"/>
      <c r="H230" s="38"/>
      <c r="I230" s="195"/>
      <c r="J230" s="38"/>
      <c r="K230" s="38"/>
      <c r="L230" s="39"/>
      <c r="M230" s="196"/>
      <c r="N230" s="197"/>
      <c r="O230" s="77"/>
      <c r="P230" s="77"/>
      <c r="Q230" s="77"/>
      <c r="R230" s="77"/>
      <c r="S230" s="77"/>
      <c r="T230" s="78"/>
      <c r="U230" s="38"/>
      <c r="V230" s="38"/>
      <c r="W230" s="38"/>
      <c r="X230" s="38"/>
      <c r="Y230" s="38"/>
      <c r="Z230" s="38"/>
      <c r="AA230" s="38"/>
      <c r="AB230" s="38"/>
      <c r="AC230" s="38"/>
      <c r="AD230" s="38"/>
      <c r="AE230" s="38"/>
      <c r="AT230" s="19" t="s">
        <v>166</v>
      </c>
      <c r="AU230" s="19" t="s">
        <v>83</v>
      </c>
    </row>
    <row r="231" s="2" customFormat="1">
      <c r="A231" s="38"/>
      <c r="B231" s="39"/>
      <c r="C231" s="38"/>
      <c r="D231" s="193" t="s">
        <v>168</v>
      </c>
      <c r="E231" s="38"/>
      <c r="F231" s="198" t="s">
        <v>1399</v>
      </c>
      <c r="G231" s="38"/>
      <c r="H231" s="38"/>
      <c r="I231" s="195"/>
      <c r="J231" s="38"/>
      <c r="K231" s="38"/>
      <c r="L231" s="39"/>
      <c r="M231" s="196"/>
      <c r="N231" s="197"/>
      <c r="O231" s="77"/>
      <c r="P231" s="77"/>
      <c r="Q231" s="77"/>
      <c r="R231" s="77"/>
      <c r="S231" s="77"/>
      <c r="T231" s="78"/>
      <c r="U231" s="38"/>
      <c r="V231" s="38"/>
      <c r="W231" s="38"/>
      <c r="X231" s="38"/>
      <c r="Y231" s="38"/>
      <c r="Z231" s="38"/>
      <c r="AA231" s="38"/>
      <c r="AB231" s="38"/>
      <c r="AC231" s="38"/>
      <c r="AD231" s="38"/>
      <c r="AE231" s="38"/>
      <c r="AT231" s="19" t="s">
        <v>168</v>
      </c>
      <c r="AU231" s="19" t="s">
        <v>83</v>
      </c>
    </row>
    <row r="232" s="14" customFormat="1">
      <c r="A232" s="14"/>
      <c r="B232" s="206"/>
      <c r="C232" s="14"/>
      <c r="D232" s="193" t="s">
        <v>170</v>
      </c>
      <c r="E232" s="207" t="s">
        <v>1</v>
      </c>
      <c r="F232" s="208" t="s">
        <v>275</v>
      </c>
      <c r="G232" s="14"/>
      <c r="H232" s="209">
        <v>16</v>
      </c>
      <c r="I232" s="210"/>
      <c r="J232" s="14"/>
      <c r="K232" s="14"/>
      <c r="L232" s="206"/>
      <c r="M232" s="211"/>
      <c r="N232" s="212"/>
      <c r="O232" s="212"/>
      <c r="P232" s="212"/>
      <c r="Q232" s="212"/>
      <c r="R232" s="212"/>
      <c r="S232" s="212"/>
      <c r="T232" s="213"/>
      <c r="U232" s="14"/>
      <c r="V232" s="14"/>
      <c r="W232" s="14"/>
      <c r="X232" s="14"/>
      <c r="Y232" s="14"/>
      <c r="Z232" s="14"/>
      <c r="AA232" s="14"/>
      <c r="AB232" s="14"/>
      <c r="AC232" s="14"/>
      <c r="AD232" s="14"/>
      <c r="AE232" s="14"/>
      <c r="AT232" s="207" t="s">
        <v>170</v>
      </c>
      <c r="AU232" s="207" t="s">
        <v>83</v>
      </c>
      <c r="AV232" s="14" t="s">
        <v>83</v>
      </c>
      <c r="AW232" s="14" t="s">
        <v>32</v>
      </c>
      <c r="AX232" s="14" t="s">
        <v>81</v>
      </c>
      <c r="AY232" s="207" t="s">
        <v>157</v>
      </c>
    </row>
    <row r="233" s="2" customFormat="1" ht="24.15" customHeight="1">
      <c r="A233" s="38"/>
      <c r="B233" s="179"/>
      <c r="C233" s="180" t="s">
        <v>333</v>
      </c>
      <c r="D233" s="180" t="s">
        <v>159</v>
      </c>
      <c r="E233" s="181" t="s">
        <v>1488</v>
      </c>
      <c r="F233" s="182" t="s">
        <v>1489</v>
      </c>
      <c r="G233" s="183" t="s">
        <v>261</v>
      </c>
      <c r="H233" s="184">
        <v>20</v>
      </c>
      <c r="I233" s="185"/>
      <c r="J233" s="186">
        <f>ROUND(I233*H233,2)</f>
        <v>0</v>
      </c>
      <c r="K233" s="182" t="s">
        <v>163</v>
      </c>
      <c r="L233" s="39"/>
      <c r="M233" s="187" t="s">
        <v>1</v>
      </c>
      <c r="N233" s="188" t="s">
        <v>40</v>
      </c>
      <c r="O233" s="77"/>
      <c r="P233" s="189">
        <f>O233*H233</f>
        <v>0</v>
      </c>
      <c r="Q233" s="189">
        <v>0.0012600000000000001</v>
      </c>
      <c r="R233" s="189">
        <f>Q233*H233</f>
        <v>0.0252</v>
      </c>
      <c r="S233" s="189">
        <v>0</v>
      </c>
      <c r="T233" s="190">
        <f>S233*H233</f>
        <v>0</v>
      </c>
      <c r="U233" s="38"/>
      <c r="V233" s="38"/>
      <c r="W233" s="38"/>
      <c r="X233" s="38"/>
      <c r="Y233" s="38"/>
      <c r="Z233" s="38"/>
      <c r="AA233" s="38"/>
      <c r="AB233" s="38"/>
      <c r="AC233" s="38"/>
      <c r="AD233" s="38"/>
      <c r="AE233" s="38"/>
      <c r="AR233" s="191" t="s">
        <v>275</v>
      </c>
      <c r="AT233" s="191" t="s">
        <v>159</v>
      </c>
      <c r="AU233" s="191" t="s">
        <v>83</v>
      </c>
      <c r="AY233" s="19" t="s">
        <v>157</v>
      </c>
      <c r="BE233" s="192">
        <f>IF(N233="základní",J233,0)</f>
        <v>0</v>
      </c>
      <c r="BF233" s="192">
        <f>IF(N233="snížená",J233,0)</f>
        <v>0</v>
      </c>
      <c r="BG233" s="192">
        <f>IF(N233="zákl. přenesená",J233,0)</f>
        <v>0</v>
      </c>
      <c r="BH233" s="192">
        <f>IF(N233="sníž. přenesená",J233,0)</f>
        <v>0</v>
      </c>
      <c r="BI233" s="192">
        <f>IF(N233="nulová",J233,0)</f>
        <v>0</v>
      </c>
      <c r="BJ233" s="19" t="s">
        <v>81</v>
      </c>
      <c r="BK233" s="192">
        <f>ROUND(I233*H233,2)</f>
        <v>0</v>
      </c>
      <c r="BL233" s="19" t="s">
        <v>275</v>
      </c>
      <c r="BM233" s="191" t="s">
        <v>1490</v>
      </c>
    </row>
    <row r="234" s="2" customFormat="1">
      <c r="A234" s="38"/>
      <c r="B234" s="39"/>
      <c r="C234" s="38"/>
      <c r="D234" s="193" t="s">
        <v>166</v>
      </c>
      <c r="E234" s="38"/>
      <c r="F234" s="194" t="s">
        <v>1491</v>
      </c>
      <c r="G234" s="38"/>
      <c r="H234" s="38"/>
      <c r="I234" s="195"/>
      <c r="J234" s="38"/>
      <c r="K234" s="38"/>
      <c r="L234" s="39"/>
      <c r="M234" s="196"/>
      <c r="N234" s="197"/>
      <c r="O234" s="77"/>
      <c r="P234" s="77"/>
      <c r="Q234" s="77"/>
      <c r="R234" s="77"/>
      <c r="S234" s="77"/>
      <c r="T234" s="78"/>
      <c r="U234" s="38"/>
      <c r="V234" s="38"/>
      <c r="W234" s="38"/>
      <c r="X234" s="38"/>
      <c r="Y234" s="38"/>
      <c r="Z234" s="38"/>
      <c r="AA234" s="38"/>
      <c r="AB234" s="38"/>
      <c r="AC234" s="38"/>
      <c r="AD234" s="38"/>
      <c r="AE234" s="38"/>
      <c r="AT234" s="19" t="s">
        <v>166</v>
      </c>
      <c r="AU234" s="19" t="s">
        <v>83</v>
      </c>
    </row>
    <row r="235" s="2" customFormat="1">
      <c r="A235" s="38"/>
      <c r="B235" s="39"/>
      <c r="C235" s="38"/>
      <c r="D235" s="193" t="s">
        <v>168</v>
      </c>
      <c r="E235" s="38"/>
      <c r="F235" s="198" t="s">
        <v>1399</v>
      </c>
      <c r="G235" s="38"/>
      <c r="H235" s="38"/>
      <c r="I235" s="195"/>
      <c r="J235" s="38"/>
      <c r="K235" s="38"/>
      <c r="L235" s="39"/>
      <c r="M235" s="196"/>
      <c r="N235" s="197"/>
      <c r="O235" s="77"/>
      <c r="P235" s="77"/>
      <c r="Q235" s="77"/>
      <c r="R235" s="77"/>
      <c r="S235" s="77"/>
      <c r="T235" s="78"/>
      <c r="U235" s="38"/>
      <c r="V235" s="38"/>
      <c r="W235" s="38"/>
      <c r="X235" s="38"/>
      <c r="Y235" s="38"/>
      <c r="Z235" s="38"/>
      <c r="AA235" s="38"/>
      <c r="AB235" s="38"/>
      <c r="AC235" s="38"/>
      <c r="AD235" s="38"/>
      <c r="AE235" s="38"/>
      <c r="AT235" s="19" t="s">
        <v>168</v>
      </c>
      <c r="AU235" s="19" t="s">
        <v>83</v>
      </c>
    </row>
    <row r="236" s="14" customFormat="1">
      <c r="A236" s="14"/>
      <c r="B236" s="206"/>
      <c r="C236" s="14"/>
      <c r="D236" s="193" t="s">
        <v>170</v>
      </c>
      <c r="E236" s="207" t="s">
        <v>1</v>
      </c>
      <c r="F236" s="208" t="s">
        <v>308</v>
      </c>
      <c r="G236" s="14"/>
      <c r="H236" s="209">
        <v>20</v>
      </c>
      <c r="I236" s="210"/>
      <c r="J236" s="14"/>
      <c r="K236" s="14"/>
      <c r="L236" s="206"/>
      <c r="M236" s="211"/>
      <c r="N236" s="212"/>
      <c r="O236" s="212"/>
      <c r="P236" s="212"/>
      <c r="Q236" s="212"/>
      <c r="R236" s="212"/>
      <c r="S236" s="212"/>
      <c r="T236" s="213"/>
      <c r="U236" s="14"/>
      <c r="V236" s="14"/>
      <c r="W236" s="14"/>
      <c r="X236" s="14"/>
      <c r="Y236" s="14"/>
      <c r="Z236" s="14"/>
      <c r="AA236" s="14"/>
      <c r="AB236" s="14"/>
      <c r="AC236" s="14"/>
      <c r="AD236" s="14"/>
      <c r="AE236" s="14"/>
      <c r="AT236" s="207" t="s">
        <v>170</v>
      </c>
      <c r="AU236" s="207" t="s">
        <v>83</v>
      </c>
      <c r="AV236" s="14" t="s">
        <v>83</v>
      </c>
      <c r="AW236" s="14" t="s">
        <v>32</v>
      </c>
      <c r="AX236" s="14" t="s">
        <v>81</v>
      </c>
      <c r="AY236" s="207" t="s">
        <v>157</v>
      </c>
    </row>
    <row r="237" s="2" customFormat="1" ht="14.4" customHeight="1">
      <c r="A237" s="38"/>
      <c r="B237" s="179"/>
      <c r="C237" s="180" t="s">
        <v>338</v>
      </c>
      <c r="D237" s="180" t="s">
        <v>159</v>
      </c>
      <c r="E237" s="181" t="s">
        <v>1492</v>
      </c>
      <c r="F237" s="182" t="s">
        <v>1493</v>
      </c>
      <c r="G237" s="183" t="s">
        <v>261</v>
      </c>
      <c r="H237" s="184">
        <v>3</v>
      </c>
      <c r="I237" s="185"/>
      <c r="J237" s="186">
        <f>ROUND(I237*H237,2)</f>
        <v>0</v>
      </c>
      <c r="K237" s="182" t="s">
        <v>163</v>
      </c>
      <c r="L237" s="39"/>
      <c r="M237" s="187" t="s">
        <v>1</v>
      </c>
      <c r="N237" s="188" t="s">
        <v>40</v>
      </c>
      <c r="O237" s="77"/>
      <c r="P237" s="189">
        <f>O237*H237</f>
        <v>0</v>
      </c>
      <c r="Q237" s="189">
        <v>0.00029</v>
      </c>
      <c r="R237" s="189">
        <f>Q237*H237</f>
        <v>0.00087000000000000001</v>
      </c>
      <c r="S237" s="189">
        <v>0</v>
      </c>
      <c r="T237" s="190">
        <f>S237*H237</f>
        <v>0</v>
      </c>
      <c r="U237" s="38"/>
      <c r="V237" s="38"/>
      <c r="W237" s="38"/>
      <c r="X237" s="38"/>
      <c r="Y237" s="38"/>
      <c r="Z237" s="38"/>
      <c r="AA237" s="38"/>
      <c r="AB237" s="38"/>
      <c r="AC237" s="38"/>
      <c r="AD237" s="38"/>
      <c r="AE237" s="38"/>
      <c r="AR237" s="191" t="s">
        <v>275</v>
      </c>
      <c r="AT237" s="191" t="s">
        <v>159</v>
      </c>
      <c r="AU237" s="191" t="s">
        <v>83</v>
      </c>
      <c r="AY237" s="19" t="s">
        <v>157</v>
      </c>
      <c r="BE237" s="192">
        <f>IF(N237="základní",J237,0)</f>
        <v>0</v>
      </c>
      <c r="BF237" s="192">
        <f>IF(N237="snížená",J237,0)</f>
        <v>0</v>
      </c>
      <c r="BG237" s="192">
        <f>IF(N237="zákl. přenesená",J237,0)</f>
        <v>0</v>
      </c>
      <c r="BH237" s="192">
        <f>IF(N237="sníž. přenesená",J237,0)</f>
        <v>0</v>
      </c>
      <c r="BI237" s="192">
        <f>IF(N237="nulová",J237,0)</f>
        <v>0</v>
      </c>
      <c r="BJ237" s="19" t="s">
        <v>81</v>
      </c>
      <c r="BK237" s="192">
        <f>ROUND(I237*H237,2)</f>
        <v>0</v>
      </c>
      <c r="BL237" s="19" t="s">
        <v>275</v>
      </c>
      <c r="BM237" s="191" t="s">
        <v>1494</v>
      </c>
    </row>
    <row r="238" s="2" customFormat="1">
      <c r="A238" s="38"/>
      <c r="B238" s="39"/>
      <c r="C238" s="38"/>
      <c r="D238" s="193" t="s">
        <v>166</v>
      </c>
      <c r="E238" s="38"/>
      <c r="F238" s="194" t="s">
        <v>1495</v>
      </c>
      <c r="G238" s="38"/>
      <c r="H238" s="38"/>
      <c r="I238" s="195"/>
      <c r="J238" s="38"/>
      <c r="K238" s="38"/>
      <c r="L238" s="39"/>
      <c r="M238" s="196"/>
      <c r="N238" s="197"/>
      <c r="O238" s="77"/>
      <c r="P238" s="77"/>
      <c r="Q238" s="77"/>
      <c r="R238" s="77"/>
      <c r="S238" s="77"/>
      <c r="T238" s="78"/>
      <c r="U238" s="38"/>
      <c r="V238" s="38"/>
      <c r="W238" s="38"/>
      <c r="X238" s="38"/>
      <c r="Y238" s="38"/>
      <c r="Z238" s="38"/>
      <c r="AA238" s="38"/>
      <c r="AB238" s="38"/>
      <c r="AC238" s="38"/>
      <c r="AD238" s="38"/>
      <c r="AE238" s="38"/>
      <c r="AT238" s="19" t="s">
        <v>166</v>
      </c>
      <c r="AU238" s="19" t="s">
        <v>83</v>
      </c>
    </row>
    <row r="239" s="2" customFormat="1">
      <c r="A239" s="38"/>
      <c r="B239" s="39"/>
      <c r="C239" s="38"/>
      <c r="D239" s="193" t="s">
        <v>168</v>
      </c>
      <c r="E239" s="38"/>
      <c r="F239" s="198" t="s">
        <v>1399</v>
      </c>
      <c r="G239" s="38"/>
      <c r="H239" s="38"/>
      <c r="I239" s="195"/>
      <c r="J239" s="38"/>
      <c r="K239" s="38"/>
      <c r="L239" s="39"/>
      <c r="M239" s="196"/>
      <c r="N239" s="197"/>
      <c r="O239" s="77"/>
      <c r="P239" s="77"/>
      <c r="Q239" s="77"/>
      <c r="R239" s="77"/>
      <c r="S239" s="77"/>
      <c r="T239" s="78"/>
      <c r="U239" s="38"/>
      <c r="V239" s="38"/>
      <c r="W239" s="38"/>
      <c r="X239" s="38"/>
      <c r="Y239" s="38"/>
      <c r="Z239" s="38"/>
      <c r="AA239" s="38"/>
      <c r="AB239" s="38"/>
      <c r="AC239" s="38"/>
      <c r="AD239" s="38"/>
      <c r="AE239" s="38"/>
      <c r="AT239" s="19" t="s">
        <v>168</v>
      </c>
      <c r="AU239" s="19" t="s">
        <v>83</v>
      </c>
    </row>
    <row r="240" s="14" customFormat="1">
      <c r="A240" s="14"/>
      <c r="B240" s="206"/>
      <c r="C240" s="14"/>
      <c r="D240" s="193" t="s">
        <v>170</v>
      </c>
      <c r="E240" s="207" t="s">
        <v>1</v>
      </c>
      <c r="F240" s="208" t="s">
        <v>179</v>
      </c>
      <c r="G240" s="14"/>
      <c r="H240" s="209">
        <v>3</v>
      </c>
      <c r="I240" s="210"/>
      <c r="J240" s="14"/>
      <c r="K240" s="14"/>
      <c r="L240" s="206"/>
      <c r="M240" s="211"/>
      <c r="N240" s="212"/>
      <c r="O240" s="212"/>
      <c r="P240" s="212"/>
      <c r="Q240" s="212"/>
      <c r="R240" s="212"/>
      <c r="S240" s="212"/>
      <c r="T240" s="213"/>
      <c r="U240" s="14"/>
      <c r="V240" s="14"/>
      <c r="W240" s="14"/>
      <c r="X240" s="14"/>
      <c r="Y240" s="14"/>
      <c r="Z240" s="14"/>
      <c r="AA240" s="14"/>
      <c r="AB240" s="14"/>
      <c r="AC240" s="14"/>
      <c r="AD240" s="14"/>
      <c r="AE240" s="14"/>
      <c r="AT240" s="207" t="s">
        <v>170</v>
      </c>
      <c r="AU240" s="207" t="s">
        <v>83</v>
      </c>
      <c r="AV240" s="14" t="s">
        <v>83</v>
      </c>
      <c r="AW240" s="14" t="s">
        <v>32</v>
      </c>
      <c r="AX240" s="14" t="s">
        <v>81</v>
      </c>
      <c r="AY240" s="207" t="s">
        <v>157</v>
      </c>
    </row>
    <row r="241" s="2" customFormat="1" ht="14.4" customHeight="1">
      <c r="A241" s="38"/>
      <c r="B241" s="179"/>
      <c r="C241" s="180" t="s">
        <v>347</v>
      </c>
      <c r="D241" s="180" t="s">
        <v>159</v>
      </c>
      <c r="E241" s="181" t="s">
        <v>1496</v>
      </c>
      <c r="F241" s="182" t="s">
        <v>1497</v>
      </c>
      <c r="G241" s="183" t="s">
        <v>261</v>
      </c>
      <c r="H241" s="184">
        <v>10</v>
      </c>
      <c r="I241" s="185"/>
      <c r="J241" s="186">
        <f>ROUND(I241*H241,2)</f>
        <v>0</v>
      </c>
      <c r="K241" s="182" t="s">
        <v>163</v>
      </c>
      <c r="L241" s="39"/>
      <c r="M241" s="187" t="s">
        <v>1</v>
      </c>
      <c r="N241" s="188" t="s">
        <v>40</v>
      </c>
      <c r="O241" s="77"/>
      <c r="P241" s="189">
        <f>O241*H241</f>
        <v>0</v>
      </c>
      <c r="Q241" s="189">
        <v>0.00035</v>
      </c>
      <c r="R241" s="189">
        <f>Q241*H241</f>
        <v>0.0035000000000000001</v>
      </c>
      <c r="S241" s="189">
        <v>0</v>
      </c>
      <c r="T241" s="190">
        <f>S241*H241</f>
        <v>0</v>
      </c>
      <c r="U241" s="38"/>
      <c r="V241" s="38"/>
      <c r="W241" s="38"/>
      <c r="X241" s="38"/>
      <c r="Y241" s="38"/>
      <c r="Z241" s="38"/>
      <c r="AA241" s="38"/>
      <c r="AB241" s="38"/>
      <c r="AC241" s="38"/>
      <c r="AD241" s="38"/>
      <c r="AE241" s="38"/>
      <c r="AR241" s="191" t="s">
        <v>275</v>
      </c>
      <c r="AT241" s="191" t="s">
        <v>159</v>
      </c>
      <c r="AU241" s="191" t="s">
        <v>83</v>
      </c>
      <c r="AY241" s="19" t="s">
        <v>157</v>
      </c>
      <c r="BE241" s="192">
        <f>IF(N241="základní",J241,0)</f>
        <v>0</v>
      </c>
      <c r="BF241" s="192">
        <f>IF(N241="snížená",J241,0)</f>
        <v>0</v>
      </c>
      <c r="BG241" s="192">
        <f>IF(N241="zákl. přenesená",J241,0)</f>
        <v>0</v>
      </c>
      <c r="BH241" s="192">
        <f>IF(N241="sníž. přenesená",J241,0)</f>
        <v>0</v>
      </c>
      <c r="BI241" s="192">
        <f>IF(N241="nulová",J241,0)</f>
        <v>0</v>
      </c>
      <c r="BJ241" s="19" t="s">
        <v>81</v>
      </c>
      <c r="BK241" s="192">
        <f>ROUND(I241*H241,2)</f>
        <v>0</v>
      </c>
      <c r="BL241" s="19" t="s">
        <v>275</v>
      </c>
      <c r="BM241" s="191" t="s">
        <v>1498</v>
      </c>
    </row>
    <row r="242" s="2" customFormat="1">
      <c r="A242" s="38"/>
      <c r="B242" s="39"/>
      <c r="C242" s="38"/>
      <c r="D242" s="193" t="s">
        <v>166</v>
      </c>
      <c r="E242" s="38"/>
      <c r="F242" s="194" t="s">
        <v>1499</v>
      </c>
      <c r="G242" s="38"/>
      <c r="H242" s="38"/>
      <c r="I242" s="195"/>
      <c r="J242" s="38"/>
      <c r="K242" s="38"/>
      <c r="L242" s="39"/>
      <c r="M242" s="196"/>
      <c r="N242" s="197"/>
      <c r="O242" s="77"/>
      <c r="P242" s="77"/>
      <c r="Q242" s="77"/>
      <c r="R242" s="77"/>
      <c r="S242" s="77"/>
      <c r="T242" s="78"/>
      <c r="U242" s="38"/>
      <c r="V242" s="38"/>
      <c r="W242" s="38"/>
      <c r="X242" s="38"/>
      <c r="Y242" s="38"/>
      <c r="Z242" s="38"/>
      <c r="AA242" s="38"/>
      <c r="AB242" s="38"/>
      <c r="AC242" s="38"/>
      <c r="AD242" s="38"/>
      <c r="AE242" s="38"/>
      <c r="AT242" s="19" t="s">
        <v>166</v>
      </c>
      <c r="AU242" s="19" t="s">
        <v>83</v>
      </c>
    </row>
    <row r="243" s="2" customFormat="1">
      <c r="A243" s="38"/>
      <c r="B243" s="39"/>
      <c r="C243" s="38"/>
      <c r="D243" s="193" t="s">
        <v>168</v>
      </c>
      <c r="E243" s="38"/>
      <c r="F243" s="198" t="s">
        <v>1399</v>
      </c>
      <c r="G243" s="38"/>
      <c r="H243" s="38"/>
      <c r="I243" s="195"/>
      <c r="J243" s="38"/>
      <c r="K243" s="38"/>
      <c r="L243" s="39"/>
      <c r="M243" s="196"/>
      <c r="N243" s="197"/>
      <c r="O243" s="77"/>
      <c r="P243" s="77"/>
      <c r="Q243" s="77"/>
      <c r="R243" s="77"/>
      <c r="S243" s="77"/>
      <c r="T243" s="78"/>
      <c r="U243" s="38"/>
      <c r="V243" s="38"/>
      <c r="W243" s="38"/>
      <c r="X243" s="38"/>
      <c r="Y243" s="38"/>
      <c r="Z243" s="38"/>
      <c r="AA243" s="38"/>
      <c r="AB243" s="38"/>
      <c r="AC243" s="38"/>
      <c r="AD243" s="38"/>
      <c r="AE243" s="38"/>
      <c r="AT243" s="19" t="s">
        <v>168</v>
      </c>
      <c r="AU243" s="19" t="s">
        <v>83</v>
      </c>
    </row>
    <row r="244" s="14" customFormat="1">
      <c r="A244" s="14"/>
      <c r="B244" s="206"/>
      <c r="C244" s="14"/>
      <c r="D244" s="193" t="s">
        <v>170</v>
      </c>
      <c r="E244" s="207" t="s">
        <v>1</v>
      </c>
      <c r="F244" s="208" t="s">
        <v>234</v>
      </c>
      <c r="G244" s="14"/>
      <c r="H244" s="209">
        <v>10</v>
      </c>
      <c r="I244" s="210"/>
      <c r="J244" s="14"/>
      <c r="K244" s="14"/>
      <c r="L244" s="206"/>
      <c r="M244" s="211"/>
      <c r="N244" s="212"/>
      <c r="O244" s="212"/>
      <c r="P244" s="212"/>
      <c r="Q244" s="212"/>
      <c r="R244" s="212"/>
      <c r="S244" s="212"/>
      <c r="T244" s="213"/>
      <c r="U244" s="14"/>
      <c r="V244" s="14"/>
      <c r="W244" s="14"/>
      <c r="X244" s="14"/>
      <c r="Y244" s="14"/>
      <c r="Z244" s="14"/>
      <c r="AA244" s="14"/>
      <c r="AB244" s="14"/>
      <c r="AC244" s="14"/>
      <c r="AD244" s="14"/>
      <c r="AE244" s="14"/>
      <c r="AT244" s="207" t="s">
        <v>170</v>
      </c>
      <c r="AU244" s="207" t="s">
        <v>83</v>
      </c>
      <c r="AV244" s="14" t="s">
        <v>83</v>
      </c>
      <c r="AW244" s="14" t="s">
        <v>32</v>
      </c>
      <c r="AX244" s="14" t="s">
        <v>81</v>
      </c>
      <c r="AY244" s="207" t="s">
        <v>157</v>
      </c>
    </row>
    <row r="245" s="2" customFormat="1" ht="24.15" customHeight="1">
      <c r="A245" s="38"/>
      <c r="B245" s="179"/>
      <c r="C245" s="180" t="s">
        <v>352</v>
      </c>
      <c r="D245" s="180" t="s">
        <v>159</v>
      </c>
      <c r="E245" s="181" t="s">
        <v>1500</v>
      </c>
      <c r="F245" s="182" t="s">
        <v>1501</v>
      </c>
      <c r="G245" s="183" t="s">
        <v>261</v>
      </c>
      <c r="H245" s="184">
        <v>15</v>
      </c>
      <c r="I245" s="185"/>
      <c r="J245" s="186">
        <f>ROUND(I245*H245,2)</f>
        <v>0</v>
      </c>
      <c r="K245" s="182" t="s">
        <v>163</v>
      </c>
      <c r="L245" s="39"/>
      <c r="M245" s="187" t="s">
        <v>1</v>
      </c>
      <c r="N245" s="188" t="s">
        <v>40</v>
      </c>
      <c r="O245" s="77"/>
      <c r="P245" s="189">
        <f>O245*H245</f>
        <v>0</v>
      </c>
      <c r="Q245" s="189">
        <v>0.00114</v>
      </c>
      <c r="R245" s="189">
        <f>Q245*H245</f>
        <v>0.017100000000000001</v>
      </c>
      <c r="S245" s="189">
        <v>0</v>
      </c>
      <c r="T245" s="190">
        <f>S245*H245</f>
        <v>0</v>
      </c>
      <c r="U245" s="38"/>
      <c r="V245" s="38"/>
      <c r="W245" s="38"/>
      <c r="X245" s="38"/>
      <c r="Y245" s="38"/>
      <c r="Z245" s="38"/>
      <c r="AA245" s="38"/>
      <c r="AB245" s="38"/>
      <c r="AC245" s="38"/>
      <c r="AD245" s="38"/>
      <c r="AE245" s="38"/>
      <c r="AR245" s="191" t="s">
        <v>275</v>
      </c>
      <c r="AT245" s="191" t="s">
        <v>159</v>
      </c>
      <c r="AU245" s="191" t="s">
        <v>83</v>
      </c>
      <c r="AY245" s="19" t="s">
        <v>157</v>
      </c>
      <c r="BE245" s="192">
        <f>IF(N245="základní",J245,0)</f>
        <v>0</v>
      </c>
      <c r="BF245" s="192">
        <f>IF(N245="snížená",J245,0)</f>
        <v>0</v>
      </c>
      <c r="BG245" s="192">
        <f>IF(N245="zákl. přenesená",J245,0)</f>
        <v>0</v>
      </c>
      <c r="BH245" s="192">
        <f>IF(N245="sníž. přenesená",J245,0)</f>
        <v>0</v>
      </c>
      <c r="BI245" s="192">
        <f>IF(N245="nulová",J245,0)</f>
        <v>0</v>
      </c>
      <c r="BJ245" s="19" t="s">
        <v>81</v>
      </c>
      <c r="BK245" s="192">
        <f>ROUND(I245*H245,2)</f>
        <v>0</v>
      </c>
      <c r="BL245" s="19" t="s">
        <v>275</v>
      </c>
      <c r="BM245" s="191" t="s">
        <v>1502</v>
      </c>
    </row>
    <row r="246" s="2" customFormat="1">
      <c r="A246" s="38"/>
      <c r="B246" s="39"/>
      <c r="C246" s="38"/>
      <c r="D246" s="193" t="s">
        <v>166</v>
      </c>
      <c r="E246" s="38"/>
      <c r="F246" s="194" t="s">
        <v>1503</v>
      </c>
      <c r="G246" s="38"/>
      <c r="H246" s="38"/>
      <c r="I246" s="195"/>
      <c r="J246" s="38"/>
      <c r="K246" s="38"/>
      <c r="L246" s="39"/>
      <c r="M246" s="196"/>
      <c r="N246" s="197"/>
      <c r="O246" s="77"/>
      <c r="P246" s="77"/>
      <c r="Q246" s="77"/>
      <c r="R246" s="77"/>
      <c r="S246" s="77"/>
      <c r="T246" s="78"/>
      <c r="U246" s="38"/>
      <c r="V246" s="38"/>
      <c r="W246" s="38"/>
      <c r="X246" s="38"/>
      <c r="Y246" s="38"/>
      <c r="Z246" s="38"/>
      <c r="AA246" s="38"/>
      <c r="AB246" s="38"/>
      <c r="AC246" s="38"/>
      <c r="AD246" s="38"/>
      <c r="AE246" s="38"/>
      <c r="AT246" s="19" t="s">
        <v>166</v>
      </c>
      <c r="AU246" s="19" t="s">
        <v>83</v>
      </c>
    </row>
    <row r="247" s="2" customFormat="1">
      <c r="A247" s="38"/>
      <c r="B247" s="39"/>
      <c r="C247" s="38"/>
      <c r="D247" s="193" t="s">
        <v>168</v>
      </c>
      <c r="E247" s="38"/>
      <c r="F247" s="198" t="s">
        <v>1399</v>
      </c>
      <c r="G247" s="38"/>
      <c r="H247" s="38"/>
      <c r="I247" s="195"/>
      <c r="J247" s="38"/>
      <c r="K247" s="38"/>
      <c r="L247" s="39"/>
      <c r="M247" s="196"/>
      <c r="N247" s="197"/>
      <c r="O247" s="77"/>
      <c r="P247" s="77"/>
      <c r="Q247" s="77"/>
      <c r="R247" s="77"/>
      <c r="S247" s="77"/>
      <c r="T247" s="78"/>
      <c r="U247" s="38"/>
      <c r="V247" s="38"/>
      <c r="W247" s="38"/>
      <c r="X247" s="38"/>
      <c r="Y247" s="38"/>
      <c r="Z247" s="38"/>
      <c r="AA247" s="38"/>
      <c r="AB247" s="38"/>
      <c r="AC247" s="38"/>
      <c r="AD247" s="38"/>
      <c r="AE247" s="38"/>
      <c r="AT247" s="19" t="s">
        <v>168</v>
      </c>
      <c r="AU247" s="19" t="s">
        <v>83</v>
      </c>
    </row>
    <row r="248" s="14" customFormat="1">
      <c r="A248" s="14"/>
      <c r="B248" s="206"/>
      <c r="C248" s="14"/>
      <c r="D248" s="193" t="s">
        <v>170</v>
      </c>
      <c r="E248" s="207" t="s">
        <v>1</v>
      </c>
      <c r="F248" s="208" t="s">
        <v>8</v>
      </c>
      <c r="G248" s="14"/>
      <c r="H248" s="209">
        <v>15</v>
      </c>
      <c r="I248" s="210"/>
      <c r="J248" s="14"/>
      <c r="K248" s="14"/>
      <c r="L248" s="206"/>
      <c r="M248" s="211"/>
      <c r="N248" s="212"/>
      <c r="O248" s="212"/>
      <c r="P248" s="212"/>
      <c r="Q248" s="212"/>
      <c r="R248" s="212"/>
      <c r="S248" s="212"/>
      <c r="T248" s="213"/>
      <c r="U248" s="14"/>
      <c r="V248" s="14"/>
      <c r="W248" s="14"/>
      <c r="X248" s="14"/>
      <c r="Y248" s="14"/>
      <c r="Z248" s="14"/>
      <c r="AA248" s="14"/>
      <c r="AB248" s="14"/>
      <c r="AC248" s="14"/>
      <c r="AD248" s="14"/>
      <c r="AE248" s="14"/>
      <c r="AT248" s="207" t="s">
        <v>170</v>
      </c>
      <c r="AU248" s="207" t="s">
        <v>83</v>
      </c>
      <c r="AV248" s="14" t="s">
        <v>83</v>
      </c>
      <c r="AW248" s="14" t="s">
        <v>32</v>
      </c>
      <c r="AX248" s="14" t="s">
        <v>81</v>
      </c>
      <c r="AY248" s="207" t="s">
        <v>157</v>
      </c>
    </row>
    <row r="249" s="2" customFormat="1" ht="14.4" customHeight="1">
      <c r="A249" s="38"/>
      <c r="B249" s="179"/>
      <c r="C249" s="180" t="s">
        <v>358</v>
      </c>
      <c r="D249" s="180" t="s">
        <v>159</v>
      </c>
      <c r="E249" s="181" t="s">
        <v>1504</v>
      </c>
      <c r="F249" s="182" t="s">
        <v>1505</v>
      </c>
      <c r="G249" s="183" t="s">
        <v>231</v>
      </c>
      <c r="H249" s="184">
        <v>1</v>
      </c>
      <c r="I249" s="185"/>
      <c r="J249" s="186">
        <f>ROUND(I249*H249,2)</f>
        <v>0</v>
      </c>
      <c r="K249" s="182" t="s">
        <v>163</v>
      </c>
      <c r="L249" s="39"/>
      <c r="M249" s="187" t="s">
        <v>1</v>
      </c>
      <c r="N249" s="188" t="s">
        <v>40</v>
      </c>
      <c r="O249" s="77"/>
      <c r="P249" s="189">
        <f>O249*H249</f>
        <v>0</v>
      </c>
      <c r="Q249" s="189">
        <v>0.00029</v>
      </c>
      <c r="R249" s="189">
        <f>Q249*H249</f>
        <v>0.00029</v>
      </c>
      <c r="S249" s="189">
        <v>0</v>
      </c>
      <c r="T249" s="190">
        <f>S249*H249</f>
        <v>0</v>
      </c>
      <c r="U249" s="38"/>
      <c r="V249" s="38"/>
      <c r="W249" s="38"/>
      <c r="X249" s="38"/>
      <c r="Y249" s="38"/>
      <c r="Z249" s="38"/>
      <c r="AA249" s="38"/>
      <c r="AB249" s="38"/>
      <c r="AC249" s="38"/>
      <c r="AD249" s="38"/>
      <c r="AE249" s="38"/>
      <c r="AR249" s="191" t="s">
        <v>275</v>
      </c>
      <c r="AT249" s="191" t="s">
        <v>159</v>
      </c>
      <c r="AU249" s="191" t="s">
        <v>83</v>
      </c>
      <c r="AY249" s="19" t="s">
        <v>157</v>
      </c>
      <c r="BE249" s="192">
        <f>IF(N249="základní",J249,0)</f>
        <v>0</v>
      </c>
      <c r="BF249" s="192">
        <f>IF(N249="snížená",J249,0)</f>
        <v>0</v>
      </c>
      <c r="BG249" s="192">
        <f>IF(N249="zákl. přenesená",J249,0)</f>
        <v>0</v>
      </c>
      <c r="BH249" s="192">
        <f>IF(N249="sníž. přenesená",J249,0)</f>
        <v>0</v>
      </c>
      <c r="BI249" s="192">
        <f>IF(N249="nulová",J249,0)</f>
        <v>0</v>
      </c>
      <c r="BJ249" s="19" t="s">
        <v>81</v>
      </c>
      <c r="BK249" s="192">
        <f>ROUND(I249*H249,2)</f>
        <v>0</v>
      </c>
      <c r="BL249" s="19" t="s">
        <v>275</v>
      </c>
      <c r="BM249" s="191" t="s">
        <v>1506</v>
      </c>
    </row>
    <row r="250" s="2" customFormat="1">
      <c r="A250" s="38"/>
      <c r="B250" s="39"/>
      <c r="C250" s="38"/>
      <c r="D250" s="193" t="s">
        <v>166</v>
      </c>
      <c r="E250" s="38"/>
      <c r="F250" s="194" t="s">
        <v>1507</v>
      </c>
      <c r="G250" s="38"/>
      <c r="H250" s="38"/>
      <c r="I250" s="195"/>
      <c r="J250" s="38"/>
      <c r="K250" s="38"/>
      <c r="L250" s="39"/>
      <c r="M250" s="196"/>
      <c r="N250" s="197"/>
      <c r="O250" s="77"/>
      <c r="P250" s="77"/>
      <c r="Q250" s="77"/>
      <c r="R250" s="77"/>
      <c r="S250" s="77"/>
      <c r="T250" s="78"/>
      <c r="U250" s="38"/>
      <c r="V250" s="38"/>
      <c r="W250" s="38"/>
      <c r="X250" s="38"/>
      <c r="Y250" s="38"/>
      <c r="Z250" s="38"/>
      <c r="AA250" s="38"/>
      <c r="AB250" s="38"/>
      <c r="AC250" s="38"/>
      <c r="AD250" s="38"/>
      <c r="AE250" s="38"/>
      <c r="AT250" s="19" t="s">
        <v>166</v>
      </c>
      <c r="AU250" s="19" t="s">
        <v>83</v>
      </c>
    </row>
    <row r="251" s="2" customFormat="1">
      <c r="A251" s="38"/>
      <c r="B251" s="39"/>
      <c r="C251" s="38"/>
      <c r="D251" s="193" t="s">
        <v>168</v>
      </c>
      <c r="E251" s="38"/>
      <c r="F251" s="198" t="s">
        <v>1399</v>
      </c>
      <c r="G251" s="38"/>
      <c r="H251" s="38"/>
      <c r="I251" s="195"/>
      <c r="J251" s="38"/>
      <c r="K251" s="38"/>
      <c r="L251" s="39"/>
      <c r="M251" s="196"/>
      <c r="N251" s="197"/>
      <c r="O251" s="77"/>
      <c r="P251" s="77"/>
      <c r="Q251" s="77"/>
      <c r="R251" s="77"/>
      <c r="S251" s="77"/>
      <c r="T251" s="78"/>
      <c r="U251" s="38"/>
      <c r="V251" s="38"/>
      <c r="W251" s="38"/>
      <c r="X251" s="38"/>
      <c r="Y251" s="38"/>
      <c r="Z251" s="38"/>
      <c r="AA251" s="38"/>
      <c r="AB251" s="38"/>
      <c r="AC251" s="38"/>
      <c r="AD251" s="38"/>
      <c r="AE251" s="38"/>
      <c r="AT251" s="19" t="s">
        <v>168</v>
      </c>
      <c r="AU251" s="19" t="s">
        <v>83</v>
      </c>
    </row>
    <row r="252" s="14" customFormat="1">
      <c r="A252" s="14"/>
      <c r="B252" s="206"/>
      <c r="C252" s="14"/>
      <c r="D252" s="193" t="s">
        <v>170</v>
      </c>
      <c r="E252" s="207" t="s">
        <v>1</v>
      </c>
      <c r="F252" s="208" t="s">
        <v>81</v>
      </c>
      <c r="G252" s="14"/>
      <c r="H252" s="209">
        <v>1</v>
      </c>
      <c r="I252" s="210"/>
      <c r="J252" s="14"/>
      <c r="K252" s="14"/>
      <c r="L252" s="206"/>
      <c r="M252" s="211"/>
      <c r="N252" s="212"/>
      <c r="O252" s="212"/>
      <c r="P252" s="212"/>
      <c r="Q252" s="212"/>
      <c r="R252" s="212"/>
      <c r="S252" s="212"/>
      <c r="T252" s="213"/>
      <c r="U252" s="14"/>
      <c r="V252" s="14"/>
      <c r="W252" s="14"/>
      <c r="X252" s="14"/>
      <c r="Y252" s="14"/>
      <c r="Z252" s="14"/>
      <c r="AA252" s="14"/>
      <c r="AB252" s="14"/>
      <c r="AC252" s="14"/>
      <c r="AD252" s="14"/>
      <c r="AE252" s="14"/>
      <c r="AT252" s="207" t="s">
        <v>170</v>
      </c>
      <c r="AU252" s="207" t="s">
        <v>83</v>
      </c>
      <c r="AV252" s="14" t="s">
        <v>83</v>
      </c>
      <c r="AW252" s="14" t="s">
        <v>32</v>
      </c>
      <c r="AX252" s="14" t="s">
        <v>81</v>
      </c>
      <c r="AY252" s="207" t="s">
        <v>157</v>
      </c>
    </row>
    <row r="253" s="2" customFormat="1" ht="14.4" customHeight="1">
      <c r="A253" s="38"/>
      <c r="B253" s="179"/>
      <c r="C253" s="180" t="s">
        <v>365</v>
      </c>
      <c r="D253" s="180" t="s">
        <v>159</v>
      </c>
      <c r="E253" s="181" t="s">
        <v>1508</v>
      </c>
      <c r="F253" s="182" t="s">
        <v>1509</v>
      </c>
      <c r="G253" s="183" t="s">
        <v>261</v>
      </c>
      <c r="H253" s="184">
        <v>28</v>
      </c>
      <c r="I253" s="185"/>
      <c r="J253" s="186">
        <f>ROUND(I253*H253,2)</f>
        <v>0</v>
      </c>
      <c r="K253" s="182" t="s">
        <v>163</v>
      </c>
      <c r="L253" s="39"/>
      <c r="M253" s="187" t="s">
        <v>1</v>
      </c>
      <c r="N253" s="188" t="s">
        <v>40</v>
      </c>
      <c r="O253" s="77"/>
      <c r="P253" s="189">
        <f>O253*H253</f>
        <v>0</v>
      </c>
      <c r="Q253" s="189">
        <v>0</v>
      </c>
      <c r="R253" s="189">
        <f>Q253*H253</f>
        <v>0</v>
      </c>
      <c r="S253" s="189">
        <v>0</v>
      </c>
      <c r="T253" s="190">
        <f>S253*H253</f>
        <v>0</v>
      </c>
      <c r="U253" s="38"/>
      <c r="V253" s="38"/>
      <c r="W253" s="38"/>
      <c r="X253" s="38"/>
      <c r="Y253" s="38"/>
      <c r="Z253" s="38"/>
      <c r="AA253" s="38"/>
      <c r="AB253" s="38"/>
      <c r="AC253" s="38"/>
      <c r="AD253" s="38"/>
      <c r="AE253" s="38"/>
      <c r="AR253" s="191" t="s">
        <v>275</v>
      </c>
      <c r="AT253" s="191" t="s">
        <v>159</v>
      </c>
      <c r="AU253" s="191" t="s">
        <v>83</v>
      </c>
      <c r="AY253" s="19" t="s">
        <v>157</v>
      </c>
      <c r="BE253" s="192">
        <f>IF(N253="základní",J253,0)</f>
        <v>0</v>
      </c>
      <c r="BF253" s="192">
        <f>IF(N253="snížená",J253,0)</f>
        <v>0</v>
      </c>
      <c r="BG253" s="192">
        <f>IF(N253="zákl. přenesená",J253,0)</f>
        <v>0</v>
      </c>
      <c r="BH253" s="192">
        <f>IF(N253="sníž. přenesená",J253,0)</f>
        <v>0</v>
      </c>
      <c r="BI253" s="192">
        <f>IF(N253="nulová",J253,0)</f>
        <v>0</v>
      </c>
      <c r="BJ253" s="19" t="s">
        <v>81</v>
      </c>
      <c r="BK253" s="192">
        <f>ROUND(I253*H253,2)</f>
        <v>0</v>
      </c>
      <c r="BL253" s="19" t="s">
        <v>275</v>
      </c>
      <c r="BM253" s="191" t="s">
        <v>1510</v>
      </c>
    </row>
    <row r="254" s="2" customFormat="1">
      <c r="A254" s="38"/>
      <c r="B254" s="39"/>
      <c r="C254" s="38"/>
      <c r="D254" s="193" t="s">
        <v>166</v>
      </c>
      <c r="E254" s="38"/>
      <c r="F254" s="194" t="s">
        <v>1511</v>
      </c>
      <c r="G254" s="38"/>
      <c r="H254" s="38"/>
      <c r="I254" s="195"/>
      <c r="J254" s="38"/>
      <c r="K254" s="38"/>
      <c r="L254" s="39"/>
      <c r="M254" s="196"/>
      <c r="N254" s="197"/>
      <c r="O254" s="77"/>
      <c r="P254" s="77"/>
      <c r="Q254" s="77"/>
      <c r="R254" s="77"/>
      <c r="S254" s="77"/>
      <c r="T254" s="78"/>
      <c r="U254" s="38"/>
      <c r="V254" s="38"/>
      <c r="W254" s="38"/>
      <c r="X254" s="38"/>
      <c r="Y254" s="38"/>
      <c r="Z254" s="38"/>
      <c r="AA254" s="38"/>
      <c r="AB254" s="38"/>
      <c r="AC254" s="38"/>
      <c r="AD254" s="38"/>
      <c r="AE254" s="38"/>
      <c r="AT254" s="19" t="s">
        <v>166</v>
      </c>
      <c r="AU254" s="19" t="s">
        <v>83</v>
      </c>
    </row>
    <row r="255" s="14" customFormat="1">
      <c r="A255" s="14"/>
      <c r="B255" s="206"/>
      <c r="C255" s="14"/>
      <c r="D255" s="193" t="s">
        <v>170</v>
      </c>
      <c r="E255" s="207" t="s">
        <v>1</v>
      </c>
      <c r="F255" s="208" t="s">
        <v>1512</v>
      </c>
      <c r="G255" s="14"/>
      <c r="H255" s="209">
        <v>28</v>
      </c>
      <c r="I255" s="210"/>
      <c r="J255" s="14"/>
      <c r="K255" s="14"/>
      <c r="L255" s="206"/>
      <c r="M255" s="211"/>
      <c r="N255" s="212"/>
      <c r="O255" s="212"/>
      <c r="P255" s="212"/>
      <c r="Q255" s="212"/>
      <c r="R255" s="212"/>
      <c r="S255" s="212"/>
      <c r="T255" s="213"/>
      <c r="U255" s="14"/>
      <c r="V255" s="14"/>
      <c r="W255" s="14"/>
      <c r="X255" s="14"/>
      <c r="Y255" s="14"/>
      <c r="Z255" s="14"/>
      <c r="AA255" s="14"/>
      <c r="AB255" s="14"/>
      <c r="AC255" s="14"/>
      <c r="AD255" s="14"/>
      <c r="AE255" s="14"/>
      <c r="AT255" s="207" t="s">
        <v>170</v>
      </c>
      <c r="AU255" s="207" t="s">
        <v>83</v>
      </c>
      <c r="AV255" s="14" t="s">
        <v>83</v>
      </c>
      <c r="AW255" s="14" t="s">
        <v>32</v>
      </c>
      <c r="AX255" s="14" t="s">
        <v>81</v>
      </c>
      <c r="AY255" s="207" t="s">
        <v>157</v>
      </c>
    </row>
    <row r="256" s="2" customFormat="1" ht="37.8" customHeight="1">
      <c r="A256" s="38"/>
      <c r="B256" s="179"/>
      <c r="C256" s="180" t="s">
        <v>370</v>
      </c>
      <c r="D256" s="180" t="s">
        <v>159</v>
      </c>
      <c r="E256" s="181" t="s">
        <v>1513</v>
      </c>
      <c r="F256" s="182" t="s">
        <v>1514</v>
      </c>
      <c r="G256" s="183" t="s">
        <v>261</v>
      </c>
      <c r="H256" s="184">
        <v>3</v>
      </c>
      <c r="I256" s="185"/>
      <c r="J256" s="186">
        <f>ROUND(I256*H256,2)</f>
        <v>0</v>
      </c>
      <c r="K256" s="182" t="s">
        <v>163</v>
      </c>
      <c r="L256" s="39"/>
      <c r="M256" s="187" t="s">
        <v>1</v>
      </c>
      <c r="N256" s="188" t="s">
        <v>40</v>
      </c>
      <c r="O256" s="77"/>
      <c r="P256" s="189">
        <f>O256*H256</f>
        <v>0</v>
      </c>
      <c r="Q256" s="189">
        <v>0.00016000000000000001</v>
      </c>
      <c r="R256" s="189">
        <f>Q256*H256</f>
        <v>0.00048000000000000007</v>
      </c>
      <c r="S256" s="189">
        <v>0</v>
      </c>
      <c r="T256" s="190">
        <f>S256*H256</f>
        <v>0</v>
      </c>
      <c r="U256" s="38"/>
      <c r="V256" s="38"/>
      <c r="W256" s="38"/>
      <c r="X256" s="38"/>
      <c r="Y256" s="38"/>
      <c r="Z256" s="38"/>
      <c r="AA256" s="38"/>
      <c r="AB256" s="38"/>
      <c r="AC256" s="38"/>
      <c r="AD256" s="38"/>
      <c r="AE256" s="38"/>
      <c r="AR256" s="191" t="s">
        <v>275</v>
      </c>
      <c r="AT256" s="191" t="s">
        <v>159</v>
      </c>
      <c r="AU256" s="191" t="s">
        <v>83</v>
      </c>
      <c r="AY256" s="19" t="s">
        <v>157</v>
      </c>
      <c r="BE256" s="192">
        <f>IF(N256="základní",J256,0)</f>
        <v>0</v>
      </c>
      <c r="BF256" s="192">
        <f>IF(N256="snížená",J256,0)</f>
        <v>0</v>
      </c>
      <c r="BG256" s="192">
        <f>IF(N256="zákl. přenesená",J256,0)</f>
        <v>0</v>
      </c>
      <c r="BH256" s="192">
        <f>IF(N256="sníž. přenesená",J256,0)</f>
        <v>0</v>
      </c>
      <c r="BI256" s="192">
        <f>IF(N256="nulová",J256,0)</f>
        <v>0</v>
      </c>
      <c r="BJ256" s="19" t="s">
        <v>81</v>
      </c>
      <c r="BK256" s="192">
        <f>ROUND(I256*H256,2)</f>
        <v>0</v>
      </c>
      <c r="BL256" s="19" t="s">
        <v>275</v>
      </c>
      <c r="BM256" s="191" t="s">
        <v>1515</v>
      </c>
    </row>
    <row r="257" s="2" customFormat="1">
      <c r="A257" s="38"/>
      <c r="B257" s="39"/>
      <c r="C257" s="38"/>
      <c r="D257" s="193" t="s">
        <v>166</v>
      </c>
      <c r="E257" s="38"/>
      <c r="F257" s="194" t="s">
        <v>1516</v>
      </c>
      <c r="G257" s="38"/>
      <c r="H257" s="38"/>
      <c r="I257" s="195"/>
      <c r="J257" s="38"/>
      <c r="K257" s="38"/>
      <c r="L257" s="39"/>
      <c r="M257" s="196"/>
      <c r="N257" s="197"/>
      <c r="O257" s="77"/>
      <c r="P257" s="77"/>
      <c r="Q257" s="77"/>
      <c r="R257" s="77"/>
      <c r="S257" s="77"/>
      <c r="T257" s="78"/>
      <c r="U257" s="38"/>
      <c r="V257" s="38"/>
      <c r="W257" s="38"/>
      <c r="X257" s="38"/>
      <c r="Y257" s="38"/>
      <c r="Z257" s="38"/>
      <c r="AA257" s="38"/>
      <c r="AB257" s="38"/>
      <c r="AC257" s="38"/>
      <c r="AD257" s="38"/>
      <c r="AE257" s="38"/>
      <c r="AT257" s="19" t="s">
        <v>166</v>
      </c>
      <c r="AU257" s="19" t="s">
        <v>83</v>
      </c>
    </row>
    <row r="258" s="2" customFormat="1">
      <c r="A258" s="38"/>
      <c r="B258" s="39"/>
      <c r="C258" s="38"/>
      <c r="D258" s="193" t="s">
        <v>168</v>
      </c>
      <c r="E258" s="38"/>
      <c r="F258" s="198" t="s">
        <v>1399</v>
      </c>
      <c r="G258" s="38"/>
      <c r="H258" s="38"/>
      <c r="I258" s="195"/>
      <c r="J258" s="38"/>
      <c r="K258" s="38"/>
      <c r="L258" s="39"/>
      <c r="M258" s="196"/>
      <c r="N258" s="197"/>
      <c r="O258" s="77"/>
      <c r="P258" s="77"/>
      <c r="Q258" s="77"/>
      <c r="R258" s="77"/>
      <c r="S258" s="77"/>
      <c r="T258" s="78"/>
      <c r="U258" s="38"/>
      <c r="V258" s="38"/>
      <c r="W258" s="38"/>
      <c r="X258" s="38"/>
      <c r="Y258" s="38"/>
      <c r="Z258" s="38"/>
      <c r="AA258" s="38"/>
      <c r="AB258" s="38"/>
      <c r="AC258" s="38"/>
      <c r="AD258" s="38"/>
      <c r="AE258" s="38"/>
      <c r="AT258" s="19" t="s">
        <v>168</v>
      </c>
      <c r="AU258" s="19" t="s">
        <v>83</v>
      </c>
    </row>
    <row r="259" s="13" customFormat="1">
      <c r="A259" s="13"/>
      <c r="B259" s="199"/>
      <c r="C259" s="13"/>
      <c r="D259" s="193" t="s">
        <v>170</v>
      </c>
      <c r="E259" s="200" t="s">
        <v>1</v>
      </c>
      <c r="F259" s="201" t="s">
        <v>1517</v>
      </c>
      <c r="G259" s="13"/>
      <c r="H259" s="200" t="s">
        <v>1</v>
      </c>
      <c r="I259" s="202"/>
      <c r="J259" s="13"/>
      <c r="K259" s="13"/>
      <c r="L259" s="199"/>
      <c r="M259" s="203"/>
      <c r="N259" s="204"/>
      <c r="O259" s="204"/>
      <c r="P259" s="204"/>
      <c r="Q259" s="204"/>
      <c r="R259" s="204"/>
      <c r="S259" s="204"/>
      <c r="T259" s="205"/>
      <c r="U259" s="13"/>
      <c r="V259" s="13"/>
      <c r="W259" s="13"/>
      <c r="X259" s="13"/>
      <c r="Y259" s="13"/>
      <c r="Z259" s="13"/>
      <c r="AA259" s="13"/>
      <c r="AB259" s="13"/>
      <c r="AC259" s="13"/>
      <c r="AD259" s="13"/>
      <c r="AE259" s="13"/>
      <c r="AT259" s="200" t="s">
        <v>170</v>
      </c>
      <c r="AU259" s="200" t="s">
        <v>83</v>
      </c>
      <c r="AV259" s="13" t="s">
        <v>81</v>
      </c>
      <c r="AW259" s="13" t="s">
        <v>32</v>
      </c>
      <c r="AX259" s="13" t="s">
        <v>75</v>
      </c>
      <c r="AY259" s="200" t="s">
        <v>157</v>
      </c>
    </row>
    <row r="260" s="14" customFormat="1">
      <c r="A260" s="14"/>
      <c r="B260" s="206"/>
      <c r="C260" s="14"/>
      <c r="D260" s="193" t="s">
        <v>170</v>
      </c>
      <c r="E260" s="207" t="s">
        <v>1</v>
      </c>
      <c r="F260" s="208" t="s">
        <v>179</v>
      </c>
      <c r="G260" s="14"/>
      <c r="H260" s="209">
        <v>3</v>
      </c>
      <c r="I260" s="210"/>
      <c r="J260" s="14"/>
      <c r="K260" s="14"/>
      <c r="L260" s="206"/>
      <c r="M260" s="211"/>
      <c r="N260" s="212"/>
      <c r="O260" s="212"/>
      <c r="P260" s="212"/>
      <c r="Q260" s="212"/>
      <c r="R260" s="212"/>
      <c r="S260" s="212"/>
      <c r="T260" s="213"/>
      <c r="U260" s="14"/>
      <c r="V260" s="14"/>
      <c r="W260" s="14"/>
      <c r="X260" s="14"/>
      <c r="Y260" s="14"/>
      <c r="Z260" s="14"/>
      <c r="AA260" s="14"/>
      <c r="AB260" s="14"/>
      <c r="AC260" s="14"/>
      <c r="AD260" s="14"/>
      <c r="AE260" s="14"/>
      <c r="AT260" s="207" t="s">
        <v>170</v>
      </c>
      <c r="AU260" s="207" t="s">
        <v>83</v>
      </c>
      <c r="AV260" s="14" t="s">
        <v>83</v>
      </c>
      <c r="AW260" s="14" t="s">
        <v>32</v>
      </c>
      <c r="AX260" s="14" t="s">
        <v>81</v>
      </c>
      <c r="AY260" s="207" t="s">
        <v>157</v>
      </c>
    </row>
    <row r="261" s="2" customFormat="1" ht="37.8" customHeight="1">
      <c r="A261" s="38"/>
      <c r="B261" s="179"/>
      <c r="C261" s="180" t="s">
        <v>375</v>
      </c>
      <c r="D261" s="180" t="s">
        <v>159</v>
      </c>
      <c r="E261" s="181" t="s">
        <v>1518</v>
      </c>
      <c r="F261" s="182" t="s">
        <v>1519</v>
      </c>
      <c r="G261" s="183" t="s">
        <v>261</v>
      </c>
      <c r="H261" s="184">
        <v>10</v>
      </c>
      <c r="I261" s="185"/>
      <c r="J261" s="186">
        <f>ROUND(I261*H261,2)</f>
        <v>0</v>
      </c>
      <c r="K261" s="182" t="s">
        <v>163</v>
      </c>
      <c r="L261" s="39"/>
      <c r="M261" s="187" t="s">
        <v>1</v>
      </c>
      <c r="N261" s="188" t="s">
        <v>40</v>
      </c>
      <c r="O261" s="77"/>
      <c r="P261" s="189">
        <f>O261*H261</f>
        <v>0</v>
      </c>
      <c r="Q261" s="189">
        <v>0.00019000000000000001</v>
      </c>
      <c r="R261" s="189">
        <f>Q261*H261</f>
        <v>0.0019000000000000002</v>
      </c>
      <c r="S261" s="189">
        <v>0</v>
      </c>
      <c r="T261" s="190">
        <f>S261*H261</f>
        <v>0</v>
      </c>
      <c r="U261" s="38"/>
      <c r="V261" s="38"/>
      <c r="W261" s="38"/>
      <c r="X261" s="38"/>
      <c r="Y261" s="38"/>
      <c r="Z261" s="38"/>
      <c r="AA261" s="38"/>
      <c r="AB261" s="38"/>
      <c r="AC261" s="38"/>
      <c r="AD261" s="38"/>
      <c r="AE261" s="38"/>
      <c r="AR261" s="191" t="s">
        <v>275</v>
      </c>
      <c r="AT261" s="191" t="s">
        <v>159</v>
      </c>
      <c r="AU261" s="191" t="s">
        <v>83</v>
      </c>
      <c r="AY261" s="19" t="s">
        <v>157</v>
      </c>
      <c r="BE261" s="192">
        <f>IF(N261="základní",J261,0)</f>
        <v>0</v>
      </c>
      <c r="BF261" s="192">
        <f>IF(N261="snížená",J261,0)</f>
        <v>0</v>
      </c>
      <c r="BG261" s="192">
        <f>IF(N261="zákl. přenesená",J261,0)</f>
        <v>0</v>
      </c>
      <c r="BH261" s="192">
        <f>IF(N261="sníž. přenesená",J261,0)</f>
        <v>0</v>
      </c>
      <c r="BI261" s="192">
        <f>IF(N261="nulová",J261,0)</f>
        <v>0</v>
      </c>
      <c r="BJ261" s="19" t="s">
        <v>81</v>
      </c>
      <c r="BK261" s="192">
        <f>ROUND(I261*H261,2)</f>
        <v>0</v>
      </c>
      <c r="BL261" s="19" t="s">
        <v>275</v>
      </c>
      <c r="BM261" s="191" t="s">
        <v>1520</v>
      </c>
    </row>
    <row r="262" s="2" customFormat="1">
      <c r="A262" s="38"/>
      <c r="B262" s="39"/>
      <c r="C262" s="38"/>
      <c r="D262" s="193" t="s">
        <v>166</v>
      </c>
      <c r="E262" s="38"/>
      <c r="F262" s="194" t="s">
        <v>1521</v>
      </c>
      <c r="G262" s="38"/>
      <c r="H262" s="38"/>
      <c r="I262" s="195"/>
      <c r="J262" s="38"/>
      <c r="K262" s="38"/>
      <c r="L262" s="39"/>
      <c r="M262" s="196"/>
      <c r="N262" s="197"/>
      <c r="O262" s="77"/>
      <c r="P262" s="77"/>
      <c r="Q262" s="77"/>
      <c r="R262" s="77"/>
      <c r="S262" s="77"/>
      <c r="T262" s="78"/>
      <c r="U262" s="38"/>
      <c r="V262" s="38"/>
      <c r="W262" s="38"/>
      <c r="X262" s="38"/>
      <c r="Y262" s="38"/>
      <c r="Z262" s="38"/>
      <c r="AA262" s="38"/>
      <c r="AB262" s="38"/>
      <c r="AC262" s="38"/>
      <c r="AD262" s="38"/>
      <c r="AE262" s="38"/>
      <c r="AT262" s="19" t="s">
        <v>166</v>
      </c>
      <c r="AU262" s="19" t="s">
        <v>83</v>
      </c>
    </row>
    <row r="263" s="2" customFormat="1">
      <c r="A263" s="38"/>
      <c r="B263" s="39"/>
      <c r="C263" s="38"/>
      <c r="D263" s="193" t="s">
        <v>168</v>
      </c>
      <c r="E263" s="38"/>
      <c r="F263" s="198" t="s">
        <v>1399</v>
      </c>
      <c r="G263" s="38"/>
      <c r="H263" s="38"/>
      <c r="I263" s="195"/>
      <c r="J263" s="38"/>
      <c r="K263" s="38"/>
      <c r="L263" s="39"/>
      <c r="M263" s="196"/>
      <c r="N263" s="197"/>
      <c r="O263" s="77"/>
      <c r="P263" s="77"/>
      <c r="Q263" s="77"/>
      <c r="R263" s="77"/>
      <c r="S263" s="77"/>
      <c r="T263" s="78"/>
      <c r="U263" s="38"/>
      <c r="V263" s="38"/>
      <c r="W263" s="38"/>
      <c r="X263" s="38"/>
      <c r="Y263" s="38"/>
      <c r="Z263" s="38"/>
      <c r="AA263" s="38"/>
      <c r="AB263" s="38"/>
      <c r="AC263" s="38"/>
      <c r="AD263" s="38"/>
      <c r="AE263" s="38"/>
      <c r="AT263" s="19" t="s">
        <v>168</v>
      </c>
      <c r="AU263" s="19" t="s">
        <v>83</v>
      </c>
    </row>
    <row r="264" s="14" customFormat="1">
      <c r="A264" s="14"/>
      <c r="B264" s="206"/>
      <c r="C264" s="14"/>
      <c r="D264" s="193" t="s">
        <v>170</v>
      </c>
      <c r="E264" s="207" t="s">
        <v>1</v>
      </c>
      <c r="F264" s="208" t="s">
        <v>234</v>
      </c>
      <c r="G264" s="14"/>
      <c r="H264" s="209">
        <v>10</v>
      </c>
      <c r="I264" s="210"/>
      <c r="J264" s="14"/>
      <c r="K264" s="14"/>
      <c r="L264" s="206"/>
      <c r="M264" s="211"/>
      <c r="N264" s="212"/>
      <c r="O264" s="212"/>
      <c r="P264" s="212"/>
      <c r="Q264" s="212"/>
      <c r="R264" s="212"/>
      <c r="S264" s="212"/>
      <c r="T264" s="213"/>
      <c r="U264" s="14"/>
      <c r="V264" s="14"/>
      <c r="W264" s="14"/>
      <c r="X264" s="14"/>
      <c r="Y264" s="14"/>
      <c r="Z264" s="14"/>
      <c r="AA264" s="14"/>
      <c r="AB264" s="14"/>
      <c r="AC264" s="14"/>
      <c r="AD264" s="14"/>
      <c r="AE264" s="14"/>
      <c r="AT264" s="207" t="s">
        <v>170</v>
      </c>
      <c r="AU264" s="207" t="s">
        <v>83</v>
      </c>
      <c r="AV264" s="14" t="s">
        <v>83</v>
      </c>
      <c r="AW264" s="14" t="s">
        <v>32</v>
      </c>
      <c r="AX264" s="14" t="s">
        <v>81</v>
      </c>
      <c r="AY264" s="207" t="s">
        <v>157</v>
      </c>
    </row>
    <row r="265" s="2" customFormat="1" ht="37.8" customHeight="1">
      <c r="A265" s="38"/>
      <c r="B265" s="179"/>
      <c r="C265" s="180" t="s">
        <v>386</v>
      </c>
      <c r="D265" s="180" t="s">
        <v>159</v>
      </c>
      <c r="E265" s="181" t="s">
        <v>1522</v>
      </c>
      <c r="F265" s="182" t="s">
        <v>1523</v>
      </c>
      <c r="G265" s="183" t="s">
        <v>261</v>
      </c>
      <c r="H265" s="184">
        <v>15</v>
      </c>
      <c r="I265" s="185"/>
      <c r="J265" s="186">
        <f>ROUND(I265*H265,2)</f>
        <v>0</v>
      </c>
      <c r="K265" s="182" t="s">
        <v>163</v>
      </c>
      <c r="L265" s="39"/>
      <c r="M265" s="187" t="s">
        <v>1</v>
      </c>
      <c r="N265" s="188" t="s">
        <v>40</v>
      </c>
      <c r="O265" s="77"/>
      <c r="P265" s="189">
        <f>O265*H265</f>
        <v>0</v>
      </c>
      <c r="Q265" s="189">
        <v>0.00031</v>
      </c>
      <c r="R265" s="189">
        <f>Q265*H265</f>
        <v>0.0046499999999999996</v>
      </c>
      <c r="S265" s="189">
        <v>0</v>
      </c>
      <c r="T265" s="190">
        <f>S265*H265</f>
        <v>0</v>
      </c>
      <c r="U265" s="38"/>
      <c r="V265" s="38"/>
      <c r="W265" s="38"/>
      <c r="X265" s="38"/>
      <c r="Y265" s="38"/>
      <c r="Z265" s="38"/>
      <c r="AA265" s="38"/>
      <c r="AB265" s="38"/>
      <c r="AC265" s="38"/>
      <c r="AD265" s="38"/>
      <c r="AE265" s="38"/>
      <c r="AR265" s="191" t="s">
        <v>275</v>
      </c>
      <c r="AT265" s="191" t="s">
        <v>159</v>
      </c>
      <c r="AU265" s="191" t="s">
        <v>83</v>
      </c>
      <c r="AY265" s="19" t="s">
        <v>157</v>
      </c>
      <c r="BE265" s="192">
        <f>IF(N265="základní",J265,0)</f>
        <v>0</v>
      </c>
      <c r="BF265" s="192">
        <f>IF(N265="snížená",J265,0)</f>
        <v>0</v>
      </c>
      <c r="BG265" s="192">
        <f>IF(N265="zákl. přenesená",J265,0)</f>
        <v>0</v>
      </c>
      <c r="BH265" s="192">
        <f>IF(N265="sníž. přenesená",J265,0)</f>
        <v>0</v>
      </c>
      <c r="BI265" s="192">
        <f>IF(N265="nulová",J265,0)</f>
        <v>0</v>
      </c>
      <c r="BJ265" s="19" t="s">
        <v>81</v>
      </c>
      <c r="BK265" s="192">
        <f>ROUND(I265*H265,2)</f>
        <v>0</v>
      </c>
      <c r="BL265" s="19" t="s">
        <v>275</v>
      </c>
      <c r="BM265" s="191" t="s">
        <v>1524</v>
      </c>
    </row>
    <row r="266" s="2" customFormat="1">
      <c r="A266" s="38"/>
      <c r="B266" s="39"/>
      <c r="C266" s="38"/>
      <c r="D266" s="193" t="s">
        <v>166</v>
      </c>
      <c r="E266" s="38"/>
      <c r="F266" s="194" t="s">
        <v>1525</v>
      </c>
      <c r="G266" s="38"/>
      <c r="H266" s="38"/>
      <c r="I266" s="195"/>
      <c r="J266" s="38"/>
      <c r="K266" s="38"/>
      <c r="L266" s="39"/>
      <c r="M266" s="196"/>
      <c r="N266" s="197"/>
      <c r="O266" s="77"/>
      <c r="P266" s="77"/>
      <c r="Q266" s="77"/>
      <c r="R266" s="77"/>
      <c r="S266" s="77"/>
      <c r="T266" s="78"/>
      <c r="U266" s="38"/>
      <c r="V266" s="38"/>
      <c r="W266" s="38"/>
      <c r="X266" s="38"/>
      <c r="Y266" s="38"/>
      <c r="Z266" s="38"/>
      <c r="AA266" s="38"/>
      <c r="AB266" s="38"/>
      <c r="AC266" s="38"/>
      <c r="AD266" s="38"/>
      <c r="AE266" s="38"/>
      <c r="AT266" s="19" t="s">
        <v>166</v>
      </c>
      <c r="AU266" s="19" t="s">
        <v>83</v>
      </c>
    </row>
    <row r="267" s="2" customFormat="1">
      <c r="A267" s="38"/>
      <c r="B267" s="39"/>
      <c r="C267" s="38"/>
      <c r="D267" s="193" t="s">
        <v>168</v>
      </c>
      <c r="E267" s="38"/>
      <c r="F267" s="198" t="s">
        <v>1399</v>
      </c>
      <c r="G267" s="38"/>
      <c r="H267" s="38"/>
      <c r="I267" s="195"/>
      <c r="J267" s="38"/>
      <c r="K267" s="38"/>
      <c r="L267" s="39"/>
      <c r="M267" s="196"/>
      <c r="N267" s="197"/>
      <c r="O267" s="77"/>
      <c r="P267" s="77"/>
      <c r="Q267" s="77"/>
      <c r="R267" s="77"/>
      <c r="S267" s="77"/>
      <c r="T267" s="78"/>
      <c r="U267" s="38"/>
      <c r="V267" s="38"/>
      <c r="W267" s="38"/>
      <c r="X267" s="38"/>
      <c r="Y267" s="38"/>
      <c r="Z267" s="38"/>
      <c r="AA267" s="38"/>
      <c r="AB267" s="38"/>
      <c r="AC267" s="38"/>
      <c r="AD267" s="38"/>
      <c r="AE267" s="38"/>
      <c r="AT267" s="19" t="s">
        <v>168</v>
      </c>
      <c r="AU267" s="19" t="s">
        <v>83</v>
      </c>
    </row>
    <row r="268" s="14" customFormat="1">
      <c r="A268" s="14"/>
      <c r="B268" s="206"/>
      <c r="C268" s="14"/>
      <c r="D268" s="193" t="s">
        <v>170</v>
      </c>
      <c r="E268" s="207" t="s">
        <v>1</v>
      </c>
      <c r="F268" s="208" t="s">
        <v>8</v>
      </c>
      <c r="G268" s="14"/>
      <c r="H268" s="209">
        <v>15</v>
      </c>
      <c r="I268" s="210"/>
      <c r="J268" s="14"/>
      <c r="K268" s="14"/>
      <c r="L268" s="206"/>
      <c r="M268" s="211"/>
      <c r="N268" s="212"/>
      <c r="O268" s="212"/>
      <c r="P268" s="212"/>
      <c r="Q268" s="212"/>
      <c r="R268" s="212"/>
      <c r="S268" s="212"/>
      <c r="T268" s="213"/>
      <c r="U268" s="14"/>
      <c r="V268" s="14"/>
      <c r="W268" s="14"/>
      <c r="X268" s="14"/>
      <c r="Y268" s="14"/>
      <c r="Z268" s="14"/>
      <c r="AA268" s="14"/>
      <c r="AB268" s="14"/>
      <c r="AC268" s="14"/>
      <c r="AD268" s="14"/>
      <c r="AE268" s="14"/>
      <c r="AT268" s="207" t="s">
        <v>170</v>
      </c>
      <c r="AU268" s="207" t="s">
        <v>83</v>
      </c>
      <c r="AV268" s="14" t="s">
        <v>83</v>
      </c>
      <c r="AW268" s="14" t="s">
        <v>32</v>
      </c>
      <c r="AX268" s="14" t="s">
        <v>81</v>
      </c>
      <c r="AY268" s="207" t="s">
        <v>157</v>
      </c>
    </row>
    <row r="269" s="2" customFormat="1" ht="24.15" customHeight="1">
      <c r="A269" s="38"/>
      <c r="B269" s="179"/>
      <c r="C269" s="180" t="s">
        <v>391</v>
      </c>
      <c r="D269" s="180" t="s">
        <v>159</v>
      </c>
      <c r="E269" s="181" t="s">
        <v>1526</v>
      </c>
      <c r="F269" s="182" t="s">
        <v>1527</v>
      </c>
      <c r="G269" s="183" t="s">
        <v>197</v>
      </c>
      <c r="H269" s="184">
        <v>0.053999999999999999</v>
      </c>
      <c r="I269" s="185"/>
      <c r="J269" s="186">
        <f>ROUND(I269*H269,2)</f>
        <v>0</v>
      </c>
      <c r="K269" s="182" t="s">
        <v>163</v>
      </c>
      <c r="L269" s="39"/>
      <c r="M269" s="187" t="s">
        <v>1</v>
      </c>
      <c r="N269" s="188" t="s">
        <v>40</v>
      </c>
      <c r="O269" s="77"/>
      <c r="P269" s="189">
        <f>O269*H269</f>
        <v>0</v>
      </c>
      <c r="Q269" s="189">
        <v>0</v>
      </c>
      <c r="R269" s="189">
        <f>Q269*H269</f>
        <v>0</v>
      </c>
      <c r="S269" s="189">
        <v>0</v>
      </c>
      <c r="T269" s="190">
        <f>S269*H269</f>
        <v>0</v>
      </c>
      <c r="U269" s="38"/>
      <c r="V269" s="38"/>
      <c r="W269" s="38"/>
      <c r="X269" s="38"/>
      <c r="Y269" s="38"/>
      <c r="Z269" s="38"/>
      <c r="AA269" s="38"/>
      <c r="AB269" s="38"/>
      <c r="AC269" s="38"/>
      <c r="AD269" s="38"/>
      <c r="AE269" s="38"/>
      <c r="AR269" s="191" t="s">
        <v>275</v>
      </c>
      <c r="AT269" s="191" t="s">
        <v>159</v>
      </c>
      <c r="AU269" s="191" t="s">
        <v>83</v>
      </c>
      <c r="AY269" s="19" t="s">
        <v>157</v>
      </c>
      <c r="BE269" s="192">
        <f>IF(N269="základní",J269,0)</f>
        <v>0</v>
      </c>
      <c r="BF269" s="192">
        <f>IF(N269="snížená",J269,0)</f>
        <v>0</v>
      </c>
      <c r="BG269" s="192">
        <f>IF(N269="zákl. přenesená",J269,0)</f>
        <v>0</v>
      </c>
      <c r="BH269" s="192">
        <f>IF(N269="sníž. přenesená",J269,0)</f>
        <v>0</v>
      </c>
      <c r="BI269" s="192">
        <f>IF(N269="nulová",J269,0)</f>
        <v>0</v>
      </c>
      <c r="BJ269" s="19" t="s">
        <v>81</v>
      </c>
      <c r="BK269" s="192">
        <f>ROUND(I269*H269,2)</f>
        <v>0</v>
      </c>
      <c r="BL269" s="19" t="s">
        <v>275</v>
      </c>
      <c r="BM269" s="191" t="s">
        <v>1528</v>
      </c>
    </row>
    <row r="270" s="2" customFormat="1">
      <c r="A270" s="38"/>
      <c r="B270" s="39"/>
      <c r="C270" s="38"/>
      <c r="D270" s="193" t="s">
        <v>166</v>
      </c>
      <c r="E270" s="38"/>
      <c r="F270" s="194" t="s">
        <v>1529</v>
      </c>
      <c r="G270" s="38"/>
      <c r="H270" s="38"/>
      <c r="I270" s="195"/>
      <c r="J270" s="38"/>
      <c r="K270" s="38"/>
      <c r="L270" s="39"/>
      <c r="M270" s="196"/>
      <c r="N270" s="197"/>
      <c r="O270" s="77"/>
      <c r="P270" s="77"/>
      <c r="Q270" s="77"/>
      <c r="R270" s="77"/>
      <c r="S270" s="77"/>
      <c r="T270" s="78"/>
      <c r="U270" s="38"/>
      <c r="V270" s="38"/>
      <c r="W270" s="38"/>
      <c r="X270" s="38"/>
      <c r="Y270" s="38"/>
      <c r="Z270" s="38"/>
      <c r="AA270" s="38"/>
      <c r="AB270" s="38"/>
      <c r="AC270" s="38"/>
      <c r="AD270" s="38"/>
      <c r="AE270" s="38"/>
      <c r="AT270" s="19" t="s">
        <v>166</v>
      </c>
      <c r="AU270" s="19" t="s">
        <v>83</v>
      </c>
    </row>
    <row r="271" s="12" customFormat="1" ht="22.8" customHeight="1">
      <c r="A271" s="12"/>
      <c r="B271" s="166"/>
      <c r="C271" s="12"/>
      <c r="D271" s="167" t="s">
        <v>74</v>
      </c>
      <c r="E271" s="177" t="s">
        <v>1530</v>
      </c>
      <c r="F271" s="177" t="s">
        <v>1531</v>
      </c>
      <c r="G271" s="12"/>
      <c r="H271" s="12"/>
      <c r="I271" s="169"/>
      <c r="J271" s="178">
        <f>BK271</f>
        <v>0</v>
      </c>
      <c r="K271" s="12"/>
      <c r="L271" s="166"/>
      <c r="M271" s="171"/>
      <c r="N271" s="172"/>
      <c r="O271" s="172"/>
      <c r="P271" s="173">
        <f>SUM(P272:P360)</f>
        <v>0</v>
      </c>
      <c r="Q271" s="172"/>
      <c r="R271" s="173">
        <f>SUM(R272:R360)</f>
        <v>0.093220000000000025</v>
      </c>
      <c r="S271" s="172"/>
      <c r="T271" s="174">
        <f>SUM(T272:T360)</f>
        <v>0</v>
      </c>
      <c r="U271" s="12"/>
      <c r="V271" s="12"/>
      <c r="W271" s="12"/>
      <c r="X271" s="12"/>
      <c r="Y271" s="12"/>
      <c r="Z271" s="12"/>
      <c r="AA271" s="12"/>
      <c r="AB271" s="12"/>
      <c r="AC271" s="12"/>
      <c r="AD271" s="12"/>
      <c r="AE271" s="12"/>
      <c r="AR271" s="167" t="s">
        <v>83</v>
      </c>
      <c r="AT271" s="175" t="s">
        <v>74</v>
      </c>
      <c r="AU271" s="175" t="s">
        <v>81</v>
      </c>
      <c r="AY271" s="167" t="s">
        <v>157</v>
      </c>
      <c r="BK271" s="176">
        <f>SUM(BK272:BK360)</f>
        <v>0</v>
      </c>
    </row>
    <row r="272" s="2" customFormat="1" ht="37.8" customHeight="1">
      <c r="A272" s="38"/>
      <c r="B272" s="179"/>
      <c r="C272" s="180" t="s">
        <v>401</v>
      </c>
      <c r="D272" s="180" t="s">
        <v>159</v>
      </c>
      <c r="E272" s="181" t="s">
        <v>1532</v>
      </c>
      <c r="F272" s="182" t="s">
        <v>1533</v>
      </c>
      <c r="G272" s="183" t="s">
        <v>261</v>
      </c>
      <c r="H272" s="184">
        <v>100</v>
      </c>
      <c r="I272" s="185"/>
      <c r="J272" s="186">
        <f>ROUND(I272*H272,2)</f>
        <v>0</v>
      </c>
      <c r="K272" s="182" t="s">
        <v>1</v>
      </c>
      <c r="L272" s="39"/>
      <c r="M272" s="187" t="s">
        <v>1</v>
      </c>
      <c r="N272" s="188" t="s">
        <v>40</v>
      </c>
      <c r="O272" s="77"/>
      <c r="P272" s="189">
        <f>O272*H272</f>
        <v>0</v>
      </c>
      <c r="Q272" s="189">
        <v>0</v>
      </c>
      <c r="R272" s="189">
        <f>Q272*H272</f>
        <v>0</v>
      </c>
      <c r="S272" s="189">
        <v>0</v>
      </c>
      <c r="T272" s="190">
        <f>S272*H272</f>
        <v>0</v>
      </c>
      <c r="U272" s="38"/>
      <c r="V272" s="38"/>
      <c r="W272" s="38"/>
      <c r="X272" s="38"/>
      <c r="Y272" s="38"/>
      <c r="Z272" s="38"/>
      <c r="AA272" s="38"/>
      <c r="AB272" s="38"/>
      <c r="AC272" s="38"/>
      <c r="AD272" s="38"/>
      <c r="AE272" s="38"/>
      <c r="AR272" s="191" t="s">
        <v>275</v>
      </c>
      <c r="AT272" s="191" t="s">
        <v>159</v>
      </c>
      <c r="AU272" s="191" t="s">
        <v>83</v>
      </c>
      <c r="AY272" s="19" t="s">
        <v>157</v>
      </c>
      <c r="BE272" s="192">
        <f>IF(N272="základní",J272,0)</f>
        <v>0</v>
      </c>
      <c r="BF272" s="192">
        <f>IF(N272="snížená",J272,0)</f>
        <v>0</v>
      </c>
      <c r="BG272" s="192">
        <f>IF(N272="zákl. přenesená",J272,0)</f>
        <v>0</v>
      </c>
      <c r="BH272" s="192">
        <f>IF(N272="sníž. přenesená",J272,0)</f>
        <v>0</v>
      </c>
      <c r="BI272" s="192">
        <f>IF(N272="nulová",J272,0)</f>
        <v>0</v>
      </c>
      <c r="BJ272" s="19" t="s">
        <v>81</v>
      </c>
      <c r="BK272" s="192">
        <f>ROUND(I272*H272,2)</f>
        <v>0</v>
      </c>
      <c r="BL272" s="19" t="s">
        <v>275</v>
      </c>
      <c r="BM272" s="191" t="s">
        <v>1534</v>
      </c>
    </row>
    <row r="273" s="2" customFormat="1">
      <c r="A273" s="38"/>
      <c r="B273" s="39"/>
      <c r="C273" s="38"/>
      <c r="D273" s="193" t="s">
        <v>166</v>
      </c>
      <c r="E273" s="38"/>
      <c r="F273" s="194" t="s">
        <v>1533</v>
      </c>
      <c r="G273" s="38"/>
      <c r="H273" s="38"/>
      <c r="I273" s="195"/>
      <c r="J273" s="38"/>
      <c r="K273" s="38"/>
      <c r="L273" s="39"/>
      <c r="M273" s="196"/>
      <c r="N273" s="197"/>
      <c r="O273" s="77"/>
      <c r="P273" s="77"/>
      <c r="Q273" s="77"/>
      <c r="R273" s="77"/>
      <c r="S273" s="77"/>
      <c r="T273" s="78"/>
      <c r="U273" s="38"/>
      <c r="V273" s="38"/>
      <c r="W273" s="38"/>
      <c r="X273" s="38"/>
      <c r="Y273" s="38"/>
      <c r="Z273" s="38"/>
      <c r="AA273" s="38"/>
      <c r="AB273" s="38"/>
      <c r="AC273" s="38"/>
      <c r="AD273" s="38"/>
      <c r="AE273" s="38"/>
      <c r="AT273" s="19" t="s">
        <v>166</v>
      </c>
      <c r="AU273" s="19" t="s">
        <v>83</v>
      </c>
    </row>
    <row r="274" s="2" customFormat="1">
      <c r="A274" s="38"/>
      <c r="B274" s="39"/>
      <c r="C274" s="38"/>
      <c r="D274" s="193" t="s">
        <v>168</v>
      </c>
      <c r="E274" s="38"/>
      <c r="F274" s="198" t="s">
        <v>1399</v>
      </c>
      <c r="G274" s="38"/>
      <c r="H274" s="38"/>
      <c r="I274" s="195"/>
      <c r="J274" s="38"/>
      <c r="K274" s="38"/>
      <c r="L274" s="39"/>
      <c r="M274" s="196"/>
      <c r="N274" s="197"/>
      <c r="O274" s="77"/>
      <c r="P274" s="77"/>
      <c r="Q274" s="77"/>
      <c r="R274" s="77"/>
      <c r="S274" s="77"/>
      <c r="T274" s="78"/>
      <c r="U274" s="38"/>
      <c r="V274" s="38"/>
      <c r="W274" s="38"/>
      <c r="X274" s="38"/>
      <c r="Y274" s="38"/>
      <c r="Z274" s="38"/>
      <c r="AA274" s="38"/>
      <c r="AB274" s="38"/>
      <c r="AC274" s="38"/>
      <c r="AD274" s="38"/>
      <c r="AE274" s="38"/>
      <c r="AT274" s="19" t="s">
        <v>168</v>
      </c>
      <c r="AU274" s="19" t="s">
        <v>83</v>
      </c>
    </row>
    <row r="275" s="2" customFormat="1" ht="24.15" customHeight="1">
      <c r="A275" s="38"/>
      <c r="B275" s="179"/>
      <c r="C275" s="180" t="s">
        <v>407</v>
      </c>
      <c r="D275" s="180" t="s">
        <v>159</v>
      </c>
      <c r="E275" s="181" t="s">
        <v>1535</v>
      </c>
      <c r="F275" s="182" t="s">
        <v>1536</v>
      </c>
      <c r="G275" s="183" t="s">
        <v>609</v>
      </c>
      <c r="H275" s="184">
        <v>1</v>
      </c>
      <c r="I275" s="185"/>
      <c r="J275" s="186">
        <f>ROUND(I275*H275,2)</f>
        <v>0</v>
      </c>
      <c r="K275" s="182" t="s">
        <v>1</v>
      </c>
      <c r="L275" s="39"/>
      <c r="M275" s="187" t="s">
        <v>1</v>
      </c>
      <c r="N275" s="188" t="s">
        <v>40</v>
      </c>
      <c r="O275" s="77"/>
      <c r="P275" s="189">
        <f>O275*H275</f>
        <v>0</v>
      </c>
      <c r="Q275" s="189">
        <v>0</v>
      </c>
      <c r="R275" s="189">
        <f>Q275*H275</f>
        <v>0</v>
      </c>
      <c r="S275" s="189">
        <v>0</v>
      </c>
      <c r="T275" s="190">
        <f>S275*H275</f>
        <v>0</v>
      </c>
      <c r="U275" s="38"/>
      <c r="V275" s="38"/>
      <c r="W275" s="38"/>
      <c r="X275" s="38"/>
      <c r="Y275" s="38"/>
      <c r="Z275" s="38"/>
      <c r="AA275" s="38"/>
      <c r="AB275" s="38"/>
      <c r="AC275" s="38"/>
      <c r="AD275" s="38"/>
      <c r="AE275" s="38"/>
      <c r="AR275" s="191" t="s">
        <v>275</v>
      </c>
      <c r="AT275" s="191" t="s">
        <v>159</v>
      </c>
      <c r="AU275" s="191" t="s">
        <v>83</v>
      </c>
      <c r="AY275" s="19" t="s">
        <v>157</v>
      </c>
      <c r="BE275" s="192">
        <f>IF(N275="základní",J275,0)</f>
        <v>0</v>
      </c>
      <c r="BF275" s="192">
        <f>IF(N275="snížená",J275,0)</f>
        <v>0</v>
      </c>
      <c r="BG275" s="192">
        <f>IF(N275="zákl. přenesená",J275,0)</f>
        <v>0</v>
      </c>
      <c r="BH275" s="192">
        <f>IF(N275="sníž. přenesená",J275,0)</f>
        <v>0</v>
      </c>
      <c r="BI275" s="192">
        <f>IF(N275="nulová",J275,0)</f>
        <v>0</v>
      </c>
      <c r="BJ275" s="19" t="s">
        <v>81</v>
      </c>
      <c r="BK275" s="192">
        <f>ROUND(I275*H275,2)</f>
        <v>0</v>
      </c>
      <c r="BL275" s="19" t="s">
        <v>275</v>
      </c>
      <c r="BM275" s="191" t="s">
        <v>1537</v>
      </c>
    </row>
    <row r="276" s="2" customFormat="1">
      <c r="A276" s="38"/>
      <c r="B276" s="39"/>
      <c r="C276" s="38"/>
      <c r="D276" s="193" t="s">
        <v>166</v>
      </c>
      <c r="E276" s="38"/>
      <c r="F276" s="194" t="s">
        <v>1536</v>
      </c>
      <c r="G276" s="38"/>
      <c r="H276" s="38"/>
      <c r="I276" s="195"/>
      <c r="J276" s="38"/>
      <c r="K276" s="38"/>
      <c r="L276" s="39"/>
      <c r="M276" s="196"/>
      <c r="N276" s="197"/>
      <c r="O276" s="77"/>
      <c r="P276" s="77"/>
      <c r="Q276" s="77"/>
      <c r="R276" s="77"/>
      <c r="S276" s="77"/>
      <c r="T276" s="78"/>
      <c r="U276" s="38"/>
      <c r="V276" s="38"/>
      <c r="W276" s="38"/>
      <c r="X276" s="38"/>
      <c r="Y276" s="38"/>
      <c r="Z276" s="38"/>
      <c r="AA276" s="38"/>
      <c r="AB276" s="38"/>
      <c r="AC276" s="38"/>
      <c r="AD276" s="38"/>
      <c r="AE276" s="38"/>
      <c r="AT276" s="19" t="s">
        <v>166</v>
      </c>
      <c r="AU276" s="19" t="s">
        <v>83</v>
      </c>
    </row>
    <row r="277" s="2" customFormat="1">
      <c r="A277" s="38"/>
      <c r="B277" s="39"/>
      <c r="C277" s="38"/>
      <c r="D277" s="193" t="s">
        <v>168</v>
      </c>
      <c r="E277" s="38"/>
      <c r="F277" s="198" t="s">
        <v>1399</v>
      </c>
      <c r="G277" s="38"/>
      <c r="H277" s="38"/>
      <c r="I277" s="195"/>
      <c r="J277" s="38"/>
      <c r="K277" s="38"/>
      <c r="L277" s="39"/>
      <c r="M277" s="196"/>
      <c r="N277" s="197"/>
      <c r="O277" s="77"/>
      <c r="P277" s="77"/>
      <c r="Q277" s="77"/>
      <c r="R277" s="77"/>
      <c r="S277" s="77"/>
      <c r="T277" s="78"/>
      <c r="U277" s="38"/>
      <c r="V277" s="38"/>
      <c r="W277" s="38"/>
      <c r="X277" s="38"/>
      <c r="Y277" s="38"/>
      <c r="Z277" s="38"/>
      <c r="AA277" s="38"/>
      <c r="AB277" s="38"/>
      <c r="AC277" s="38"/>
      <c r="AD277" s="38"/>
      <c r="AE277" s="38"/>
      <c r="AT277" s="19" t="s">
        <v>168</v>
      </c>
      <c r="AU277" s="19" t="s">
        <v>83</v>
      </c>
    </row>
    <row r="278" s="14" customFormat="1">
      <c r="A278" s="14"/>
      <c r="B278" s="206"/>
      <c r="C278" s="14"/>
      <c r="D278" s="193" t="s">
        <v>170</v>
      </c>
      <c r="E278" s="207" t="s">
        <v>1</v>
      </c>
      <c r="F278" s="208" t="s">
        <v>81</v>
      </c>
      <c r="G278" s="14"/>
      <c r="H278" s="209">
        <v>1</v>
      </c>
      <c r="I278" s="210"/>
      <c r="J278" s="14"/>
      <c r="K278" s="14"/>
      <c r="L278" s="206"/>
      <c r="M278" s="211"/>
      <c r="N278" s="212"/>
      <c r="O278" s="212"/>
      <c r="P278" s="212"/>
      <c r="Q278" s="212"/>
      <c r="R278" s="212"/>
      <c r="S278" s="212"/>
      <c r="T278" s="213"/>
      <c r="U278" s="14"/>
      <c r="V278" s="14"/>
      <c r="W278" s="14"/>
      <c r="X278" s="14"/>
      <c r="Y278" s="14"/>
      <c r="Z278" s="14"/>
      <c r="AA278" s="14"/>
      <c r="AB278" s="14"/>
      <c r="AC278" s="14"/>
      <c r="AD278" s="14"/>
      <c r="AE278" s="14"/>
      <c r="AT278" s="207" t="s">
        <v>170</v>
      </c>
      <c r="AU278" s="207" t="s">
        <v>83</v>
      </c>
      <c r="AV278" s="14" t="s">
        <v>83</v>
      </c>
      <c r="AW278" s="14" t="s">
        <v>32</v>
      </c>
      <c r="AX278" s="14" t="s">
        <v>81</v>
      </c>
      <c r="AY278" s="207" t="s">
        <v>157</v>
      </c>
    </row>
    <row r="279" s="2" customFormat="1" ht="14.4" customHeight="1">
      <c r="A279" s="38"/>
      <c r="B279" s="179"/>
      <c r="C279" s="180" t="s">
        <v>416</v>
      </c>
      <c r="D279" s="180" t="s">
        <v>159</v>
      </c>
      <c r="E279" s="181" t="s">
        <v>1538</v>
      </c>
      <c r="F279" s="182" t="s">
        <v>1539</v>
      </c>
      <c r="G279" s="183" t="s">
        <v>609</v>
      </c>
      <c r="H279" s="184">
        <v>1</v>
      </c>
      <c r="I279" s="185"/>
      <c r="J279" s="186">
        <f>ROUND(I279*H279,2)</f>
        <v>0</v>
      </c>
      <c r="K279" s="182" t="s">
        <v>1</v>
      </c>
      <c r="L279" s="39"/>
      <c r="M279" s="187" t="s">
        <v>1</v>
      </c>
      <c r="N279" s="188" t="s">
        <v>40</v>
      </c>
      <c r="O279" s="77"/>
      <c r="P279" s="189">
        <f>O279*H279</f>
        <v>0</v>
      </c>
      <c r="Q279" s="189">
        <v>0</v>
      </c>
      <c r="R279" s="189">
        <f>Q279*H279</f>
        <v>0</v>
      </c>
      <c r="S279" s="189">
        <v>0</v>
      </c>
      <c r="T279" s="190">
        <f>S279*H279</f>
        <v>0</v>
      </c>
      <c r="U279" s="38"/>
      <c r="V279" s="38"/>
      <c r="W279" s="38"/>
      <c r="X279" s="38"/>
      <c r="Y279" s="38"/>
      <c r="Z279" s="38"/>
      <c r="AA279" s="38"/>
      <c r="AB279" s="38"/>
      <c r="AC279" s="38"/>
      <c r="AD279" s="38"/>
      <c r="AE279" s="38"/>
      <c r="AR279" s="191" t="s">
        <v>275</v>
      </c>
      <c r="AT279" s="191" t="s">
        <v>159</v>
      </c>
      <c r="AU279" s="191" t="s">
        <v>83</v>
      </c>
      <c r="AY279" s="19" t="s">
        <v>157</v>
      </c>
      <c r="BE279" s="192">
        <f>IF(N279="základní",J279,0)</f>
        <v>0</v>
      </c>
      <c r="BF279" s="192">
        <f>IF(N279="snížená",J279,0)</f>
        <v>0</v>
      </c>
      <c r="BG279" s="192">
        <f>IF(N279="zákl. přenesená",J279,0)</f>
        <v>0</v>
      </c>
      <c r="BH279" s="192">
        <f>IF(N279="sníž. přenesená",J279,0)</f>
        <v>0</v>
      </c>
      <c r="BI279" s="192">
        <f>IF(N279="nulová",J279,0)</f>
        <v>0</v>
      </c>
      <c r="BJ279" s="19" t="s">
        <v>81</v>
      </c>
      <c r="BK279" s="192">
        <f>ROUND(I279*H279,2)</f>
        <v>0</v>
      </c>
      <c r="BL279" s="19" t="s">
        <v>275</v>
      </c>
      <c r="BM279" s="191" t="s">
        <v>1540</v>
      </c>
    </row>
    <row r="280" s="2" customFormat="1">
      <c r="A280" s="38"/>
      <c r="B280" s="39"/>
      <c r="C280" s="38"/>
      <c r="D280" s="193" t="s">
        <v>166</v>
      </c>
      <c r="E280" s="38"/>
      <c r="F280" s="194" t="s">
        <v>1539</v>
      </c>
      <c r="G280" s="38"/>
      <c r="H280" s="38"/>
      <c r="I280" s="195"/>
      <c r="J280" s="38"/>
      <c r="K280" s="38"/>
      <c r="L280" s="39"/>
      <c r="M280" s="196"/>
      <c r="N280" s="197"/>
      <c r="O280" s="77"/>
      <c r="P280" s="77"/>
      <c r="Q280" s="77"/>
      <c r="R280" s="77"/>
      <c r="S280" s="77"/>
      <c r="T280" s="78"/>
      <c r="U280" s="38"/>
      <c r="V280" s="38"/>
      <c r="W280" s="38"/>
      <c r="X280" s="38"/>
      <c r="Y280" s="38"/>
      <c r="Z280" s="38"/>
      <c r="AA280" s="38"/>
      <c r="AB280" s="38"/>
      <c r="AC280" s="38"/>
      <c r="AD280" s="38"/>
      <c r="AE280" s="38"/>
      <c r="AT280" s="19" t="s">
        <v>166</v>
      </c>
      <c r="AU280" s="19" t="s">
        <v>83</v>
      </c>
    </row>
    <row r="281" s="2" customFormat="1">
      <c r="A281" s="38"/>
      <c r="B281" s="39"/>
      <c r="C281" s="38"/>
      <c r="D281" s="193" t="s">
        <v>168</v>
      </c>
      <c r="E281" s="38"/>
      <c r="F281" s="198" t="s">
        <v>1399</v>
      </c>
      <c r="G281" s="38"/>
      <c r="H281" s="38"/>
      <c r="I281" s="195"/>
      <c r="J281" s="38"/>
      <c r="K281" s="38"/>
      <c r="L281" s="39"/>
      <c r="M281" s="196"/>
      <c r="N281" s="197"/>
      <c r="O281" s="77"/>
      <c r="P281" s="77"/>
      <c r="Q281" s="77"/>
      <c r="R281" s="77"/>
      <c r="S281" s="77"/>
      <c r="T281" s="78"/>
      <c r="U281" s="38"/>
      <c r="V281" s="38"/>
      <c r="W281" s="38"/>
      <c r="X281" s="38"/>
      <c r="Y281" s="38"/>
      <c r="Z281" s="38"/>
      <c r="AA281" s="38"/>
      <c r="AB281" s="38"/>
      <c r="AC281" s="38"/>
      <c r="AD281" s="38"/>
      <c r="AE281" s="38"/>
      <c r="AT281" s="19" t="s">
        <v>168</v>
      </c>
      <c r="AU281" s="19" t="s">
        <v>83</v>
      </c>
    </row>
    <row r="282" s="14" customFormat="1">
      <c r="A282" s="14"/>
      <c r="B282" s="206"/>
      <c r="C282" s="14"/>
      <c r="D282" s="193" t="s">
        <v>170</v>
      </c>
      <c r="E282" s="207" t="s">
        <v>1</v>
      </c>
      <c r="F282" s="208" t="s">
        <v>81</v>
      </c>
      <c r="G282" s="14"/>
      <c r="H282" s="209">
        <v>1</v>
      </c>
      <c r="I282" s="210"/>
      <c r="J282" s="14"/>
      <c r="K282" s="14"/>
      <c r="L282" s="206"/>
      <c r="M282" s="211"/>
      <c r="N282" s="212"/>
      <c r="O282" s="212"/>
      <c r="P282" s="212"/>
      <c r="Q282" s="212"/>
      <c r="R282" s="212"/>
      <c r="S282" s="212"/>
      <c r="T282" s="213"/>
      <c r="U282" s="14"/>
      <c r="V282" s="14"/>
      <c r="W282" s="14"/>
      <c r="X282" s="14"/>
      <c r="Y282" s="14"/>
      <c r="Z282" s="14"/>
      <c r="AA282" s="14"/>
      <c r="AB282" s="14"/>
      <c r="AC282" s="14"/>
      <c r="AD282" s="14"/>
      <c r="AE282" s="14"/>
      <c r="AT282" s="207" t="s">
        <v>170</v>
      </c>
      <c r="AU282" s="207" t="s">
        <v>83</v>
      </c>
      <c r="AV282" s="14" t="s">
        <v>83</v>
      </c>
      <c r="AW282" s="14" t="s">
        <v>32</v>
      </c>
      <c r="AX282" s="14" t="s">
        <v>81</v>
      </c>
      <c r="AY282" s="207" t="s">
        <v>157</v>
      </c>
    </row>
    <row r="283" s="2" customFormat="1" ht="14.4" customHeight="1">
      <c r="A283" s="38"/>
      <c r="B283" s="179"/>
      <c r="C283" s="180" t="s">
        <v>421</v>
      </c>
      <c r="D283" s="180" t="s">
        <v>159</v>
      </c>
      <c r="E283" s="181" t="s">
        <v>1541</v>
      </c>
      <c r="F283" s="182" t="s">
        <v>1542</v>
      </c>
      <c r="G283" s="183" t="s">
        <v>609</v>
      </c>
      <c r="H283" s="184">
        <v>1</v>
      </c>
      <c r="I283" s="185"/>
      <c r="J283" s="186">
        <f>ROUND(I283*H283,2)</f>
        <v>0</v>
      </c>
      <c r="K283" s="182" t="s">
        <v>1</v>
      </c>
      <c r="L283" s="39"/>
      <c r="M283" s="187" t="s">
        <v>1</v>
      </c>
      <c r="N283" s="188" t="s">
        <v>40</v>
      </c>
      <c r="O283" s="77"/>
      <c r="P283" s="189">
        <f>O283*H283</f>
        <v>0</v>
      </c>
      <c r="Q283" s="189">
        <v>0</v>
      </c>
      <c r="R283" s="189">
        <f>Q283*H283</f>
        <v>0</v>
      </c>
      <c r="S283" s="189">
        <v>0</v>
      </c>
      <c r="T283" s="190">
        <f>S283*H283</f>
        <v>0</v>
      </c>
      <c r="U283" s="38"/>
      <c r="V283" s="38"/>
      <c r="W283" s="38"/>
      <c r="X283" s="38"/>
      <c r="Y283" s="38"/>
      <c r="Z283" s="38"/>
      <c r="AA283" s="38"/>
      <c r="AB283" s="38"/>
      <c r="AC283" s="38"/>
      <c r="AD283" s="38"/>
      <c r="AE283" s="38"/>
      <c r="AR283" s="191" t="s">
        <v>275</v>
      </c>
      <c r="AT283" s="191" t="s">
        <v>159</v>
      </c>
      <c r="AU283" s="191" t="s">
        <v>83</v>
      </c>
      <c r="AY283" s="19" t="s">
        <v>157</v>
      </c>
      <c r="BE283" s="192">
        <f>IF(N283="základní",J283,0)</f>
        <v>0</v>
      </c>
      <c r="BF283" s="192">
        <f>IF(N283="snížená",J283,0)</f>
        <v>0</v>
      </c>
      <c r="BG283" s="192">
        <f>IF(N283="zákl. přenesená",J283,0)</f>
        <v>0</v>
      </c>
      <c r="BH283" s="192">
        <f>IF(N283="sníž. přenesená",J283,0)</f>
        <v>0</v>
      </c>
      <c r="BI283" s="192">
        <f>IF(N283="nulová",J283,0)</f>
        <v>0</v>
      </c>
      <c r="BJ283" s="19" t="s">
        <v>81</v>
      </c>
      <c r="BK283" s="192">
        <f>ROUND(I283*H283,2)</f>
        <v>0</v>
      </c>
      <c r="BL283" s="19" t="s">
        <v>275</v>
      </c>
      <c r="BM283" s="191" t="s">
        <v>1543</v>
      </c>
    </row>
    <row r="284" s="2" customFormat="1">
      <c r="A284" s="38"/>
      <c r="B284" s="39"/>
      <c r="C284" s="38"/>
      <c r="D284" s="193" t="s">
        <v>166</v>
      </c>
      <c r="E284" s="38"/>
      <c r="F284" s="194" t="s">
        <v>1542</v>
      </c>
      <c r="G284" s="38"/>
      <c r="H284" s="38"/>
      <c r="I284" s="195"/>
      <c r="J284" s="38"/>
      <c r="K284" s="38"/>
      <c r="L284" s="39"/>
      <c r="M284" s="196"/>
      <c r="N284" s="197"/>
      <c r="O284" s="77"/>
      <c r="P284" s="77"/>
      <c r="Q284" s="77"/>
      <c r="R284" s="77"/>
      <c r="S284" s="77"/>
      <c r="T284" s="78"/>
      <c r="U284" s="38"/>
      <c r="V284" s="38"/>
      <c r="W284" s="38"/>
      <c r="X284" s="38"/>
      <c r="Y284" s="38"/>
      <c r="Z284" s="38"/>
      <c r="AA284" s="38"/>
      <c r="AB284" s="38"/>
      <c r="AC284" s="38"/>
      <c r="AD284" s="38"/>
      <c r="AE284" s="38"/>
      <c r="AT284" s="19" t="s">
        <v>166</v>
      </c>
      <c r="AU284" s="19" t="s">
        <v>83</v>
      </c>
    </row>
    <row r="285" s="2" customFormat="1">
      <c r="A285" s="38"/>
      <c r="B285" s="39"/>
      <c r="C285" s="38"/>
      <c r="D285" s="193" t="s">
        <v>168</v>
      </c>
      <c r="E285" s="38"/>
      <c r="F285" s="198" t="s">
        <v>1399</v>
      </c>
      <c r="G285" s="38"/>
      <c r="H285" s="38"/>
      <c r="I285" s="195"/>
      <c r="J285" s="38"/>
      <c r="K285" s="38"/>
      <c r="L285" s="39"/>
      <c r="M285" s="196"/>
      <c r="N285" s="197"/>
      <c r="O285" s="77"/>
      <c r="P285" s="77"/>
      <c r="Q285" s="77"/>
      <c r="R285" s="77"/>
      <c r="S285" s="77"/>
      <c r="T285" s="78"/>
      <c r="U285" s="38"/>
      <c r="V285" s="38"/>
      <c r="W285" s="38"/>
      <c r="X285" s="38"/>
      <c r="Y285" s="38"/>
      <c r="Z285" s="38"/>
      <c r="AA285" s="38"/>
      <c r="AB285" s="38"/>
      <c r="AC285" s="38"/>
      <c r="AD285" s="38"/>
      <c r="AE285" s="38"/>
      <c r="AT285" s="19" t="s">
        <v>168</v>
      </c>
      <c r="AU285" s="19" t="s">
        <v>83</v>
      </c>
    </row>
    <row r="286" s="14" customFormat="1">
      <c r="A286" s="14"/>
      <c r="B286" s="206"/>
      <c r="C286" s="14"/>
      <c r="D286" s="193" t="s">
        <v>170</v>
      </c>
      <c r="E286" s="207" t="s">
        <v>1</v>
      </c>
      <c r="F286" s="208" t="s">
        <v>81</v>
      </c>
      <c r="G286" s="14"/>
      <c r="H286" s="209">
        <v>1</v>
      </c>
      <c r="I286" s="210"/>
      <c r="J286" s="14"/>
      <c r="K286" s="14"/>
      <c r="L286" s="206"/>
      <c r="M286" s="211"/>
      <c r="N286" s="212"/>
      <c r="O286" s="212"/>
      <c r="P286" s="212"/>
      <c r="Q286" s="212"/>
      <c r="R286" s="212"/>
      <c r="S286" s="212"/>
      <c r="T286" s="213"/>
      <c r="U286" s="14"/>
      <c r="V286" s="14"/>
      <c r="W286" s="14"/>
      <c r="X286" s="14"/>
      <c r="Y286" s="14"/>
      <c r="Z286" s="14"/>
      <c r="AA286" s="14"/>
      <c r="AB286" s="14"/>
      <c r="AC286" s="14"/>
      <c r="AD286" s="14"/>
      <c r="AE286" s="14"/>
      <c r="AT286" s="207" t="s">
        <v>170</v>
      </c>
      <c r="AU286" s="207" t="s">
        <v>83</v>
      </c>
      <c r="AV286" s="14" t="s">
        <v>83</v>
      </c>
      <c r="AW286" s="14" t="s">
        <v>32</v>
      </c>
      <c r="AX286" s="14" t="s">
        <v>81</v>
      </c>
      <c r="AY286" s="207" t="s">
        <v>157</v>
      </c>
    </row>
    <row r="287" s="2" customFormat="1" ht="24.15" customHeight="1">
      <c r="A287" s="38"/>
      <c r="B287" s="179"/>
      <c r="C287" s="180" t="s">
        <v>428</v>
      </c>
      <c r="D287" s="180" t="s">
        <v>159</v>
      </c>
      <c r="E287" s="181" t="s">
        <v>1544</v>
      </c>
      <c r="F287" s="182" t="s">
        <v>1545</v>
      </c>
      <c r="G287" s="183" t="s">
        <v>261</v>
      </c>
      <c r="H287" s="184">
        <v>50</v>
      </c>
      <c r="I287" s="185"/>
      <c r="J287" s="186">
        <f>ROUND(I287*H287,2)</f>
        <v>0</v>
      </c>
      <c r="K287" s="182" t="s">
        <v>163</v>
      </c>
      <c r="L287" s="39"/>
      <c r="M287" s="187" t="s">
        <v>1</v>
      </c>
      <c r="N287" s="188" t="s">
        <v>40</v>
      </c>
      <c r="O287" s="77"/>
      <c r="P287" s="189">
        <f>O287*H287</f>
        <v>0</v>
      </c>
      <c r="Q287" s="189">
        <v>0.00040000000000000002</v>
      </c>
      <c r="R287" s="189">
        <f>Q287*H287</f>
        <v>0.02</v>
      </c>
      <c r="S287" s="189">
        <v>0</v>
      </c>
      <c r="T287" s="190">
        <f>S287*H287</f>
        <v>0</v>
      </c>
      <c r="U287" s="38"/>
      <c r="V287" s="38"/>
      <c r="W287" s="38"/>
      <c r="X287" s="38"/>
      <c r="Y287" s="38"/>
      <c r="Z287" s="38"/>
      <c r="AA287" s="38"/>
      <c r="AB287" s="38"/>
      <c r="AC287" s="38"/>
      <c r="AD287" s="38"/>
      <c r="AE287" s="38"/>
      <c r="AR287" s="191" t="s">
        <v>275</v>
      </c>
      <c r="AT287" s="191" t="s">
        <v>159</v>
      </c>
      <c r="AU287" s="191" t="s">
        <v>83</v>
      </c>
      <c r="AY287" s="19" t="s">
        <v>157</v>
      </c>
      <c r="BE287" s="192">
        <f>IF(N287="základní",J287,0)</f>
        <v>0</v>
      </c>
      <c r="BF287" s="192">
        <f>IF(N287="snížená",J287,0)</f>
        <v>0</v>
      </c>
      <c r="BG287" s="192">
        <f>IF(N287="zákl. přenesená",J287,0)</f>
        <v>0</v>
      </c>
      <c r="BH287" s="192">
        <f>IF(N287="sníž. přenesená",J287,0)</f>
        <v>0</v>
      </c>
      <c r="BI287" s="192">
        <f>IF(N287="nulová",J287,0)</f>
        <v>0</v>
      </c>
      <c r="BJ287" s="19" t="s">
        <v>81</v>
      </c>
      <c r="BK287" s="192">
        <f>ROUND(I287*H287,2)</f>
        <v>0</v>
      </c>
      <c r="BL287" s="19" t="s">
        <v>275</v>
      </c>
      <c r="BM287" s="191" t="s">
        <v>1546</v>
      </c>
    </row>
    <row r="288" s="2" customFormat="1">
      <c r="A288" s="38"/>
      <c r="B288" s="39"/>
      <c r="C288" s="38"/>
      <c r="D288" s="193" t="s">
        <v>166</v>
      </c>
      <c r="E288" s="38"/>
      <c r="F288" s="194" t="s">
        <v>1547</v>
      </c>
      <c r="G288" s="38"/>
      <c r="H288" s="38"/>
      <c r="I288" s="195"/>
      <c r="J288" s="38"/>
      <c r="K288" s="38"/>
      <c r="L288" s="39"/>
      <c r="M288" s="196"/>
      <c r="N288" s="197"/>
      <c r="O288" s="77"/>
      <c r="P288" s="77"/>
      <c r="Q288" s="77"/>
      <c r="R288" s="77"/>
      <c r="S288" s="77"/>
      <c r="T288" s="78"/>
      <c r="U288" s="38"/>
      <c r="V288" s="38"/>
      <c r="W288" s="38"/>
      <c r="X288" s="38"/>
      <c r="Y288" s="38"/>
      <c r="Z288" s="38"/>
      <c r="AA288" s="38"/>
      <c r="AB288" s="38"/>
      <c r="AC288" s="38"/>
      <c r="AD288" s="38"/>
      <c r="AE288" s="38"/>
      <c r="AT288" s="19" t="s">
        <v>166</v>
      </c>
      <c r="AU288" s="19" t="s">
        <v>83</v>
      </c>
    </row>
    <row r="289" s="2" customFormat="1">
      <c r="A289" s="38"/>
      <c r="B289" s="39"/>
      <c r="C289" s="38"/>
      <c r="D289" s="193" t="s">
        <v>168</v>
      </c>
      <c r="E289" s="38"/>
      <c r="F289" s="198" t="s">
        <v>1399</v>
      </c>
      <c r="G289" s="38"/>
      <c r="H289" s="38"/>
      <c r="I289" s="195"/>
      <c r="J289" s="38"/>
      <c r="K289" s="38"/>
      <c r="L289" s="39"/>
      <c r="M289" s="196"/>
      <c r="N289" s="197"/>
      <c r="O289" s="77"/>
      <c r="P289" s="77"/>
      <c r="Q289" s="77"/>
      <c r="R289" s="77"/>
      <c r="S289" s="77"/>
      <c r="T289" s="78"/>
      <c r="U289" s="38"/>
      <c r="V289" s="38"/>
      <c r="W289" s="38"/>
      <c r="X289" s="38"/>
      <c r="Y289" s="38"/>
      <c r="Z289" s="38"/>
      <c r="AA289" s="38"/>
      <c r="AB289" s="38"/>
      <c r="AC289" s="38"/>
      <c r="AD289" s="38"/>
      <c r="AE289" s="38"/>
      <c r="AT289" s="19" t="s">
        <v>168</v>
      </c>
      <c r="AU289" s="19" t="s">
        <v>83</v>
      </c>
    </row>
    <row r="290" s="14" customFormat="1">
      <c r="A290" s="14"/>
      <c r="B290" s="206"/>
      <c r="C290" s="14"/>
      <c r="D290" s="193" t="s">
        <v>170</v>
      </c>
      <c r="E290" s="207" t="s">
        <v>1</v>
      </c>
      <c r="F290" s="208" t="s">
        <v>525</v>
      </c>
      <c r="G290" s="14"/>
      <c r="H290" s="209">
        <v>50</v>
      </c>
      <c r="I290" s="210"/>
      <c r="J290" s="14"/>
      <c r="K290" s="14"/>
      <c r="L290" s="206"/>
      <c r="M290" s="211"/>
      <c r="N290" s="212"/>
      <c r="O290" s="212"/>
      <c r="P290" s="212"/>
      <c r="Q290" s="212"/>
      <c r="R290" s="212"/>
      <c r="S290" s="212"/>
      <c r="T290" s="213"/>
      <c r="U290" s="14"/>
      <c r="V290" s="14"/>
      <c r="W290" s="14"/>
      <c r="X290" s="14"/>
      <c r="Y290" s="14"/>
      <c r="Z290" s="14"/>
      <c r="AA290" s="14"/>
      <c r="AB290" s="14"/>
      <c r="AC290" s="14"/>
      <c r="AD290" s="14"/>
      <c r="AE290" s="14"/>
      <c r="AT290" s="207" t="s">
        <v>170</v>
      </c>
      <c r="AU290" s="207" t="s">
        <v>83</v>
      </c>
      <c r="AV290" s="14" t="s">
        <v>83</v>
      </c>
      <c r="AW290" s="14" t="s">
        <v>32</v>
      </c>
      <c r="AX290" s="14" t="s">
        <v>81</v>
      </c>
      <c r="AY290" s="207" t="s">
        <v>157</v>
      </c>
    </row>
    <row r="291" s="2" customFormat="1" ht="24.15" customHeight="1">
      <c r="A291" s="38"/>
      <c r="B291" s="179"/>
      <c r="C291" s="180" t="s">
        <v>433</v>
      </c>
      <c r="D291" s="180" t="s">
        <v>159</v>
      </c>
      <c r="E291" s="181" t="s">
        <v>1548</v>
      </c>
      <c r="F291" s="182" t="s">
        <v>1549</v>
      </c>
      <c r="G291" s="183" t="s">
        <v>261</v>
      </c>
      <c r="H291" s="184">
        <v>40</v>
      </c>
      <c r="I291" s="185"/>
      <c r="J291" s="186">
        <f>ROUND(I291*H291,2)</f>
        <v>0</v>
      </c>
      <c r="K291" s="182" t="s">
        <v>163</v>
      </c>
      <c r="L291" s="39"/>
      <c r="M291" s="187" t="s">
        <v>1</v>
      </c>
      <c r="N291" s="188" t="s">
        <v>40</v>
      </c>
      <c r="O291" s="77"/>
      <c r="P291" s="189">
        <f>O291*H291</f>
        <v>0</v>
      </c>
      <c r="Q291" s="189">
        <v>0.00066</v>
      </c>
      <c r="R291" s="189">
        <f>Q291*H291</f>
        <v>0.0264</v>
      </c>
      <c r="S291" s="189">
        <v>0</v>
      </c>
      <c r="T291" s="190">
        <f>S291*H291</f>
        <v>0</v>
      </c>
      <c r="U291" s="38"/>
      <c r="V291" s="38"/>
      <c r="W291" s="38"/>
      <c r="X291" s="38"/>
      <c r="Y291" s="38"/>
      <c r="Z291" s="38"/>
      <c r="AA291" s="38"/>
      <c r="AB291" s="38"/>
      <c r="AC291" s="38"/>
      <c r="AD291" s="38"/>
      <c r="AE291" s="38"/>
      <c r="AR291" s="191" t="s">
        <v>275</v>
      </c>
      <c r="AT291" s="191" t="s">
        <v>159</v>
      </c>
      <c r="AU291" s="191" t="s">
        <v>83</v>
      </c>
      <c r="AY291" s="19" t="s">
        <v>157</v>
      </c>
      <c r="BE291" s="192">
        <f>IF(N291="základní",J291,0)</f>
        <v>0</v>
      </c>
      <c r="BF291" s="192">
        <f>IF(N291="snížená",J291,0)</f>
        <v>0</v>
      </c>
      <c r="BG291" s="192">
        <f>IF(N291="zákl. přenesená",J291,0)</f>
        <v>0</v>
      </c>
      <c r="BH291" s="192">
        <f>IF(N291="sníž. přenesená",J291,0)</f>
        <v>0</v>
      </c>
      <c r="BI291" s="192">
        <f>IF(N291="nulová",J291,0)</f>
        <v>0</v>
      </c>
      <c r="BJ291" s="19" t="s">
        <v>81</v>
      </c>
      <c r="BK291" s="192">
        <f>ROUND(I291*H291,2)</f>
        <v>0</v>
      </c>
      <c r="BL291" s="19" t="s">
        <v>275</v>
      </c>
      <c r="BM291" s="191" t="s">
        <v>1550</v>
      </c>
    </row>
    <row r="292" s="2" customFormat="1">
      <c r="A292" s="38"/>
      <c r="B292" s="39"/>
      <c r="C292" s="38"/>
      <c r="D292" s="193" t="s">
        <v>166</v>
      </c>
      <c r="E292" s="38"/>
      <c r="F292" s="194" t="s">
        <v>1551</v>
      </c>
      <c r="G292" s="38"/>
      <c r="H292" s="38"/>
      <c r="I292" s="195"/>
      <c r="J292" s="38"/>
      <c r="K292" s="38"/>
      <c r="L292" s="39"/>
      <c r="M292" s="196"/>
      <c r="N292" s="197"/>
      <c r="O292" s="77"/>
      <c r="P292" s="77"/>
      <c r="Q292" s="77"/>
      <c r="R292" s="77"/>
      <c r="S292" s="77"/>
      <c r="T292" s="78"/>
      <c r="U292" s="38"/>
      <c r="V292" s="38"/>
      <c r="W292" s="38"/>
      <c r="X292" s="38"/>
      <c r="Y292" s="38"/>
      <c r="Z292" s="38"/>
      <c r="AA292" s="38"/>
      <c r="AB292" s="38"/>
      <c r="AC292" s="38"/>
      <c r="AD292" s="38"/>
      <c r="AE292" s="38"/>
      <c r="AT292" s="19" t="s">
        <v>166</v>
      </c>
      <c r="AU292" s="19" t="s">
        <v>83</v>
      </c>
    </row>
    <row r="293" s="2" customFormat="1">
      <c r="A293" s="38"/>
      <c r="B293" s="39"/>
      <c r="C293" s="38"/>
      <c r="D293" s="193" t="s">
        <v>168</v>
      </c>
      <c r="E293" s="38"/>
      <c r="F293" s="198" t="s">
        <v>1399</v>
      </c>
      <c r="G293" s="38"/>
      <c r="H293" s="38"/>
      <c r="I293" s="195"/>
      <c r="J293" s="38"/>
      <c r="K293" s="38"/>
      <c r="L293" s="39"/>
      <c r="M293" s="196"/>
      <c r="N293" s="197"/>
      <c r="O293" s="77"/>
      <c r="P293" s="77"/>
      <c r="Q293" s="77"/>
      <c r="R293" s="77"/>
      <c r="S293" s="77"/>
      <c r="T293" s="78"/>
      <c r="U293" s="38"/>
      <c r="V293" s="38"/>
      <c r="W293" s="38"/>
      <c r="X293" s="38"/>
      <c r="Y293" s="38"/>
      <c r="Z293" s="38"/>
      <c r="AA293" s="38"/>
      <c r="AB293" s="38"/>
      <c r="AC293" s="38"/>
      <c r="AD293" s="38"/>
      <c r="AE293" s="38"/>
      <c r="AT293" s="19" t="s">
        <v>168</v>
      </c>
      <c r="AU293" s="19" t="s">
        <v>83</v>
      </c>
    </row>
    <row r="294" s="14" customFormat="1">
      <c r="A294" s="14"/>
      <c r="B294" s="206"/>
      <c r="C294" s="14"/>
      <c r="D294" s="193" t="s">
        <v>170</v>
      </c>
      <c r="E294" s="207" t="s">
        <v>1</v>
      </c>
      <c r="F294" s="208" t="s">
        <v>192</v>
      </c>
      <c r="G294" s="14"/>
      <c r="H294" s="209">
        <v>40</v>
      </c>
      <c r="I294" s="210"/>
      <c r="J294" s="14"/>
      <c r="K294" s="14"/>
      <c r="L294" s="206"/>
      <c r="M294" s="211"/>
      <c r="N294" s="212"/>
      <c r="O294" s="212"/>
      <c r="P294" s="212"/>
      <c r="Q294" s="212"/>
      <c r="R294" s="212"/>
      <c r="S294" s="212"/>
      <c r="T294" s="213"/>
      <c r="U294" s="14"/>
      <c r="V294" s="14"/>
      <c r="W294" s="14"/>
      <c r="X294" s="14"/>
      <c r="Y294" s="14"/>
      <c r="Z294" s="14"/>
      <c r="AA294" s="14"/>
      <c r="AB294" s="14"/>
      <c r="AC294" s="14"/>
      <c r="AD294" s="14"/>
      <c r="AE294" s="14"/>
      <c r="AT294" s="207" t="s">
        <v>170</v>
      </c>
      <c r="AU294" s="207" t="s">
        <v>83</v>
      </c>
      <c r="AV294" s="14" t="s">
        <v>83</v>
      </c>
      <c r="AW294" s="14" t="s">
        <v>32</v>
      </c>
      <c r="AX294" s="14" t="s">
        <v>81</v>
      </c>
      <c r="AY294" s="207" t="s">
        <v>157</v>
      </c>
    </row>
    <row r="295" s="2" customFormat="1" ht="24.15" customHeight="1">
      <c r="A295" s="38"/>
      <c r="B295" s="179"/>
      <c r="C295" s="180" t="s">
        <v>444</v>
      </c>
      <c r="D295" s="180" t="s">
        <v>159</v>
      </c>
      <c r="E295" s="181" t="s">
        <v>1552</v>
      </c>
      <c r="F295" s="182" t="s">
        <v>1553</v>
      </c>
      <c r="G295" s="183" t="s">
        <v>261</v>
      </c>
      <c r="H295" s="184">
        <v>10</v>
      </c>
      <c r="I295" s="185"/>
      <c r="J295" s="186">
        <f>ROUND(I295*H295,2)</f>
        <v>0</v>
      </c>
      <c r="K295" s="182" t="s">
        <v>163</v>
      </c>
      <c r="L295" s="39"/>
      <c r="M295" s="187" t="s">
        <v>1</v>
      </c>
      <c r="N295" s="188" t="s">
        <v>40</v>
      </c>
      <c r="O295" s="77"/>
      <c r="P295" s="189">
        <f>O295*H295</f>
        <v>0</v>
      </c>
      <c r="Q295" s="189">
        <v>0.00091</v>
      </c>
      <c r="R295" s="189">
        <f>Q295*H295</f>
        <v>0.0091000000000000004</v>
      </c>
      <c r="S295" s="189">
        <v>0</v>
      </c>
      <c r="T295" s="190">
        <f>S295*H295</f>
        <v>0</v>
      </c>
      <c r="U295" s="38"/>
      <c r="V295" s="38"/>
      <c r="W295" s="38"/>
      <c r="X295" s="38"/>
      <c r="Y295" s="38"/>
      <c r="Z295" s="38"/>
      <c r="AA295" s="38"/>
      <c r="AB295" s="38"/>
      <c r="AC295" s="38"/>
      <c r="AD295" s="38"/>
      <c r="AE295" s="38"/>
      <c r="AR295" s="191" t="s">
        <v>275</v>
      </c>
      <c r="AT295" s="191" t="s">
        <v>159</v>
      </c>
      <c r="AU295" s="191" t="s">
        <v>83</v>
      </c>
      <c r="AY295" s="19" t="s">
        <v>157</v>
      </c>
      <c r="BE295" s="192">
        <f>IF(N295="základní",J295,0)</f>
        <v>0</v>
      </c>
      <c r="BF295" s="192">
        <f>IF(N295="snížená",J295,0)</f>
        <v>0</v>
      </c>
      <c r="BG295" s="192">
        <f>IF(N295="zákl. přenesená",J295,0)</f>
        <v>0</v>
      </c>
      <c r="BH295" s="192">
        <f>IF(N295="sníž. přenesená",J295,0)</f>
        <v>0</v>
      </c>
      <c r="BI295" s="192">
        <f>IF(N295="nulová",J295,0)</f>
        <v>0</v>
      </c>
      <c r="BJ295" s="19" t="s">
        <v>81</v>
      </c>
      <c r="BK295" s="192">
        <f>ROUND(I295*H295,2)</f>
        <v>0</v>
      </c>
      <c r="BL295" s="19" t="s">
        <v>275</v>
      </c>
      <c r="BM295" s="191" t="s">
        <v>1554</v>
      </c>
    </row>
    <row r="296" s="2" customFormat="1">
      <c r="A296" s="38"/>
      <c r="B296" s="39"/>
      <c r="C296" s="38"/>
      <c r="D296" s="193" t="s">
        <v>166</v>
      </c>
      <c r="E296" s="38"/>
      <c r="F296" s="194" t="s">
        <v>1555</v>
      </c>
      <c r="G296" s="38"/>
      <c r="H296" s="38"/>
      <c r="I296" s="195"/>
      <c r="J296" s="38"/>
      <c r="K296" s="38"/>
      <c r="L296" s="39"/>
      <c r="M296" s="196"/>
      <c r="N296" s="197"/>
      <c r="O296" s="77"/>
      <c r="P296" s="77"/>
      <c r="Q296" s="77"/>
      <c r="R296" s="77"/>
      <c r="S296" s="77"/>
      <c r="T296" s="78"/>
      <c r="U296" s="38"/>
      <c r="V296" s="38"/>
      <c r="W296" s="38"/>
      <c r="X296" s="38"/>
      <c r="Y296" s="38"/>
      <c r="Z296" s="38"/>
      <c r="AA296" s="38"/>
      <c r="AB296" s="38"/>
      <c r="AC296" s="38"/>
      <c r="AD296" s="38"/>
      <c r="AE296" s="38"/>
      <c r="AT296" s="19" t="s">
        <v>166</v>
      </c>
      <c r="AU296" s="19" t="s">
        <v>83</v>
      </c>
    </row>
    <row r="297" s="2" customFormat="1">
      <c r="A297" s="38"/>
      <c r="B297" s="39"/>
      <c r="C297" s="38"/>
      <c r="D297" s="193" t="s">
        <v>168</v>
      </c>
      <c r="E297" s="38"/>
      <c r="F297" s="198" t="s">
        <v>1399</v>
      </c>
      <c r="G297" s="38"/>
      <c r="H297" s="38"/>
      <c r="I297" s="195"/>
      <c r="J297" s="38"/>
      <c r="K297" s="38"/>
      <c r="L297" s="39"/>
      <c r="M297" s="196"/>
      <c r="N297" s="197"/>
      <c r="O297" s="77"/>
      <c r="P297" s="77"/>
      <c r="Q297" s="77"/>
      <c r="R297" s="77"/>
      <c r="S297" s="77"/>
      <c r="T297" s="78"/>
      <c r="U297" s="38"/>
      <c r="V297" s="38"/>
      <c r="W297" s="38"/>
      <c r="X297" s="38"/>
      <c r="Y297" s="38"/>
      <c r="Z297" s="38"/>
      <c r="AA297" s="38"/>
      <c r="AB297" s="38"/>
      <c r="AC297" s="38"/>
      <c r="AD297" s="38"/>
      <c r="AE297" s="38"/>
      <c r="AT297" s="19" t="s">
        <v>168</v>
      </c>
      <c r="AU297" s="19" t="s">
        <v>83</v>
      </c>
    </row>
    <row r="298" s="14" customFormat="1">
      <c r="A298" s="14"/>
      <c r="B298" s="206"/>
      <c r="C298" s="14"/>
      <c r="D298" s="193" t="s">
        <v>170</v>
      </c>
      <c r="E298" s="207" t="s">
        <v>1</v>
      </c>
      <c r="F298" s="208" t="s">
        <v>234</v>
      </c>
      <c r="G298" s="14"/>
      <c r="H298" s="209">
        <v>10</v>
      </c>
      <c r="I298" s="210"/>
      <c r="J298" s="14"/>
      <c r="K298" s="14"/>
      <c r="L298" s="206"/>
      <c r="M298" s="211"/>
      <c r="N298" s="212"/>
      <c r="O298" s="212"/>
      <c r="P298" s="212"/>
      <c r="Q298" s="212"/>
      <c r="R298" s="212"/>
      <c r="S298" s="212"/>
      <c r="T298" s="213"/>
      <c r="U298" s="14"/>
      <c r="V298" s="14"/>
      <c r="W298" s="14"/>
      <c r="X298" s="14"/>
      <c r="Y298" s="14"/>
      <c r="Z298" s="14"/>
      <c r="AA298" s="14"/>
      <c r="AB298" s="14"/>
      <c r="AC298" s="14"/>
      <c r="AD298" s="14"/>
      <c r="AE298" s="14"/>
      <c r="AT298" s="207" t="s">
        <v>170</v>
      </c>
      <c r="AU298" s="207" t="s">
        <v>83</v>
      </c>
      <c r="AV298" s="14" t="s">
        <v>83</v>
      </c>
      <c r="AW298" s="14" t="s">
        <v>32</v>
      </c>
      <c r="AX298" s="14" t="s">
        <v>81</v>
      </c>
      <c r="AY298" s="207" t="s">
        <v>157</v>
      </c>
    </row>
    <row r="299" s="2" customFormat="1" ht="37.8" customHeight="1">
      <c r="A299" s="38"/>
      <c r="B299" s="179"/>
      <c r="C299" s="180" t="s">
        <v>192</v>
      </c>
      <c r="D299" s="180" t="s">
        <v>159</v>
      </c>
      <c r="E299" s="181" t="s">
        <v>1556</v>
      </c>
      <c r="F299" s="182" t="s">
        <v>1557</v>
      </c>
      <c r="G299" s="183" t="s">
        <v>261</v>
      </c>
      <c r="H299" s="184">
        <v>90</v>
      </c>
      <c r="I299" s="185"/>
      <c r="J299" s="186">
        <f>ROUND(I299*H299,2)</f>
        <v>0</v>
      </c>
      <c r="K299" s="182" t="s">
        <v>163</v>
      </c>
      <c r="L299" s="39"/>
      <c r="M299" s="187" t="s">
        <v>1</v>
      </c>
      <c r="N299" s="188" t="s">
        <v>40</v>
      </c>
      <c r="O299" s="77"/>
      <c r="P299" s="189">
        <f>O299*H299</f>
        <v>0</v>
      </c>
      <c r="Q299" s="189">
        <v>0.00012</v>
      </c>
      <c r="R299" s="189">
        <f>Q299*H299</f>
        <v>0.010800000000000001</v>
      </c>
      <c r="S299" s="189">
        <v>0</v>
      </c>
      <c r="T299" s="190">
        <f>S299*H299</f>
        <v>0</v>
      </c>
      <c r="U299" s="38"/>
      <c r="V299" s="38"/>
      <c r="W299" s="38"/>
      <c r="X299" s="38"/>
      <c r="Y299" s="38"/>
      <c r="Z299" s="38"/>
      <c r="AA299" s="38"/>
      <c r="AB299" s="38"/>
      <c r="AC299" s="38"/>
      <c r="AD299" s="38"/>
      <c r="AE299" s="38"/>
      <c r="AR299" s="191" t="s">
        <v>275</v>
      </c>
      <c r="AT299" s="191" t="s">
        <v>159</v>
      </c>
      <c r="AU299" s="191" t="s">
        <v>83</v>
      </c>
      <c r="AY299" s="19" t="s">
        <v>157</v>
      </c>
      <c r="BE299" s="192">
        <f>IF(N299="základní",J299,0)</f>
        <v>0</v>
      </c>
      <c r="BF299" s="192">
        <f>IF(N299="snížená",J299,0)</f>
        <v>0</v>
      </c>
      <c r="BG299" s="192">
        <f>IF(N299="zákl. přenesená",J299,0)</f>
        <v>0</v>
      </c>
      <c r="BH299" s="192">
        <f>IF(N299="sníž. přenesená",J299,0)</f>
        <v>0</v>
      </c>
      <c r="BI299" s="192">
        <f>IF(N299="nulová",J299,0)</f>
        <v>0</v>
      </c>
      <c r="BJ299" s="19" t="s">
        <v>81</v>
      </c>
      <c r="BK299" s="192">
        <f>ROUND(I299*H299,2)</f>
        <v>0</v>
      </c>
      <c r="BL299" s="19" t="s">
        <v>275</v>
      </c>
      <c r="BM299" s="191" t="s">
        <v>1558</v>
      </c>
    </row>
    <row r="300" s="2" customFormat="1">
      <c r="A300" s="38"/>
      <c r="B300" s="39"/>
      <c r="C300" s="38"/>
      <c r="D300" s="193" t="s">
        <v>166</v>
      </c>
      <c r="E300" s="38"/>
      <c r="F300" s="194" t="s">
        <v>1559</v>
      </c>
      <c r="G300" s="38"/>
      <c r="H300" s="38"/>
      <c r="I300" s="195"/>
      <c r="J300" s="38"/>
      <c r="K300" s="38"/>
      <c r="L300" s="39"/>
      <c r="M300" s="196"/>
      <c r="N300" s="197"/>
      <c r="O300" s="77"/>
      <c r="P300" s="77"/>
      <c r="Q300" s="77"/>
      <c r="R300" s="77"/>
      <c r="S300" s="77"/>
      <c r="T300" s="78"/>
      <c r="U300" s="38"/>
      <c r="V300" s="38"/>
      <c r="W300" s="38"/>
      <c r="X300" s="38"/>
      <c r="Y300" s="38"/>
      <c r="Z300" s="38"/>
      <c r="AA300" s="38"/>
      <c r="AB300" s="38"/>
      <c r="AC300" s="38"/>
      <c r="AD300" s="38"/>
      <c r="AE300" s="38"/>
      <c r="AT300" s="19" t="s">
        <v>166</v>
      </c>
      <c r="AU300" s="19" t="s">
        <v>83</v>
      </c>
    </row>
    <row r="301" s="2" customFormat="1">
      <c r="A301" s="38"/>
      <c r="B301" s="39"/>
      <c r="C301" s="38"/>
      <c r="D301" s="193" t="s">
        <v>168</v>
      </c>
      <c r="E301" s="38"/>
      <c r="F301" s="198" t="s">
        <v>1399</v>
      </c>
      <c r="G301" s="38"/>
      <c r="H301" s="38"/>
      <c r="I301" s="195"/>
      <c r="J301" s="38"/>
      <c r="K301" s="38"/>
      <c r="L301" s="39"/>
      <c r="M301" s="196"/>
      <c r="N301" s="197"/>
      <c r="O301" s="77"/>
      <c r="P301" s="77"/>
      <c r="Q301" s="77"/>
      <c r="R301" s="77"/>
      <c r="S301" s="77"/>
      <c r="T301" s="78"/>
      <c r="U301" s="38"/>
      <c r="V301" s="38"/>
      <c r="W301" s="38"/>
      <c r="X301" s="38"/>
      <c r="Y301" s="38"/>
      <c r="Z301" s="38"/>
      <c r="AA301" s="38"/>
      <c r="AB301" s="38"/>
      <c r="AC301" s="38"/>
      <c r="AD301" s="38"/>
      <c r="AE301" s="38"/>
      <c r="AT301" s="19" t="s">
        <v>168</v>
      </c>
      <c r="AU301" s="19" t="s">
        <v>83</v>
      </c>
    </row>
    <row r="302" s="13" customFormat="1">
      <c r="A302" s="13"/>
      <c r="B302" s="199"/>
      <c r="C302" s="13"/>
      <c r="D302" s="193" t="s">
        <v>170</v>
      </c>
      <c r="E302" s="200" t="s">
        <v>1</v>
      </c>
      <c r="F302" s="201" t="s">
        <v>1560</v>
      </c>
      <c r="G302" s="13"/>
      <c r="H302" s="200" t="s">
        <v>1</v>
      </c>
      <c r="I302" s="202"/>
      <c r="J302" s="13"/>
      <c r="K302" s="13"/>
      <c r="L302" s="199"/>
      <c r="M302" s="203"/>
      <c r="N302" s="204"/>
      <c r="O302" s="204"/>
      <c r="P302" s="204"/>
      <c r="Q302" s="204"/>
      <c r="R302" s="204"/>
      <c r="S302" s="204"/>
      <c r="T302" s="205"/>
      <c r="U302" s="13"/>
      <c r="V302" s="13"/>
      <c r="W302" s="13"/>
      <c r="X302" s="13"/>
      <c r="Y302" s="13"/>
      <c r="Z302" s="13"/>
      <c r="AA302" s="13"/>
      <c r="AB302" s="13"/>
      <c r="AC302" s="13"/>
      <c r="AD302" s="13"/>
      <c r="AE302" s="13"/>
      <c r="AT302" s="200" t="s">
        <v>170</v>
      </c>
      <c r="AU302" s="200" t="s">
        <v>83</v>
      </c>
      <c r="AV302" s="13" t="s">
        <v>81</v>
      </c>
      <c r="AW302" s="13" t="s">
        <v>32</v>
      </c>
      <c r="AX302" s="13" t="s">
        <v>75</v>
      </c>
      <c r="AY302" s="200" t="s">
        <v>157</v>
      </c>
    </row>
    <row r="303" s="14" customFormat="1">
      <c r="A303" s="14"/>
      <c r="B303" s="206"/>
      <c r="C303" s="14"/>
      <c r="D303" s="193" t="s">
        <v>170</v>
      </c>
      <c r="E303" s="207" t="s">
        <v>1</v>
      </c>
      <c r="F303" s="208" t="s">
        <v>1561</v>
      </c>
      <c r="G303" s="14"/>
      <c r="H303" s="209">
        <v>90</v>
      </c>
      <c r="I303" s="210"/>
      <c r="J303" s="14"/>
      <c r="K303" s="14"/>
      <c r="L303" s="206"/>
      <c r="M303" s="211"/>
      <c r="N303" s="212"/>
      <c r="O303" s="212"/>
      <c r="P303" s="212"/>
      <c r="Q303" s="212"/>
      <c r="R303" s="212"/>
      <c r="S303" s="212"/>
      <c r="T303" s="213"/>
      <c r="U303" s="14"/>
      <c r="V303" s="14"/>
      <c r="W303" s="14"/>
      <c r="X303" s="14"/>
      <c r="Y303" s="14"/>
      <c r="Z303" s="14"/>
      <c r="AA303" s="14"/>
      <c r="AB303" s="14"/>
      <c r="AC303" s="14"/>
      <c r="AD303" s="14"/>
      <c r="AE303" s="14"/>
      <c r="AT303" s="207" t="s">
        <v>170</v>
      </c>
      <c r="AU303" s="207" t="s">
        <v>83</v>
      </c>
      <c r="AV303" s="14" t="s">
        <v>83</v>
      </c>
      <c r="AW303" s="14" t="s">
        <v>32</v>
      </c>
      <c r="AX303" s="14" t="s">
        <v>81</v>
      </c>
      <c r="AY303" s="207" t="s">
        <v>157</v>
      </c>
    </row>
    <row r="304" s="2" customFormat="1" ht="24.15" customHeight="1">
      <c r="A304" s="38"/>
      <c r="B304" s="179"/>
      <c r="C304" s="180" t="s">
        <v>459</v>
      </c>
      <c r="D304" s="180" t="s">
        <v>159</v>
      </c>
      <c r="E304" s="181" t="s">
        <v>1562</v>
      </c>
      <c r="F304" s="182" t="s">
        <v>1563</v>
      </c>
      <c r="G304" s="183" t="s">
        <v>261</v>
      </c>
      <c r="H304" s="184">
        <v>10</v>
      </c>
      <c r="I304" s="185"/>
      <c r="J304" s="186">
        <f>ROUND(I304*H304,2)</f>
        <v>0</v>
      </c>
      <c r="K304" s="182" t="s">
        <v>1</v>
      </c>
      <c r="L304" s="39"/>
      <c r="M304" s="187" t="s">
        <v>1</v>
      </c>
      <c r="N304" s="188" t="s">
        <v>40</v>
      </c>
      <c r="O304" s="77"/>
      <c r="P304" s="189">
        <f>O304*H304</f>
        <v>0</v>
      </c>
      <c r="Q304" s="189">
        <v>0.00024000000000000001</v>
      </c>
      <c r="R304" s="189">
        <f>Q304*H304</f>
        <v>0.0024000000000000002</v>
      </c>
      <c r="S304" s="189">
        <v>0</v>
      </c>
      <c r="T304" s="190">
        <f>S304*H304</f>
        <v>0</v>
      </c>
      <c r="U304" s="38"/>
      <c r="V304" s="38"/>
      <c r="W304" s="38"/>
      <c r="X304" s="38"/>
      <c r="Y304" s="38"/>
      <c r="Z304" s="38"/>
      <c r="AA304" s="38"/>
      <c r="AB304" s="38"/>
      <c r="AC304" s="38"/>
      <c r="AD304" s="38"/>
      <c r="AE304" s="38"/>
      <c r="AR304" s="191" t="s">
        <v>275</v>
      </c>
      <c r="AT304" s="191" t="s">
        <v>159</v>
      </c>
      <c r="AU304" s="191" t="s">
        <v>83</v>
      </c>
      <c r="AY304" s="19" t="s">
        <v>157</v>
      </c>
      <c r="BE304" s="192">
        <f>IF(N304="základní",J304,0)</f>
        <v>0</v>
      </c>
      <c r="BF304" s="192">
        <f>IF(N304="snížená",J304,0)</f>
        <v>0</v>
      </c>
      <c r="BG304" s="192">
        <f>IF(N304="zákl. přenesená",J304,0)</f>
        <v>0</v>
      </c>
      <c r="BH304" s="192">
        <f>IF(N304="sníž. přenesená",J304,0)</f>
        <v>0</v>
      </c>
      <c r="BI304" s="192">
        <f>IF(N304="nulová",J304,0)</f>
        <v>0</v>
      </c>
      <c r="BJ304" s="19" t="s">
        <v>81</v>
      </c>
      <c r="BK304" s="192">
        <f>ROUND(I304*H304,2)</f>
        <v>0</v>
      </c>
      <c r="BL304" s="19" t="s">
        <v>275</v>
      </c>
      <c r="BM304" s="191" t="s">
        <v>1564</v>
      </c>
    </row>
    <row r="305" s="2" customFormat="1">
      <c r="A305" s="38"/>
      <c r="B305" s="39"/>
      <c r="C305" s="38"/>
      <c r="D305" s="193" t="s">
        <v>166</v>
      </c>
      <c r="E305" s="38"/>
      <c r="F305" s="194" t="s">
        <v>1565</v>
      </c>
      <c r="G305" s="38"/>
      <c r="H305" s="38"/>
      <c r="I305" s="195"/>
      <c r="J305" s="38"/>
      <c r="K305" s="38"/>
      <c r="L305" s="39"/>
      <c r="M305" s="196"/>
      <c r="N305" s="197"/>
      <c r="O305" s="77"/>
      <c r="P305" s="77"/>
      <c r="Q305" s="77"/>
      <c r="R305" s="77"/>
      <c r="S305" s="77"/>
      <c r="T305" s="78"/>
      <c r="U305" s="38"/>
      <c r="V305" s="38"/>
      <c r="W305" s="38"/>
      <c r="X305" s="38"/>
      <c r="Y305" s="38"/>
      <c r="Z305" s="38"/>
      <c r="AA305" s="38"/>
      <c r="AB305" s="38"/>
      <c r="AC305" s="38"/>
      <c r="AD305" s="38"/>
      <c r="AE305" s="38"/>
      <c r="AT305" s="19" t="s">
        <v>166</v>
      </c>
      <c r="AU305" s="19" t="s">
        <v>83</v>
      </c>
    </row>
    <row r="306" s="2" customFormat="1">
      <c r="A306" s="38"/>
      <c r="B306" s="39"/>
      <c r="C306" s="38"/>
      <c r="D306" s="193" t="s">
        <v>168</v>
      </c>
      <c r="E306" s="38"/>
      <c r="F306" s="198" t="s">
        <v>1399</v>
      </c>
      <c r="G306" s="38"/>
      <c r="H306" s="38"/>
      <c r="I306" s="195"/>
      <c r="J306" s="38"/>
      <c r="K306" s="38"/>
      <c r="L306" s="39"/>
      <c r="M306" s="196"/>
      <c r="N306" s="197"/>
      <c r="O306" s="77"/>
      <c r="P306" s="77"/>
      <c r="Q306" s="77"/>
      <c r="R306" s="77"/>
      <c r="S306" s="77"/>
      <c r="T306" s="78"/>
      <c r="U306" s="38"/>
      <c r="V306" s="38"/>
      <c r="W306" s="38"/>
      <c r="X306" s="38"/>
      <c r="Y306" s="38"/>
      <c r="Z306" s="38"/>
      <c r="AA306" s="38"/>
      <c r="AB306" s="38"/>
      <c r="AC306" s="38"/>
      <c r="AD306" s="38"/>
      <c r="AE306" s="38"/>
      <c r="AT306" s="19" t="s">
        <v>168</v>
      </c>
      <c r="AU306" s="19" t="s">
        <v>83</v>
      </c>
    </row>
    <row r="307" s="13" customFormat="1">
      <c r="A307" s="13"/>
      <c r="B307" s="199"/>
      <c r="C307" s="13"/>
      <c r="D307" s="193" t="s">
        <v>170</v>
      </c>
      <c r="E307" s="200" t="s">
        <v>1</v>
      </c>
      <c r="F307" s="201" t="s">
        <v>1560</v>
      </c>
      <c r="G307" s="13"/>
      <c r="H307" s="200" t="s">
        <v>1</v>
      </c>
      <c r="I307" s="202"/>
      <c r="J307" s="13"/>
      <c r="K307" s="13"/>
      <c r="L307" s="199"/>
      <c r="M307" s="203"/>
      <c r="N307" s="204"/>
      <c r="O307" s="204"/>
      <c r="P307" s="204"/>
      <c r="Q307" s="204"/>
      <c r="R307" s="204"/>
      <c r="S307" s="204"/>
      <c r="T307" s="205"/>
      <c r="U307" s="13"/>
      <c r="V307" s="13"/>
      <c r="W307" s="13"/>
      <c r="X307" s="13"/>
      <c r="Y307" s="13"/>
      <c r="Z307" s="13"/>
      <c r="AA307" s="13"/>
      <c r="AB307" s="13"/>
      <c r="AC307" s="13"/>
      <c r="AD307" s="13"/>
      <c r="AE307" s="13"/>
      <c r="AT307" s="200" t="s">
        <v>170</v>
      </c>
      <c r="AU307" s="200" t="s">
        <v>83</v>
      </c>
      <c r="AV307" s="13" t="s">
        <v>81</v>
      </c>
      <c r="AW307" s="13" t="s">
        <v>32</v>
      </c>
      <c r="AX307" s="13" t="s">
        <v>75</v>
      </c>
      <c r="AY307" s="200" t="s">
        <v>157</v>
      </c>
    </row>
    <row r="308" s="14" customFormat="1">
      <c r="A308" s="14"/>
      <c r="B308" s="206"/>
      <c r="C308" s="14"/>
      <c r="D308" s="193" t="s">
        <v>170</v>
      </c>
      <c r="E308" s="207" t="s">
        <v>1</v>
      </c>
      <c r="F308" s="208" t="s">
        <v>234</v>
      </c>
      <c r="G308" s="14"/>
      <c r="H308" s="209">
        <v>10</v>
      </c>
      <c r="I308" s="210"/>
      <c r="J308" s="14"/>
      <c r="K308" s="14"/>
      <c r="L308" s="206"/>
      <c r="M308" s="211"/>
      <c r="N308" s="212"/>
      <c r="O308" s="212"/>
      <c r="P308" s="212"/>
      <c r="Q308" s="212"/>
      <c r="R308" s="212"/>
      <c r="S308" s="212"/>
      <c r="T308" s="213"/>
      <c r="U308" s="14"/>
      <c r="V308" s="14"/>
      <c r="W308" s="14"/>
      <c r="X308" s="14"/>
      <c r="Y308" s="14"/>
      <c r="Z308" s="14"/>
      <c r="AA308" s="14"/>
      <c r="AB308" s="14"/>
      <c r="AC308" s="14"/>
      <c r="AD308" s="14"/>
      <c r="AE308" s="14"/>
      <c r="AT308" s="207" t="s">
        <v>170</v>
      </c>
      <c r="AU308" s="207" t="s">
        <v>83</v>
      </c>
      <c r="AV308" s="14" t="s">
        <v>83</v>
      </c>
      <c r="AW308" s="14" t="s">
        <v>32</v>
      </c>
      <c r="AX308" s="14" t="s">
        <v>81</v>
      </c>
      <c r="AY308" s="207" t="s">
        <v>157</v>
      </c>
    </row>
    <row r="309" s="2" customFormat="1" ht="14.4" customHeight="1">
      <c r="A309" s="38"/>
      <c r="B309" s="179"/>
      <c r="C309" s="180" t="s">
        <v>465</v>
      </c>
      <c r="D309" s="180" t="s">
        <v>159</v>
      </c>
      <c r="E309" s="181" t="s">
        <v>1566</v>
      </c>
      <c r="F309" s="182" t="s">
        <v>1567</v>
      </c>
      <c r="G309" s="183" t="s">
        <v>604</v>
      </c>
      <c r="H309" s="184">
        <v>1</v>
      </c>
      <c r="I309" s="185"/>
      <c r="J309" s="186">
        <f>ROUND(I309*H309,2)</f>
        <v>0</v>
      </c>
      <c r="K309" s="182" t="s">
        <v>1</v>
      </c>
      <c r="L309" s="39"/>
      <c r="M309" s="187" t="s">
        <v>1</v>
      </c>
      <c r="N309" s="188" t="s">
        <v>40</v>
      </c>
      <c r="O309" s="77"/>
      <c r="P309" s="189">
        <f>O309*H309</f>
        <v>0</v>
      </c>
      <c r="Q309" s="189">
        <v>0.00056999999999999998</v>
      </c>
      <c r="R309" s="189">
        <f>Q309*H309</f>
        <v>0.00056999999999999998</v>
      </c>
      <c r="S309" s="189">
        <v>0</v>
      </c>
      <c r="T309" s="190">
        <f>S309*H309</f>
        <v>0</v>
      </c>
      <c r="U309" s="38"/>
      <c r="V309" s="38"/>
      <c r="W309" s="38"/>
      <c r="X309" s="38"/>
      <c r="Y309" s="38"/>
      <c r="Z309" s="38"/>
      <c r="AA309" s="38"/>
      <c r="AB309" s="38"/>
      <c r="AC309" s="38"/>
      <c r="AD309" s="38"/>
      <c r="AE309" s="38"/>
      <c r="AR309" s="191" t="s">
        <v>275</v>
      </c>
      <c r="AT309" s="191" t="s">
        <v>159</v>
      </c>
      <c r="AU309" s="191" t="s">
        <v>83</v>
      </c>
      <c r="AY309" s="19" t="s">
        <v>157</v>
      </c>
      <c r="BE309" s="192">
        <f>IF(N309="základní",J309,0)</f>
        <v>0</v>
      </c>
      <c r="BF309" s="192">
        <f>IF(N309="snížená",J309,0)</f>
        <v>0</v>
      </c>
      <c r="BG309" s="192">
        <f>IF(N309="zákl. přenesená",J309,0)</f>
        <v>0</v>
      </c>
      <c r="BH309" s="192">
        <f>IF(N309="sníž. přenesená",J309,0)</f>
        <v>0</v>
      </c>
      <c r="BI309" s="192">
        <f>IF(N309="nulová",J309,0)</f>
        <v>0</v>
      </c>
      <c r="BJ309" s="19" t="s">
        <v>81</v>
      </c>
      <c r="BK309" s="192">
        <f>ROUND(I309*H309,2)</f>
        <v>0</v>
      </c>
      <c r="BL309" s="19" t="s">
        <v>275</v>
      </c>
      <c r="BM309" s="191" t="s">
        <v>1568</v>
      </c>
    </row>
    <row r="310" s="2" customFormat="1">
      <c r="A310" s="38"/>
      <c r="B310" s="39"/>
      <c r="C310" s="38"/>
      <c r="D310" s="193" t="s">
        <v>166</v>
      </c>
      <c r="E310" s="38"/>
      <c r="F310" s="194" t="s">
        <v>1567</v>
      </c>
      <c r="G310" s="38"/>
      <c r="H310" s="38"/>
      <c r="I310" s="195"/>
      <c r="J310" s="38"/>
      <c r="K310" s="38"/>
      <c r="L310" s="39"/>
      <c r="M310" s="196"/>
      <c r="N310" s="197"/>
      <c r="O310" s="77"/>
      <c r="P310" s="77"/>
      <c r="Q310" s="77"/>
      <c r="R310" s="77"/>
      <c r="S310" s="77"/>
      <c r="T310" s="78"/>
      <c r="U310" s="38"/>
      <c r="V310" s="38"/>
      <c r="W310" s="38"/>
      <c r="X310" s="38"/>
      <c r="Y310" s="38"/>
      <c r="Z310" s="38"/>
      <c r="AA310" s="38"/>
      <c r="AB310" s="38"/>
      <c r="AC310" s="38"/>
      <c r="AD310" s="38"/>
      <c r="AE310" s="38"/>
      <c r="AT310" s="19" t="s">
        <v>166</v>
      </c>
      <c r="AU310" s="19" t="s">
        <v>83</v>
      </c>
    </row>
    <row r="311" s="2" customFormat="1">
      <c r="A311" s="38"/>
      <c r="B311" s="39"/>
      <c r="C311" s="38"/>
      <c r="D311" s="193" t="s">
        <v>168</v>
      </c>
      <c r="E311" s="38"/>
      <c r="F311" s="198" t="s">
        <v>1399</v>
      </c>
      <c r="G311" s="38"/>
      <c r="H311" s="38"/>
      <c r="I311" s="195"/>
      <c r="J311" s="38"/>
      <c r="K311" s="38"/>
      <c r="L311" s="39"/>
      <c r="M311" s="196"/>
      <c r="N311" s="197"/>
      <c r="O311" s="77"/>
      <c r="P311" s="77"/>
      <c r="Q311" s="77"/>
      <c r="R311" s="77"/>
      <c r="S311" s="77"/>
      <c r="T311" s="78"/>
      <c r="U311" s="38"/>
      <c r="V311" s="38"/>
      <c r="W311" s="38"/>
      <c r="X311" s="38"/>
      <c r="Y311" s="38"/>
      <c r="Z311" s="38"/>
      <c r="AA311" s="38"/>
      <c r="AB311" s="38"/>
      <c r="AC311" s="38"/>
      <c r="AD311" s="38"/>
      <c r="AE311" s="38"/>
      <c r="AT311" s="19" t="s">
        <v>168</v>
      </c>
      <c r="AU311" s="19" t="s">
        <v>83</v>
      </c>
    </row>
    <row r="312" s="14" customFormat="1">
      <c r="A312" s="14"/>
      <c r="B312" s="206"/>
      <c r="C312" s="14"/>
      <c r="D312" s="193" t="s">
        <v>170</v>
      </c>
      <c r="E312" s="207" t="s">
        <v>1</v>
      </c>
      <c r="F312" s="208" t="s">
        <v>81</v>
      </c>
      <c r="G312" s="14"/>
      <c r="H312" s="209">
        <v>1</v>
      </c>
      <c r="I312" s="210"/>
      <c r="J312" s="14"/>
      <c r="K312" s="14"/>
      <c r="L312" s="206"/>
      <c r="M312" s="211"/>
      <c r="N312" s="212"/>
      <c r="O312" s="212"/>
      <c r="P312" s="212"/>
      <c r="Q312" s="212"/>
      <c r="R312" s="212"/>
      <c r="S312" s="212"/>
      <c r="T312" s="213"/>
      <c r="U312" s="14"/>
      <c r="V312" s="14"/>
      <c r="W312" s="14"/>
      <c r="X312" s="14"/>
      <c r="Y312" s="14"/>
      <c r="Z312" s="14"/>
      <c r="AA312" s="14"/>
      <c r="AB312" s="14"/>
      <c r="AC312" s="14"/>
      <c r="AD312" s="14"/>
      <c r="AE312" s="14"/>
      <c r="AT312" s="207" t="s">
        <v>170</v>
      </c>
      <c r="AU312" s="207" t="s">
        <v>83</v>
      </c>
      <c r="AV312" s="14" t="s">
        <v>83</v>
      </c>
      <c r="AW312" s="14" t="s">
        <v>32</v>
      </c>
      <c r="AX312" s="14" t="s">
        <v>81</v>
      </c>
      <c r="AY312" s="207" t="s">
        <v>157</v>
      </c>
    </row>
    <row r="313" s="2" customFormat="1" ht="14.4" customHeight="1">
      <c r="A313" s="38"/>
      <c r="B313" s="179"/>
      <c r="C313" s="180" t="s">
        <v>471</v>
      </c>
      <c r="D313" s="180" t="s">
        <v>159</v>
      </c>
      <c r="E313" s="181" t="s">
        <v>1569</v>
      </c>
      <c r="F313" s="182" t="s">
        <v>1570</v>
      </c>
      <c r="G313" s="183" t="s">
        <v>604</v>
      </c>
      <c r="H313" s="184">
        <v>1</v>
      </c>
      <c r="I313" s="185"/>
      <c r="J313" s="186">
        <f>ROUND(I313*H313,2)</f>
        <v>0</v>
      </c>
      <c r="K313" s="182" t="s">
        <v>1</v>
      </c>
      <c r="L313" s="39"/>
      <c r="M313" s="187" t="s">
        <v>1</v>
      </c>
      <c r="N313" s="188" t="s">
        <v>40</v>
      </c>
      <c r="O313" s="77"/>
      <c r="P313" s="189">
        <f>O313*H313</f>
        <v>0</v>
      </c>
      <c r="Q313" s="189">
        <v>0.00056999999999999998</v>
      </c>
      <c r="R313" s="189">
        <f>Q313*H313</f>
        <v>0.00056999999999999998</v>
      </c>
      <c r="S313" s="189">
        <v>0</v>
      </c>
      <c r="T313" s="190">
        <f>S313*H313</f>
        <v>0</v>
      </c>
      <c r="U313" s="38"/>
      <c r="V313" s="38"/>
      <c r="W313" s="38"/>
      <c r="X313" s="38"/>
      <c r="Y313" s="38"/>
      <c r="Z313" s="38"/>
      <c r="AA313" s="38"/>
      <c r="AB313" s="38"/>
      <c r="AC313" s="38"/>
      <c r="AD313" s="38"/>
      <c r="AE313" s="38"/>
      <c r="AR313" s="191" t="s">
        <v>275</v>
      </c>
      <c r="AT313" s="191" t="s">
        <v>159</v>
      </c>
      <c r="AU313" s="191" t="s">
        <v>83</v>
      </c>
      <c r="AY313" s="19" t="s">
        <v>157</v>
      </c>
      <c r="BE313" s="192">
        <f>IF(N313="základní",J313,0)</f>
        <v>0</v>
      </c>
      <c r="BF313" s="192">
        <f>IF(N313="snížená",J313,0)</f>
        <v>0</v>
      </c>
      <c r="BG313" s="192">
        <f>IF(N313="zákl. přenesená",J313,0)</f>
        <v>0</v>
      </c>
      <c r="BH313" s="192">
        <f>IF(N313="sníž. přenesená",J313,0)</f>
        <v>0</v>
      </c>
      <c r="BI313" s="192">
        <f>IF(N313="nulová",J313,0)</f>
        <v>0</v>
      </c>
      <c r="BJ313" s="19" t="s">
        <v>81</v>
      </c>
      <c r="BK313" s="192">
        <f>ROUND(I313*H313,2)</f>
        <v>0</v>
      </c>
      <c r="BL313" s="19" t="s">
        <v>275</v>
      </c>
      <c r="BM313" s="191" t="s">
        <v>1571</v>
      </c>
    </row>
    <row r="314" s="2" customFormat="1">
      <c r="A314" s="38"/>
      <c r="B314" s="39"/>
      <c r="C314" s="38"/>
      <c r="D314" s="193" t="s">
        <v>166</v>
      </c>
      <c r="E314" s="38"/>
      <c r="F314" s="194" t="s">
        <v>1570</v>
      </c>
      <c r="G314" s="38"/>
      <c r="H314" s="38"/>
      <c r="I314" s="195"/>
      <c r="J314" s="38"/>
      <c r="K314" s="38"/>
      <c r="L314" s="39"/>
      <c r="M314" s="196"/>
      <c r="N314" s="197"/>
      <c r="O314" s="77"/>
      <c r="P314" s="77"/>
      <c r="Q314" s="77"/>
      <c r="R314" s="77"/>
      <c r="S314" s="77"/>
      <c r="T314" s="78"/>
      <c r="U314" s="38"/>
      <c r="V314" s="38"/>
      <c r="W314" s="38"/>
      <c r="X314" s="38"/>
      <c r="Y314" s="38"/>
      <c r="Z314" s="38"/>
      <c r="AA314" s="38"/>
      <c r="AB314" s="38"/>
      <c r="AC314" s="38"/>
      <c r="AD314" s="38"/>
      <c r="AE314" s="38"/>
      <c r="AT314" s="19" t="s">
        <v>166</v>
      </c>
      <c r="AU314" s="19" t="s">
        <v>83</v>
      </c>
    </row>
    <row r="315" s="2" customFormat="1">
      <c r="A315" s="38"/>
      <c r="B315" s="39"/>
      <c r="C315" s="38"/>
      <c r="D315" s="193" t="s">
        <v>168</v>
      </c>
      <c r="E315" s="38"/>
      <c r="F315" s="198" t="s">
        <v>1399</v>
      </c>
      <c r="G315" s="38"/>
      <c r="H315" s="38"/>
      <c r="I315" s="195"/>
      <c r="J315" s="38"/>
      <c r="K315" s="38"/>
      <c r="L315" s="39"/>
      <c r="M315" s="196"/>
      <c r="N315" s="197"/>
      <c r="O315" s="77"/>
      <c r="P315" s="77"/>
      <c r="Q315" s="77"/>
      <c r="R315" s="77"/>
      <c r="S315" s="77"/>
      <c r="T315" s="78"/>
      <c r="U315" s="38"/>
      <c r="V315" s="38"/>
      <c r="W315" s="38"/>
      <c r="X315" s="38"/>
      <c r="Y315" s="38"/>
      <c r="Z315" s="38"/>
      <c r="AA315" s="38"/>
      <c r="AB315" s="38"/>
      <c r="AC315" s="38"/>
      <c r="AD315" s="38"/>
      <c r="AE315" s="38"/>
      <c r="AT315" s="19" t="s">
        <v>168</v>
      </c>
      <c r="AU315" s="19" t="s">
        <v>83</v>
      </c>
    </row>
    <row r="316" s="14" customFormat="1">
      <c r="A316" s="14"/>
      <c r="B316" s="206"/>
      <c r="C316" s="14"/>
      <c r="D316" s="193" t="s">
        <v>170</v>
      </c>
      <c r="E316" s="207" t="s">
        <v>1</v>
      </c>
      <c r="F316" s="208" t="s">
        <v>81</v>
      </c>
      <c r="G316" s="14"/>
      <c r="H316" s="209">
        <v>1</v>
      </c>
      <c r="I316" s="210"/>
      <c r="J316" s="14"/>
      <c r="K316" s="14"/>
      <c r="L316" s="206"/>
      <c r="M316" s="211"/>
      <c r="N316" s="212"/>
      <c r="O316" s="212"/>
      <c r="P316" s="212"/>
      <c r="Q316" s="212"/>
      <c r="R316" s="212"/>
      <c r="S316" s="212"/>
      <c r="T316" s="213"/>
      <c r="U316" s="14"/>
      <c r="V316" s="14"/>
      <c r="W316" s="14"/>
      <c r="X316" s="14"/>
      <c r="Y316" s="14"/>
      <c r="Z316" s="14"/>
      <c r="AA316" s="14"/>
      <c r="AB316" s="14"/>
      <c r="AC316" s="14"/>
      <c r="AD316" s="14"/>
      <c r="AE316" s="14"/>
      <c r="AT316" s="207" t="s">
        <v>170</v>
      </c>
      <c r="AU316" s="207" t="s">
        <v>83</v>
      </c>
      <c r="AV316" s="14" t="s">
        <v>83</v>
      </c>
      <c r="AW316" s="14" t="s">
        <v>32</v>
      </c>
      <c r="AX316" s="14" t="s">
        <v>81</v>
      </c>
      <c r="AY316" s="207" t="s">
        <v>157</v>
      </c>
    </row>
    <row r="317" s="2" customFormat="1" ht="14.4" customHeight="1">
      <c r="A317" s="38"/>
      <c r="B317" s="179"/>
      <c r="C317" s="180" t="s">
        <v>476</v>
      </c>
      <c r="D317" s="180" t="s">
        <v>159</v>
      </c>
      <c r="E317" s="181" t="s">
        <v>1572</v>
      </c>
      <c r="F317" s="182" t="s">
        <v>1573</v>
      </c>
      <c r="G317" s="183" t="s">
        <v>231</v>
      </c>
      <c r="H317" s="184">
        <v>2</v>
      </c>
      <c r="I317" s="185"/>
      <c r="J317" s="186">
        <f>ROUND(I317*H317,2)</f>
        <v>0</v>
      </c>
      <c r="K317" s="182" t="s">
        <v>1</v>
      </c>
      <c r="L317" s="39"/>
      <c r="M317" s="187" t="s">
        <v>1</v>
      </c>
      <c r="N317" s="188" t="s">
        <v>40</v>
      </c>
      <c r="O317" s="77"/>
      <c r="P317" s="189">
        <f>O317*H317</f>
        <v>0</v>
      </c>
      <c r="Q317" s="189">
        <v>0.00027</v>
      </c>
      <c r="R317" s="189">
        <f>Q317*H317</f>
        <v>0.00054000000000000001</v>
      </c>
      <c r="S317" s="189">
        <v>0</v>
      </c>
      <c r="T317" s="190">
        <f>S317*H317</f>
        <v>0</v>
      </c>
      <c r="U317" s="38"/>
      <c r="V317" s="38"/>
      <c r="W317" s="38"/>
      <c r="X317" s="38"/>
      <c r="Y317" s="38"/>
      <c r="Z317" s="38"/>
      <c r="AA317" s="38"/>
      <c r="AB317" s="38"/>
      <c r="AC317" s="38"/>
      <c r="AD317" s="38"/>
      <c r="AE317" s="38"/>
      <c r="AR317" s="191" t="s">
        <v>275</v>
      </c>
      <c r="AT317" s="191" t="s">
        <v>159</v>
      </c>
      <c r="AU317" s="191" t="s">
        <v>83</v>
      </c>
      <c r="AY317" s="19" t="s">
        <v>157</v>
      </c>
      <c r="BE317" s="192">
        <f>IF(N317="základní",J317,0)</f>
        <v>0</v>
      </c>
      <c r="BF317" s="192">
        <f>IF(N317="snížená",J317,0)</f>
        <v>0</v>
      </c>
      <c r="BG317" s="192">
        <f>IF(N317="zákl. přenesená",J317,0)</f>
        <v>0</v>
      </c>
      <c r="BH317" s="192">
        <f>IF(N317="sníž. přenesená",J317,0)</f>
        <v>0</v>
      </c>
      <c r="BI317" s="192">
        <f>IF(N317="nulová",J317,0)</f>
        <v>0</v>
      </c>
      <c r="BJ317" s="19" t="s">
        <v>81</v>
      </c>
      <c r="BK317" s="192">
        <f>ROUND(I317*H317,2)</f>
        <v>0</v>
      </c>
      <c r="BL317" s="19" t="s">
        <v>275</v>
      </c>
      <c r="BM317" s="191" t="s">
        <v>1574</v>
      </c>
    </row>
    <row r="318" s="2" customFormat="1">
      <c r="A318" s="38"/>
      <c r="B318" s="39"/>
      <c r="C318" s="38"/>
      <c r="D318" s="193" t="s">
        <v>166</v>
      </c>
      <c r="E318" s="38"/>
      <c r="F318" s="194" t="s">
        <v>1573</v>
      </c>
      <c r="G318" s="38"/>
      <c r="H318" s="38"/>
      <c r="I318" s="195"/>
      <c r="J318" s="38"/>
      <c r="K318" s="38"/>
      <c r="L318" s="39"/>
      <c r="M318" s="196"/>
      <c r="N318" s="197"/>
      <c r="O318" s="77"/>
      <c r="P318" s="77"/>
      <c r="Q318" s="77"/>
      <c r="R318" s="77"/>
      <c r="S318" s="77"/>
      <c r="T318" s="78"/>
      <c r="U318" s="38"/>
      <c r="V318" s="38"/>
      <c r="W318" s="38"/>
      <c r="X318" s="38"/>
      <c r="Y318" s="38"/>
      <c r="Z318" s="38"/>
      <c r="AA318" s="38"/>
      <c r="AB318" s="38"/>
      <c r="AC318" s="38"/>
      <c r="AD318" s="38"/>
      <c r="AE318" s="38"/>
      <c r="AT318" s="19" t="s">
        <v>166</v>
      </c>
      <c r="AU318" s="19" t="s">
        <v>83</v>
      </c>
    </row>
    <row r="319" s="2" customFormat="1">
      <c r="A319" s="38"/>
      <c r="B319" s="39"/>
      <c r="C319" s="38"/>
      <c r="D319" s="193" t="s">
        <v>168</v>
      </c>
      <c r="E319" s="38"/>
      <c r="F319" s="198" t="s">
        <v>1399</v>
      </c>
      <c r="G319" s="38"/>
      <c r="H319" s="38"/>
      <c r="I319" s="195"/>
      <c r="J319" s="38"/>
      <c r="K319" s="38"/>
      <c r="L319" s="39"/>
      <c r="M319" s="196"/>
      <c r="N319" s="197"/>
      <c r="O319" s="77"/>
      <c r="P319" s="77"/>
      <c r="Q319" s="77"/>
      <c r="R319" s="77"/>
      <c r="S319" s="77"/>
      <c r="T319" s="78"/>
      <c r="U319" s="38"/>
      <c r="V319" s="38"/>
      <c r="W319" s="38"/>
      <c r="X319" s="38"/>
      <c r="Y319" s="38"/>
      <c r="Z319" s="38"/>
      <c r="AA319" s="38"/>
      <c r="AB319" s="38"/>
      <c r="AC319" s="38"/>
      <c r="AD319" s="38"/>
      <c r="AE319" s="38"/>
      <c r="AT319" s="19" t="s">
        <v>168</v>
      </c>
      <c r="AU319" s="19" t="s">
        <v>83</v>
      </c>
    </row>
    <row r="320" s="13" customFormat="1">
      <c r="A320" s="13"/>
      <c r="B320" s="199"/>
      <c r="C320" s="13"/>
      <c r="D320" s="193" t="s">
        <v>170</v>
      </c>
      <c r="E320" s="200" t="s">
        <v>1</v>
      </c>
      <c r="F320" s="201" t="s">
        <v>1560</v>
      </c>
      <c r="G320" s="13"/>
      <c r="H320" s="200" t="s">
        <v>1</v>
      </c>
      <c r="I320" s="202"/>
      <c r="J320" s="13"/>
      <c r="K320" s="13"/>
      <c r="L320" s="199"/>
      <c r="M320" s="203"/>
      <c r="N320" s="204"/>
      <c r="O320" s="204"/>
      <c r="P320" s="204"/>
      <c r="Q320" s="204"/>
      <c r="R320" s="204"/>
      <c r="S320" s="204"/>
      <c r="T320" s="205"/>
      <c r="U320" s="13"/>
      <c r="V320" s="13"/>
      <c r="W320" s="13"/>
      <c r="X320" s="13"/>
      <c r="Y320" s="13"/>
      <c r="Z320" s="13"/>
      <c r="AA320" s="13"/>
      <c r="AB320" s="13"/>
      <c r="AC320" s="13"/>
      <c r="AD320" s="13"/>
      <c r="AE320" s="13"/>
      <c r="AT320" s="200" t="s">
        <v>170</v>
      </c>
      <c r="AU320" s="200" t="s">
        <v>83</v>
      </c>
      <c r="AV320" s="13" t="s">
        <v>81</v>
      </c>
      <c r="AW320" s="13" t="s">
        <v>32</v>
      </c>
      <c r="AX320" s="13" t="s">
        <v>75</v>
      </c>
      <c r="AY320" s="200" t="s">
        <v>157</v>
      </c>
    </row>
    <row r="321" s="14" customFormat="1">
      <c r="A321" s="14"/>
      <c r="B321" s="206"/>
      <c r="C321" s="14"/>
      <c r="D321" s="193" t="s">
        <v>170</v>
      </c>
      <c r="E321" s="207" t="s">
        <v>1</v>
      </c>
      <c r="F321" s="208" t="s">
        <v>81</v>
      </c>
      <c r="G321" s="14"/>
      <c r="H321" s="209">
        <v>1</v>
      </c>
      <c r="I321" s="210"/>
      <c r="J321" s="14"/>
      <c r="K321" s="14"/>
      <c r="L321" s="206"/>
      <c r="M321" s="211"/>
      <c r="N321" s="212"/>
      <c r="O321" s="212"/>
      <c r="P321" s="212"/>
      <c r="Q321" s="212"/>
      <c r="R321" s="212"/>
      <c r="S321" s="212"/>
      <c r="T321" s="213"/>
      <c r="U321" s="14"/>
      <c r="V321" s="14"/>
      <c r="W321" s="14"/>
      <c r="X321" s="14"/>
      <c r="Y321" s="14"/>
      <c r="Z321" s="14"/>
      <c r="AA321" s="14"/>
      <c r="AB321" s="14"/>
      <c r="AC321" s="14"/>
      <c r="AD321" s="14"/>
      <c r="AE321" s="14"/>
      <c r="AT321" s="207" t="s">
        <v>170</v>
      </c>
      <c r="AU321" s="207" t="s">
        <v>83</v>
      </c>
      <c r="AV321" s="14" t="s">
        <v>83</v>
      </c>
      <c r="AW321" s="14" t="s">
        <v>32</v>
      </c>
      <c r="AX321" s="14" t="s">
        <v>75</v>
      </c>
      <c r="AY321" s="207" t="s">
        <v>157</v>
      </c>
    </row>
    <row r="322" s="13" customFormat="1">
      <c r="A322" s="13"/>
      <c r="B322" s="199"/>
      <c r="C322" s="13"/>
      <c r="D322" s="193" t="s">
        <v>170</v>
      </c>
      <c r="E322" s="200" t="s">
        <v>1</v>
      </c>
      <c r="F322" s="201" t="s">
        <v>1575</v>
      </c>
      <c r="G322" s="13"/>
      <c r="H322" s="200" t="s">
        <v>1</v>
      </c>
      <c r="I322" s="202"/>
      <c r="J322" s="13"/>
      <c r="K322" s="13"/>
      <c r="L322" s="199"/>
      <c r="M322" s="203"/>
      <c r="N322" s="204"/>
      <c r="O322" s="204"/>
      <c r="P322" s="204"/>
      <c r="Q322" s="204"/>
      <c r="R322" s="204"/>
      <c r="S322" s="204"/>
      <c r="T322" s="205"/>
      <c r="U322" s="13"/>
      <c r="V322" s="13"/>
      <c r="W322" s="13"/>
      <c r="X322" s="13"/>
      <c r="Y322" s="13"/>
      <c r="Z322" s="13"/>
      <c r="AA322" s="13"/>
      <c r="AB322" s="13"/>
      <c r="AC322" s="13"/>
      <c r="AD322" s="13"/>
      <c r="AE322" s="13"/>
      <c r="AT322" s="200" t="s">
        <v>170</v>
      </c>
      <c r="AU322" s="200" t="s">
        <v>83</v>
      </c>
      <c r="AV322" s="13" t="s">
        <v>81</v>
      </c>
      <c r="AW322" s="13" t="s">
        <v>32</v>
      </c>
      <c r="AX322" s="13" t="s">
        <v>75</v>
      </c>
      <c r="AY322" s="200" t="s">
        <v>157</v>
      </c>
    </row>
    <row r="323" s="14" customFormat="1">
      <c r="A323" s="14"/>
      <c r="B323" s="206"/>
      <c r="C323" s="14"/>
      <c r="D323" s="193" t="s">
        <v>170</v>
      </c>
      <c r="E323" s="207" t="s">
        <v>1</v>
      </c>
      <c r="F323" s="208" t="s">
        <v>81</v>
      </c>
      <c r="G323" s="14"/>
      <c r="H323" s="209">
        <v>1</v>
      </c>
      <c r="I323" s="210"/>
      <c r="J323" s="14"/>
      <c r="K323" s="14"/>
      <c r="L323" s="206"/>
      <c r="M323" s="211"/>
      <c r="N323" s="212"/>
      <c r="O323" s="212"/>
      <c r="P323" s="212"/>
      <c r="Q323" s="212"/>
      <c r="R323" s="212"/>
      <c r="S323" s="212"/>
      <c r="T323" s="213"/>
      <c r="U323" s="14"/>
      <c r="V323" s="14"/>
      <c r="W323" s="14"/>
      <c r="X323" s="14"/>
      <c r="Y323" s="14"/>
      <c r="Z323" s="14"/>
      <c r="AA323" s="14"/>
      <c r="AB323" s="14"/>
      <c r="AC323" s="14"/>
      <c r="AD323" s="14"/>
      <c r="AE323" s="14"/>
      <c r="AT323" s="207" t="s">
        <v>170</v>
      </c>
      <c r="AU323" s="207" t="s">
        <v>83</v>
      </c>
      <c r="AV323" s="14" t="s">
        <v>83</v>
      </c>
      <c r="AW323" s="14" t="s">
        <v>32</v>
      </c>
      <c r="AX323" s="14" t="s">
        <v>75</v>
      </c>
      <c r="AY323" s="207" t="s">
        <v>157</v>
      </c>
    </row>
    <row r="324" s="15" customFormat="1">
      <c r="A324" s="15"/>
      <c r="B324" s="224"/>
      <c r="C324" s="15"/>
      <c r="D324" s="193" t="s">
        <v>170</v>
      </c>
      <c r="E324" s="225" t="s">
        <v>1</v>
      </c>
      <c r="F324" s="226" t="s">
        <v>227</v>
      </c>
      <c r="G324" s="15"/>
      <c r="H324" s="227">
        <v>2</v>
      </c>
      <c r="I324" s="228"/>
      <c r="J324" s="15"/>
      <c r="K324" s="15"/>
      <c r="L324" s="224"/>
      <c r="M324" s="229"/>
      <c r="N324" s="230"/>
      <c r="O324" s="230"/>
      <c r="P324" s="230"/>
      <c r="Q324" s="230"/>
      <c r="R324" s="230"/>
      <c r="S324" s="230"/>
      <c r="T324" s="231"/>
      <c r="U324" s="15"/>
      <c r="V324" s="15"/>
      <c r="W324" s="15"/>
      <c r="X324" s="15"/>
      <c r="Y324" s="15"/>
      <c r="Z324" s="15"/>
      <c r="AA324" s="15"/>
      <c r="AB324" s="15"/>
      <c r="AC324" s="15"/>
      <c r="AD324" s="15"/>
      <c r="AE324" s="15"/>
      <c r="AT324" s="225" t="s">
        <v>170</v>
      </c>
      <c r="AU324" s="225" t="s">
        <v>83</v>
      </c>
      <c r="AV324" s="15" t="s">
        <v>164</v>
      </c>
      <c r="AW324" s="15" t="s">
        <v>32</v>
      </c>
      <c r="AX324" s="15" t="s">
        <v>81</v>
      </c>
      <c r="AY324" s="225" t="s">
        <v>157</v>
      </c>
    </row>
    <row r="325" s="2" customFormat="1" ht="14.4" customHeight="1">
      <c r="A325" s="38"/>
      <c r="B325" s="179"/>
      <c r="C325" s="180" t="s">
        <v>489</v>
      </c>
      <c r="D325" s="180" t="s">
        <v>159</v>
      </c>
      <c r="E325" s="181" t="s">
        <v>1576</v>
      </c>
      <c r="F325" s="182" t="s">
        <v>1577</v>
      </c>
      <c r="G325" s="183" t="s">
        <v>231</v>
      </c>
      <c r="H325" s="184">
        <v>5</v>
      </c>
      <c r="I325" s="185"/>
      <c r="J325" s="186">
        <f>ROUND(I325*H325,2)</f>
        <v>0</v>
      </c>
      <c r="K325" s="182" t="s">
        <v>1</v>
      </c>
      <c r="L325" s="39"/>
      <c r="M325" s="187" t="s">
        <v>1</v>
      </c>
      <c r="N325" s="188" t="s">
        <v>40</v>
      </c>
      <c r="O325" s="77"/>
      <c r="P325" s="189">
        <f>O325*H325</f>
        <v>0</v>
      </c>
      <c r="Q325" s="189">
        <v>0.00027</v>
      </c>
      <c r="R325" s="189">
        <f>Q325*H325</f>
        <v>0.0013500000000000001</v>
      </c>
      <c r="S325" s="189">
        <v>0</v>
      </c>
      <c r="T325" s="190">
        <f>S325*H325</f>
        <v>0</v>
      </c>
      <c r="U325" s="38"/>
      <c r="V325" s="38"/>
      <c r="W325" s="38"/>
      <c r="X325" s="38"/>
      <c r="Y325" s="38"/>
      <c r="Z325" s="38"/>
      <c r="AA325" s="38"/>
      <c r="AB325" s="38"/>
      <c r="AC325" s="38"/>
      <c r="AD325" s="38"/>
      <c r="AE325" s="38"/>
      <c r="AR325" s="191" t="s">
        <v>275</v>
      </c>
      <c r="AT325" s="191" t="s">
        <v>159</v>
      </c>
      <c r="AU325" s="191" t="s">
        <v>83</v>
      </c>
      <c r="AY325" s="19" t="s">
        <v>157</v>
      </c>
      <c r="BE325" s="192">
        <f>IF(N325="základní",J325,0)</f>
        <v>0</v>
      </c>
      <c r="BF325" s="192">
        <f>IF(N325="snížená",J325,0)</f>
        <v>0</v>
      </c>
      <c r="BG325" s="192">
        <f>IF(N325="zákl. přenesená",J325,0)</f>
        <v>0</v>
      </c>
      <c r="BH325" s="192">
        <f>IF(N325="sníž. přenesená",J325,0)</f>
        <v>0</v>
      </c>
      <c r="BI325" s="192">
        <f>IF(N325="nulová",J325,0)</f>
        <v>0</v>
      </c>
      <c r="BJ325" s="19" t="s">
        <v>81</v>
      </c>
      <c r="BK325" s="192">
        <f>ROUND(I325*H325,2)</f>
        <v>0</v>
      </c>
      <c r="BL325" s="19" t="s">
        <v>275</v>
      </c>
      <c r="BM325" s="191" t="s">
        <v>1578</v>
      </c>
    </row>
    <row r="326" s="2" customFormat="1">
      <c r="A326" s="38"/>
      <c r="B326" s="39"/>
      <c r="C326" s="38"/>
      <c r="D326" s="193" t="s">
        <v>166</v>
      </c>
      <c r="E326" s="38"/>
      <c r="F326" s="194" t="s">
        <v>1577</v>
      </c>
      <c r="G326" s="38"/>
      <c r="H326" s="38"/>
      <c r="I326" s="195"/>
      <c r="J326" s="38"/>
      <c r="K326" s="38"/>
      <c r="L326" s="39"/>
      <c r="M326" s="196"/>
      <c r="N326" s="197"/>
      <c r="O326" s="77"/>
      <c r="P326" s="77"/>
      <c r="Q326" s="77"/>
      <c r="R326" s="77"/>
      <c r="S326" s="77"/>
      <c r="T326" s="78"/>
      <c r="U326" s="38"/>
      <c r="V326" s="38"/>
      <c r="W326" s="38"/>
      <c r="X326" s="38"/>
      <c r="Y326" s="38"/>
      <c r="Z326" s="38"/>
      <c r="AA326" s="38"/>
      <c r="AB326" s="38"/>
      <c r="AC326" s="38"/>
      <c r="AD326" s="38"/>
      <c r="AE326" s="38"/>
      <c r="AT326" s="19" t="s">
        <v>166</v>
      </c>
      <c r="AU326" s="19" t="s">
        <v>83</v>
      </c>
    </row>
    <row r="327" s="2" customFormat="1">
      <c r="A327" s="38"/>
      <c r="B327" s="39"/>
      <c r="C327" s="38"/>
      <c r="D327" s="193" t="s">
        <v>168</v>
      </c>
      <c r="E327" s="38"/>
      <c r="F327" s="198" t="s">
        <v>1399</v>
      </c>
      <c r="G327" s="38"/>
      <c r="H327" s="38"/>
      <c r="I327" s="195"/>
      <c r="J327" s="38"/>
      <c r="K327" s="38"/>
      <c r="L327" s="39"/>
      <c r="M327" s="196"/>
      <c r="N327" s="197"/>
      <c r="O327" s="77"/>
      <c r="P327" s="77"/>
      <c r="Q327" s="77"/>
      <c r="R327" s="77"/>
      <c r="S327" s="77"/>
      <c r="T327" s="78"/>
      <c r="U327" s="38"/>
      <c r="V327" s="38"/>
      <c r="W327" s="38"/>
      <c r="X327" s="38"/>
      <c r="Y327" s="38"/>
      <c r="Z327" s="38"/>
      <c r="AA327" s="38"/>
      <c r="AB327" s="38"/>
      <c r="AC327" s="38"/>
      <c r="AD327" s="38"/>
      <c r="AE327" s="38"/>
      <c r="AT327" s="19" t="s">
        <v>168</v>
      </c>
      <c r="AU327" s="19" t="s">
        <v>83</v>
      </c>
    </row>
    <row r="328" s="13" customFormat="1">
      <c r="A328" s="13"/>
      <c r="B328" s="199"/>
      <c r="C328" s="13"/>
      <c r="D328" s="193" t="s">
        <v>170</v>
      </c>
      <c r="E328" s="200" t="s">
        <v>1</v>
      </c>
      <c r="F328" s="201" t="s">
        <v>1560</v>
      </c>
      <c r="G328" s="13"/>
      <c r="H328" s="200" t="s">
        <v>1</v>
      </c>
      <c r="I328" s="202"/>
      <c r="J328" s="13"/>
      <c r="K328" s="13"/>
      <c r="L328" s="199"/>
      <c r="M328" s="203"/>
      <c r="N328" s="204"/>
      <c r="O328" s="204"/>
      <c r="P328" s="204"/>
      <c r="Q328" s="204"/>
      <c r="R328" s="204"/>
      <c r="S328" s="204"/>
      <c r="T328" s="205"/>
      <c r="U328" s="13"/>
      <c r="V328" s="13"/>
      <c r="W328" s="13"/>
      <c r="X328" s="13"/>
      <c r="Y328" s="13"/>
      <c r="Z328" s="13"/>
      <c r="AA328" s="13"/>
      <c r="AB328" s="13"/>
      <c r="AC328" s="13"/>
      <c r="AD328" s="13"/>
      <c r="AE328" s="13"/>
      <c r="AT328" s="200" t="s">
        <v>170</v>
      </c>
      <c r="AU328" s="200" t="s">
        <v>83</v>
      </c>
      <c r="AV328" s="13" t="s">
        <v>81</v>
      </c>
      <c r="AW328" s="13" t="s">
        <v>32</v>
      </c>
      <c r="AX328" s="13" t="s">
        <v>75</v>
      </c>
      <c r="AY328" s="200" t="s">
        <v>157</v>
      </c>
    </row>
    <row r="329" s="14" customFormat="1">
      <c r="A329" s="14"/>
      <c r="B329" s="206"/>
      <c r="C329" s="14"/>
      <c r="D329" s="193" t="s">
        <v>170</v>
      </c>
      <c r="E329" s="207" t="s">
        <v>1</v>
      </c>
      <c r="F329" s="208" t="s">
        <v>1579</v>
      </c>
      <c r="G329" s="14"/>
      <c r="H329" s="209">
        <v>3</v>
      </c>
      <c r="I329" s="210"/>
      <c r="J329" s="14"/>
      <c r="K329" s="14"/>
      <c r="L329" s="206"/>
      <c r="M329" s="211"/>
      <c r="N329" s="212"/>
      <c r="O329" s="212"/>
      <c r="P329" s="212"/>
      <c r="Q329" s="212"/>
      <c r="R329" s="212"/>
      <c r="S329" s="212"/>
      <c r="T329" s="213"/>
      <c r="U329" s="14"/>
      <c r="V329" s="14"/>
      <c r="W329" s="14"/>
      <c r="X329" s="14"/>
      <c r="Y329" s="14"/>
      <c r="Z329" s="14"/>
      <c r="AA329" s="14"/>
      <c r="AB329" s="14"/>
      <c r="AC329" s="14"/>
      <c r="AD329" s="14"/>
      <c r="AE329" s="14"/>
      <c r="AT329" s="207" t="s">
        <v>170</v>
      </c>
      <c r="AU329" s="207" t="s">
        <v>83</v>
      </c>
      <c r="AV329" s="14" t="s">
        <v>83</v>
      </c>
      <c r="AW329" s="14" t="s">
        <v>32</v>
      </c>
      <c r="AX329" s="14" t="s">
        <v>75</v>
      </c>
      <c r="AY329" s="207" t="s">
        <v>157</v>
      </c>
    </row>
    <row r="330" s="13" customFormat="1">
      <c r="A330" s="13"/>
      <c r="B330" s="199"/>
      <c r="C330" s="13"/>
      <c r="D330" s="193" t="s">
        <v>170</v>
      </c>
      <c r="E330" s="200" t="s">
        <v>1</v>
      </c>
      <c r="F330" s="201" t="s">
        <v>1575</v>
      </c>
      <c r="G330" s="13"/>
      <c r="H330" s="200" t="s">
        <v>1</v>
      </c>
      <c r="I330" s="202"/>
      <c r="J330" s="13"/>
      <c r="K330" s="13"/>
      <c r="L330" s="199"/>
      <c r="M330" s="203"/>
      <c r="N330" s="204"/>
      <c r="O330" s="204"/>
      <c r="P330" s="204"/>
      <c r="Q330" s="204"/>
      <c r="R330" s="204"/>
      <c r="S330" s="204"/>
      <c r="T330" s="205"/>
      <c r="U330" s="13"/>
      <c r="V330" s="13"/>
      <c r="W330" s="13"/>
      <c r="X330" s="13"/>
      <c r="Y330" s="13"/>
      <c r="Z330" s="13"/>
      <c r="AA330" s="13"/>
      <c r="AB330" s="13"/>
      <c r="AC330" s="13"/>
      <c r="AD330" s="13"/>
      <c r="AE330" s="13"/>
      <c r="AT330" s="200" t="s">
        <v>170</v>
      </c>
      <c r="AU330" s="200" t="s">
        <v>83</v>
      </c>
      <c r="AV330" s="13" t="s">
        <v>81</v>
      </c>
      <c r="AW330" s="13" t="s">
        <v>32</v>
      </c>
      <c r="AX330" s="13" t="s">
        <v>75</v>
      </c>
      <c r="AY330" s="200" t="s">
        <v>157</v>
      </c>
    </row>
    <row r="331" s="14" customFormat="1">
      <c r="A331" s="14"/>
      <c r="B331" s="206"/>
      <c r="C331" s="14"/>
      <c r="D331" s="193" t="s">
        <v>170</v>
      </c>
      <c r="E331" s="207" t="s">
        <v>1</v>
      </c>
      <c r="F331" s="208" t="s">
        <v>83</v>
      </c>
      <c r="G331" s="14"/>
      <c r="H331" s="209">
        <v>2</v>
      </c>
      <c r="I331" s="210"/>
      <c r="J331" s="14"/>
      <c r="K331" s="14"/>
      <c r="L331" s="206"/>
      <c r="M331" s="211"/>
      <c r="N331" s="212"/>
      <c r="O331" s="212"/>
      <c r="P331" s="212"/>
      <c r="Q331" s="212"/>
      <c r="R331" s="212"/>
      <c r="S331" s="212"/>
      <c r="T331" s="213"/>
      <c r="U331" s="14"/>
      <c r="V331" s="14"/>
      <c r="W331" s="14"/>
      <c r="X331" s="14"/>
      <c r="Y331" s="14"/>
      <c r="Z331" s="14"/>
      <c r="AA331" s="14"/>
      <c r="AB331" s="14"/>
      <c r="AC331" s="14"/>
      <c r="AD331" s="14"/>
      <c r="AE331" s="14"/>
      <c r="AT331" s="207" t="s">
        <v>170</v>
      </c>
      <c r="AU331" s="207" t="s">
        <v>83</v>
      </c>
      <c r="AV331" s="14" t="s">
        <v>83</v>
      </c>
      <c r="AW331" s="14" t="s">
        <v>32</v>
      </c>
      <c r="AX331" s="14" t="s">
        <v>75</v>
      </c>
      <c r="AY331" s="207" t="s">
        <v>157</v>
      </c>
    </row>
    <row r="332" s="15" customFormat="1">
      <c r="A332" s="15"/>
      <c r="B332" s="224"/>
      <c r="C332" s="15"/>
      <c r="D332" s="193" t="s">
        <v>170</v>
      </c>
      <c r="E332" s="225" t="s">
        <v>1</v>
      </c>
      <c r="F332" s="226" t="s">
        <v>227</v>
      </c>
      <c r="G332" s="15"/>
      <c r="H332" s="227">
        <v>5</v>
      </c>
      <c r="I332" s="228"/>
      <c r="J332" s="15"/>
      <c r="K332" s="15"/>
      <c r="L332" s="224"/>
      <c r="M332" s="229"/>
      <c r="N332" s="230"/>
      <c r="O332" s="230"/>
      <c r="P332" s="230"/>
      <c r="Q332" s="230"/>
      <c r="R332" s="230"/>
      <c r="S332" s="230"/>
      <c r="T332" s="231"/>
      <c r="U332" s="15"/>
      <c r="V332" s="15"/>
      <c r="W332" s="15"/>
      <c r="X332" s="15"/>
      <c r="Y332" s="15"/>
      <c r="Z332" s="15"/>
      <c r="AA332" s="15"/>
      <c r="AB332" s="15"/>
      <c r="AC332" s="15"/>
      <c r="AD332" s="15"/>
      <c r="AE332" s="15"/>
      <c r="AT332" s="225" t="s">
        <v>170</v>
      </c>
      <c r="AU332" s="225" t="s">
        <v>83</v>
      </c>
      <c r="AV332" s="15" t="s">
        <v>164</v>
      </c>
      <c r="AW332" s="15" t="s">
        <v>32</v>
      </c>
      <c r="AX332" s="15" t="s">
        <v>81</v>
      </c>
      <c r="AY332" s="225" t="s">
        <v>157</v>
      </c>
    </row>
    <row r="333" s="2" customFormat="1" ht="14.4" customHeight="1">
      <c r="A333" s="38"/>
      <c r="B333" s="179"/>
      <c r="C333" s="180" t="s">
        <v>504</v>
      </c>
      <c r="D333" s="180" t="s">
        <v>159</v>
      </c>
      <c r="E333" s="181" t="s">
        <v>1580</v>
      </c>
      <c r="F333" s="182" t="s">
        <v>1581</v>
      </c>
      <c r="G333" s="183" t="s">
        <v>231</v>
      </c>
      <c r="H333" s="184">
        <v>1</v>
      </c>
      <c r="I333" s="185"/>
      <c r="J333" s="186">
        <f>ROUND(I333*H333,2)</f>
        <v>0</v>
      </c>
      <c r="K333" s="182" t="s">
        <v>1</v>
      </c>
      <c r="L333" s="39"/>
      <c r="M333" s="187" t="s">
        <v>1</v>
      </c>
      <c r="N333" s="188" t="s">
        <v>40</v>
      </c>
      <c r="O333" s="77"/>
      <c r="P333" s="189">
        <f>O333*H333</f>
        <v>0</v>
      </c>
      <c r="Q333" s="189">
        <v>0.00027</v>
      </c>
      <c r="R333" s="189">
        <f>Q333*H333</f>
        <v>0.00027</v>
      </c>
      <c r="S333" s="189">
        <v>0</v>
      </c>
      <c r="T333" s="190">
        <f>S333*H333</f>
        <v>0</v>
      </c>
      <c r="U333" s="38"/>
      <c r="V333" s="38"/>
      <c r="W333" s="38"/>
      <c r="X333" s="38"/>
      <c r="Y333" s="38"/>
      <c r="Z333" s="38"/>
      <c r="AA333" s="38"/>
      <c r="AB333" s="38"/>
      <c r="AC333" s="38"/>
      <c r="AD333" s="38"/>
      <c r="AE333" s="38"/>
      <c r="AR333" s="191" t="s">
        <v>275</v>
      </c>
      <c r="AT333" s="191" t="s">
        <v>159</v>
      </c>
      <c r="AU333" s="191" t="s">
        <v>83</v>
      </c>
      <c r="AY333" s="19" t="s">
        <v>157</v>
      </c>
      <c r="BE333" s="192">
        <f>IF(N333="základní",J333,0)</f>
        <v>0</v>
      </c>
      <c r="BF333" s="192">
        <f>IF(N333="snížená",J333,0)</f>
        <v>0</v>
      </c>
      <c r="BG333" s="192">
        <f>IF(N333="zákl. přenesená",J333,0)</f>
        <v>0</v>
      </c>
      <c r="BH333" s="192">
        <f>IF(N333="sníž. přenesená",J333,0)</f>
        <v>0</v>
      </c>
      <c r="BI333" s="192">
        <f>IF(N333="nulová",J333,0)</f>
        <v>0</v>
      </c>
      <c r="BJ333" s="19" t="s">
        <v>81</v>
      </c>
      <c r="BK333" s="192">
        <f>ROUND(I333*H333,2)</f>
        <v>0</v>
      </c>
      <c r="BL333" s="19" t="s">
        <v>275</v>
      </c>
      <c r="BM333" s="191" t="s">
        <v>1582</v>
      </c>
    </row>
    <row r="334" s="2" customFormat="1">
      <c r="A334" s="38"/>
      <c r="B334" s="39"/>
      <c r="C334" s="38"/>
      <c r="D334" s="193" t="s">
        <v>166</v>
      </c>
      <c r="E334" s="38"/>
      <c r="F334" s="194" t="s">
        <v>1581</v>
      </c>
      <c r="G334" s="38"/>
      <c r="H334" s="38"/>
      <c r="I334" s="195"/>
      <c r="J334" s="38"/>
      <c r="K334" s="38"/>
      <c r="L334" s="39"/>
      <c r="M334" s="196"/>
      <c r="N334" s="197"/>
      <c r="O334" s="77"/>
      <c r="P334" s="77"/>
      <c r="Q334" s="77"/>
      <c r="R334" s="77"/>
      <c r="S334" s="77"/>
      <c r="T334" s="78"/>
      <c r="U334" s="38"/>
      <c r="V334" s="38"/>
      <c r="W334" s="38"/>
      <c r="X334" s="38"/>
      <c r="Y334" s="38"/>
      <c r="Z334" s="38"/>
      <c r="AA334" s="38"/>
      <c r="AB334" s="38"/>
      <c r="AC334" s="38"/>
      <c r="AD334" s="38"/>
      <c r="AE334" s="38"/>
      <c r="AT334" s="19" t="s">
        <v>166</v>
      </c>
      <c r="AU334" s="19" t="s">
        <v>83</v>
      </c>
    </row>
    <row r="335" s="2" customFormat="1">
      <c r="A335" s="38"/>
      <c r="B335" s="39"/>
      <c r="C335" s="38"/>
      <c r="D335" s="193" t="s">
        <v>168</v>
      </c>
      <c r="E335" s="38"/>
      <c r="F335" s="198" t="s">
        <v>1399</v>
      </c>
      <c r="G335" s="38"/>
      <c r="H335" s="38"/>
      <c r="I335" s="195"/>
      <c r="J335" s="38"/>
      <c r="K335" s="38"/>
      <c r="L335" s="39"/>
      <c r="M335" s="196"/>
      <c r="N335" s="197"/>
      <c r="O335" s="77"/>
      <c r="P335" s="77"/>
      <c r="Q335" s="77"/>
      <c r="R335" s="77"/>
      <c r="S335" s="77"/>
      <c r="T335" s="78"/>
      <c r="U335" s="38"/>
      <c r="V335" s="38"/>
      <c r="W335" s="38"/>
      <c r="X335" s="38"/>
      <c r="Y335" s="38"/>
      <c r="Z335" s="38"/>
      <c r="AA335" s="38"/>
      <c r="AB335" s="38"/>
      <c r="AC335" s="38"/>
      <c r="AD335" s="38"/>
      <c r="AE335" s="38"/>
      <c r="AT335" s="19" t="s">
        <v>168</v>
      </c>
      <c r="AU335" s="19" t="s">
        <v>83</v>
      </c>
    </row>
    <row r="336" s="14" customFormat="1">
      <c r="A336" s="14"/>
      <c r="B336" s="206"/>
      <c r="C336" s="14"/>
      <c r="D336" s="193" t="s">
        <v>170</v>
      </c>
      <c r="E336" s="207" t="s">
        <v>1</v>
      </c>
      <c r="F336" s="208" t="s">
        <v>81</v>
      </c>
      <c r="G336" s="14"/>
      <c r="H336" s="209">
        <v>1</v>
      </c>
      <c r="I336" s="210"/>
      <c r="J336" s="14"/>
      <c r="K336" s="14"/>
      <c r="L336" s="206"/>
      <c r="M336" s="211"/>
      <c r="N336" s="212"/>
      <c r="O336" s="212"/>
      <c r="P336" s="212"/>
      <c r="Q336" s="212"/>
      <c r="R336" s="212"/>
      <c r="S336" s="212"/>
      <c r="T336" s="213"/>
      <c r="U336" s="14"/>
      <c r="V336" s="14"/>
      <c r="W336" s="14"/>
      <c r="X336" s="14"/>
      <c r="Y336" s="14"/>
      <c r="Z336" s="14"/>
      <c r="AA336" s="14"/>
      <c r="AB336" s="14"/>
      <c r="AC336" s="14"/>
      <c r="AD336" s="14"/>
      <c r="AE336" s="14"/>
      <c r="AT336" s="207" t="s">
        <v>170</v>
      </c>
      <c r="AU336" s="207" t="s">
        <v>83</v>
      </c>
      <c r="AV336" s="14" t="s">
        <v>83</v>
      </c>
      <c r="AW336" s="14" t="s">
        <v>32</v>
      </c>
      <c r="AX336" s="14" t="s">
        <v>81</v>
      </c>
      <c r="AY336" s="207" t="s">
        <v>157</v>
      </c>
    </row>
    <row r="337" s="2" customFormat="1" ht="14.4" customHeight="1">
      <c r="A337" s="38"/>
      <c r="B337" s="179"/>
      <c r="C337" s="180" t="s">
        <v>509</v>
      </c>
      <c r="D337" s="180" t="s">
        <v>159</v>
      </c>
      <c r="E337" s="181" t="s">
        <v>1583</v>
      </c>
      <c r="F337" s="182" t="s">
        <v>1584</v>
      </c>
      <c r="G337" s="183" t="s">
        <v>231</v>
      </c>
      <c r="H337" s="184">
        <v>1</v>
      </c>
      <c r="I337" s="185"/>
      <c r="J337" s="186">
        <f>ROUND(I337*H337,2)</f>
        <v>0</v>
      </c>
      <c r="K337" s="182" t="s">
        <v>1</v>
      </c>
      <c r="L337" s="39"/>
      <c r="M337" s="187" t="s">
        <v>1</v>
      </c>
      <c r="N337" s="188" t="s">
        <v>40</v>
      </c>
      <c r="O337" s="77"/>
      <c r="P337" s="189">
        <f>O337*H337</f>
        <v>0</v>
      </c>
      <c r="Q337" s="189">
        <v>0.00027</v>
      </c>
      <c r="R337" s="189">
        <f>Q337*H337</f>
        <v>0.00027</v>
      </c>
      <c r="S337" s="189">
        <v>0</v>
      </c>
      <c r="T337" s="190">
        <f>S337*H337</f>
        <v>0</v>
      </c>
      <c r="U337" s="38"/>
      <c r="V337" s="38"/>
      <c r="W337" s="38"/>
      <c r="X337" s="38"/>
      <c r="Y337" s="38"/>
      <c r="Z337" s="38"/>
      <c r="AA337" s="38"/>
      <c r="AB337" s="38"/>
      <c r="AC337" s="38"/>
      <c r="AD337" s="38"/>
      <c r="AE337" s="38"/>
      <c r="AR337" s="191" t="s">
        <v>275</v>
      </c>
      <c r="AT337" s="191" t="s">
        <v>159</v>
      </c>
      <c r="AU337" s="191" t="s">
        <v>83</v>
      </c>
      <c r="AY337" s="19" t="s">
        <v>157</v>
      </c>
      <c r="BE337" s="192">
        <f>IF(N337="základní",J337,0)</f>
        <v>0</v>
      </c>
      <c r="BF337" s="192">
        <f>IF(N337="snížená",J337,0)</f>
        <v>0</v>
      </c>
      <c r="BG337" s="192">
        <f>IF(N337="zákl. přenesená",J337,0)</f>
        <v>0</v>
      </c>
      <c r="BH337" s="192">
        <f>IF(N337="sníž. přenesená",J337,0)</f>
        <v>0</v>
      </c>
      <c r="BI337" s="192">
        <f>IF(N337="nulová",J337,0)</f>
        <v>0</v>
      </c>
      <c r="BJ337" s="19" t="s">
        <v>81</v>
      </c>
      <c r="BK337" s="192">
        <f>ROUND(I337*H337,2)</f>
        <v>0</v>
      </c>
      <c r="BL337" s="19" t="s">
        <v>275</v>
      </c>
      <c r="BM337" s="191" t="s">
        <v>1585</v>
      </c>
    </row>
    <row r="338" s="2" customFormat="1">
      <c r="A338" s="38"/>
      <c r="B338" s="39"/>
      <c r="C338" s="38"/>
      <c r="D338" s="193" t="s">
        <v>166</v>
      </c>
      <c r="E338" s="38"/>
      <c r="F338" s="194" t="s">
        <v>1584</v>
      </c>
      <c r="G338" s="38"/>
      <c r="H338" s="38"/>
      <c r="I338" s="195"/>
      <c r="J338" s="38"/>
      <c r="K338" s="38"/>
      <c r="L338" s="39"/>
      <c r="M338" s="196"/>
      <c r="N338" s="197"/>
      <c r="O338" s="77"/>
      <c r="P338" s="77"/>
      <c r="Q338" s="77"/>
      <c r="R338" s="77"/>
      <c r="S338" s="77"/>
      <c r="T338" s="78"/>
      <c r="U338" s="38"/>
      <c r="V338" s="38"/>
      <c r="W338" s="38"/>
      <c r="X338" s="38"/>
      <c r="Y338" s="38"/>
      <c r="Z338" s="38"/>
      <c r="AA338" s="38"/>
      <c r="AB338" s="38"/>
      <c r="AC338" s="38"/>
      <c r="AD338" s="38"/>
      <c r="AE338" s="38"/>
      <c r="AT338" s="19" t="s">
        <v>166</v>
      </c>
      <c r="AU338" s="19" t="s">
        <v>83</v>
      </c>
    </row>
    <row r="339" s="2" customFormat="1">
      <c r="A339" s="38"/>
      <c r="B339" s="39"/>
      <c r="C339" s="38"/>
      <c r="D339" s="193" t="s">
        <v>168</v>
      </c>
      <c r="E339" s="38"/>
      <c r="F339" s="198" t="s">
        <v>1399</v>
      </c>
      <c r="G339" s="38"/>
      <c r="H339" s="38"/>
      <c r="I339" s="195"/>
      <c r="J339" s="38"/>
      <c r="K339" s="38"/>
      <c r="L339" s="39"/>
      <c r="M339" s="196"/>
      <c r="N339" s="197"/>
      <c r="O339" s="77"/>
      <c r="P339" s="77"/>
      <c r="Q339" s="77"/>
      <c r="R339" s="77"/>
      <c r="S339" s="77"/>
      <c r="T339" s="78"/>
      <c r="U339" s="38"/>
      <c r="V339" s="38"/>
      <c r="W339" s="38"/>
      <c r="X339" s="38"/>
      <c r="Y339" s="38"/>
      <c r="Z339" s="38"/>
      <c r="AA339" s="38"/>
      <c r="AB339" s="38"/>
      <c r="AC339" s="38"/>
      <c r="AD339" s="38"/>
      <c r="AE339" s="38"/>
      <c r="AT339" s="19" t="s">
        <v>168</v>
      </c>
      <c r="AU339" s="19" t="s">
        <v>83</v>
      </c>
    </row>
    <row r="340" s="14" customFormat="1">
      <c r="A340" s="14"/>
      <c r="B340" s="206"/>
      <c r="C340" s="14"/>
      <c r="D340" s="193" t="s">
        <v>170</v>
      </c>
      <c r="E340" s="207" t="s">
        <v>1</v>
      </c>
      <c r="F340" s="208" t="s">
        <v>81</v>
      </c>
      <c r="G340" s="14"/>
      <c r="H340" s="209">
        <v>1</v>
      </c>
      <c r="I340" s="210"/>
      <c r="J340" s="14"/>
      <c r="K340" s="14"/>
      <c r="L340" s="206"/>
      <c r="M340" s="211"/>
      <c r="N340" s="212"/>
      <c r="O340" s="212"/>
      <c r="P340" s="212"/>
      <c r="Q340" s="212"/>
      <c r="R340" s="212"/>
      <c r="S340" s="212"/>
      <c r="T340" s="213"/>
      <c r="U340" s="14"/>
      <c r="V340" s="14"/>
      <c r="W340" s="14"/>
      <c r="X340" s="14"/>
      <c r="Y340" s="14"/>
      <c r="Z340" s="14"/>
      <c r="AA340" s="14"/>
      <c r="AB340" s="14"/>
      <c r="AC340" s="14"/>
      <c r="AD340" s="14"/>
      <c r="AE340" s="14"/>
      <c r="AT340" s="207" t="s">
        <v>170</v>
      </c>
      <c r="AU340" s="207" t="s">
        <v>83</v>
      </c>
      <c r="AV340" s="14" t="s">
        <v>83</v>
      </c>
      <c r="AW340" s="14" t="s">
        <v>32</v>
      </c>
      <c r="AX340" s="14" t="s">
        <v>81</v>
      </c>
      <c r="AY340" s="207" t="s">
        <v>157</v>
      </c>
    </row>
    <row r="341" s="2" customFormat="1" ht="14.4" customHeight="1">
      <c r="A341" s="38"/>
      <c r="B341" s="179"/>
      <c r="C341" s="180" t="s">
        <v>515</v>
      </c>
      <c r="D341" s="180" t="s">
        <v>159</v>
      </c>
      <c r="E341" s="181" t="s">
        <v>1586</v>
      </c>
      <c r="F341" s="182" t="s">
        <v>1587</v>
      </c>
      <c r="G341" s="183" t="s">
        <v>231</v>
      </c>
      <c r="H341" s="184">
        <v>2</v>
      </c>
      <c r="I341" s="185"/>
      <c r="J341" s="186">
        <f>ROUND(I341*H341,2)</f>
        <v>0</v>
      </c>
      <c r="K341" s="182" t="s">
        <v>163</v>
      </c>
      <c r="L341" s="39"/>
      <c r="M341" s="187" t="s">
        <v>1</v>
      </c>
      <c r="N341" s="188" t="s">
        <v>40</v>
      </c>
      <c r="O341" s="77"/>
      <c r="P341" s="189">
        <f>O341*H341</f>
        <v>0</v>
      </c>
      <c r="Q341" s="189">
        <v>0.00022000000000000001</v>
      </c>
      <c r="R341" s="189">
        <f>Q341*H341</f>
        <v>0.00044000000000000002</v>
      </c>
      <c r="S341" s="189">
        <v>0</v>
      </c>
      <c r="T341" s="190">
        <f>S341*H341</f>
        <v>0</v>
      </c>
      <c r="U341" s="38"/>
      <c r="V341" s="38"/>
      <c r="W341" s="38"/>
      <c r="X341" s="38"/>
      <c r="Y341" s="38"/>
      <c r="Z341" s="38"/>
      <c r="AA341" s="38"/>
      <c r="AB341" s="38"/>
      <c r="AC341" s="38"/>
      <c r="AD341" s="38"/>
      <c r="AE341" s="38"/>
      <c r="AR341" s="191" t="s">
        <v>275</v>
      </c>
      <c r="AT341" s="191" t="s">
        <v>159</v>
      </c>
      <c r="AU341" s="191" t="s">
        <v>83</v>
      </c>
      <c r="AY341" s="19" t="s">
        <v>157</v>
      </c>
      <c r="BE341" s="192">
        <f>IF(N341="základní",J341,0)</f>
        <v>0</v>
      </c>
      <c r="BF341" s="192">
        <f>IF(N341="snížená",J341,0)</f>
        <v>0</v>
      </c>
      <c r="BG341" s="192">
        <f>IF(N341="zákl. přenesená",J341,0)</f>
        <v>0</v>
      </c>
      <c r="BH341" s="192">
        <f>IF(N341="sníž. přenesená",J341,0)</f>
        <v>0</v>
      </c>
      <c r="BI341" s="192">
        <f>IF(N341="nulová",J341,0)</f>
        <v>0</v>
      </c>
      <c r="BJ341" s="19" t="s">
        <v>81</v>
      </c>
      <c r="BK341" s="192">
        <f>ROUND(I341*H341,2)</f>
        <v>0</v>
      </c>
      <c r="BL341" s="19" t="s">
        <v>275</v>
      </c>
      <c r="BM341" s="191" t="s">
        <v>1588</v>
      </c>
    </row>
    <row r="342" s="2" customFormat="1">
      <c r="A342" s="38"/>
      <c r="B342" s="39"/>
      <c r="C342" s="38"/>
      <c r="D342" s="193" t="s">
        <v>166</v>
      </c>
      <c r="E342" s="38"/>
      <c r="F342" s="194" t="s">
        <v>1587</v>
      </c>
      <c r="G342" s="38"/>
      <c r="H342" s="38"/>
      <c r="I342" s="195"/>
      <c r="J342" s="38"/>
      <c r="K342" s="38"/>
      <c r="L342" s="39"/>
      <c r="M342" s="196"/>
      <c r="N342" s="197"/>
      <c r="O342" s="77"/>
      <c r="P342" s="77"/>
      <c r="Q342" s="77"/>
      <c r="R342" s="77"/>
      <c r="S342" s="77"/>
      <c r="T342" s="78"/>
      <c r="U342" s="38"/>
      <c r="V342" s="38"/>
      <c r="W342" s="38"/>
      <c r="X342" s="38"/>
      <c r="Y342" s="38"/>
      <c r="Z342" s="38"/>
      <c r="AA342" s="38"/>
      <c r="AB342" s="38"/>
      <c r="AC342" s="38"/>
      <c r="AD342" s="38"/>
      <c r="AE342" s="38"/>
      <c r="AT342" s="19" t="s">
        <v>166</v>
      </c>
      <c r="AU342" s="19" t="s">
        <v>83</v>
      </c>
    </row>
    <row r="343" s="2" customFormat="1">
      <c r="A343" s="38"/>
      <c r="B343" s="39"/>
      <c r="C343" s="38"/>
      <c r="D343" s="193" t="s">
        <v>168</v>
      </c>
      <c r="E343" s="38"/>
      <c r="F343" s="198" t="s">
        <v>1399</v>
      </c>
      <c r="G343" s="38"/>
      <c r="H343" s="38"/>
      <c r="I343" s="195"/>
      <c r="J343" s="38"/>
      <c r="K343" s="38"/>
      <c r="L343" s="39"/>
      <c r="M343" s="196"/>
      <c r="N343" s="197"/>
      <c r="O343" s="77"/>
      <c r="P343" s="77"/>
      <c r="Q343" s="77"/>
      <c r="R343" s="77"/>
      <c r="S343" s="77"/>
      <c r="T343" s="78"/>
      <c r="U343" s="38"/>
      <c r="V343" s="38"/>
      <c r="W343" s="38"/>
      <c r="X343" s="38"/>
      <c r="Y343" s="38"/>
      <c r="Z343" s="38"/>
      <c r="AA343" s="38"/>
      <c r="AB343" s="38"/>
      <c r="AC343" s="38"/>
      <c r="AD343" s="38"/>
      <c r="AE343" s="38"/>
      <c r="AT343" s="19" t="s">
        <v>168</v>
      </c>
      <c r="AU343" s="19" t="s">
        <v>83</v>
      </c>
    </row>
    <row r="344" s="13" customFormat="1">
      <c r="A344" s="13"/>
      <c r="B344" s="199"/>
      <c r="C344" s="13"/>
      <c r="D344" s="193" t="s">
        <v>170</v>
      </c>
      <c r="E344" s="200" t="s">
        <v>1</v>
      </c>
      <c r="F344" s="201" t="s">
        <v>1575</v>
      </c>
      <c r="G344" s="13"/>
      <c r="H344" s="200" t="s">
        <v>1</v>
      </c>
      <c r="I344" s="202"/>
      <c r="J344" s="13"/>
      <c r="K344" s="13"/>
      <c r="L344" s="199"/>
      <c r="M344" s="203"/>
      <c r="N344" s="204"/>
      <c r="O344" s="204"/>
      <c r="P344" s="204"/>
      <c r="Q344" s="204"/>
      <c r="R344" s="204"/>
      <c r="S344" s="204"/>
      <c r="T344" s="205"/>
      <c r="U344" s="13"/>
      <c r="V344" s="13"/>
      <c r="W344" s="13"/>
      <c r="X344" s="13"/>
      <c r="Y344" s="13"/>
      <c r="Z344" s="13"/>
      <c r="AA344" s="13"/>
      <c r="AB344" s="13"/>
      <c r="AC344" s="13"/>
      <c r="AD344" s="13"/>
      <c r="AE344" s="13"/>
      <c r="AT344" s="200" t="s">
        <v>170</v>
      </c>
      <c r="AU344" s="200" t="s">
        <v>83</v>
      </c>
      <c r="AV344" s="13" t="s">
        <v>81</v>
      </c>
      <c r="AW344" s="13" t="s">
        <v>32</v>
      </c>
      <c r="AX344" s="13" t="s">
        <v>75</v>
      </c>
      <c r="AY344" s="200" t="s">
        <v>157</v>
      </c>
    </row>
    <row r="345" s="14" customFormat="1">
      <c r="A345" s="14"/>
      <c r="B345" s="206"/>
      <c r="C345" s="14"/>
      <c r="D345" s="193" t="s">
        <v>170</v>
      </c>
      <c r="E345" s="207" t="s">
        <v>1</v>
      </c>
      <c r="F345" s="208" t="s">
        <v>83</v>
      </c>
      <c r="G345" s="14"/>
      <c r="H345" s="209">
        <v>2</v>
      </c>
      <c r="I345" s="210"/>
      <c r="J345" s="14"/>
      <c r="K345" s="14"/>
      <c r="L345" s="206"/>
      <c r="M345" s="211"/>
      <c r="N345" s="212"/>
      <c r="O345" s="212"/>
      <c r="P345" s="212"/>
      <c r="Q345" s="212"/>
      <c r="R345" s="212"/>
      <c r="S345" s="212"/>
      <c r="T345" s="213"/>
      <c r="U345" s="14"/>
      <c r="V345" s="14"/>
      <c r="W345" s="14"/>
      <c r="X345" s="14"/>
      <c r="Y345" s="14"/>
      <c r="Z345" s="14"/>
      <c r="AA345" s="14"/>
      <c r="AB345" s="14"/>
      <c r="AC345" s="14"/>
      <c r="AD345" s="14"/>
      <c r="AE345" s="14"/>
      <c r="AT345" s="207" t="s">
        <v>170</v>
      </c>
      <c r="AU345" s="207" t="s">
        <v>83</v>
      </c>
      <c r="AV345" s="14" t="s">
        <v>83</v>
      </c>
      <c r="AW345" s="14" t="s">
        <v>32</v>
      </c>
      <c r="AX345" s="14" t="s">
        <v>81</v>
      </c>
      <c r="AY345" s="207" t="s">
        <v>157</v>
      </c>
    </row>
    <row r="346" s="2" customFormat="1" ht="14.4" customHeight="1">
      <c r="A346" s="38"/>
      <c r="B346" s="179"/>
      <c r="C346" s="180" t="s">
        <v>520</v>
      </c>
      <c r="D346" s="180" t="s">
        <v>159</v>
      </c>
      <c r="E346" s="181" t="s">
        <v>1589</v>
      </c>
      <c r="F346" s="182" t="s">
        <v>1590</v>
      </c>
      <c r="G346" s="183" t="s">
        <v>231</v>
      </c>
      <c r="H346" s="184">
        <v>3</v>
      </c>
      <c r="I346" s="185"/>
      <c r="J346" s="186">
        <f>ROUND(I346*H346,2)</f>
        <v>0</v>
      </c>
      <c r="K346" s="182" t="s">
        <v>163</v>
      </c>
      <c r="L346" s="39"/>
      <c r="M346" s="187" t="s">
        <v>1</v>
      </c>
      <c r="N346" s="188" t="s">
        <v>40</v>
      </c>
      <c r="O346" s="77"/>
      <c r="P346" s="189">
        <f>O346*H346</f>
        <v>0</v>
      </c>
      <c r="Q346" s="189">
        <v>0.00017000000000000001</v>
      </c>
      <c r="R346" s="189">
        <f>Q346*H346</f>
        <v>0.00051000000000000004</v>
      </c>
      <c r="S346" s="189">
        <v>0</v>
      </c>
      <c r="T346" s="190">
        <f>S346*H346</f>
        <v>0</v>
      </c>
      <c r="U346" s="38"/>
      <c r="V346" s="38"/>
      <c r="W346" s="38"/>
      <c r="X346" s="38"/>
      <c r="Y346" s="38"/>
      <c r="Z346" s="38"/>
      <c r="AA346" s="38"/>
      <c r="AB346" s="38"/>
      <c r="AC346" s="38"/>
      <c r="AD346" s="38"/>
      <c r="AE346" s="38"/>
      <c r="AR346" s="191" t="s">
        <v>275</v>
      </c>
      <c r="AT346" s="191" t="s">
        <v>159</v>
      </c>
      <c r="AU346" s="191" t="s">
        <v>83</v>
      </c>
      <c r="AY346" s="19" t="s">
        <v>157</v>
      </c>
      <c r="BE346" s="192">
        <f>IF(N346="základní",J346,0)</f>
        <v>0</v>
      </c>
      <c r="BF346" s="192">
        <f>IF(N346="snížená",J346,0)</f>
        <v>0</v>
      </c>
      <c r="BG346" s="192">
        <f>IF(N346="zákl. přenesená",J346,0)</f>
        <v>0</v>
      </c>
      <c r="BH346" s="192">
        <f>IF(N346="sníž. přenesená",J346,0)</f>
        <v>0</v>
      </c>
      <c r="BI346" s="192">
        <f>IF(N346="nulová",J346,0)</f>
        <v>0</v>
      </c>
      <c r="BJ346" s="19" t="s">
        <v>81</v>
      </c>
      <c r="BK346" s="192">
        <f>ROUND(I346*H346,2)</f>
        <v>0</v>
      </c>
      <c r="BL346" s="19" t="s">
        <v>275</v>
      </c>
      <c r="BM346" s="191" t="s">
        <v>1591</v>
      </c>
    </row>
    <row r="347" s="2" customFormat="1">
      <c r="A347" s="38"/>
      <c r="B347" s="39"/>
      <c r="C347" s="38"/>
      <c r="D347" s="193" t="s">
        <v>166</v>
      </c>
      <c r="E347" s="38"/>
      <c r="F347" s="194" t="s">
        <v>1590</v>
      </c>
      <c r="G347" s="38"/>
      <c r="H347" s="38"/>
      <c r="I347" s="195"/>
      <c r="J347" s="38"/>
      <c r="K347" s="38"/>
      <c r="L347" s="39"/>
      <c r="M347" s="196"/>
      <c r="N347" s="197"/>
      <c r="O347" s="77"/>
      <c r="P347" s="77"/>
      <c r="Q347" s="77"/>
      <c r="R347" s="77"/>
      <c r="S347" s="77"/>
      <c r="T347" s="78"/>
      <c r="U347" s="38"/>
      <c r="V347" s="38"/>
      <c r="W347" s="38"/>
      <c r="X347" s="38"/>
      <c r="Y347" s="38"/>
      <c r="Z347" s="38"/>
      <c r="AA347" s="38"/>
      <c r="AB347" s="38"/>
      <c r="AC347" s="38"/>
      <c r="AD347" s="38"/>
      <c r="AE347" s="38"/>
      <c r="AT347" s="19" t="s">
        <v>166</v>
      </c>
      <c r="AU347" s="19" t="s">
        <v>83</v>
      </c>
    </row>
    <row r="348" s="2" customFormat="1">
      <c r="A348" s="38"/>
      <c r="B348" s="39"/>
      <c r="C348" s="38"/>
      <c r="D348" s="193" t="s">
        <v>168</v>
      </c>
      <c r="E348" s="38"/>
      <c r="F348" s="198" t="s">
        <v>1399</v>
      </c>
      <c r="G348" s="38"/>
      <c r="H348" s="38"/>
      <c r="I348" s="195"/>
      <c r="J348" s="38"/>
      <c r="K348" s="38"/>
      <c r="L348" s="39"/>
      <c r="M348" s="196"/>
      <c r="N348" s="197"/>
      <c r="O348" s="77"/>
      <c r="P348" s="77"/>
      <c r="Q348" s="77"/>
      <c r="R348" s="77"/>
      <c r="S348" s="77"/>
      <c r="T348" s="78"/>
      <c r="U348" s="38"/>
      <c r="V348" s="38"/>
      <c r="W348" s="38"/>
      <c r="X348" s="38"/>
      <c r="Y348" s="38"/>
      <c r="Z348" s="38"/>
      <c r="AA348" s="38"/>
      <c r="AB348" s="38"/>
      <c r="AC348" s="38"/>
      <c r="AD348" s="38"/>
      <c r="AE348" s="38"/>
      <c r="AT348" s="19" t="s">
        <v>168</v>
      </c>
      <c r="AU348" s="19" t="s">
        <v>83</v>
      </c>
    </row>
    <row r="349" s="13" customFormat="1">
      <c r="A349" s="13"/>
      <c r="B349" s="199"/>
      <c r="C349" s="13"/>
      <c r="D349" s="193" t="s">
        <v>170</v>
      </c>
      <c r="E349" s="200" t="s">
        <v>1</v>
      </c>
      <c r="F349" s="201" t="s">
        <v>1560</v>
      </c>
      <c r="G349" s="13"/>
      <c r="H349" s="200" t="s">
        <v>1</v>
      </c>
      <c r="I349" s="202"/>
      <c r="J349" s="13"/>
      <c r="K349" s="13"/>
      <c r="L349" s="199"/>
      <c r="M349" s="203"/>
      <c r="N349" s="204"/>
      <c r="O349" s="204"/>
      <c r="P349" s="204"/>
      <c r="Q349" s="204"/>
      <c r="R349" s="204"/>
      <c r="S349" s="204"/>
      <c r="T349" s="205"/>
      <c r="U349" s="13"/>
      <c r="V349" s="13"/>
      <c r="W349" s="13"/>
      <c r="X349" s="13"/>
      <c r="Y349" s="13"/>
      <c r="Z349" s="13"/>
      <c r="AA349" s="13"/>
      <c r="AB349" s="13"/>
      <c r="AC349" s="13"/>
      <c r="AD349" s="13"/>
      <c r="AE349" s="13"/>
      <c r="AT349" s="200" t="s">
        <v>170</v>
      </c>
      <c r="AU349" s="200" t="s">
        <v>83</v>
      </c>
      <c r="AV349" s="13" t="s">
        <v>81</v>
      </c>
      <c r="AW349" s="13" t="s">
        <v>32</v>
      </c>
      <c r="AX349" s="13" t="s">
        <v>75</v>
      </c>
      <c r="AY349" s="200" t="s">
        <v>157</v>
      </c>
    </row>
    <row r="350" s="14" customFormat="1">
      <c r="A350" s="14"/>
      <c r="B350" s="206"/>
      <c r="C350" s="14"/>
      <c r="D350" s="193" t="s">
        <v>170</v>
      </c>
      <c r="E350" s="207" t="s">
        <v>1</v>
      </c>
      <c r="F350" s="208" t="s">
        <v>1592</v>
      </c>
      <c r="G350" s="14"/>
      <c r="H350" s="209">
        <v>2</v>
      </c>
      <c r="I350" s="210"/>
      <c r="J350" s="14"/>
      <c r="K350" s="14"/>
      <c r="L350" s="206"/>
      <c r="M350" s="211"/>
      <c r="N350" s="212"/>
      <c r="O350" s="212"/>
      <c r="P350" s="212"/>
      <c r="Q350" s="212"/>
      <c r="R350" s="212"/>
      <c r="S350" s="212"/>
      <c r="T350" s="213"/>
      <c r="U350" s="14"/>
      <c r="V350" s="14"/>
      <c r="W350" s="14"/>
      <c r="X350" s="14"/>
      <c r="Y350" s="14"/>
      <c r="Z350" s="14"/>
      <c r="AA350" s="14"/>
      <c r="AB350" s="14"/>
      <c r="AC350" s="14"/>
      <c r="AD350" s="14"/>
      <c r="AE350" s="14"/>
      <c r="AT350" s="207" t="s">
        <v>170</v>
      </c>
      <c r="AU350" s="207" t="s">
        <v>83</v>
      </c>
      <c r="AV350" s="14" t="s">
        <v>83</v>
      </c>
      <c r="AW350" s="14" t="s">
        <v>32</v>
      </c>
      <c r="AX350" s="14" t="s">
        <v>75</v>
      </c>
      <c r="AY350" s="207" t="s">
        <v>157</v>
      </c>
    </row>
    <row r="351" s="13" customFormat="1">
      <c r="A351" s="13"/>
      <c r="B351" s="199"/>
      <c r="C351" s="13"/>
      <c r="D351" s="193" t="s">
        <v>170</v>
      </c>
      <c r="E351" s="200" t="s">
        <v>1</v>
      </c>
      <c r="F351" s="201" t="s">
        <v>1575</v>
      </c>
      <c r="G351" s="13"/>
      <c r="H351" s="200" t="s">
        <v>1</v>
      </c>
      <c r="I351" s="202"/>
      <c r="J351" s="13"/>
      <c r="K351" s="13"/>
      <c r="L351" s="199"/>
      <c r="M351" s="203"/>
      <c r="N351" s="204"/>
      <c r="O351" s="204"/>
      <c r="P351" s="204"/>
      <c r="Q351" s="204"/>
      <c r="R351" s="204"/>
      <c r="S351" s="204"/>
      <c r="T351" s="205"/>
      <c r="U351" s="13"/>
      <c r="V351" s="13"/>
      <c r="W351" s="13"/>
      <c r="X351" s="13"/>
      <c r="Y351" s="13"/>
      <c r="Z351" s="13"/>
      <c r="AA351" s="13"/>
      <c r="AB351" s="13"/>
      <c r="AC351" s="13"/>
      <c r="AD351" s="13"/>
      <c r="AE351" s="13"/>
      <c r="AT351" s="200" t="s">
        <v>170</v>
      </c>
      <c r="AU351" s="200" t="s">
        <v>83</v>
      </c>
      <c r="AV351" s="13" t="s">
        <v>81</v>
      </c>
      <c r="AW351" s="13" t="s">
        <v>32</v>
      </c>
      <c r="AX351" s="13" t="s">
        <v>75</v>
      </c>
      <c r="AY351" s="200" t="s">
        <v>157</v>
      </c>
    </row>
    <row r="352" s="14" customFormat="1">
      <c r="A352" s="14"/>
      <c r="B352" s="206"/>
      <c r="C352" s="14"/>
      <c r="D352" s="193" t="s">
        <v>170</v>
      </c>
      <c r="E352" s="207" t="s">
        <v>1</v>
      </c>
      <c r="F352" s="208" t="s">
        <v>81</v>
      </c>
      <c r="G352" s="14"/>
      <c r="H352" s="209">
        <v>1</v>
      </c>
      <c r="I352" s="210"/>
      <c r="J352" s="14"/>
      <c r="K352" s="14"/>
      <c r="L352" s="206"/>
      <c r="M352" s="211"/>
      <c r="N352" s="212"/>
      <c r="O352" s="212"/>
      <c r="P352" s="212"/>
      <c r="Q352" s="212"/>
      <c r="R352" s="212"/>
      <c r="S352" s="212"/>
      <c r="T352" s="213"/>
      <c r="U352" s="14"/>
      <c r="V352" s="14"/>
      <c r="W352" s="14"/>
      <c r="X352" s="14"/>
      <c r="Y352" s="14"/>
      <c r="Z352" s="14"/>
      <c r="AA352" s="14"/>
      <c r="AB352" s="14"/>
      <c r="AC352" s="14"/>
      <c r="AD352" s="14"/>
      <c r="AE352" s="14"/>
      <c r="AT352" s="207" t="s">
        <v>170</v>
      </c>
      <c r="AU352" s="207" t="s">
        <v>83</v>
      </c>
      <c r="AV352" s="14" t="s">
        <v>83</v>
      </c>
      <c r="AW352" s="14" t="s">
        <v>32</v>
      </c>
      <c r="AX352" s="14" t="s">
        <v>75</v>
      </c>
      <c r="AY352" s="207" t="s">
        <v>157</v>
      </c>
    </row>
    <row r="353" s="15" customFormat="1">
      <c r="A353" s="15"/>
      <c r="B353" s="224"/>
      <c r="C353" s="15"/>
      <c r="D353" s="193" t="s">
        <v>170</v>
      </c>
      <c r="E353" s="225" t="s">
        <v>1</v>
      </c>
      <c r="F353" s="226" t="s">
        <v>227</v>
      </c>
      <c r="G353" s="15"/>
      <c r="H353" s="227">
        <v>3</v>
      </c>
      <c r="I353" s="228"/>
      <c r="J353" s="15"/>
      <c r="K353" s="15"/>
      <c r="L353" s="224"/>
      <c r="M353" s="229"/>
      <c r="N353" s="230"/>
      <c r="O353" s="230"/>
      <c r="P353" s="230"/>
      <c r="Q353" s="230"/>
      <c r="R353" s="230"/>
      <c r="S353" s="230"/>
      <c r="T353" s="231"/>
      <c r="U353" s="15"/>
      <c r="V353" s="15"/>
      <c r="W353" s="15"/>
      <c r="X353" s="15"/>
      <c r="Y353" s="15"/>
      <c r="Z353" s="15"/>
      <c r="AA353" s="15"/>
      <c r="AB353" s="15"/>
      <c r="AC353" s="15"/>
      <c r="AD353" s="15"/>
      <c r="AE353" s="15"/>
      <c r="AT353" s="225" t="s">
        <v>170</v>
      </c>
      <c r="AU353" s="225" t="s">
        <v>83</v>
      </c>
      <c r="AV353" s="15" t="s">
        <v>164</v>
      </c>
      <c r="AW353" s="15" t="s">
        <v>32</v>
      </c>
      <c r="AX353" s="15" t="s">
        <v>81</v>
      </c>
      <c r="AY353" s="225" t="s">
        <v>157</v>
      </c>
    </row>
    <row r="354" s="2" customFormat="1" ht="24.15" customHeight="1">
      <c r="A354" s="38"/>
      <c r="B354" s="179"/>
      <c r="C354" s="180" t="s">
        <v>525</v>
      </c>
      <c r="D354" s="180" t="s">
        <v>159</v>
      </c>
      <c r="E354" s="181" t="s">
        <v>1593</v>
      </c>
      <c r="F354" s="182" t="s">
        <v>1594</v>
      </c>
      <c r="G354" s="183" t="s">
        <v>261</v>
      </c>
      <c r="H354" s="184">
        <v>100</v>
      </c>
      <c r="I354" s="185"/>
      <c r="J354" s="186">
        <f>ROUND(I354*H354,2)</f>
        <v>0</v>
      </c>
      <c r="K354" s="182" t="s">
        <v>163</v>
      </c>
      <c r="L354" s="39"/>
      <c r="M354" s="187" t="s">
        <v>1</v>
      </c>
      <c r="N354" s="188" t="s">
        <v>40</v>
      </c>
      <c r="O354" s="77"/>
      <c r="P354" s="189">
        <f>O354*H354</f>
        <v>0</v>
      </c>
      <c r="Q354" s="189">
        <v>0.00019000000000000001</v>
      </c>
      <c r="R354" s="189">
        <f>Q354*H354</f>
        <v>0.019</v>
      </c>
      <c r="S354" s="189">
        <v>0</v>
      </c>
      <c r="T354" s="190">
        <f>S354*H354</f>
        <v>0</v>
      </c>
      <c r="U354" s="38"/>
      <c r="V354" s="38"/>
      <c r="W354" s="38"/>
      <c r="X354" s="38"/>
      <c r="Y354" s="38"/>
      <c r="Z354" s="38"/>
      <c r="AA354" s="38"/>
      <c r="AB354" s="38"/>
      <c r="AC354" s="38"/>
      <c r="AD354" s="38"/>
      <c r="AE354" s="38"/>
      <c r="AR354" s="191" t="s">
        <v>275</v>
      </c>
      <c r="AT354" s="191" t="s">
        <v>159</v>
      </c>
      <c r="AU354" s="191" t="s">
        <v>83</v>
      </c>
      <c r="AY354" s="19" t="s">
        <v>157</v>
      </c>
      <c r="BE354" s="192">
        <f>IF(N354="základní",J354,0)</f>
        <v>0</v>
      </c>
      <c r="BF354" s="192">
        <f>IF(N354="snížená",J354,0)</f>
        <v>0</v>
      </c>
      <c r="BG354" s="192">
        <f>IF(N354="zákl. přenesená",J354,0)</f>
        <v>0</v>
      </c>
      <c r="BH354" s="192">
        <f>IF(N354="sníž. přenesená",J354,0)</f>
        <v>0</v>
      </c>
      <c r="BI354" s="192">
        <f>IF(N354="nulová",J354,0)</f>
        <v>0</v>
      </c>
      <c r="BJ354" s="19" t="s">
        <v>81</v>
      </c>
      <c r="BK354" s="192">
        <f>ROUND(I354*H354,2)</f>
        <v>0</v>
      </c>
      <c r="BL354" s="19" t="s">
        <v>275</v>
      </c>
      <c r="BM354" s="191" t="s">
        <v>1595</v>
      </c>
    </row>
    <row r="355" s="2" customFormat="1">
      <c r="A355" s="38"/>
      <c r="B355" s="39"/>
      <c r="C355" s="38"/>
      <c r="D355" s="193" t="s">
        <v>166</v>
      </c>
      <c r="E355" s="38"/>
      <c r="F355" s="194" t="s">
        <v>1596</v>
      </c>
      <c r="G355" s="38"/>
      <c r="H355" s="38"/>
      <c r="I355" s="195"/>
      <c r="J355" s="38"/>
      <c r="K355" s="38"/>
      <c r="L355" s="39"/>
      <c r="M355" s="196"/>
      <c r="N355" s="197"/>
      <c r="O355" s="77"/>
      <c r="P355" s="77"/>
      <c r="Q355" s="77"/>
      <c r="R355" s="77"/>
      <c r="S355" s="77"/>
      <c r="T355" s="78"/>
      <c r="U355" s="38"/>
      <c r="V355" s="38"/>
      <c r="W355" s="38"/>
      <c r="X355" s="38"/>
      <c r="Y355" s="38"/>
      <c r="Z355" s="38"/>
      <c r="AA355" s="38"/>
      <c r="AB355" s="38"/>
      <c r="AC355" s="38"/>
      <c r="AD355" s="38"/>
      <c r="AE355" s="38"/>
      <c r="AT355" s="19" t="s">
        <v>166</v>
      </c>
      <c r="AU355" s="19" t="s">
        <v>83</v>
      </c>
    </row>
    <row r="356" s="14" customFormat="1">
      <c r="A356" s="14"/>
      <c r="B356" s="206"/>
      <c r="C356" s="14"/>
      <c r="D356" s="193" t="s">
        <v>170</v>
      </c>
      <c r="E356" s="207" t="s">
        <v>1</v>
      </c>
      <c r="F356" s="208" t="s">
        <v>1597</v>
      </c>
      <c r="G356" s="14"/>
      <c r="H356" s="209">
        <v>100</v>
      </c>
      <c r="I356" s="210"/>
      <c r="J356" s="14"/>
      <c r="K356" s="14"/>
      <c r="L356" s="206"/>
      <c r="M356" s="211"/>
      <c r="N356" s="212"/>
      <c r="O356" s="212"/>
      <c r="P356" s="212"/>
      <c r="Q356" s="212"/>
      <c r="R356" s="212"/>
      <c r="S356" s="212"/>
      <c r="T356" s="213"/>
      <c r="U356" s="14"/>
      <c r="V356" s="14"/>
      <c r="W356" s="14"/>
      <c r="X356" s="14"/>
      <c r="Y356" s="14"/>
      <c r="Z356" s="14"/>
      <c r="AA356" s="14"/>
      <c r="AB356" s="14"/>
      <c r="AC356" s="14"/>
      <c r="AD356" s="14"/>
      <c r="AE356" s="14"/>
      <c r="AT356" s="207" t="s">
        <v>170</v>
      </c>
      <c r="AU356" s="207" t="s">
        <v>83</v>
      </c>
      <c r="AV356" s="14" t="s">
        <v>83</v>
      </c>
      <c r="AW356" s="14" t="s">
        <v>32</v>
      </c>
      <c r="AX356" s="14" t="s">
        <v>81</v>
      </c>
      <c r="AY356" s="207" t="s">
        <v>157</v>
      </c>
    </row>
    <row r="357" s="2" customFormat="1" ht="14.4" customHeight="1">
      <c r="A357" s="38"/>
      <c r="B357" s="179"/>
      <c r="C357" s="180" t="s">
        <v>531</v>
      </c>
      <c r="D357" s="180" t="s">
        <v>159</v>
      </c>
      <c r="E357" s="181" t="s">
        <v>1598</v>
      </c>
      <c r="F357" s="182" t="s">
        <v>1599</v>
      </c>
      <c r="G357" s="183" t="s">
        <v>261</v>
      </c>
      <c r="H357" s="184">
        <v>100</v>
      </c>
      <c r="I357" s="185"/>
      <c r="J357" s="186">
        <f>ROUND(I357*H357,2)</f>
        <v>0</v>
      </c>
      <c r="K357" s="182" t="s">
        <v>163</v>
      </c>
      <c r="L357" s="39"/>
      <c r="M357" s="187" t="s">
        <v>1</v>
      </c>
      <c r="N357" s="188" t="s">
        <v>40</v>
      </c>
      <c r="O357" s="77"/>
      <c r="P357" s="189">
        <f>O357*H357</f>
        <v>0</v>
      </c>
      <c r="Q357" s="189">
        <v>1.0000000000000001E-05</v>
      </c>
      <c r="R357" s="189">
        <f>Q357*H357</f>
        <v>0.001</v>
      </c>
      <c r="S357" s="189">
        <v>0</v>
      </c>
      <c r="T357" s="190">
        <f>S357*H357</f>
        <v>0</v>
      </c>
      <c r="U357" s="38"/>
      <c r="V357" s="38"/>
      <c r="W357" s="38"/>
      <c r="X357" s="38"/>
      <c r="Y357" s="38"/>
      <c r="Z357" s="38"/>
      <c r="AA357" s="38"/>
      <c r="AB357" s="38"/>
      <c r="AC357" s="38"/>
      <c r="AD357" s="38"/>
      <c r="AE357" s="38"/>
      <c r="AR357" s="191" t="s">
        <v>275</v>
      </c>
      <c r="AT357" s="191" t="s">
        <v>159</v>
      </c>
      <c r="AU357" s="191" t="s">
        <v>83</v>
      </c>
      <c r="AY357" s="19" t="s">
        <v>157</v>
      </c>
      <c r="BE357" s="192">
        <f>IF(N357="základní",J357,0)</f>
        <v>0</v>
      </c>
      <c r="BF357" s="192">
        <f>IF(N357="snížená",J357,0)</f>
        <v>0</v>
      </c>
      <c r="BG357" s="192">
        <f>IF(N357="zákl. přenesená",J357,0)</f>
        <v>0</v>
      </c>
      <c r="BH357" s="192">
        <f>IF(N357="sníž. přenesená",J357,0)</f>
        <v>0</v>
      </c>
      <c r="BI357" s="192">
        <f>IF(N357="nulová",J357,0)</f>
        <v>0</v>
      </c>
      <c r="BJ357" s="19" t="s">
        <v>81</v>
      </c>
      <c r="BK357" s="192">
        <f>ROUND(I357*H357,2)</f>
        <v>0</v>
      </c>
      <c r="BL357" s="19" t="s">
        <v>275</v>
      </c>
      <c r="BM357" s="191" t="s">
        <v>1600</v>
      </c>
    </row>
    <row r="358" s="2" customFormat="1">
      <c r="A358" s="38"/>
      <c r="B358" s="39"/>
      <c r="C358" s="38"/>
      <c r="D358" s="193" t="s">
        <v>166</v>
      </c>
      <c r="E358" s="38"/>
      <c r="F358" s="194" t="s">
        <v>1601</v>
      </c>
      <c r="G358" s="38"/>
      <c r="H358" s="38"/>
      <c r="I358" s="195"/>
      <c r="J358" s="38"/>
      <c r="K358" s="38"/>
      <c r="L358" s="39"/>
      <c r="M358" s="196"/>
      <c r="N358" s="197"/>
      <c r="O358" s="77"/>
      <c r="P358" s="77"/>
      <c r="Q358" s="77"/>
      <c r="R358" s="77"/>
      <c r="S358" s="77"/>
      <c r="T358" s="78"/>
      <c r="U358" s="38"/>
      <c r="V358" s="38"/>
      <c r="W358" s="38"/>
      <c r="X358" s="38"/>
      <c r="Y358" s="38"/>
      <c r="Z358" s="38"/>
      <c r="AA358" s="38"/>
      <c r="AB358" s="38"/>
      <c r="AC358" s="38"/>
      <c r="AD358" s="38"/>
      <c r="AE358" s="38"/>
      <c r="AT358" s="19" t="s">
        <v>166</v>
      </c>
      <c r="AU358" s="19" t="s">
        <v>83</v>
      </c>
    </row>
    <row r="359" s="2" customFormat="1" ht="24.15" customHeight="1">
      <c r="A359" s="38"/>
      <c r="B359" s="179"/>
      <c r="C359" s="180" t="s">
        <v>538</v>
      </c>
      <c r="D359" s="180" t="s">
        <v>159</v>
      </c>
      <c r="E359" s="181" t="s">
        <v>1602</v>
      </c>
      <c r="F359" s="182" t="s">
        <v>1603</v>
      </c>
      <c r="G359" s="183" t="s">
        <v>197</v>
      </c>
      <c r="H359" s="184">
        <v>0.092999999999999999</v>
      </c>
      <c r="I359" s="185"/>
      <c r="J359" s="186">
        <f>ROUND(I359*H359,2)</f>
        <v>0</v>
      </c>
      <c r="K359" s="182" t="s">
        <v>163</v>
      </c>
      <c r="L359" s="39"/>
      <c r="M359" s="187" t="s">
        <v>1</v>
      </c>
      <c r="N359" s="188" t="s">
        <v>40</v>
      </c>
      <c r="O359" s="77"/>
      <c r="P359" s="189">
        <f>O359*H359</f>
        <v>0</v>
      </c>
      <c r="Q359" s="189">
        <v>0</v>
      </c>
      <c r="R359" s="189">
        <f>Q359*H359</f>
        <v>0</v>
      </c>
      <c r="S359" s="189">
        <v>0</v>
      </c>
      <c r="T359" s="190">
        <f>S359*H359</f>
        <v>0</v>
      </c>
      <c r="U359" s="38"/>
      <c r="V359" s="38"/>
      <c r="W359" s="38"/>
      <c r="X359" s="38"/>
      <c r="Y359" s="38"/>
      <c r="Z359" s="38"/>
      <c r="AA359" s="38"/>
      <c r="AB359" s="38"/>
      <c r="AC359" s="38"/>
      <c r="AD359" s="38"/>
      <c r="AE359" s="38"/>
      <c r="AR359" s="191" t="s">
        <v>275</v>
      </c>
      <c r="AT359" s="191" t="s">
        <v>159</v>
      </c>
      <c r="AU359" s="191" t="s">
        <v>83</v>
      </c>
      <c r="AY359" s="19" t="s">
        <v>157</v>
      </c>
      <c r="BE359" s="192">
        <f>IF(N359="základní",J359,0)</f>
        <v>0</v>
      </c>
      <c r="BF359" s="192">
        <f>IF(N359="snížená",J359,0)</f>
        <v>0</v>
      </c>
      <c r="BG359" s="192">
        <f>IF(N359="zákl. přenesená",J359,0)</f>
        <v>0</v>
      </c>
      <c r="BH359" s="192">
        <f>IF(N359="sníž. přenesená",J359,0)</f>
        <v>0</v>
      </c>
      <c r="BI359" s="192">
        <f>IF(N359="nulová",J359,0)</f>
        <v>0</v>
      </c>
      <c r="BJ359" s="19" t="s">
        <v>81</v>
      </c>
      <c r="BK359" s="192">
        <f>ROUND(I359*H359,2)</f>
        <v>0</v>
      </c>
      <c r="BL359" s="19" t="s">
        <v>275</v>
      </c>
      <c r="BM359" s="191" t="s">
        <v>1604</v>
      </c>
    </row>
    <row r="360" s="2" customFormat="1">
      <c r="A360" s="38"/>
      <c r="B360" s="39"/>
      <c r="C360" s="38"/>
      <c r="D360" s="193" t="s">
        <v>166</v>
      </c>
      <c r="E360" s="38"/>
      <c r="F360" s="194" t="s">
        <v>1605</v>
      </c>
      <c r="G360" s="38"/>
      <c r="H360" s="38"/>
      <c r="I360" s="195"/>
      <c r="J360" s="38"/>
      <c r="K360" s="38"/>
      <c r="L360" s="39"/>
      <c r="M360" s="196"/>
      <c r="N360" s="197"/>
      <c r="O360" s="77"/>
      <c r="P360" s="77"/>
      <c r="Q360" s="77"/>
      <c r="R360" s="77"/>
      <c r="S360" s="77"/>
      <c r="T360" s="78"/>
      <c r="U360" s="38"/>
      <c r="V360" s="38"/>
      <c r="W360" s="38"/>
      <c r="X360" s="38"/>
      <c r="Y360" s="38"/>
      <c r="Z360" s="38"/>
      <c r="AA360" s="38"/>
      <c r="AB360" s="38"/>
      <c r="AC360" s="38"/>
      <c r="AD360" s="38"/>
      <c r="AE360" s="38"/>
      <c r="AT360" s="19" t="s">
        <v>166</v>
      </c>
      <c r="AU360" s="19" t="s">
        <v>83</v>
      </c>
    </row>
    <row r="361" s="12" customFormat="1" ht="22.8" customHeight="1">
      <c r="A361" s="12"/>
      <c r="B361" s="166"/>
      <c r="C361" s="12"/>
      <c r="D361" s="167" t="s">
        <v>74</v>
      </c>
      <c r="E361" s="177" t="s">
        <v>1606</v>
      </c>
      <c r="F361" s="177" t="s">
        <v>1607</v>
      </c>
      <c r="G361" s="12"/>
      <c r="H361" s="12"/>
      <c r="I361" s="169"/>
      <c r="J361" s="178">
        <f>BK361</f>
        <v>0</v>
      </c>
      <c r="K361" s="12"/>
      <c r="L361" s="166"/>
      <c r="M361" s="171"/>
      <c r="N361" s="172"/>
      <c r="O361" s="172"/>
      <c r="P361" s="173">
        <f>SUM(P362:P367)</f>
        <v>0</v>
      </c>
      <c r="Q361" s="172"/>
      <c r="R361" s="173">
        <f>SUM(R362:R367)</f>
        <v>0.0035999999999999999</v>
      </c>
      <c r="S361" s="172"/>
      <c r="T361" s="174">
        <f>SUM(T362:T367)</f>
        <v>0</v>
      </c>
      <c r="U361" s="12"/>
      <c r="V361" s="12"/>
      <c r="W361" s="12"/>
      <c r="X361" s="12"/>
      <c r="Y361" s="12"/>
      <c r="Z361" s="12"/>
      <c r="AA361" s="12"/>
      <c r="AB361" s="12"/>
      <c r="AC361" s="12"/>
      <c r="AD361" s="12"/>
      <c r="AE361" s="12"/>
      <c r="AR361" s="167" t="s">
        <v>83</v>
      </c>
      <c r="AT361" s="175" t="s">
        <v>74</v>
      </c>
      <c r="AU361" s="175" t="s">
        <v>81</v>
      </c>
      <c r="AY361" s="167" t="s">
        <v>157</v>
      </c>
      <c r="BK361" s="176">
        <f>SUM(BK362:BK367)</f>
        <v>0</v>
      </c>
    </row>
    <row r="362" s="2" customFormat="1" ht="14.4" customHeight="1">
      <c r="A362" s="38"/>
      <c r="B362" s="179"/>
      <c r="C362" s="180" t="s">
        <v>544</v>
      </c>
      <c r="D362" s="180" t="s">
        <v>159</v>
      </c>
      <c r="E362" s="181" t="s">
        <v>1608</v>
      </c>
      <c r="F362" s="182" t="s">
        <v>1609</v>
      </c>
      <c r="G362" s="183" t="s">
        <v>604</v>
      </c>
      <c r="H362" s="184">
        <v>1</v>
      </c>
      <c r="I362" s="185"/>
      <c r="J362" s="186">
        <f>ROUND(I362*H362,2)</f>
        <v>0</v>
      </c>
      <c r="K362" s="182" t="s">
        <v>1</v>
      </c>
      <c r="L362" s="39"/>
      <c r="M362" s="187" t="s">
        <v>1</v>
      </c>
      <c r="N362" s="188" t="s">
        <v>40</v>
      </c>
      <c r="O362" s="77"/>
      <c r="P362" s="189">
        <f>O362*H362</f>
        <v>0</v>
      </c>
      <c r="Q362" s="189">
        <v>0.0035999999999999999</v>
      </c>
      <c r="R362" s="189">
        <f>Q362*H362</f>
        <v>0.0035999999999999999</v>
      </c>
      <c r="S362" s="189">
        <v>0</v>
      </c>
      <c r="T362" s="190">
        <f>S362*H362</f>
        <v>0</v>
      </c>
      <c r="U362" s="38"/>
      <c r="V362" s="38"/>
      <c r="W362" s="38"/>
      <c r="X362" s="38"/>
      <c r="Y362" s="38"/>
      <c r="Z362" s="38"/>
      <c r="AA362" s="38"/>
      <c r="AB362" s="38"/>
      <c r="AC362" s="38"/>
      <c r="AD362" s="38"/>
      <c r="AE362" s="38"/>
      <c r="AR362" s="191" t="s">
        <v>275</v>
      </c>
      <c r="AT362" s="191" t="s">
        <v>159</v>
      </c>
      <c r="AU362" s="191" t="s">
        <v>83</v>
      </c>
      <c r="AY362" s="19" t="s">
        <v>157</v>
      </c>
      <c r="BE362" s="192">
        <f>IF(N362="základní",J362,0)</f>
        <v>0</v>
      </c>
      <c r="BF362" s="192">
        <f>IF(N362="snížená",J362,0)</f>
        <v>0</v>
      </c>
      <c r="BG362" s="192">
        <f>IF(N362="zákl. přenesená",J362,0)</f>
        <v>0</v>
      </c>
      <c r="BH362" s="192">
        <f>IF(N362="sníž. přenesená",J362,0)</f>
        <v>0</v>
      </c>
      <c r="BI362" s="192">
        <f>IF(N362="nulová",J362,0)</f>
        <v>0</v>
      </c>
      <c r="BJ362" s="19" t="s">
        <v>81</v>
      </c>
      <c r="BK362" s="192">
        <f>ROUND(I362*H362,2)</f>
        <v>0</v>
      </c>
      <c r="BL362" s="19" t="s">
        <v>275</v>
      </c>
      <c r="BM362" s="191" t="s">
        <v>1610</v>
      </c>
    </row>
    <row r="363" s="2" customFormat="1">
      <c r="A363" s="38"/>
      <c r="B363" s="39"/>
      <c r="C363" s="38"/>
      <c r="D363" s="193" t="s">
        <v>166</v>
      </c>
      <c r="E363" s="38"/>
      <c r="F363" s="194" t="s">
        <v>1609</v>
      </c>
      <c r="G363" s="38"/>
      <c r="H363" s="38"/>
      <c r="I363" s="195"/>
      <c r="J363" s="38"/>
      <c r="K363" s="38"/>
      <c r="L363" s="39"/>
      <c r="M363" s="196"/>
      <c r="N363" s="197"/>
      <c r="O363" s="77"/>
      <c r="P363" s="77"/>
      <c r="Q363" s="77"/>
      <c r="R363" s="77"/>
      <c r="S363" s="77"/>
      <c r="T363" s="78"/>
      <c r="U363" s="38"/>
      <c r="V363" s="38"/>
      <c r="W363" s="38"/>
      <c r="X363" s="38"/>
      <c r="Y363" s="38"/>
      <c r="Z363" s="38"/>
      <c r="AA363" s="38"/>
      <c r="AB363" s="38"/>
      <c r="AC363" s="38"/>
      <c r="AD363" s="38"/>
      <c r="AE363" s="38"/>
      <c r="AT363" s="19" t="s">
        <v>166</v>
      </c>
      <c r="AU363" s="19" t="s">
        <v>83</v>
      </c>
    </row>
    <row r="364" s="2" customFormat="1">
      <c r="A364" s="38"/>
      <c r="B364" s="39"/>
      <c r="C364" s="38"/>
      <c r="D364" s="193" t="s">
        <v>168</v>
      </c>
      <c r="E364" s="38"/>
      <c r="F364" s="198" t="s">
        <v>1399</v>
      </c>
      <c r="G364" s="38"/>
      <c r="H364" s="38"/>
      <c r="I364" s="195"/>
      <c r="J364" s="38"/>
      <c r="K364" s="38"/>
      <c r="L364" s="39"/>
      <c r="M364" s="196"/>
      <c r="N364" s="197"/>
      <c r="O364" s="77"/>
      <c r="P364" s="77"/>
      <c r="Q364" s="77"/>
      <c r="R364" s="77"/>
      <c r="S364" s="77"/>
      <c r="T364" s="78"/>
      <c r="U364" s="38"/>
      <c r="V364" s="38"/>
      <c r="W364" s="38"/>
      <c r="X364" s="38"/>
      <c r="Y364" s="38"/>
      <c r="Z364" s="38"/>
      <c r="AA364" s="38"/>
      <c r="AB364" s="38"/>
      <c r="AC364" s="38"/>
      <c r="AD364" s="38"/>
      <c r="AE364" s="38"/>
      <c r="AT364" s="19" t="s">
        <v>168</v>
      </c>
      <c r="AU364" s="19" t="s">
        <v>83</v>
      </c>
    </row>
    <row r="365" s="14" customFormat="1">
      <c r="A365" s="14"/>
      <c r="B365" s="206"/>
      <c r="C365" s="14"/>
      <c r="D365" s="193" t="s">
        <v>170</v>
      </c>
      <c r="E365" s="207" t="s">
        <v>1</v>
      </c>
      <c r="F365" s="208" t="s">
        <v>81</v>
      </c>
      <c r="G365" s="14"/>
      <c r="H365" s="209">
        <v>1</v>
      </c>
      <c r="I365" s="210"/>
      <c r="J365" s="14"/>
      <c r="K365" s="14"/>
      <c r="L365" s="206"/>
      <c r="M365" s="211"/>
      <c r="N365" s="212"/>
      <c r="O365" s="212"/>
      <c r="P365" s="212"/>
      <c r="Q365" s="212"/>
      <c r="R365" s="212"/>
      <c r="S365" s="212"/>
      <c r="T365" s="213"/>
      <c r="U365" s="14"/>
      <c r="V365" s="14"/>
      <c r="W365" s="14"/>
      <c r="X365" s="14"/>
      <c r="Y365" s="14"/>
      <c r="Z365" s="14"/>
      <c r="AA365" s="14"/>
      <c r="AB365" s="14"/>
      <c r="AC365" s="14"/>
      <c r="AD365" s="14"/>
      <c r="AE365" s="14"/>
      <c r="AT365" s="207" t="s">
        <v>170</v>
      </c>
      <c r="AU365" s="207" t="s">
        <v>83</v>
      </c>
      <c r="AV365" s="14" t="s">
        <v>83</v>
      </c>
      <c r="AW365" s="14" t="s">
        <v>32</v>
      </c>
      <c r="AX365" s="14" t="s">
        <v>81</v>
      </c>
      <c r="AY365" s="207" t="s">
        <v>157</v>
      </c>
    </row>
    <row r="366" s="2" customFormat="1" ht="24.15" customHeight="1">
      <c r="A366" s="38"/>
      <c r="B366" s="179"/>
      <c r="C366" s="180" t="s">
        <v>549</v>
      </c>
      <c r="D366" s="180" t="s">
        <v>159</v>
      </c>
      <c r="E366" s="181" t="s">
        <v>1611</v>
      </c>
      <c r="F366" s="182" t="s">
        <v>1612</v>
      </c>
      <c r="G366" s="183" t="s">
        <v>197</v>
      </c>
      <c r="H366" s="184">
        <v>0.0040000000000000001</v>
      </c>
      <c r="I366" s="185"/>
      <c r="J366" s="186">
        <f>ROUND(I366*H366,2)</f>
        <v>0</v>
      </c>
      <c r="K366" s="182" t="s">
        <v>163</v>
      </c>
      <c r="L366" s="39"/>
      <c r="M366" s="187" t="s">
        <v>1</v>
      </c>
      <c r="N366" s="188" t="s">
        <v>40</v>
      </c>
      <c r="O366" s="77"/>
      <c r="P366" s="189">
        <f>O366*H366</f>
        <v>0</v>
      </c>
      <c r="Q366" s="189">
        <v>0</v>
      </c>
      <c r="R366" s="189">
        <f>Q366*H366</f>
        <v>0</v>
      </c>
      <c r="S366" s="189">
        <v>0</v>
      </c>
      <c r="T366" s="190">
        <f>S366*H366</f>
        <v>0</v>
      </c>
      <c r="U366" s="38"/>
      <c r="V366" s="38"/>
      <c r="W366" s="38"/>
      <c r="X366" s="38"/>
      <c r="Y366" s="38"/>
      <c r="Z366" s="38"/>
      <c r="AA366" s="38"/>
      <c r="AB366" s="38"/>
      <c r="AC366" s="38"/>
      <c r="AD366" s="38"/>
      <c r="AE366" s="38"/>
      <c r="AR366" s="191" t="s">
        <v>275</v>
      </c>
      <c r="AT366" s="191" t="s">
        <v>159</v>
      </c>
      <c r="AU366" s="191" t="s">
        <v>83</v>
      </c>
      <c r="AY366" s="19" t="s">
        <v>157</v>
      </c>
      <c r="BE366" s="192">
        <f>IF(N366="základní",J366,0)</f>
        <v>0</v>
      </c>
      <c r="BF366" s="192">
        <f>IF(N366="snížená",J366,0)</f>
        <v>0</v>
      </c>
      <c r="BG366" s="192">
        <f>IF(N366="zákl. přenesená",J366,0)</f>
        <v>0</v>
      </c>
      <c r="BH366" s="192">
        <f>IF(N366="sníž. přenesená",J366,0)</f>
        <v>0</v>
      </c>
      <c r="BI366" s="192">
        <f>IF(N366="nulová",J366,0)</f>
        <v>0</v>
      </c>
      <c r="BJ366" s="19" t="s">
        <v>81</v>
      </c>
      <c r="BK366" s="192">
        <f>ROUND(I366*H366,2)</f>
        <v>0</v>
      </c>
      <c r="BL366" s="19" t="s">
        <v>275</v>
      </c>
      <c r="BM366" s="191" t="s">
        <v>1613</v>
      </c>
    </row>
    <row r="367" s="2" customFormat="1">
      <c r="A367" s="38"/>
      <c r="B367" s="39"/>
      <c r="C367" s="38"/>
      <c r="D367" s="193" t="s">
        <v>166</v>
      </c>
      <c r="E367" s="38"/>
      <c r="F367" s="194" t="s">
        <v>1614</v>
      </c>
      <c r="G367" s="38"/>
      <c r="H367" s="38"/>
      <c r="I367" s="195"/>
      <c r="J367" s="38"/>
      <c r="K367" s="38"/>
      <c r="L367" s="39"/>
      <c r="M367" s="196"/>
      <c r="N367" s="197"/>
      <c r="O367" s="77"/>
      <c r="P367" s="77"/>
      <c r="Q367" s="77"/>
      <c r="R367" s="77"/>
      <c r="S367" s="77"/>
      <c r="T367" s="78"/>
      <c r="U367" s="38"/>
      <c r="V367" s="38"/>
      <c r="W367" s="38"/>
      <c r="X367" s="38"/>
      <c r="Y367" s="38"/>
      <c r="Z367" s="38"/>
      <c r="AA367" s="38"/>
      <c r="AB367" s="38"/>
      <c r="AC367" s="38"/>
      <c r="AD367" s="38"/>
      <c r="AE367" s="38"/>
      <c r="AT367" s="19" t="s">
        <v>166</v>
      </c>
      <c r="AU367" s="19" t="s">
        <v>83</v>
      </c>
    </row>
    <row r="368" s="12" customFormat="1" ht="22.8" customHeight="1">
      <c r="A368" s="12"/>
      <c r="B368" s="166"/>
      <c r="C368" s="12"/>
      <c r="D368" s="167" t="s">
        <v>74</v>
      </c>
      <c r="E368" s="177" t="s">
        <v>981</v>
      </c>
      <c r="F368" s="177" t="s">
        <v>982</v>
      </c>
      <c r="G368" s="12"/>
      <c r="H368" s="12"/>
      <c r="I368" s="169"/>
      <c r="J368" s="178">
        <f>BK368</f>
        <v>0</v>
      </c>
      <c r="K368" s="12"/>
      <c r="L368" s="166"/>
      <c r="M368" s="171"/>
      <c r="N368" s="172"/>
      <c r="O368" s="172"/>
      <c r="P368" s="173">
        <f>SUM(P369:P399)</f>
        <v>0</v>
      </c>
      <c r="Q368" s="172"/>
      <c r="R368" s="173">
        <f>SUM(R369:R399)</f>
        <v>0.15109</v>
      </c>
      <c r="S368" s="172"/>
      <c r="T368" s="174">
        <f>SUM(T369:T399)</f>
        <v>0</v>
      </c>
      <c r="U368" s="12"/>
      <c r="V368" s="12"/>
      <c r="W368" s="12"/>
      <c r="X368" s="12"/>
      <c r="Y368" s="12"/>
      <c r="Z368" s="12"/>
      <c r="AA368" s="12"/>
      <c r="AB368" s="12"/>
      <c r="AC368" s="12"/>
      <c r="AD368" s="12"/>
      <c r="AE368" s="12"/>
      <c r="AR368" s="167" t="s">
        <v>83</v>
      </c>
      <c r="AT368" s="175" t="s">
        <v>74</v>
      </c>
      <c r="AU368" s="175" t="s">
        <v>81</v>
      </c>
      <c r="AY368" s="167" t="s">
        <v>157</v>
      </c>
      <c r="BK368" s="176">
        <f>SUM(BK369:BK399)</f>
        <v>0</v>
      </c>
    </row>
    <row r="369" s="2" customFormat="1" ht="24.15" customHeight="1">
      <c r="A369" s="38"/>
      <c r="B369" s="179"/>
      <c r="C369" s="180" t="s">
        <v>562</v>
      </c>
      <c r="D369" s="180" t="s">
        <v>159</v>
      </c>
      <c r="E369" s="181" t="s">
        <v>1615</v>
      </c>
      <c r="F369" s="182" t="s">
        <v>1616</v>
      </c>
      <c r="G369" s="183" t="s">
        <v>604</v>
      </c>
      <c r="H369" s="184">
        <v>4</v>
      </c>
      <c r="I369" s="185"/>
      <c r="J369" s="186">
        <f>ROUND(I369*H369,2)</f>
        <v>0</v>
      </c>
      <c r="K369" s="182" t="s">
        <v>163</v>
      </c>
      <c r="L369" s="39"/>
      <c r="M369" s="187" t="s">
        <v>1</v>
      </c>
      <c r="N369" s="188" t="s">
        <v>40</v>
      </c>
      <c r="O369" s="77"/>
      <c r="P369" s="189">
        <f>O369*H369</f>
        <v>0</v>
      </c>
      <c r="Q369" s="189">
        <v>0.016920000000000001</v>
      </c>
      <c r="R369" s="189">
        <f>Q369*H369</f>
        <v>0.067680000000000004</v>
      </c>
      <c r="S369" s="189">
        <v>0</v>
      </c>
      <c r="T369" s="190">
        <f>S369*H369</f>
        <v>0</v>
      </c>
      <c r="U369" s="38"/>
      <c r="V369" s="38"/>
      <c r="W369" s="38"/>
      <c r="X369" s="38"/>
      <c r="Y369" s="38"/>
      <c r="Z369" s="38"/>
      <c r="AA369" s="38"/>
      <c r="AB369" s="38"/>
      <c r="AC369" s="38"/>
      <c r="AD369" s="38"/>
      <c r="AE369" s="38"/>
      <c r="AR369" s="191" t="s">
        <v>275</v>
      </c>
      <c r="AT369" s="191" t="s">
        <v>159</v>
      </c>
      <c r="AU369" s="191" t="s">
        <v>83</v>
      </c>
      <c r="AY369" s="19" t="s">
        <v>157</v>
      </c>
      <c r="BE369" s="192">
        <f>IF(N369="základní",J369,0)</f>
        <v>0</v>
      </c>
      <c r="BF369" s="192">
        <f>IF(N369="snížená",J369,0)</f>
        <v>0</v>
      </c>
      <c r="BG369" s="192">
        <f>IF(N369="zákl. přenesená",J369,0)</f>
        <v>0</v>
      </c>
      <c r="BH369" s="192">
        <f>IF(N369="sníž. přenesená",J369,0)</f>
        <v>0</v>
      </c>
      <c r="BI369" s="192">
        <f>IF(N369="nulová",J369,0)</f>
        <v>0</v>
      </c>
      <c r="BJ369" s="19" t="s">
        <v>81</v>
      </c>
      <c r="BK369" s="192">
        <f>ROUND(I369*H369,2)</f>
        <v>0</v>
      </c>
      <c r="BL369" s="19" t="s">
        <v>275</v>
      </c>
      <c r="BM369" s="191" t="s">
        <v>1617</v>
      </c>
    </row>
    <row r="370" s="2" customFormat="1">
      <c r="A370" s="38"/>
      <c r="B370" s="39"/>
      <c r="C370" s="38"/>
      <c r="D370" s="193" t="s">
        <v>166</v>
      </c>
      <c r="E370" s="38"/>
      <c r="F370" s="194" t="s">
        <v>1618</v>
      </c>
      <c r="G370" s="38"/>
      <c r="H370" s="38"/>
      <c r="I370" s="195"/>
      <c r="J370" s="38"/>
      <c r="K370" s="38"/>
      <c r="L370" s="39"/>
      <c r="M370" s="196"/>
      <c r="N370" s="197"/>
      <c r="O370" s="77"/>
      <c r="P370" s="77"/>
      <c r="Q370" s="77"/>
      <c r="R370" s="77"/>
      <c r="S370" s="77"/>
      <c r="T370" s="78"/>
      <c r="U370" s="38"/>
      <c r="V370" s="38"/>
      <c r="W370" s="38"/>
      <c r="X370" s="38"/>
      <c r="Y370" s="38"/>
      <c r="Z370" s="38"/>
      <c r="AA370" s="38"/>
      <c r="AB370" s="38"/>
      <c r="AC370" s="38"/>
      <c r="AD370" s="38"/>
      <c r="AE370" s="38"/>
      <c r="AT370" s="19" t="s">
        <v>166</v>
      </c>
      <c r="AU370" s="19" t="s">
        <v>83</v>
      </c>
    </row>
    <row r="371" s="2" customFormat="1">
      <c r="A371" s="38"/>
      <c r="B371" s="39"/>
      <c r="C371" s="38"/>
      <c r="D371" s="193" t="s">
        <v>168</v>
      </c>
      <c r="E371" s="38"/>
      <c r="F371" s="198" t="s">
        <v>1399</v>
      </c>
      <c r="G371" s="38"/>
      <c r="H371" s="38"/>
      <c r="I371" s="195"/>
      <c r="J371" s="38"/>
      <c r="K371" s="38"/>
      <c r="L371" s="39"/>
      <c r="M371" s="196"/>
      <c r="N371" s="197"/>
      <c r="O371" s="77"/>
      <c r="P371" s="77"/>
      <c r="Q371" s="77"/>
      <c r="R371" s="77"/>
      <c r="S371" s="77"/>
      <c r="T371" s="78"/>
      <c r="U371" s="38"/>
      <c r="V371" s="38"/>
      <c r="W371" s="38"/>
      <c r="X371" s="38"/>
      <c r="Y371" s="38"/>
      <c r="Z371" s="38"/>
      <c r="AA371" s="38"/>
      <c r="AB371" s="38"/>
      <c r="AC371" s="38"/>
      <c r="AD371" s="38"/>
      <c r="AE371" s="38"/>
      <c r="AT371" s="19" t="s">
        <v>168</v>
      </c>
      <c r="AU371" s="19" t="s">
        <v>83</v>
      </c>
    </row>
    <row r="372" s="14" customFormat="1">
      <c r="A372" s="14"/>
      <c r="B372" s="206"/>
      <c r="C372" s="14"/>
      <c r="D372" s="193" t="s">
        <v>170</v>
      </c>
      <c r="E372" s="207" t="s">
        <v>1</v>
      </c>
      <c r="F372" s="208" t="s">
        <v>164</v>
      </c>
      <c r="G372" s="14"/>
      <c r="H372" s="209">
        <v>4</v>
      </c>
      <c r="I372" s="210"/>
      <c r="J372" s="14"/>
      <c r="K372" s="14"/>
      <c r="L372" s="206"/>
      <c r="M372" s="211"/>
      <c r="N372" s="212"/>
      <c r="O372" s="212"/>
      <c r="P372" s="212"/>
      <c r="Q372" s="212"/>
      <c r="R372" s="212"/>
      <c r="S372" s="212"/>
      <c r="T372" s="213"/>
      <c r="U372" s="14"/>
      <c r="V372" s="14"/>
      <c r="W372" s="14"/>
      <c r="X372" s="14"/>
      <c r="Y372" s="14"/>
      <c r="Z372" s="14"/>
      <c r="AA372" s="14"/>
      <c r="AB372" s="14"/>
      <c r="AC372" s="14"/>
      <c r="AD372" s="14"/>
      <c r="AE372" s="14"/>
      <c r="AT372" s="207" t="s">
        <v>170</v>
      </c>
      <c r="AU372" s="207" t="s">
        <v>83</v>
      </c>
      <c r="AV372" s="14" t="s">
        <v>83</v>
      </c>
      <c r="AW372" s="14" t="s">
        <v>32</v>
      </c>
      <c r="AX372" s="14" t="s">
        <v>81</v>
      </c>
      <c r="AY372" s="207" t="s">
        <v>157</v>
      </c>
    </row>
    <row r="373" s="2" customFormat="1" ht="24.15" customHeight="1">
      <c r="A373" s="38"/>
      <c r="B373" s="179"/>
      <c r="C373" s="180" t="s">
        <v>568</v>
      </c>
      <c r="D373" s="180" t="s">
        <v>159</v>
      </c>
      <c r="E373" s="181" t="s">
        <v>1619</v>
      </c>
      <c r="F373" s="182" t="s">
        <v>1620</v>
      </c>
      <c r="G373" s="183" t="s">
        <v>604</v>
      </c>
      <c r="H373" s="184">
        <v>1</v>
      </c>
      <c r="I373" s="185"/>
      <c r="J373" s="186">
        <f>ROUND(I373*H373,2)</f>
        <v>0</v>
      </c>
      <c r="K373" s="182" t="s">
        <v>163</v>
      </c>
      <c r="L373" s="39"/>
      <c r="M373" s="187" t="s">
        <v>1</v>
      </c>
      <c r="N373" s="188" t="s">
        <v>40</v>
      </c>
      <c r="O373" s="77"/>
      <c r="P373" s="189">
        <f>O373*H373</f>
        <v>0</v>
      </c>
      <c r="Q373" s="189">
        <v>0.0021099999999999999</v>
      </c>
      <c r="R373" s="189">
        <f>Q373*H373</f>
        <v>0.0021099999999999999</v>
      </c>
      <c r="S373" s="189">
        <v>0</v>
      </c>
      <c r="T373" s="190">
        <f>S373*H373</f>
        <v>0</v>
      </c>
      <c r="U373" s="38"/>
      <c r="V373" s="38"/>
      <c r="W373" s="38"/>
      <c r="X373" s="38"/>
      <c r="Y373" s="38"/>
      <c r="Z373" s="38"/>
      <c r="AA373" s="38"/>
      <c r="AB373" s="38"/>
      <c r="AC373" s="38"/>
      <c r="AD373" s="38"/>
      <c r="AE373" s="38"/>
      <c r="AR373" s="191" t="s">
        <v>275</v>
      </c>
      <c r="AT373" s="191" t="s">
        <v>159</v>
      </c>
      <c r="AU373" s="191" t="s">
        <v>83</v>
      </c>
      <c r="AY373" s="19" t="s">
        <v>157</v>
      </c>
      <c r="BE373" s="192">
        <f>IF(N373="základní",J373,0)</f>
        <v>0</v>
      </c>
      <c r="BF373" s="192">
        <f>IF(N373="snížená",J373,0)</f>
        <v>0</v>
      </c>
      <c r="BG373" s="192">
        <f>IF(N373="zákl. přenesená",J373,0)</f>
        <v>0</v>
      </c>
      <c r="BH373" s="192">
        <f>IF(N373="sníž. přenesená",J373,0)</f>
        <v>0</v>
      </c>
      <c r="BI373" s="192">
        <f>IF(N373="nulová",J373,0)</f>
        <v>0</v>
      </c>
      <c r="BJ373" s="19" t="s">
        <v>81</v>
      </c>
      <c r="BK373" s="192">
        <f>ROUND(I373*H373,2)</f>
        <v>0</v>
      </c>
      <c r="BL373" s="19" t="s">
        <v>275</v>
      </c>
      <c r="BM373" s="191" t="s">
        <v>1621</v>
      </c>
    </row>
    <row r="374" s="2" customFormat="1">
      <c r="A374" s="38"/>
      <c r="B374" s="39"/>
      <c r="C374" s="38"/>
      <c r="D374" s="193" t="s">
        <v>166</v>
      </c>
      <c r="E374" s="38"/>
      <c r="F374" s="194" t="s">
        <v>1620</v>
      </c>
      <c r="G374" s="38"/>
      <c r="H374" s="38"/>
      <c r="I374" s="195"/>
      <c r="J374" s="38"/>
      <c r="K374" s="38"/>
      <c r="L374" s="39"/>
      <c r="M374" s="196"/>
      <c r="N374" s="197"/>
      <c r="O374" s="77"/>
      <c r="P374" s="77"/>
      <c r="Q374" s="77"/>
      <c r="R374" s="77"/>
      <c r="S374" s="77"/>
      <c r="T374" s="78"/>
      <c r="U374" s="38"/>
      <c r="V374" s="38"/>
      <c r="W374" s="38"/>
      <c r="X374" s="38"/>
      <c r="Y374" s="38"/>
      <c r="Z374" s="38"/>
      <c r="AA374" s="38"/>
      <c r="AB374" s="38"/>
      <c r="AC374" s="38"/>
      <c r="AD374" s="38"/>
      <c r="AE374" s="38"/>
      <c r="AT374" s="19" t="s">
        <v>166</v>
      </c>
      <c r="AU374" s="19" t="s">
        <v>83</v>
      </c>
    </row>
    <row r="375" s="2" customFormat="1">
      <c r="A375" s="38"/>
      <c r="B375" s="39"/>
      <c r="C375" s="38"/>
      <c r="D375" s="193" t="s">
        <v>168</v>
      </c>
      <c r="E375" s="38"/>
      <c r="F375" s="198" t="s">
        <v>1399</v>
      </c>
      <c r="G375" s="38"/>
      <c r="H375" s="38"/>
      <c r="I375" s="195"/>
      <c r="J375" s="38"/>
      <c r="K375" s="38"/>
      <c r="L375" s="39"/>
      <c r="M375" s="196"/>
      <c r="N375" s="197"/>
      <c r="O375" s="77"/>
      <c r="P375" s="77"/>
      <c r="Q375" s="77"/>
      <c r="R375" s="77"/>
      <c r="S375" s="77"/>
      <c r="T375" s="78"/>
      <c r="U375" s="38"/>
      <c r="V375" s="38"/>
      <c r="W375" s="38"/>
      <c r="X375" s="38"/>
      <c r="Y375" s="38"/>
      <c r="Z375" s="38"/>
      <c r="AA375" s="38"/>
      <c r="AB375" s="38"/>
      <c r="AC375" s="38"/>
      <c r="AD375" s="38"/>
      <c r="AE375" s="38"/>
      <c r="AT375" s="19" t="s">
        <v>168</v>
      </c>
      <c r="AU375" s="19" t="s">
        <v>83</v>
      </c>
    </row>
    <row r="376" s="14" customFormat="1">
      <c r="A376" s="14"/>
      <c r="B376" s="206"/>
      <c r="C376" s="14"/>
      <c r="D376" s="193" t="s">
        <v>170</v>
      </c>
      <c r="E376" s="207" t="s">
        <v>1</v>
      </c>
      <c r="F376" s="208" t="s">
        <v>81</v>
      </c>
      <c r="G376" s="14"/>
      <c r="H376" s="209">
        <v>1</v>
      </c>
      <c r="I376" s="210"/>
      <c r="J376" s="14"/>
      <c r="K376" s="14"/>
      <c r="L376" s="206"/>
      <c r="M376" s="211"/>
      <c r="N376" s="212"/>
      <c r="O376" s="212"/>
      <c r="P376" s="212"/>
      <c r="Q376" s="212"/>
      <c r="R376" s="212"/>
      <c r="S376" s="212"/>
      <c r="T376" s="213"/>
      <c r="U376" s="14"/>
      <c r="V376" s="14"/>
      <c r="W376" s="14"/>
      <c r="X376" s="14"/>
      <c r="Y376" s="14"/>
      <c r="Z376" s="14"/>
      <c r="AA376" s="14"/>
      <c r="AB376" s="14"/>
      <c r="AC376" s="14"/>
      <c r="AD376" s="14"/>
      <c r="AE376" s="14"/>
      <c r="AT376" s="207" t="s">
        <v>170</v>
      </c>
      <c r="AU376" s="207" t="s">
        <v>83</v>
      </c>
      <c r="AV376" s="14" t="s">
        <v>83</v>
      </c>
      <c r="AW376" s="14" t="s">
        <v>32</v>
      </c>
      <c r="AX376" s="14" t="s">
        <v>81</v>
      </c>
      <c r="AY376" s="207" t="s">
        <v>157</v>
      </c>
    </row>
    <row r="377" s="2" customFormat="1" ht="37.8" customHeight="1">
      <c r="A377" s="38"/>
      <c r="B377" s="179"/>
      <c r="C377" s="180" t="s">
        <v>577</v>
      </c>
      <c r="D377" s="180" t="s">
        <v>159</v>
      </c>
      <c r="E377" s="181" t="s">
        <v>1622</v>
      </c>
      <c r="F377" s="182" t="s">
        <v>1623</v>
      </c>
      <c r="G377" s="183" t="s">
        <v>604</v>
      </c>
      <c r="H377" s="184">
        <v>2</v>
      </c>
      <c r="I377" s="185"/>
      <c r="J377" s="186">
        <f>ROUND(I377*H377,2)</f>
        <v>0</v>
      </c>
      <c r="K377" s="182" t="s">
        <v>163</v>
      </c>
      <c r="L377" s="39"/>
      <c r="M377" s="187" t="s">
        <v>1</v>
      </c>
      <c r="N377" s="188" t="s">
        <v>40</v>
      </c>
      <c r="O377" s="77"/>
      <c r="P377" s="189">
        <f>O377*H377</f>
        <v>0</v>
      </c>
      <c r="Q377" s="189">
        <v>0.014970000000000001</v>
      </c>
      <c r="R377" s="189">
        <f>Q377*H377</f>
        <v>0.029940000000000001</v>
      </c>
      <c r="S377" s="189">
        <v>0</v>
      </c>
      <c r="T377" s="190">
        <f>S377*H377</f>
        <v>0</v>
      </c>
      <c r="U377" s="38"/>
      <c r="V377" s="38"/>
      <c r="W377" s="38"/>
      <c r="X377" s="38"/>
      <c r="Y377" s="38"/>
      <c r="Z377" s="38"/>
      <c r="AA377" s="38"/>
      <c r="AB377" s="38"/>
      <c r="AC377" s="38"/>
      <c r="AD377" s="38"/>
      <c r="AE377" s="38"/>
      <c r="AR377" s="191" t="s">
        <v>275</v>
      </c>
      <c r="AT377" s="191" t="s">
        <v>159</v>
      </c>
      <c r="AU377" s="191" t="s">
        <v>83</v>
      </c>
      <c r="AY377" s="19" t="s">
        <v>157</v>
      </c>
      <c r="BE377" s="192">
        <f>IF(N377="základní",J377,0)</f>
        <v>0</v>
      </c>
      <c r="BF377" s="192">
        <f>IF(N377="snížená",J377,0)</f>
        <v>0</v>
      </c>
      <c r="BG377" s="192">
        <f>IF(N377="zákl. přenesená",J377,0)</f>
        <v>0</v>
      </c>
      <c r="BH377" s="192">
        <f>IF(N377="sníž. přenesená",J377,0)</f>
        <v>0</v>
      </c>
      <c r="BI377" s="192">
        <f>IF(N377="nulová",J377,0)</f>
        <v>0</v>
      </c>
      <c r="BJ377" s="19" t="s">
        <v>81</v>
      </c>
      <c r="BK377" s="192">
        <f>ROUND(I377*H377,2)</f>
        <v>0</v>
      </c>
      <c r="BL377" s="19" t="s">
        <v>275</v>
      </c>
      <c r="BM377" s="191" t="s">
        <v>1624</v>
      </c>
    </row>
    <row r="378" s="2" customFormat="1">
      <c r="A378" s="38"/>
      <c r="B378" s="39"/>
      <c r="C378" s="38"/>
      <c r="D378" s="193" t="s">
        <v>166</v>
      </c>
      <c r="E378" s="38"/>
      <c r="F378" s="194" t="s">
        <v>1625</v>
      </c>
      <c r="G378" s="38"/>
      <c r="H378" s="38"/>
      <c r="I378" s="195"/>
      <c r="J378" s="38"/>
      <c r="K378" s="38"/>
      <c r="L378" s="39"/>
      <c r="M378" s="196"/>
      <c r="N378" s="197"/>
      <c r="O378" s="77"/>
      <c r="P378" s="77"/>
      <c r="Q378" s="77"/>
      <c r="R378" s="77"/>
      <c r="S378" s="77"/>
      <c r="T378" s="78"/>
      <c r="U378" s="38"/>
      <c r="V378" s="38"/>
      <c r="W378" s="38"/>
      <c r="X378" s="38"/>
      <c r="Y378" s="38"/>
      <c r="Z378" s="38"/>
      <c r="AA378" s="38"/>
      <c r="AB378" s="38"/>
      <c r="AC378" s="38"/>
      <c r="AD378" s="38"/>
      <c r="AE378" s="38"/>
      <c r="AT378" s="19" t="s">
        <v>166</v>
      </c>
      <c r="AU378" s="19" t="s">
        <v>83</v>
      </c>
    </row>
    <row r="379" s="2" customFormat="1">
      <c r="A379" s="38"/>
      <c r="B379" s="39"/>
      <c r="C379" s="38"/>
      <c r="D379" s="193" t="s">
        <v>168</v>
      </c>
      <c r="E379" s="38"/>
      <c r="F379" s="198" t="s">
        <v>1399</v>
      </c>
      <c r="G379" s="38"/>
      <c r="H379" s="38"/>
      <c r="I379" s="195"/>
      <c r="J379" s="38"/>
      <c r="K379" s="38"/>
      <c r="L379" s="39"/>
      <c r="M379" s="196"/>
      <c r="N379" s="197"/>
      <c r="O379" s="77"/>
      <c r="P379" s="77"/>
      <c r="Q379" s="77"/>
      <c r="R379" s="77"/>
      <c r="S379" s="77"/>
      <c r="T379" s="78"/>
      <c r="U379" s="38"/>
      <c r="V379" s="38"/>
      <c r="W379" s="38"/>
      <c r="X379" s="38"/>
      <c r="Y379" s="38"/>
      <c r="Z379" s="38"/>
      <c r="AA379" s="38"/>
      <c r="AB379" s="38"/>
      <c r="AC379" s="38"/>
      <c r="AD379" s="38"/>
      <c r="AE379" s="38"/>
      <c r="AT379" s="19" t="s">
        <v>168</v>
      </c>
      <c r="AU379" s="19" t="s">
        <v>83</v>
      </c>
    </row>
    <row r="380" s="14" customFormat="1">
      <c r="A380" s="14"/>
      <c r="B380" s="206"/>
      <c r="C380" s="14"/>
      <c r="D380" s="193" t="s">
        <v>170</v>
      </c>
      <c r="E380" s="207" t="s">
        <v>1</v>
      </c>
      <c r="F380" s="208" t="s">
        <v>83</v>
      </c>
      <c r="G380" s="14"/>
      <c r="H380" s="209">
        <v>2</v>
      </c>
      <c r="I380" s="210"/>
      <c r="J380" s="14"/>
      <c r="K380" s="14"/>
      <c r="L380" s="206"/>
      <c r="M380" s="211"/>
      <c r="N380" s="212"/>
      <c r="O380" s="212"/>
      <c r="P380" s="212"/>
      <c r="Q380" s="212"/>
      <c r="R380" s="212"/>
      <c r="S380" s="212"/>
      <c r="T380" s="213"/>
      <c r="U380" s="14"/>
      <c r="V380" s="14"/>
      <c r="W380" s="14"/>
      <c r="X380" s="14"/>
      <c r="Y380" s="14"/>
      <c r="Z380" s="14"/>
      <c r="AA380" s="14"/>
      <c r="AB380" s="14"/>
      <c r="AC380" s="14"/>
      <c r="AD380" s="14"/>
      <c r="AE380" s="14"/>
      <c r="AT380" s="207" t="s">
        <v>170</v>
      </c>
      <c r="AU380" s="207" t="s">
        <v>83</v>
      </c>
      <c r="AV380" s="14" t="s">
        <v>83</v>
      </c>
      <c r="AW380" s="14" t="s">
        <v>32</v>
      </c>
      <c r="AX380" s="14" t="s">
        <v>81</v>
      </c>
      <c r="AY380" s="207" t="s">
        <v>157</v>
      </c>
    </row>
    <row r="381" s="2" customFormat="1" ht="37.8" customHeight="1">
      <c r="A381" s="38"/>
      <c r="B381" s="179"/>
      <c r="C381" s="180" t="s">
        <v>584</v>
      </c>
      <c r="D381" s="180" t="s">
        <v>159</v>
      </c>
      <c r="E381" s="181" t="s">
        <v>1626</v>
      </c>
      <c r="F381" s="182" t="s">
        <v>1627</v>
      </c>
      <c r="G381" s="183" t="s">
        <v>604</v>
      </c>
      <c r="H381" s="184">
        <v>2</v>
      </c>
      <c r="I381" s="185"/>
      <c r="J381" s="186">
        <f>ROUND(I381*H381,2)</f>
        <v>0</v>
      </c>
      <c r="K381" s="182" t="s">
        <v>163</v>
      </c>
      <c r="L381" s="39"/>
      <c r="M381" s="187" t="s">
        <v>1</v>
      </c>
      <c r="N381" s="188" t="s">
        <v>40</v>
      </c>
      <c r="O381" s="77"/>
      <c r="P381" s="189">
        <f>O381*H381</f>
        <v>0</v>
      </c>
      <c r="Q381" s="189">
        <v>0.0018</v>
      </c>
      <c r="R381" s="189">
        <f>Q381*H381</f>
        <v>0.0035999999999999999</v>
      </c>
      <c r="S381" s="189">
        <v>0</v>
      </c>
      <c r="T381" s="190">
        <f>S381*H381</f>
        <v>0</v>
      </c>
      <c r="U381" s="38"/>
      <c r="V381" s="38"/>
      <c r="W381" s="38"/>
      <c r="X381" s="38"/>
      <c r="Y381" s="38"/>
      <c r="Z381" s="38"/>
      <c r="AA381" s="38"/>
      <c r="AB381" s="38"/>
      <c r="AC381" s="38"/>
      <c r="AD381" s="38"/>
      <c r="AE381" s="38"/>
      <c r="AR381" s="191" t="s">
        <v>275</v>
      </c>
      <c r="AT381" s="191" t="s">
        <v>159</v>
      </c>
      <c r="AU381" s="191" t="s">
        <v>83</v>
      </c>
      <c r="AY381" s="19" t="s">
        <v>157</v>
      </c>
      <c r="BE381" s="192">
        <f>IF(N381="základní",J381,0)</f>
        <v>0</v>
      </c>
      <c r="BF381" s="192">
        <f>IF(N381="snížená",J381,0)</f>
        <v>0</v>
      </c>
      <c r="BG381" s="192">
        <f>IF(N381="zákl. přenesená",J381,0)</f>
        <v>0</v>
      </c>
      <c r="BH381" s="192">
        <f>IF(N381="sníž. přenesená",J381,0)</f>
        <v>0</v>
      </c>
      <c r="BI381" s="192">
        <f>IF(N381="nulová",J381,0)</f>
        <v>0</v>
      </c>
      <c r="BJ381" s="19" t="s">
        <v>81</v>
      </c>
      <c r="BK381" s="192">
        <f>ROUND(I381*H381,2)</f>
        <v>0</v>
      </c>
      <c r="BL381" s="19" t="s">
        <v>275</v>
      </c>
      <c r="BM381" s="191" t="s">
        <v>1628</v>
      </c>
    </row>
    <row r="382" s="2" customFormat="1">
      <c r="A382" s="38"/>
      <c r="B382" s="39"/>
      <c r="C382" s="38"/>
      <c r="D382" s="193" t="s">
        <v>166</v>
      </c>
      <c r="E382" s="38"/>
      <c r="F382" s="194" t="s">
        <v>1627</v>
      </c>
      <c r="G382" s="38"/>
      <c r="H382" s="38"/>
      <c r="I382" s="195"/>
      <c r="J382" s="38"/>
      <c r="K382" s="38"/>
      <c r="L382" s="39"/>
      <c r="M382" s="196"/>
      <c r="N382" s="197"/>
      <c r="O382" s="77"/>
      <c r="P382" s="77"/>
      <c r="Q382" s="77"/>
      <c r="R382" s="77"/>
      <c r="S382" s="77"/>
      <c r="T382" s="78"/>
      <c r="U382" s="38"/>
      <c r="V382" s="38"/>
      <c r="W382" s="38"/>
      <c r="X382" s="38"/>
      <c r="Y382" s="38"/>
      <c r="Z382" s="38"/>
      <c r="AA382" s="38"/>
      <c r="AB382" s="38"/>
      <c r="AC382" s="38"/>
      <c r="AD382" s="38"/>
      <c r="AE382" s="38"/>
      <c r="AT382" s="19" t="s">
        <v>166</v>
      </c>
      <c r="AU382" s="19" t="s">
        <v>83</v>
      </c>
    </row>
    <row r="383" s="2" customFormat="1" ht="24.15" customHeight="1">
      <c r="A383" s="38"/>
      <c r="B383" s="179"/>
      <c r="C383" s="180" t="s">
        <v>589</v>
      </c>
      <c r="D383" s="180" t="s">
        <v>159</v>
      </c>
      <c r="E383" s="181" t="s">
        <v>1629</v>
      </c>
      <c r="F383" s="182" t="s">
        <v>1630</v>
      </c>
      <c r="G383" s="183" t="s">
        <v>604</v>
      </c>
      <c r="H383" s="184">
        <v>1</v>
      </c>
      <c r="I383" s="185"/>
      <c r="J383" s="186">
        <f>ROUND(I383*H383,2)</f>
        <v>0</v>
      </c>
      <c r="K383" s="182" t="s">
        <v>163</v>
      </c>
      <c r="L383" s="39"/>
      <c r="M383" s="187" t="s">
        <v>1</v>
      </c>
      <c r="N383" s="188" t="s">
        <v>40</v>
      </c>
      <c r="O383" s="77"/>
      <c r="P383" s="189">
        <f>O383*H383</f>
        <v>0</v>
      </c>
      <c r="Q383" s="189">
        <v>0.0049300000000000004</v>
      </c>
      <c r="R383" s="189">
        <f>Q383*H383</f>
        <v>0.0049300000000000004</v>
      </c>
      <c r="S383" s="189">
        <v>0</v>
      </c>
      <c r="T383" s="190">
        <f>S383*H383</f>
        <v>0</v>
      </c>
      <c r="U383" s="38"/>
      <c r="V383" s="38"/>
      <c r="W383" s="38"/>
      <c r="X383" s="38"/>
      <c r="Y383" s="38"/>
      <c r="Z383" s="38"/>
      <c r="AA383" s="38"/>
      <c r="AB383" s="38"/>
      <c r="AC383" s="38"/>
      <c r="AD383" s="38"/>
      <c r="AE383" s="38"/>
      <c r="AR383" s="191" t="s">
        <v>275</v>
      </c>
      <c r="AT383" s="191" t="s">
        <v>159</v>
      </c>
      <c r="AU383" s="191" t="s">
        <v>83</v>
      </c>
      <c r="AY383" s="19" t="s">
        <v>157</v>
      </c>
      <c r="BE383" s="192">
        <f>IF(N383="základní",J383,0)</f>
        <v>0</v>
      </c>
      <c r="BF383" s="192">
        <f>IF(N383="snížená",J383,0)</f>
        <v>0</v>
      </c>
      <c r="BG383" s="192">
        <f>IF(N383="zákl. přenesená",J383,0)</f>
        <v>0</v>
      </c>
      <c r="BH383" s="192">
        <f>IF(N383="sníž. přenesená",J383,0)</f>
        <v>0</v>
      </c>
      <c r="BI383" s="192">
        <f>IF(N383="nulová",J383,0)</f>
        <v>0</v>
      </c>
      <c r="BJ383" s="19" t="s">
        <v>81</v>
      </c>
      <c r="BK383" s="192">
        <f>ROUND(I383*H383,2)</f>
        <v>0</v>
      </c>
      <c r="BL383" s="19" t="s">
        <v>275</v>
      </c>
      <c r="BM383" s="191" t="s">
        <v>1631</v>
      </c>
    </row>
    <row r="384" s="2" customFormat="1">
      <c r="A384" s="38"/>
      <c r="B384" s="39"/>
      <c r="C384" s="38"/>
      <c r="D384" s="193" t="s">
        <v>166</v>
      </c>
      <c r="E384" s="38"/>
      <c r="F384" s="194" t="s">
        <v>1630</v>
      </c>
      <c r="G384" s="38"/>
      <c r="H384" s="38"/>
      <c r="I384" s="195"/>
      <c r="J384" s="38"/>
      <c r="K384" s="38"/>
      <c r="L384" s="39"/>
      <c r="M384" s="196"/>
      <c r="N384" s="197"/>
      <c r="O384" s="77"/>
      <c r="P384" s="77"/>
      <c r="Q384" s="77"/>
      <c r="R384" s="77"/>
      <c r="S384" s="77"/>
      <c r="T384" s="78"/>
      <c r="U384" s="38"/>
      <c r="V384" s="38"/>
      <c r="W384" s="38"/>
      <c r="X384" s="38"/>
      <c r="Y384" s="38"/>
      <c r="Z384" s="38"/>
      <c r="AA384" s="38"/>
      <c r="AB384" s="38"/>
      <c r="AC384" s="38"/>
      <c r="AD384" s="38"/>
      <c r="AE384" s="38"/>
      <c r="AT384" s="19" t="s">
        <v>166</v>
      </c>
      <c r="AU384" s="19" t="s">
        <v>83</v>
      </c>
    </row>
    <row r="385" s="2" customFormat="1">
      <c r="A385" s="38"/>
      <c r="B385" s="39"/>
      <c r="C385" s="38"/>
      <c r="D385" s="193" t="s">
        <v>168</v>
      </c>
      <c r="E385" s="38"/>
      <c r="F385" s="198" t="s">
        <v>1399</v>
      </c>
      <c r="G385" s="38"/>
      <c r="H385" s="38"/>
      <c r="I385" s="195"/>
      <c r="J385" s="38"/>
      <c r="K385" s="38"/>
      <c r="L385" s="39"/>
      <c r="M385" s="196"/>
      <c r="N385" s="197"/>
      <c r="O385" s="77"/>
      <c r="P385" s="77"/>
      <c r="Q385" s="77"/>
      <c r="R385" s="77"/>
      <c r="S385" s="77"/>
      <c r="T385" s="78"/>
      <c r="U385" s="38"/>
      <c r="V385" s="38"/>
      <c r="W385" s="38"/>
      <c r="X385" s="38"/>
      <c r="Y385" s="38"/>
      <c r="Z385" s="38"/>
      <c r="AA385" s="38"/>
      <c r="AB385" s="38"/>
      <c r="AC385" s="38"/>
      <c r="AD385" s="38"/>
      <c r="AE385" s="38"/>
      <c r="AT385" s="19" t="s">
        <v>168</v>
      </c>
      <c r="AU385" s="19" t="s">
        <v>83</v>
      </c>
    </row>
    <row r="386" s="14" customFormat="1">
      <c r="A386" s="14"/>
      <c r="B386" s="206"/>
      <c r="C386" s="14"/>
      <c r="D386" s="193" t="s">
        <v>170</v>
      </c>
      <c r="E386" s="207" t="s">
        <v>1</v>
      </c>
      <c r="F386" s="208" t="s">
        <v>81</v>
      </c>
      <c r="G386" s="14"/>
      <c r="H386" s="209">
        <v>1</v>
      </c>
      <c r="I386" s="210"/>
      <c r="J386" s="14"/>
      <c r="K386" s="14"/>
      <c r="L386" s="206"/>
      <c r="M386" s="211"/>
      <c r="N386" s="212"/>
      <c r="O386" s="212"/>
      <c r="P386" s="212"/>
      <c r="Q386" s="212"/>
      <c r="R386" s="212"/>
      <c r="S386" s="212"/>
      <c r="T386" s="213"/>
      <c r="U386" s="14"/>
      <c r="V386" s="14"/>
      <c r="W386" s="14"/>
      <c r="X386" s="14"/>
      <c r="Y386" s="14"/>
      <c r="Z386" s="14"/>
      <c r="AA386" s="14"/>
      <c r="AB386" s="14"/>
      <c r="AC386" s="14"/>
      <c r="AD386" s="14"/>
      <c r="AE386" s="14"/>
      <c r="AT386" s="207" t="s">
        <v>170</v>
      </c>
      <c r="AU386" s="207" t="s">
        <v>83</v>
      </c>
      <c r="AV386" s="14" t="s">
        <v>83</v>
      </c>
      <c r="AW386" s="14" t="s">
        <v>32</v>
      </c>
      <c r="AX386" s="14" t="s">
        <v>81</v>
      </c>
      <c r="AY386" s="207" t="s">
        <v>157</v>
      </c>
    </row>
    <row r="387" s="2" customFormat="1" ht="24.15" customHeight="1">
      <c r="A387" s="38"/>
      <c r="B387" s="179"/>
      <c r="C387" s="180" t="s">
        <v>594</v>
      </c>
      <c r="D387" s="180" t="s">
        <v>159</v>
      </c>
      <c r="E387" s="181" t="s">
        <v>1632</v>
      </c>
      <c r="F387" s="182" t="s">
        <v>1633</v>
      </c>
      <c r="G387" s="183" t="s">
        <v>604</v>
      </c>
      <c r="H387" s="184">
        <v>1</v>
      </c>
      <c r="I387" s="185"/>
      <c r="J387" s="186">
        <f>ROUND(I387*H387,2)</f>
        <v>0</v>
      </c>
      <c r="K387" s="182" t="s">
        <v>163</v>
      </c>
      <c r="L387" s="39"/>
      <c r="M387" s="187" t="s">
        <v>1</v>
      </c>
      <c r="N387" s="188" t="s">
        <v>40</v>
      </c>
      <c r="O387" s="77"/>
      <c r="P387" s="189">
        <f>O387*H387</f>
        <v>0</v>
      </c>
      <c r="Q387" s="189">
        <v>0.0018</v>
      </c>
      <c r="R387" s="189">
        <f>Q387*H387</f>
        <v>0.0018</v>
      </c>
      <c r="S387" s="189">
        <v>0</v>
      </c>
      <c r="T387" s="190">
        <f>S387*H387</f>
        <v>0</v>
      </c>
      <c r="U387" s="38"/>
      <c r="V387" s="38"/>
      <c r="W387" s="38"/>
      <c r="X387" s="38"/>
      <c r="Y387" s="38"/>
      <c r="Z387" s="38"/>
      <c r="AA387" s="38"/>
      <c r="AB387" s="38"/>
      <c r="AC387" s="38"/>
      <c r="AD387" s="38"/>
      <c r="AE387" s="38"/>
      <c r="AR387" s="191" t="s">
        <v>275</v>
      </c>
      <c r="AT387" s="191" t="s">
        <v>159</v>
      </c>
      <c r="AU387" s="191" t="s">
        <v>83</v>
      </c>
      <c r="AY387" s="19" t="s">
        <v>157</v>
      </c>
      <c r="BE387" s="192">
        <f>IF(N387="základní",J387,0)</f>
        <v>0</v>
      </c>
      <c r="BF387" s="192">
        <f>IF(N387="snížená",J387,0)</f>
        <v>0</v>
      </c>
      <c r="BG387" s="192">
        <f>IF(N387="zákl. přenesená",J387,0)</f>
        <v>0</v>
      </c>
      <c r="BH387" s="192">
        <f>IF(N387="sníž. přenesená",J387,0)</f>
        <v>0</v>
      </c>
      <c r="BI387" s="192">
        <f>IF(N387="nulová",J387,0)</f>
        <v>0</v>
      </c>
      <c r="BJ387" s="19" t="s">
        <v>81</v>
      </c>
      <c r="BK387" s="192">
        <f>ROUND(I387*H387,2)</f>
        <v>0</v>
      </c>
      <c r="BL387" s="19" t="s">
        <v>275</v>
      </c>
      <c r="BM387" s="191" t="s">
        <v>1634</v>
      </c>
    </row>
    <row r="388" s="2" customFormat="1">
      <c r="A388" s="38"/>
      <c r="B388" s="39"/>
      <c r="C388" s="38"/>
      <c r="D388" s="193" t="s">
        <v>166</v>
      </c>
      <c r="E388" s="38"/>
      <c r="F388" s="194" t="s">
        <v>1633</v>
      </c>
      <c r="G388" s="38"/>
      <c r="H388" s="38"/>
      <c r="I388" s="195"/>
      <c r="J388" s="38"/>
      <c r="K388" s="38"/>
      <c r="L388" s="39"/>
      <c r="M388" s="196"/>
      <c r="N388" s="197"/>
      <c r="O388" s="77"/>
      <c r="P388" s="77"/>
      <c r="Q388" s="77"/>
      <c r="R388" s="77"/>
      <c r="S388" s="77"/>
      <c r="T388" s="78"/>
      <c r="U388" s="38"/>
      <c r="V388" s="38"/>
      <c r="W388" s="38"/>
      <c r="X388" s="38"/>
      <c r="Y388" s="38"/>
      <c r="Z388" s="38"/>
      <c r="AA388" s="38"/>
      <c r="AB388" s="38"/>
      <c r="AC388" s="38"/>
      <c r="AD388" s="38"/>
      <c r="AE388" s="38"/>
      <c r="AT388" s="19" t="s">
        <v>166</v>
      </c>
      <c r="AU388" s="19" t="s">
        <v>83</v>
      </c>
    </row>
    <row r="389" s="2" customFormat="1" ht="14.4" customHeight="1">
      <c r="A389" s="38"/>
      <c r="B389" s="179"/>
      <c r="C389" s="180" t="s">
        <v>601</v>
      </c>
      <c r="D389" s="180" t="s">
        <v>159</v>
      </c>
      <c r="E389" s="181" t="s">
        <v>1635</v>
      </c>
      <c r="F389" s="182" t="s">
        <v>1636</v>
      </c>
      <c r="G389" s="183" t="s">
        <v>604</v>
      </c>
      <c r="H389" s="184">
        <v>1</v>
      </c>
      <c r="I389" s="185"/>
      <c r="J389" s="186">
        <f>ROUND(I389*H389,2)</f>
        <v>0</v>
      </c>
      <c r="K389" s="182" t="s">
        <v>163</v>
      </c>
      <c r="L389" s="39"/>
      <c r="M389" s="187" t="s">
        <v>1</v>
      </c>
      <c r="N389" s="188" t="s">
        <v>40</v>
      </c>
      <c r="O389" s="77"/>
      <c r="P389" s="189">
        <f>O389*H389</f>
        <v>0</v>
      </c>
      <c r="Q389" s="189">
        <v>0.0147</v>
      </c>
      <c r="R389" s="189">
        <f>Q389*H389</f>
        <v>0.0147</v>
      </c>
      <c r="S389" s="189">
        <v>0</v>
      </c>
      <c r="T389" s="190">
        <f>S389*H389</f>
        <v>0</v>
      </c>
      <c r="U389" s="38"/>
      <c r="V389" s="38"/>
      <c r="W389" s="38"/>
      <c r="X389" s="38"/>
      <c r="Y389" s="38"/>
      <c r="Z389" s="38"/>
      <c r="AA389" s="38"/>
      <c r="AB389" s="38"/>
      <c r="AC389" s="38"/>
      <c r="AD389" s="38"/>
      <c r="AE389" s="38"/>
      <c r="AR389" s="191" t="s">
        <v>275</v>
      </c>
      <c r="AT389" s="191" t="s">
        <v>159</v>
      </c>
      <c r="AU389" s="191" t="s">
        <v>83</v>
      </c>
      <c r="AY389" s="19" t="s">
        <v>157</v>
      </c>
      <c r="BE389" s="192">
        <f>IF(N389="základní",J389,0)</f>
        <v>0</v>
      </c>
      <c r="BF389" s="192">
        <f>IF(N389="snížená",J389,0)</f>
        <v>0</v>
      </c>
      <c r="BG389" s="192">
        <f>IF(N389="zákl. přenesená",J389,0)</f>
        <v>0</v>
      </c>
      <c r="BH389" s="192">
        <f>IF(N389="sníž. přenesená",J389,0)</f>
        <v>0</v>
      </c>
      <c r="BI389" s="192">
        <f>IF(N389="nulová",J389,0)</f>
        <v>0</v>
      </c>
      <c r="BJ389" s="19" t="s">
        <v>81</v>
      </c>
      <c r="BK389" s="192">
        <f>ROUND(I389*H389,2)</f>
        <v>0</v>
      </c>
      <c r="BL389" s="19" t="s">
        <v>275</v>
      </c>
      <c r="BM389" s="191" t="s">
        <v>1637</v>
      </c>
    </row>
    <row r="390" s="2" customFormat="1">
      <c r="A390" s="38"/>
      <c r="B390" s="39"/>
      <c r="C390" s="38"/>
      <c r="D390" s="193" t="s">
        <v>166</v>
      </c>
      <c r="E390" s="38"/>
      <c r="F390" s="194" t="s">
        <v>1636</v>
      </c>
      <c r="G390" s="38"/>
      <c r="H390" s="38"/>
      <c r="I390" s="195"/>
      <c r="J390" s="38"/>
      <c r="K390" s="38"/>
      <c r="L390" s="39"/>
      <c r="M390" s="196"/>
      <c r="N390" s="197"/>
      <c r="O390" s="77"/>
      <c r="P390" s="77"/>
      <c r="Q390" s="77"/>
      <c r="R390" s="77"/>
      <c r="S390" s="77"/>
      <c r="T390" s="78"/>
      <c r="U390" s="38"/>
      <c r="V390" s="38"/>
      <c r="W390" s="38"/>
      <c r="X390" s="38"/>
      <c r="Y390" s="38"/>
      <c r="Z390" s="38"/>
      <c r="AA390" s="38"/>
      <c r="AB390" s="38"/>
      <c r="AC390" s="38"/>
      <c r="AD390" s="38"/>
      <c r="AE390" s="38"/>
      <c r="AT390" s="19" t="s">
        <v>166</v>
      </c>
      <c r="AU390" s="19" t="s">
        <v>83</v>
      </c>
    </row>
    <row r="391" s="2" customFormat="1">
      <c r="A391" s="38"/>
      <c r="B391" s="39"/>
      <c r="C391" s="38"/>
      <c r="D391" s="193" t="s">
        <v>168</v>
      </c>
      <c r="E391" s="38"/>
      <c r="F391" s="198" t="s">
        <v>1399</v>
      </c>
      <c r="G391" s="38"/>
      <c r="H391" s="38"/>
      <c r="I391" s="195"/>
      <c r="J391" s="38"/>
      <c r="K391" s="38"/>
      <c r="L391" s="39"/>
      <c r="M391" s="196"/>
      <c r="N391" s="197"/>
      <c r="O391" s="77"/>
      <c r="P391" s="77"/>
      <c r="Q391" s="77"/>
      <c r="R391" s="77"/>
      <c r="S391" s="77"/>
      <c r="T391" s="78"/>
      <c r="U391" s="38"/>
      <c r="V391" s="38"/>
      <c r="W391" s="38"/>
      <c r="X391" s="38"/>
      <c r="Y391" s="38"/>
      <c r="Z391" s="38"/>
      <c r="AA391" s="38"/>
      <c r="AB391" s="38"/>
      <c r="AC391" s="38"/>
      <c r="AD391" s="38"/>
      <c r="AE391" s="38"/>
      <c r="AT391" s="19" t="s">
        <v>168</v>
      </c>
      <c r="AU391" s="19" t="s">
        <v>83</v>
      </c>
    </row>
    <row r="392" s="14" customFormat="1">
      <c r="A392" s="14"/>
      <c r="B392" s="206"/>
      <c r="C392" s="14"/>
      <c r="D392" s="193" t="s">
        <v>170</v>
      </c>
      <c r="E392" s="207" t="s">
        <v>1</v>
      </c>
      <c r="F392" s="208" t="s">
        <v>81</v>
      </c>
      <c r="G392" s="14"/>
      <c r="H392" s="209">
        <v>1</v>
      </c>
      <c r="I392" s="210"/>
      <c r="J392" s="14"/>
      <c r="K392" s="14"/>
      <c r="L392" s="206"/>
      <c r="M392" s="211"/>
      <c r="N392" s="212"/>
      <c r="O392" s="212"/>
      <c r="P392" s="212"/>
      <c r="Q392" s="212"/>
      <c r="R392" s="212"/>
      <c r="S392" s="212"/>
      <c r="T392" s="213"/>
      <c r="U392" s="14"/>
      <c r="V392" s="14"/>
      <c r="W392" s="14"/>
      <c r="X392" s="14"/>
      <c r="Y392" s="14"/>
      <c r="Z392" s="14"/>
      <c r="AA392" s="14"/>
      <c r="AB392" s="14"/>
      <c r="AC392" s="14"/>
      <c r="AD392" s="14"/>
      <c r="AE392" s="14"/>
      <c r="AT392" s="207" t="s">
        <v>170</v>
      </c>
      <c r="AU392" s="207" t="s">
        <v>83</v>
      </c>
      <c r="AV392" s="14" t="s">
        <v>83</v>
      </c>
      <c r="AW392" s="14" t="s">
        <v>32</v>
      </c>
      <c r="AX392" s="14" t="s">
        <v>81</v>
      </c>
      <c r="AY392" s="207" t="s">
        <v>157</v>
      </c>
    </row>
    <row r="393" s="2" customFormat="1" ht="24.15" customHeight="1">
      <c r="A393" s="38"/>
      <c r="B393" s="179"/>
      <c r="C393" s="180" t="s">
        <v>606</v>
      </c>
      <c r="D393" s="180" t="s">
        <v>159</v>
      </c>
      <c r="E393" s="181" t="s">
        <v>1638</v>
      </c>
      <c r="F393" s="182" t="s">
        <v>1639</v>
      </c>
      <c r="G393" s="183" t="s">
        <v>604</v>
      </c>
      <c r="H393" s="184">
        <v>1</v>
      </c>
      <c r="I393" s="185"/>
      <c r="J393" s="186">
        <f>ROUND(I393*H393,2)</f>
        <v>0</v>
      </c>
      <c r="K393" s="182" t="s">
        <v>163</v>
      </c>
      <c r="L393" s="39"/>
      <c r="M393" s="187" t="s">
        <v>1</v>
      </c>
      <c r="N393" s="188" t="s">
        <v>40</v>
      </c>
      <c r="O393" s="77"/>
      <c r="P393" s="189">
        <f>O393*H393</f>
        <v>0</v>
      </c>
      <c r="Q393" s="189">
        <v>0.0020799999999999998</v>
      </c>
      <c r="R393" s="189">
        <f>Q393*H393</f>
        <v>0.0020799999999999998</v>
      </c>
      <c r="S393" s="189">
        <v>0</v>
      </c>
      <c r="T393" s="190">
        <f>S393*H393</f>
        <v>0</v>
      </c>
      <c r="U393" s="38"/>
      <c r="V393" s="38"/>
      <c r="W393" s="38"/>
      <c r="X393" s="38"/>
      <c r="Y393" s="38"/>
      <c r="Z393" s="38"/>
      <c r="AA393" s="38"/>
      <c r="AB393" s="38"/>
      <c r="AC393" s="38"/>
      <c r="AD393" s="38"/>
      <c r="AE393" s="38"/>
      <c r="AR393" s="191" t="s">
        <v>275</v>
      </c>
      <c r="AT393" s="191" t="s">
        <v>159</v>
      </c>
      <c r="AU393" s="191" t="s">
        <v>83</v>
      </c>
      <c r="AY393" s="19" t="s">
        <v>157</v>
      </c>
      <c r="BE393" s="192">
        <f>IF(N393="základní",J393,0)</f>
        <v>0</v>
      </c>
      <c r="BF393" s="192">
        <f>IF(N393="snížená",J393,0)</f>
        <v>0</v>
      </c>
      <c r="BG393" s="192">
        <f>IF(N393="zákl. přenesená",J393,0)</f>
        <v>0</v>
      </c>
      <c r="BH393" s="192">
        <f>IF(N393="sníž. přenesená",J393,0)</f>
        <v>0</v>
      </c>
      <c r="BI393" s="192">
        <f>IF(N393="nulová",J393,0)</f>
        <v>0</v>
      </c>
      <c r="BJ393" s="19" t="s">
        <v>81</v>
      </c>
      <c r="BK393" s="192">
        <f>ROUND(I393*H393,2)</f>
        <v>0</v>
      </c>
      <c r="BL393" s="19" t="s">
        <v>275</v>
      </c>
      <c r="BM393" s="191" t="s">
        <v>1640</v>
      </c>
    </row>
    <row r="394" s="2" customFormat="1">
      <c r="A394" s="38"/>
      <c r="B394" s="39"/>
      <c r="C394" s="38"/>
      <c r="D394" s="193" t="s">
        <v>166</v>
      </c>
      <c r="E394" s="38"/>
      <c r="F394" s="194" t="s">
        <v>1639</v>
      </c>
      <c r="G394" s="38"/>
      <c r="H394" s="38"/>
      <c r="I394" s="195"/>
      <c r="J394" s="38"/>
      <c r="K394" s="38"/>
      <c r="L394" s="39"/>
      <c r="M394" s="196"/>
      <c r="N394" s="197"/>
      <c r="O394" s="77"/>
      <c r="P394" s="77"/>
      <c r="Q394" s="77"/>
      <c r="R394" s="77"/>
      <c r="S394" s="77"/>
      <c r="T394" s="78"/>
      <c r="U394" s="38"/>
      <c r="V394" s="38"/>
      <c r="W394" s="38"/>
      <c r="X394" s="38"/>
      <c r="Y394" s="38"/>
      <c r="Z394" s="38"/>
      <c r="AA394" s="38"/>
      <c r="AB394" s="38"/>
      <c r="AC394" s="38"/>
      <c r="AD394" s="38"/>
      <c r="AE394" s="38"/>
      <c r="AT394" s="19" t="s">
        <v>166</v>
      </c>
      <c r="AU394" s="19" t="s">
        <v>83</v>
      </c>
    </row>
    <row r="395" s="2" customFormat="1" ht="24.15" customHeight="1">
      <c r="A395" s="38"/>
      <c r="B395" s="179"/>
      <c r="C395" s="180" t="s">
        <v>611</v>
      </c>
      <c r="D395" s="180" t="s">
        <v>159</v>
      </c>
      <c r="E395" s="181" t="s">
        <v>1641</v>
      </c>
      <c r="F395" s="182" t="s">
        <v>1642</v>
      </c>
      <c r="G395" s="183" t="s">
        <v>604</v>
      </c>
      <c r="H395" s="184">
        <v>1</v>
      </c>
      <c r="I395" s="185"/>
      <c r="J395" s="186">
        <f>ROUND(I395*H395,2)</f>
        <v>0</v>
      </c>
      <c r="K395" s="182" t="s">
        <v>163</v>
      </c>
      <c r="L395" s="39"/>
      <c r="M395" s="187" t="s">
        <v>1</v>
      </c>
      <c r="N395" s="188" t="s">
        <v>40</v>
      </c>
      <c r="O395" s="77"/>
      <c r="P395" s="189">
        <f>O395*H395</f>
        <v>0</v>
      </c>
      <c r="Q395" s="189">
        <v>0.024250000000000001</v>
      </c>
      <c r="R395" s="189">
        <f>Q395*H395</f>
        <v>0.024250000000000001</v>
      </c>
      <c r="S395" s="189">
        <v>0</v>
      </c>
      <c r="T395" s="190">
        <f>S395*H395</f>
        <v>0</v>
      </c>
      <c r="U395" s="38"/>
      <c r="V395" s="38"/>
      <c r="W395" s="38"/>
      <c r="X395" s="38"/>
      <c r="Y395" s="38"/>
      <c r="Z395" s="38"/>
      <c r="AA395" s="38"/>
      <c r="AB395" s="38"/>
      <c r="AC395" s="38"/>
      <c r="AD395" s="38"/>
      <c r="AE395" s="38"/>
      <c r="AR395" s="191" t="s">
        <v>275</v>
      </c>
      <c r="AT395" s="191" t="s">
        <v>159</v>
      </c>
      <c r="AU395" s="191" t="s">
        <v>83</v>
      </c>
      <c r="AY395" s="19" t="s">
        <v>157</v>
      </c>
      <c r="BE395" s="192">
        <f>IF(N395="základní",J395,0)</f>
        <v>0</v>
      </c>
      <c r="BF395" s="192">
        <f>IF(N395="snížená",J395,0)</f>
        <v>0</v>
      </c>
      <c r="BG395" s="192">
        <f>IF(N395="zákl. přenesená",J395,0)</f>
        <v>0</v>
      </c>
      <c r="BH395" s="192">
        <f>IF(N395="sníž. přenesená",J395,0)</f>
        <v>0</v>
      </c>
      <c r="BI395" s="192">
        <f>IF(N395="nulová",J395,0)</f>
        <v>0</v>
      </c>
      <c r="BJ395" s="19" t="s">
        <v>81</v>
      </c>
      <c r="BK395" s="192">
        <f>ROUND(I395*H395,2)</f>
        <v>0</v>
      </c>
      <c r="BL395" s="19" t="s">
        <v>275</v>
      </c>
      <c r="BM395" s="191" t="s">
        <v>1643</v>
      </c>
    </row>
    <row r="396" s="2" customFormat="1">
      <c r="A396" s="38"/>
      <c r="B396" s="39"/>
      <c r="C396" s="38"/>
      <c r="D396" s="193" t="s">
        <v>166</v>
      </c>
      <c r="E396" s="38"/>
      <c r="F396" s="194" t="s">
        <v>1644</v>
      </c>
      <c r="G396" s="38"/>
      <c r="H396" s="38"/>
      <c r="I396" s="195"/>
      <c r="J396" s="38"/>
      <c r="K396" s="38"/>
      <c r="L396" s="39"/>
      <c r="M396" s="196"/>
      <c r="N396" s="197"/>
      <c r="O396" s="77"/>
      <c r="P396" s="77"/>
      <c r="Q396" s="77"/>
      <c r="R396" s="77"/>
      <c r="S396" s="77"/>
      <c r="T396" s="78"/>
      <c r="U396" s="38"/>
      <c r="V396" s="38"/>
      <c r="W396" s="38"/>
      <c r="X396" s="38"/>
      <c r="Y396" s="38"/>
      <c r="Z396" s="38"/>
      <c r="AA396" s="38"/>
      <c r="AB396" s="38"/>
      <c r="AC396" s="38"/>
      <c r="AD396" s="38"/>
      <c r="AE396" s="38"/>
      <c r="AT396" s="19" t="s">
        <v>166</v>
      </c>
      <c r="AU396" s="19" t="s">
        <v>83</v>
      </c>
    </row>
    <row r="397" s="14" customFormat="1">
      <c r="A397" s="14"/>
      <c r="B397" s="206"/>
      <c r="C397" s="14"/>
      <c r="D397" s="193" t="s">
        <v>170</v>
      </c>
      <c r="E397" s="207" t="s">
        <v>1</v>
      </c>
      <c r="F397" s="208" t="s">
        <v>81</v>
      </c>
      <c r="G397" s="14"/>
      <c r="H397" s="209">
        <v>1</v>
      </c>
      <c r="I397" s="210"/>
      <c r="J397" s="14"/>
      <c r="K397" s="14"/>
      <c r="L397" s="206"/>
      <c r="M397" s="211"/>
      <c r="N397" s="212"/>
      <c r="O397" s="212"/>
      <c r="P397" s="212"/>
      <c r="Q397" s="212"/>
      <c r="R397" s="212"/>
      <c r="S397" s="212"/>
      <c r="T397" s="213"/>
      <c r="U397" s="14"/>
      <c r="V397" s="14"/>
      <c r="W397" s="14"/>
      <c r="X397" s="14"/>
      <c r="Y397" s="14"/>
      <c r="Z397" s="14"/>
      <c r="AA397" s="14"/>
      <c r="AB397" s="14"/>
      <c r="AC397" s="14"/>
      <c r="AD397" s="14"/>
      <c r="AE397" s="14"/>
      <c r="AT397" s="207" t="s">
        <v>170</v>
      </c>
      <c r="AU397" s="207" t="s">
        <v>83</v>
      </c>
      <c r="AV397" s="14" t="s">
        <v>83</v>
      </c>
      <c r="AW397" s="14" t="s">
        <v>32</v>
      </c>
      <c r="AX397" s="14" t="s">
        <v>81</v>
      </c>
      <c r="AY397" s="207" t="s">
        <v>157</v>
      </c>
    </row>
    <row r="398" s="2" customFormat="1" ht="24.15" customHeight="1">
      <c r="A398" s="38"/>
      <c r="B398" s="179"/>
      <c r="C398" s="180" t="s">
        <v>616</v>
      </c>
      <c r="D398" s="180" t="s">
        <v>159</v>
      </c>
      <c r="E398" s="181" t="s">
        <v>1645</v>
      </c>
      <c r="F398" s="182" t="s">
        <v>1646</v>
      </c>
      <c r="G398" s="183" t="s">
        <v>197</v>
      </c>
      <c r="H398" s="184">
        <v>0.151</v>
      </c>
      <c r="I398" s="185"/>
      <c r="J398" s="186">
        <f>ROUND(I398*H398,2)</f>
        <v>0</v>
      </c>
      <c r="K398" s="182" t="s">
        <v>163</v>
      </c>
      <c r="L398" s="39"/>
      <c r="M398" s="187" t="s">
        <v>1</v>
      </c>
      <c r="N398" s="188" t="s">
        <v>40</v>
      </c>
      <c r="O398" s="77"/>
      <c r="P398" s="189">
        <f>O398*H398</f>
        <v>0</v>
      </c>
      <c r="Q398" s="189">
        <v>0</v>
      </c>
      <c r="R398" s="189">
        <f>Q398*H398</f>
        <v>0</v>
      </c>
      <c r="S398" s="189">
        <v>0</v>
      </c>
      <c r="T398" s="190">
        <f>S398*H398</f>
        <v>0</v>
      </c>
      <c r="U398" s="38"/>
      <c r="V398" s="38"/>
      <c r="W398" s="38"/>
      <c r="X398" s="38"/>
      <c r="Y398" s="38"/>
      <c r="Z398" s="38"/>
      <c r="AA398" s="38"/>
      <c r="AB398" s="38"/>
      <c r="AC398" s="38"/>
      <c r="AD398" s="38"/>
      <c r="AE398" s="38"/>
      <c r="AR398" s="191" t="s">
        <v>275</v>
      </c>
      <c r="AT398" s="191" t="s">
        <v>159</v>
      </c>
      <c r="AU398" s="191" t="s">
        <v>83</v>
      </c>
      <c r="AY398" s="19" t="s">
        <v>157</v>
      </c>
      <c r="BE398" s="192">
        <f>IF(N398="základní",J398,0)</f>
        <v>0</v>
      </c>
      <c r="BF398" s="192">
        <f>IF(N398="snížená",J398,0)</f>
        <v>0</v>
      </c>
      <c r="BG398" s="192">
        <f>IF(N398="zákl. přenesená",J398,0)</f>
        <v>0</v>
      </c>
      <c r="BH398" s="192">
        <f>IF(N398="sníž. přenesená",J398,0)</f>
        <v>0</v>
      </c>
      <c r="BI398" s="192">
        <f>IF(N398="nulová",J398,0)</f>
        <v>0</v>
      </c>
      <c r="BJ398" s="19" t="s">
        <v>81</v>
      </c>
      <c r="BK398" s="192">
        <f>ROUND(I398*H398,2)</f>
        <v>0</v>
      </c>
      <c r="BL398" s="19" t="s">
        <v>275</v>
      </c>
      <c r="BM398" s="191" t="s">
        <v>1647</v>
      </c>
    </row>
    <row r="399" s="2" customFormat="1">
      <c r="A399" s="38"/>
      <c r="B399" s="39"/>
      <c r="C399" s="38"/>
      <c r="D399" s="193" t="s">
        <v>166</v>
      </c>
      <c r="E399" s="38"/>
      <c r="F399" s="194" t="s">
        <v>1648</v>
      </c>
      <c r="G399" s="38"/>
      <c r="H399" s="38"/>
      <c r="I399" s="195"/>
      <c r="J399" s="38"/>
      <c r="K399" s="38"/>
      <c r="L399" s="39"/>
      <c r="M399" s="196"/>
      <c r="N399" s="197"/>
      <c r="O399" s="77"/>
      <c r="P399" s="77"/>
      <c r="Q399" s="77"/>
      <c r="R399" s="77"/>
      <c r="S399" s="77"/>
      <c r="T399" s="78"/>
      <c r="U399" s="38"/>
      <c r="V399" s="38"/>
      <c r="W399" s="38"/>
      <c r="X399" s="38"/>
      <c r="Y399" s="38"/>
      <c r="Z399" s="38"/>
      <c r="AA399" s="38"/>
      <c r="AB399" s="38"/>
      <c r="AC399" s="38"/>
      <c r="AD399" s="38"/>
      <c r="AE399" s="38"/>
      <c r="AT399" s="19" t="s">
        <v>166</v>
      </c>
      <c r="AU399" s="19" t="s">
        <v>83</v>
      </c>
    </row>
    <row r="400" s="12" customFormat="1" ht="22.8" customHeight="1">
      <c r="A400" s="12"/>
      <c r="B400" s="166"/>
      <c r="C400" s="12"/>
      <c r="D400" s="167" t="s">
        <v>74</v>
      </c>
      <c r="E400" s="177" t="s">
        <v>1649</v>
      </c>
      <c r="F400" s="177" t="s">
        <v>1650</v>
      </c>
      <c r="G400" s="12"/>
      <c r="H400" s="12"/>
      <c r="I400" s="169"/>
      <c r="J400" s="178">
        <f>BK400</f>
        <v>0</v>
      </c>
      <c r="K400" s="12"/>
      <c r="L400" s="166"/>
      <c r="M400" s="171"/>
      <c r="N400" s="172"/>
      <c r="O400" s="172"/>
      <c r="P400" s="173">
        <f>SUM(P401:P406)</f>
        <v>0</v>
      </c>
      <c r="Q400" s="172"/>
      <c r="R400" s="173">
        <f>SUM(R401:R406)</f>
        <v>0.0746</v>
      </c>
      <c r="S400" s="172"/>
      <c r="T400" s="174">
        <f>SUM(T401:T406)</f>
        <v>0</v>
      </c>
      <c r="U400" s="12"/>
      <c r="V400" s="12"/>
      <c r="W400" s="12"/>
      <c r="X400" s="12"/>
      <c r="Y400" s="12"/>
      <c r="Z400" s="12"/>
      <c r="AA400" s="12"/>
      <c r="AB400" s="12"/>
      <c r="AC400" s="12"/>
      <c r="AD400" s="12"/>
      <c r="AE400" s="12"/>
      <c r="AR400" s="167" t="s">
        <v>83</v>
      </c>
      <c r="AT400" s="175" t="s">
        <v>74</v>
      </c>
      <c r="AU400" s="175" t="s">
        <v>81</v>
      </c>
      <c r="AY400" s="167" t="s">
        <v>157</v>
      </c>
      <c r="BK400" s="176">
        <f>SUM(BK401:BK406)</f>
        <v>0</v>
      </c>
    </row>
    <row r="401" s="2" customFormat="1" ht="37.8" customHeight="1">
      <c r="A401" s="38"/>
      <c r="B401" s="179"/>
      <c r="C401" s="180" t="s">
        <v>621</v>
      </c>
      <c r="D401" s="180" t="s">
        <v>159</v>
      </c>
      <c r="E401" s="181" t="s">
        <v>1651</v>
      </c>
      <c r="F401" s="182" t="s">
        <v>1652</v>
      </c>
      <c r="G401" s="183" t="s">
        <v>604</v>
      </c>
      <c r="H401" s="184">
        <v>4</v>
      </c>
      <c r="I401" s="185"/>
      <c r="J401" s="186">
        <f>ROUND(I401*H401,2)</f>
        <v>0</v>
      </c>
      <c r="K401" s="182" t="s">
        <v>1653</v>
      </c>
      <c r="L401" s="39"/>
      <c r="M401" s="187" t="s">
        <v>1</v>
      </c>
      <c r="N401" s="188" t="s">
        <v>40</v>
      </c>
      <c r="O401" s="77"/>
      <c r="P401" s="189">
        <f>O401*H401</f>
        <v>0</v>
      </c>
      <c r="Q401" s="189">
        <v>0.01865</v>
      </c>
      <c r="R401" s="189">
        <f>Q401*H401</f>
        <v>0.0746</v>
      </c>
      <c r="S401" s="189">
        <v>0</v>
      </c>
      <c r="T401" s="190">
        <f>S401*H401</f>
        <v>0</v>
      </c>
      <c r="U401" s="38"/>
      <c r="V401" s="38"/>
      <c r="W401" s="38"/>
      <c r="X401" s="38"/>
      <c r="Y401" s="38"/>
      <c r="Z401" s="38"/>
      <c r="AA401" s="38"/>
      <c r="AB401" s="38"/>
      <c r="AC401" s="38"/>
      <c r="AD401" s="38"/>
      <c r="AE401" s="38"/>
      <c r="AR401" s="191" t="s">
        <v>275</v>
      </c>
      <c r="AT401" s="191" t="s">
        <v>159</v>
      </c>
      <c r="AU401" s="191" t="s">
        <v>83</v>
      </c>
      <c r="AY401" s="19" t="s">
        <v>157</v>
      </c>
      <c r="BE401" s="192">
        <f>IF(N401="základní",J401,0)</f>
        <v>0</v>
      </c>
      <c r="BF401" s="192">
        <f>IF(N401="snížená",J401,0)</f>
        <v>0</v>
      </c>
      <c r="BG401" s="192">
        <f>IF(N401="zákl. přenesená",J401,0)</f>
        <v>0</v>
      </c>
      <c r="BH401" s="192">
        <f>IF(N401="sníž. přenesená",J401,0)</f>
        <v>0</v>
      </c>
      <c r="BI401" s="192">
        <f>IF(N401="nulová",J401,0)</f>
        <v>0</v>
      </c>
      <c r="BJ401" s="19" t="s">
        <v>81</v>
      </c>
      <c r="BK401" s="192">
        <f>ROUND(I401*H401,2)</f>
        <v>0</v>
      </c>
      <c r="BL401" s="19" t="s">
        <v>275</v>
      </c>
      <c r="BM401" s="191" t="s">
        <v>1654</v>
      </c>
    </row>
    <row r="402" s="2" customFormat="1">
      <c r="A402" s="38"/>
      <c r="B402" s="39"/>
      <c r="C402" s="38"/>
      <c r="D402" s="193" t="s">
        <v>166</v>
      </c>
      <c r="E402" s="38"/>
      <c r="F402" s="194" t="s">
        <v>1655</v>
      </c>
      <c r="G402" s="38"/>
      <c r="H402" s="38"/>
      <c r="I402" s="195"/>
      <c r="J402" s="38"/>
      <c r="K402" s="38"/>
      <c r="L402" s="39"/>
      <c r="M402" s="196"/>
      <c r="N402" s="197"/>
      <c r="O402" s="77"/>
      <c r="P402" s="77"/>
      <c r="Q402" s="77"/>
      <c r="R402" s="77"/>
      <c r="S402" s="77"/>
      <c r="T402" s="78"/>
      <c r="U402" s="38"/>
      <c r="V402" s="38"/>
      <c r="W402" s="38"/>
      <c r="X402" s="38"/>
      <c r="Y402" s="38"/>
      <c r="Z402" s="38"/>
      <c r="AA402" s="38"/>
      <c r="AB402" s="38"/>
      <c r="AC402" s="38"/>
      <c r="AD402" s="38"/>
      <c r="AE402" s="38"/>
      <c r="AT402" s="19" t="s">
        <v>166</v>
      </c>
      <c r="AU402" s="19" t="s">
        <v>83</v>
      </c>
    </row>
    <row r="403" s="2" customFormat="1">
      <c r="A403" s="38"/>
      <c r="B403" s="39"/>
      <c r="C403" s="38"/>
      <c r="D403" s="193" t="s">
        <v>168</v>
      </c>
      <c r="E403" s="38"/>
      <c r="F403" s="198" t="s">
        <v>1399</v>
      </c>
      <c r="G403" s="38"/>
      <c r="H403" s="38"/>
      <c r="I403" s="195"/>
      <c r="J403" s="38"/>
      <c r="K403" s="38"/>
      <c r="L403" s="39"/>
      <c r="M403" s="196"/>
      <c r="N403" s="197"/>
      <c r="O403" s="77"/>
      <c r="P403" s="77"/>
      <c r="Q403" s="77"/>
      <c r="R403" s="77"/>
      <c r="S403" s="77"/>
      <c r="T403" s="78"/>
      <c r="U403" s="38"/>
      <c r="V403" s="38"/>
      <c r="W403" s="38"/>
      <c r="X403" s="38"/>
      <c r="Y403" s="38"/>
      <c r="Z403" s="38"/>
      <c r="AA403" s="38"/>
      <c r="AB403" s="38"/>
      <c r="AC403" s="38"/>
      <c r="AD403" s="38"/>
      <c r="AE403" s="38"/>
      <c r="AT403" s="19" t="s">
        <v>168</v>
      </c>
      <c r="AU403" s="19" t="s">
        <v>83</v>
      </c>
    </row>
    <row r="404" s="14" customFormat="1">
      <c r="A404" s="14"/>
      <c r="B404" s="206"/>
      <c r="C404" s="14"/>
      <c r="D404" s="193" t="s">
        <v>170</v>
      </c>
      <c r="E404" s="207" t="s">
        <v>1</v>
      </c>
      <c r="F404" s="208" t="s">
        <v>164</v>
      </c>
      <c r="G404" s="14"/>
      <c r="H404" s="209">
        <v>4</v>
      </c>
      <c r="I404" s="210"/>
      <c r="J404" s="14"/>
      <c r="K404" s="14"/>
      <c r="L404" s="206"/>
      <c r="M404" s="211"/>
      <c r="N404" s="212"/>
      <c r="O404" s="212"/>
      <c r="P404" s="212"/>
      <c r="Q404" s="212"/>
      <c r="R404" s="212"/>
      <c r="S404" s="212"/>
      <c r="T404" s="213"/>
      <c r="U404" s="14"/>
      <c r="V404" s="14"/>
      <c r="W404" s="14"/>
      <c r="X404" s="14"/>
      <c r="Y404" s="14"/>
      <c r="Z404" s="14"/>
      <c r="AA404" s="14"/>
      <c r="AB404" s="14"/>
      <c r="AC404" s="14"/>
      <c r="AD404" s="14"/>
      <c r="AE404" s="14"/>
      <c r="AT404" s="207" t="s">
        <v>170</v>
      </c>
      <c r="AU404" s="207" t="s">
        <v>83</v>
      </c>
      <c r="AV404" s="14" t="s">
        <v>83</v>
      </c>
      <c r="AW404" s="14" t="s">
        <v>32</v>
      </c>
      <c r="AX404" s="14" t="s">
        <v>81</v>
      </c>
      <c r="AY404" s="207" t="s">
        <v>157</v>
      </c>
    </row>
    <row r="405" s="2" customFormat="1" ht="24.15" customHeight="1">
      <c r="A405" s="38"/>
      <c r="B405" s="179"/>
      <c r="C405" s="180" t="s">
        <v>625</v>
      </c>
      <c r="D405" s="180" t="s">
        <v>159</v>
      </c>
      <c r="E405" s="181" t="s">
        <v>1656</v>
      </c>
      <c r="F405" s="182" t="s">
        <v>1657</v>
      </c>
      <c r="G405" s="183" t="s">
        <v>197</v>
      </c>
      <c r="H405" s="184">
        <v>0.074999999999999997</v>
      </c>
      <c r="I405" s="185"/>
      <c r="J405" s="186">
        <f>ROUND(I405*H405,2)</f>
        <v>0</v>
      </c>
      <c r="K405" s="182" t="s">
        <v>1653</v>
      </c>
      <c r="L405" s="39"/>
      <c r="M405" s="187" t="s">
        <v>1</v>
      </c>
      <c r="N405" s="188" t="s">
        <v>40</v>
      </c>
      <c r="O405" s="77"/>
      <c r="P405" s="189">
        <f>O405*H405</f>
        <v>0</v>
      </c>
      <c r="Q405" s="189">
        <v>0</v>
      </c>
      <c r="R405" s="189">
        <f>Q405*H405</f>
        <v>0</v>
      </c>
      <c r="S405" s="189">
        <v>0</v>
      </c>
      <c r="T405" s="190">
        <f>S405*H405</f>
        <v>0</v>
      </c>
      <c r="U405" s="38"/>
      <c r="V405" s="38"/>
      <c r="W405" s="38"/>
      <c r="X405" s="38"/>
      <c r="Y405" s="38"/>
      <c r="Z405" s="38"/>
      <c r="AA405" s="38"/>
      <c r="AB405" s="38"/>
      <c r="AC405" s="38"/>
      <c r="AD405" s="38"/>
      <c r="AE405" s="38"/>
      <c r="AR405" s="191" t="s">
        <v>275</v>
      </c>
      <c r="AT405" s="191" t="s">
        <v>159</v>
      </c>
      <c r="AU405" s="191" t="s">
        <v>83</v>
      </c>
      <c r="AY405" s="19" t="s">
        <v>157</v>
      </c>
      <c r="BE405" s="192">
        <f>IF(N405="základní",J405,0)</f>
        <v>0</v>
      </c>
      <c r="BF405" s="192">
        <f>IF(N405="snížená",J405,0)</f>
        <v>0</v>
      </c>
      <c r="BG405" s="192">
        <f>IF(N405="zákl. přenesená",J405,0)</f>
        <v>0</v>
      </c>
      <c r="BH405" s="192">
        <f>IF(N405="sníž. přenesená",J405,0)</f>
        <v>0</v>
      </c>
      <c r="BI405" s="192">
        <f>IF(N405="nulová",J405,0)</f>
        <v>0</v>
      </c>
      <c r="BJ405" s="19" t="s">
        <v>81</v>
      </c>
      <c r="BK405" s="192">
        <f>ROUND(I405*H405,2)</f>
        <v>0</v>
      </c>
      <c r="BL405" s="19" t="s">
        <v>275</v>
      </c>
      <c r="BM405" s="191" t="s">
        <v>1658</v>
      </c>
    </row>
    <row r="406" s="2" customFormat="1">
      <c r="A406" s="38"/>
      <c r="B406" s="39"/>
      <c r="C406" s="38"/>
      <c r="D406" s="193" t="s">
        <v>166</v>
      </c>
      <c r="E406" s="38"/>
      <c r="F406" s="194" t="s">
        <v>1659</v>
      </c>
      <c r="G406" s="38"/>
      <c r="H406" s="38"/>
      <c r="I406" s="195"/>
      <c r="J406" s="38"/>
      <c r="K406" s="38"/>
      <c r="L406" s="39"/>
      <c r="M406" s="196"/>
      <c r="N406" s="197"/>
      <c r="O406" s="77"/>
      <c r="P406" s="77"/>
      <c r="Q406" s="77"/>
      <c r="R406" s="77"/>
      <c r="S406" s="77"/>
      <c r="T406" s="78"/>
      <c r="U406" s="38"/>
      <c r="V406" s="38"/>
      <c r="W406" s="38"/>
      <c r="X406" s="38"/>
      <c r="Y406" s="38"/>
      <c r="Z406" s="38"/>
      <c r="AA406" s="38"/>
      <c r="AB406" s="38"/>
      <c r="AC406" s="38"/>
      <c r="AD406" s="38"/>
      <c r="AE406" s="38"/>
      <c r="AT406" s="19" t="s">
        <v>166</v>
      </c>
      <c r="AU406" s="19" t="s">
        <v>83</v>
      </c>
    </row>
    <row r="407" s="12" customFormat="1" ht="22.8" customHeight="1">
      <c r="A407" s="12"/>
      <c r="B407" s="166"/>
      <c r="C407" s="12"/>
      <c r="D407" s="167" t="s">
        <v>74</v>
      </c>
      <c r="E407" s="177" t="s">
        <v>1660</v>
      </c>
      <c r="F407" s="177" t="s">
        <v>1661</v>
      </c>
      <c r="G407" s="12"/>
      <c r="H407" s="12"/>
      <c r="I407" s="169"/>
      <c r="J407" s="178">
        <f>BK407</f>
        <v>0</v>
      </c>
      <c r="K407" s="12"/>
      <c r="L407" s="166"/>
      <c r="M407" s="171"/>
      <c r="N407" s="172"/>
      <c r="O407" s="172"/>
      <c r="P407" s="173">
        <f>SUM(P408:P413)</f>
        <v>0</v>
      </c>
      <c r="Q407" s="172"/>
      <c r="R407" s="173">
        <f>SUM(R408:R413)</f>
        <v>0.03739</v>
      </c>
      <c r="S407" s="172"/>
      <c r="T407" s="174">
        <f>SUM(T408:T413)</f>
        <v>0</v>
      </c>
      <c r="U407" s="12"/>
      <c r="V407" s="12"/>
      <c r="W407" s="12"/>
      <c r="X407" s="12"/>
      <c r="Y407" s="12"/>
      <c r="Z407" s="12"/>
      <c r="AA407" s="12"/>
      <c r="AB407" s="12"/>
      <c r="AC407" s="12"/>
      <c r="AD407" s="12"/>
      <c r="AE407" s="12"/>
      <c r="AR407" s="167" t="s">
        <v>83</v>
      </c>
      <c r="AT407" s="175" t="s">
        <v>74</v>
      </c>
      <c r="AU407" s="175" t="s">
        <v>81</v>
      </c>
      <c r="AY407" s="167" t="s">
        <v>157</v>
      </c>
      <c r="BK407" s="176">
        <f>SUM(BK408:BK413)</f>
        <v>0</v>
      </c>
    </row>
    <row r="408" s="2" customFormat="1" ht="24.15" customHeight="1">
      <c r="A408" s="38"/>
      <c r="B408" s="179"/>
      <c r="C408" s="180" t="s">
        <v>629</v>
      </c>
      <c r="D408" s="180" t="s">
        <v>159</v>
      </c>
      <c r="E408" s="181" t="s">
        <v>1662</v>
      </c>
      <c r="F408" s="182" t="s">
        <v>1663</v>
      </c>
      <c r="G408" s="183" t="s">
        <v>604</v>
      </c>
      <c r="H408" s="184">
        <v>1</v>
      </c>
      <c r="I408" s="185"/>
      <c r="J408" s="186">
        <f>ROUND(I408*H408,2)</f>
        <v>0</v>
      </c>
      <c r="K408" s="182" t="s">
        <v>163</v>
      </c>
      <c r="L408" s="39"/>
      <c r="M408" s="187" t="s">
        <v>1</v>
      </c>
      <c r="N408" s="188" t="s">
        <v>40</v>
      </c>
      <c r="O408" s="77"/>
      <c r="P408" s="189">
        <f>O408*H408</f>
        <v>0</v>
      </c>
      <c r="Q408" s="189">
        <v>0.03739</v>
      </c>
      <c r="R408" s="189">
        <f>Q408*H408</f>
        <v>0.03739</v>
      </c>
      <c r="S408" s="189">
        <v>0</v>
      </c>
      <c r="T408" s="190">
        <f>S408*H408</f>
        <v>0</v>
      </c>
      <c r="U408" s="38"/>
      <c r="V408" s="38"/>
      <c r="W408" s="38"/>
      <c r="X408" s="38"/>
      <c r="Y408" s="38"/>
      <c r="Z408" s="38"/>
      <c r="AA408" s="38"/>
      <c r="AB408" s="38"/>
      <c r="AC408" s="38"/>
      <c r="AD408" s="38"/>
      <c r="AE408" s="38"/>
      <c r="AR408" s="191" t="s">
        <v>275</v>
      </c>
      <c r="AT408" s="191" t="s">
        <v>159</v>
      </c>
      <c r="AU408" s="191" t="s">
        <v>83</v>
      </c>
      <c r="AY408" s="19" t="s">
        <v>157</v>
      </c>
      <c r="BE408" s="192">
        <f>IF(N408="základní",J408,0)</f>
        <v>0</v>
      </c>
      <c r="BF408" s="192">
        <f>IF(N408="snížená",J408,0)</f>
        <v>0</v>
      </c>
      <c r="BG408" s="192">
        <f>IF(N408="zákl. přenesená",J408,0)</f>
        <v>0</v>
      </c>
      <c r="BH408" s="192">
        <f>IF(N408="sníž. přenesená",J408,0)</f>
        <v>0</v>
      </c>
      <c r="BI408" s="192">
        <f>IF(N408="nulová",J408,0)</f>
        <v>0</v>
      </c>
      <c r="BJ408" s="19" t="s">
        <v>81</v>
      </c>
      <c r="BK408" s="192">
        <f>ROUND(I408*H408,2)</f>
        <v>0</v>
      </c>
      <c r="BL408" s="19" t="s">
        <v>275</v>
      </c>
      <c r="BM408" s="191" t="s">
        <v>1664</v>
      </c>
    </row>
    <row r="409" s="2" customFormat="1">
      <c r="A409" s="38"/>
      <c r="B409" s="39"/>
      <c r="C409" s="38"/>
      <c r="D409" s="193" t="s">
        <v>166</v>
      </c>
      <c r="E409" s="38"/>
      <c r="F409" s="194" t="s">
        <v>1665</v>
      </c>
      <c r="G409" s="38"/>
      <c r="H409" s="38"/>
      <c r="I409" s="195"/>
      <c r="J409" s="38"/>
      <c r="K409" s="38"/>
      <c r="L409" s="39"/>
      <c r="M409" s="196"/>
      <c r="N409" s="197"/>
      <c r="O409" s="77"/>
      <c r="P409" s="77"/>
      <c r="Q409" s="77"/>
      <c r="R409" s="77"/>
      <c r="S409" s="77"/>
      <c r="T409" s="78"/>
      <c r="U409" s="38"/>
      <c r="V409" s="38"/>
      <c r="W409" s="38"/>
      <c r="X409" s="38"/>
      <c r="Y409" s="38"/>
      <c r="Z409" s="38"/>
      <c r="AA409" s="38"/>
      <c r="AB409" s="38"/>
      <c r="AC409" s="38"/>
      <c r="AD409" s="38"/>
      <c r="AE409" s="38"/>
      <c r="AT409" s="19" t="s">
        <v>166</v>
      </c>
      <c r="AU409" s="19" t="s">
        <v>83</v>
      </c>
    </row>
    <row r="410" s="2" customFormat="1">
      <c r="A410" s="38"/>
      <c r="B410" s="39"/>
      <c r="C410" s="38"/>
      <c r="D410" s="193" t="s">
        <v>168</v>
      </c>
      <c r="E410" s="38"/>
      <c r="F410" s="198" t="s">
        <v>1399</v>
      </c>
      <c r="G410" s="38"/>
      <c r="H410" s="38"/>
      <c r="I410" s="195"/>
      <c r="J410" s="38"/>
      <c r="K410" s="38"/>
      <c r="L410" s="39"/>
      <c r="M410" s="196"/>
      <c r="N410" s="197"/>
      <c r="O410" s="77"/>
      <c r="P410" s="77"/>
      <c r="Q410" s="77"/>
      <c r="R410" s="77"/>
      <c r="S410" s="77"/>
      <c r="T410" s="78"/>
      <c r="U410" s="38"/>
      <c r="V410" s="38"/>
      <c r="W410" s="38"/>
      <c r="X410" s="38"/>
      <c r="Y410" s="38"/>
      <c r="Z410" s="38"/>
      <c r="AA410" s="38"/>
      <c r="AB410" s="38"/>
      <c r="AC410" s="38"/>
      <c r="AD410" s="38"/>
      <c r="AE410" s="38"/>
      <c r="AT410" s="19" t="s">
        <v>168</v>
      </c>
      <c r="AU410" s="19" t="s">
        <v>83</v>
      </c>
    </row>
    <row r="411" s="14" customFormat="1">
      <c r="A411" s="14"/>
      <c r="B411" s="206"/>
      <c r="C411" s="14"/>
      <c r="D411" s="193" t="s">
        <v>170</v>
      </c>
      <c r="E411" s="207" t="s">
        <v>1</v>
      </c>
      <c r="F411" s="208" t="s">
        <v>81</v>
      </c>
      <c r="G411" s="14"/>
      <c r="H411" s="209">
        <v>1</v>
      </c>
      <c r="I411" s="210"/>
      <c r="J411" s="14"/>
      <c r="K411" s="14"/>
      <c r="L411" s="206"/>
      <c r="M411" s="211"/>
      <c r="N411" s="212"/>
      <c r="O411" s="212"/>
      <c r="P411" s="212"/>
      <c r="Q411" s="212"/>
      <c r="R411" s="212"/>
      <c r="S411" s="212"/>
      <c r="T411" s="213"/>
      <c r="U411" s="14"/>
      <c r="V411" s="14"/>
      <c r="W411" s="14"/>
      <c r="X411" s="14"/>
      <c r="Y411" s="14"/>
      <c r="Z411" s="14"/>
      <c r="AA411" s="14"/>
      <c r="AB411" s="14"/>
      <c r="AC411" s="14"/>
      <c r="AD411" s="14"/>
      <c r="AE411" s="14"/>
      <c r="AT411" s="207" t="s">
        <v>170</v>
      </c>
      <c r="AU411" s="207" t="s">
        <v>83</v>
      </c>
      <c r="AV411" s="14" t="s">
        <v>83</v>
      </c>
      <c r="AW411" s="14" t="s">
        <v>32</v>
      </c>
      <c r="AX411" s="14" t="s">
        <v>81</v>
      </c>
      <c r="AY411" s="207" t="s">
        <v>157</v>
      </c>
    </row>
    <row r="412" s="2" customFormat="1" ht="14.4" customHeight="1">
      <c r="A412" s="38"/>
      <c r="B412" s="179"/>
      <c r="C412" s="180" t="s">
        <v>635</v>
      </c>
      <c r="D412" s="180" t="s">
        <v>159</v>
      </c>
      <c r="E412" s="181" t="s">
        <v>1666</v>
      </c>
      <c r="F412" s="182" t="s">
        <v>1667</v>
      </c>
      <c r="G412" s="183" t="s">
        <v>197</v>
      </c>
      <c r="H412" s="184">
        <v>0.036999999999999998</v>
      </c>
      <c r="I412" s="185"/>
      <c r="J412" s="186">
        <f>ROUND(I412*H412,2)</f>
        <v>0</v>
      </c>
      <c r="K412" s="182" t="s">
        <v>163</v>
      </c>
      <c r="L412" s="39"/>
      <c r="M412" s="187" t="s">
        <v>1</v>
      </c>
      <c r="N412" s="188" t="s">
        <v>40</v>
      </c>
      <c r="O412" s="77"/>
      <c r="P412" s="189">
        <f>O412*H412</f>
        <v>0</v>
      </c>
      <c r="Q412" s="189">
        <v>0</v>
      </c>
      <c r="R412" s="189">
        <f>Q412*H412</f>
        <v>0</v>
      </c>
      <c r="S412" s="189">
        <v>0</v>
      </c>
      <c r="T412" s="190">
        <f>S412*H412</f>
        <v>0</v>
      </c>
      <c r="U412" s="38"/>
      <c r="V412" s="38"/>
      <c r="W412" s="38"/>
      <c r="X412" s="38"/>
      <c r="Y412" s="38"/>
      <c r="Z412" s="38"/>
      <c r="AA412" s="38"/>
      <c r="AB412" s="38"/>
      <c r="AC412" s="38"/>
      <c r="AD412" s="38"/>
      <c r="AE412" s="38"/>
      <c r="AR412" s="191" t="s">
        <v>275</v>
      </c>
      <c r="AT412" s="191" t="s">
        <v>159</v>
      </c>
      <c r="AU412" s="191" t="s">
        <v>83</v>
      </c>
      <c r="AY412" s="19" t="s">
        <v>157</v>
      </c>
      <c r="BE412" s="192">
        <f>IF(N412="základní",J412,0)</f>
        <v>0</v>
      </c>
      <c r="BF412" s="192">
        <f>IF(N412="snížená",J412,0)</f>
        <v>0</v>
      </c>
      <c r="BG412" s="192">
        <f>IF(N412="zákl. přenesená",J412,0)</f>
        <v>0</v>
      </c>
      <c r="BH412" s="192">
        <f>IF(N412="sníž. přenesená",J412,0)</f>
        <v>0</v>
      </c>
      <c r="BI412" s="192">
        <f>IF(N412="nulová",J412,0)</f>
        <v>0</v>
      </c>
      <c r="BJ412" s="19" t="s">
        <v>81</v>
      </c>
      <c r="BK412" s="192">
        <f>ROUND(I412*H412,2)</f>
        <v>0</v>
      </c>
      <c r="BL412" s="19" t="s">
        <v>275</v>
      </c>
      <c r="BM412" s="191" t="s">
        <v>1668</v>
      </c>
    </row>
    <row r="413" s="2" customFormat="1">
      <c r="A413" s="38"/>
      <c r="B413" s="39"/>
      <c r="C413" s="38"/>
      <c r="D413" s="193" t="s">
        <v>166</v>
      </c>
      <c r="E413" s="38"/>
      <c r="F413" s="194" t="s">
        <v>1669</v>
      </c>
      <c r="G413" s="38"/>
      <c r="H413" s="38"/>
      <c r="I413" s="195"/>
      <c r="J413" s="38"/>
      <c r="K413" s="38"/>
      <c r="L413" s="39"/>
      <c r="M413" s="196"/>
      <c r="N413" s="197"/>
      <c r="O413" s="77"/>
      <c r="P413" s="77"/>
      <c r="Q413" s="77"/>
      <c r="R413" s="77"/>
      <c r="S413" s="77"/>
      <c r="T413" s="78"/>
      <c r="U413" s="38"/>
      <c r="V413" s="38"/>
      <c r="W413" s="38"/>
      <c r="X413" s="38"/>
      <c r="Y413" s="38"/>
      <c r="Z413" s="38"/>
      <c r="AA413" s="38"/>
      <c r="AB413" s="38"/>
      <c r="AC413" s="38"/>
      <c r="AD413" s="38"/>
      <c r="AE413" s="38"/>
      <c r="AT413" s="19" t="s">
        <v>166</v>
      </c>
      <c r="AU413" s="19" t="s">
        <v>83</v>
      </c>
    </row>
    <row r="414" s="12" customFormat="1" ht="22.8" customHeight="1">
      <c r="A414" s="12"/>
      <c r="B414" s="166"/>
      <c r="C414" s="12"/>
      <c r="D414" s="167" t="s">
        <v>74</v>
      </c>
      <c r="E414" s="177" t="s">
        <v>1670</v>
      </c>
      <c r="F414" s="177" t="s">
        <v>1671</v>
      </c>
      <c r="G414" s="12"/>
      <c r="H414" s="12"/>
      <c r="I414" s="169"/>
      <c r="J414" s="178">
        <f>BK414</f>
        <v>0</v>
      </c>
      <c r="K414" s="12"/>
      <c r="L414" s="166"/>
      <c r="M414" s="171"/>
      <c r="N414" s="172"/>
      <c r="O414" s="172"/>
      <c r="P414" s="173">
        <f>SUM(P415:P418)</f>
        <v>0</v>
      </c>
      <c r="Q414" s="172"/>
      <c r="R414" s="173">
        <f>SUM(R415:R418)</f>
        <v>0.0065500000000000003</v>
      </c>
      <c r="S414" s="172"/>
      <c r="T414" s="174">
        <f>SUM(T415:T418)</f>
        <v>0</v>
      </c>
      <c r="U414" s="12"/>
      <c r="V414" s="12"/>
      <c r="W414" s="12"/>
      <c r="X414" s="12"/>
      <c r="Y414" s="12"/>
      <c r="Z414" s="12"/>
      <c r="AA414" s="12"/>
      <c r="AB414" s="12"/>
      <c r="AC414" s="12"/>
      <c r="AD414" s="12"/>
      <c r="AE414" s="12"/>
      <c r="AR414" s="167" t="s">
        <v>83</v>
      </c>
      <c r="AT414" s="175" t="s">
        <v>74</v>
      </c>
      <c r="AU414" s="175" t="s">
        <v>81</v>
      </c>
      <c r="AY414" s="167" t="s">
        <v>157</v>
      </c>
      <c r="BK414" s="176">
        <f>SUM(BK415:BK418)</f>
        <v>0</v>
      </c>
    </row>
    <row r="415" s="2" customFormat="1" ht="24.15" customHeight="1">
      <c r="A415" s="38"/>
      <c r="B415" s="179"/>
      <c r="C415" s="180" t="s">
        <v>641</v>
      </c>
      <c r="D415" s="180" t="s">
        <v>159</v>
      </c>
      <c r="E415" s="181" t="s">
        <v>1672</v>
      </c>
      <c r="F415" s="182" t="s">
        <v>1673</v>
      </c>
      <c r="G415" s="183" t="s">
        <v>604</v>
      </c>
      <c r="H415" s="184">
        <v>1</v>
      </c>
      <c r="I415" s="185"/>
      <c r="J415" s="186">
        <f>ROUND(I415*H415,2)</f>
        <v>0</v>
      </c>
      <c r="K415" s="182" t="s">
        <v>163</v>
      </c>
      <c r="L415" s="39"/>
      <c r="M415" s="187" t="s">
        <v>1</v>
      </c>
      <c r="N415" s="188" t="s">
        <v>40</v>
      </c>
      <c r="O415" s="77"/>
      <c r="P415" s="189">
        <f>O415*H415</f>
        <v>0</v>
      </c>
      <c r="Q415" s="189">
        <v>0.0065500000000000003</v>
      </c>
      <c r="R415" s="189">
        <f>Q415*H415</f>
        <v>0.0065500000000000003</v>
      </c>
      <c r="S415" s="189">
        <v>0</v>
      </c>
      <c r="T415" s="190">
        <f>S415*H415</f>
        <v>0</v>
      </c>
      <c r="U415" s="38"/>
      <c r="V415" s="38"/>
      <c r="W415" s="38"/>
      <c r="X415" s="38"/>
      <c r="Y415" s="38"/>
      <c r="Z415" s="38"/>
      <c r="AA415" s="38"/>
      <c r="AB415" s="38"/>
      <c r="AC415" s="38"/>
      <c r="AD415" s="38"/>
      <c r="AE415" s="38"/>
      <c r="AR415" s="191" t="s">
        <v>275</v>
      </c>
      <c r="AT415" s="191" t="s">
        <v>159</v>
      </c>
      <c r="AU415" s="191" t="s">
        <v>83</v>
      </c>
      <c r="AY415" s="19" t="s">
        <v>157</v>
      </c>
      <c r="BE415" s="192">
        <f>IF(N415="základní",J415,0)</f>
        <v>0</v>
      </c>
      <c r="BF415" s="192">
        <f>IF(N415="snížená",J415,0)</f>
        <v>0</v>
      </c>
      <c r="BG415" s="192">
        <f>IF(N415="zákl. přenesená",J415,0)</f>
        <v>0</v>
      </c>
      <c r="BH415" s="192">
        <f>IF(N415="sníž. přenesená",J415,0)</f>
        <v>0</v>
      </c>
      <c r="BI415" s="192">
        <f>IF(N415="nulová",J415,0)</f>
        <v>0</v>
      </c>
      <c r="BJ415" s="19" t="s">
        <v>81</v>
      </c>
      <c r="BK415" s="192">
        <f>ROUND(I415*H415,2)</f>
        <v>0</v>
      </c>
      <c r="BL415" s="19" t="s">
        <v>275</v>
      </c>
      <c r="BM415" s="191" t="s">
        <v>1674</v>
      </c>
    </row>
    <row r="416" s="2" customFormat="1">
      <c r="A416" s="38"/>
      <c r="B416" s="39"/>
      <c r="C416" s="38"/>
      <c r="D416" s="193" t="s">
        <v>166</v>
      </c>
      <c r="E416" s="38"/>
      <c r="F416" s="194" t="s">
        <v>1675</v>
      </c>
      <c r="G416" s="38"/>
      <c r="H416" s="38"/>
      <c r="I416" s="195"/>
      <c r="J416" s="38"/>
      <c r="K416" s="38"/>
      <c r="L416" s="39"/>
      <c r="M416" s="196"/>
      <c r="N416" s="197"/>
      <c r="O416" s="77"/>
      <c r="P416" s="77"/>
      <c r="Q416" s="77"/>
      <c r="R416" s="77"/>
      <c r="S416" s="77"/>
      <c r="T416" s="78"/>
      <c r="U416" s="38"/>
      <c r="V416" s="38"/>
      <c r="W416" s="38"/>
      <c r="X416" s="38"/>
      <c r="Y416" s="38"/>
      <c r="Z416" s="38"/>
      <c r="AA416" s="38"/>
      <c r="AB416" s="38"/>
      <c r="AC416" s="38"/>
      <c r="AD416" s="38"/>
      <c r="AE416" s="38"/>
      <c r="AT416" s="19" t="s">
        <v>166</v>
      </c>
      <c r="AU416" s="19" t="s">
        <v>83</v>
      </c>
    </row>
    <row r="417" s="2" customFormat="1">
      <c r="A417" s="38"/>
      <c r="B417" s="39"/>
      <c r="C417" s="38"/>
      <c r="D417" s="193" t="s">
        <v>168</v>
      </c>
      <c r="E417" s="38"/>
      <c r="F417" s="198" t="s">
        <v>1399</v>
      </c>
      <c r="G417" s="38"/>
      <c r="H417" s="38"/>
      <c r="I417" s="195"/>
      <c r="J417" s="38"/>
      <c r="K417" s="38"/>
      <c r="L417" s="39"/>
      <c r="M417" s="196"/>
      <c r="N417" s="197"/>
      <c r="O417" s="77"/>
      <c r="P417" s="77"/>
      <c r="Q417" s="77"/>
      <c r="R417" s="77"/>
      <c r="S417" s="77"/>
      <c r="T417" s="78"/>
      <c r="U417" s="38"/>
      <c r="V417" s="38"/>
      <c r="W417" s="38"/>
      <c r="X417" s="38"/>
      <c r="Y417" s="38"/>
      <c r="Z417" s="38"/>
      <c r="AA417" s="38"/>
      <c r="AB417" s="38"/>
      <c r="AC417" s="38"/>
      <c r="AD417" s="38"/>
      <c r="AE417" s="38"/>
      <c r="AT417" s="19" t="s">
        <v>168</v>
      </c>
      <c r="AU417" s="19" t="s">
        <v>83</v>
      </c>
    </row>
    <row r="418" s="14" customFormat="1">
      <c r="A418" s="14"/>
      <c r="B418" s="206"/>
      <c r="C418" s="14"/>
      <c r="D418" s="193" t="s">
        <v>170</v>
      </c>
      <c r="E418" s="207" t="s">
        <v>1</v>
      </c>
      <c r="F418" s="208" t="s">
        <v>81</v>
      </c>
      <c r="G418" s="14"/>
      <c r="H418" s="209">
        <v>1</v>
      </c>
      <c r="I418" s="210"/>
      <c r="J418" s="14"/>
      <c r="K418" s="14"/>
      <c r="L418" s="206"/>
      <c r="M418" s="211"/>
      <c r="N418" s="212"/>
      <c r="O418" s="212"/>
      <c r="P418" s="212"/>
      <c r="Q418" s="212"/>
      <c r="R418" s="212"/>
      <c r="S418" s="212"/>
      <c r="T418" s="213"/>
      <c r="U418" s="14"/>
      <c r="V418" s="14"/>
      <c r="W418" s="14"/>
      <c r="X418" s="14"/>
      <c r="Y418" s="14"/>
      <c r="Z418" s="14"/>
      <c r="AA418" s="14"/>
      <c r="AB418" s="14"/>
      <c r="AC418" s="14"/>
      <c r="AD418" s="14"/>
      <c r="AE418" s="14"/>
      <c r="AT418" s="207" t="s">
        <v>170</v>
      </c>
      <c r="AU418" s="207" t="s">
        <v>83</v>
      </c>
      <c r="AV418" s="14" t="s">
        <v>83</v>
      </c>
      <c r="AW418" s="14" t="s">
        <v>32</v>
      </c>
      <c r="AX418" s="14" t="s">
        <v>81</v>
      </c>
      <c r="AY418" s="207" t="s">
        <v>157</v>
      </c>
    </row>
    <row r="419" s="12" customFormat="1" ht="22.8" customHeight="1">
      <c r="A419" s="12"/>
      <c r="B419" s="166"/>
      <c r="C419" s="12"/>
      <c r="D419" s="167" t="s">
        <v>74</v>
      </c>
      <c r="E419" s="177" t="s">
        <v>1676</v>
      </c>
      <c r="F419" s="177" t="s">
        <v>1677</v>
      </c>
      <c r="G419" s="12"/>
      <c r="H419" s="12"/>
      <c r="I419" s="169"/>
      <c r="J419" s="178">
        <f>BK419</f>
        <v>0</v>
      </c>
      <c r="K419" s="12"/>
      <c r="L419" s="166"/>
      <c r="M419" s="171"/>
      <c r="N419" s="172"/>
      <c r="O419" s="172"/>
      <c r="P419" s="173">
        <f>SUM(P420:P446)</f>
        <v>0</v>
      </c>
      <c r="Q419" s="172"/>
      <c r="R419" s="173">
        <f>SUM(R420:R446)</f>
        <v>0.1787</v>
      </c>
      <c r="S419" s="172"/>
      <c r="T419" s="174">
        <f>SUM(T420:T446)</f>
        <v>0</v>
      </c>
      <c r="U419" s="12"/>
      <c r="V419" s="12"/>
      <c r="W419" s="12"/>
      <c r="X419" s="12"/>
      <c r="Y419" s="12"/>
      <c r="Z419" s="12"/>
      <c r="AA419" s="12"/>
      <c r="AB419" s="12"/>
      <c r="AC419" s="12"/>
      <c r="AD419" s="12"/>
      <c r="AE419" s="12"/>
      <c r="AR419" s="167" t="s">
        <v>83</v>
      </c>
      <c r="AT419" s="175" t="s">
        <v>74</v>
      </c>
      <c r="AU419" s="175" t="s">
        <v>81</v>
      </c>
      <c r="AY419" s="167" t="s">
        <v>157</v>
      </c>
      <c r="BK419" s="176">
        <f>SUM(BK420:BK446)</f>
        <v>0</v>
      </c>
    </row>
    <row r="420" s="2" customFormat="1" ht="24.15" customHeight="1">
      <c r="A420" s="38"/>
      <c r="B420" s="179"/>
      <c r="C420" s="180" t="s">
        <v>646</v>
      </c>
      <c r="D420" s="180" t="s">
        <v>159</v>
      </c>
      <c r="E420" s="181" t="s">
        <v>1678</v>
      </c>
      <c r="F420" s="182" t="s">
        <v>1679</v>
      </c>
      <c r="G420" s="183" t="s">
        <v>261</v>
      </c>
      <c r="H420" s="184">
        <v>40</v>
      </c>
      <c r="I420" s="185"/>
      <c r="J420" s="186">
        <f>ROUND(I420*H420,2)</f>
        <v>0</v>
      </c>
      <c r="K420" s="182" t="s">
        <v>163</v>
      </c>
      <c r="L420" s="39"/>
      <c r="M420" s="187" t="s">
        <v>1</v>
      </c>
      <c r="N420" s="188" t="s">
        <v>40</v>
      </c>
      <c r="O420" s="77"/>
      <c r="P420" s="189">
        <f>O420*H420</f>
        <v>0</v>
      </c>
      <c r="Q420" s="189">
        <v>0.0010499999999999999</v>
      </c>
      <c r="R420" s="189">
        <f>Q420*H420</f>
        <v>0.041999999999999996</v>
      </c>
      <c r="S420" s="189">
        <v>0</v>
      </c>
      <c r="T420" s="190">
        <f>S420*H420</f>
        <v>0</v>
      </c>
      <c r="U420" s="38"/>
      <c r="V420" s="38"/>
      <c r="W420" s="38"/>
      <c r="X420" s="38"/>
      <c r="Y420" s="38"/>
      <c r="Z420" s="38"/>
      <c r="AA420" s="38"/>
      <c r="AB420" s="38"/>
      <c r="AC420" s="38"/>
      <c r="AD420" s="38"/>
      <c r="AE420" s="38"/>
      <c r="AR420" s="191" t="s">
        <v>275</v>
      </c>
      <c r="AT420" s="191" t="s">
        <v>159</v>
      </c>
      <c r="AU420" s="191" t="s">
        <v>83</v>
      </c>
      <c r="AY420" s="19" t="s">
        <v>157</v>
      </c>
      <c r="BE420" s="192">
        <f>IF(N420="základní",J420,0)</f>
        <v>0</v>
      </c>
      <c r="BF420" s="192">
        <f>IF(N420="snížená",J420,0)</f>
        <v>0</v>
      </c>
      <c r="BG420" s="192">
        <f>IF(N420="zákl. přenesená",J420,0)</f>
        <v>0</v>
      </c>
      <c r="BH420" s="192">
        <f>IF(N420="sníž. přenesená",J420,0)</f>
        <v>0</v>
      </c>
      <c r="BI420" s="192">
        <f>IF(N420="nulová",J420,0)</f>
        <v>0</v>
      </c>
      <c r="BJ420" s="19" t="s">
        <v>81</v>
      </c>
      <c r="BK420" s="192">
        <f>ROUND(I420*H420,2)</f>
        <v>0</v>
      </c>
      <c r="BL420" s="19" t="s">
        <v>275</v>
      </c>
      <c r="BM420" s="191" t="s">
        <v>1680</v>
      </c>
    </row>
    <row r="421" s="2" customFormat="1">
      <c r="A421" s="38"/>
      <c r="B421" s="39"/>
      <c r="C421" s="38"/>
      <c r="D421" s="193" t="s">
        <v>166</v>
      </c>
      <c r="E421" s="38"/>
      <c r="F421" s="194" t="s">
        <v>1681</v>
      </c>
      <c r="G421" s="38"/>
      <c r="H421" s="38"/>
      <c r="I421" s="195"/>
      <c r="J421" s="38"/>
      <c r="K421" s="38"/>
      <c r="L421" s="39"/>
      <c r="M421" s="196"/>
      <c r="N421" s="197"/>
      <c r="O421" s="77"/>
      <c r="P421" s="77"/>
      <c r="Q421" s="77"/>
      <c r="R421" s="77"/>
      <c r="S421" s="77"/>
      <c r="T421" s="78"/>
      <c r="U421" s="38"/>
      <c r="V421" s="38"/>
      <c r="W421" s="38"/>
      <c r="X421" s="38"/>
      <c r="Y421" s="38"/>
      <c r="Z421" s="38"/>
      <c r="AA421" s="38"/>
      <c r="AB421" s="38"/>
      <c r="AC421" s="38"/>
      <c r="AD421" s="38"/>
      <c r="AE421" s="38"/>
      <c r="AT421" s="19" t="s">
        <v>166</v>
      </c>
      <c r="AU421" s="19" t="s">
        <v>83</v>
      </c>
    </row>
    <row r="422" s="2" customFormat="1">
      <c r="A422" s="38"/>
      <c r="B422" s="39"/>
      <c r="C422" s="38"/>
      <c r="D422" s="193" t="s">
        <v>168</v>
      </c>
      <c r="E422" s="38"/>
      <c r="F422" s="198" t="s">
        <v>1399</v>
      </c>
      <c r="G422" s="38"/>
      <c r="H422" s="38"/>
      <c r="I422" s="195"/>
      <c r="J422" s="38"/>
      <c r="K422" s="38"/>
      <c r="L422" s="39"/>
      <c r="M422" s="196"/>
      <c r="N422" s="197"/>
      <c r="O422" s="77"/>
      <c r="P422" s="77"/>
      <c r="Q422" s="77"/>
      <c r="R422" s="77"/>
      <c r="S422" s="77"/>
      <c r="T422" s="78"/>
      <c r="U422" s="38"/>
      <c r="V422" s="38"/>
      <c r="W422" s="38"/>
      <c r="X422" s="38"/>
      <c r="Y422" s="38"/>
      <c r="Z422" s="38"/>
      <c r="AA422" s="38"/>
      <c r="AB422" s="38"/>
      <c r="AC422" s="38"/>
      <c r="AD422" s="38"/>
      <c r="AE422" s="38"/>
      <c r="AT422" s="19" t="s">
        <v>168</v>
      </c>
      <c r="AU422" s="19" t="s">
        <v>83</v>
      </c>
    </row>
    <row r="423" s="14" customFormat="1">
      <c r="A423" s="14"/>
      <c r="B423" s="206"/>
      <c r="C423" s="14"/>
      <c r="D423" s="193" t="s">
        <v>170</v>
      </c>
      <c r="E423" s="207" t="s">
        <v>1</v>
      </c>
      <c r="F423" s="208" t="s">
        <v>192</v>
      </c>
      <c r="G423" s="14"/>
      <c r="H423" s="209">
        <v>40</v>
      </c>
      <c r="I423" s="210"/>
      <c r="J423" s="14"/>
      <c r="K423" s="14"/>
      <c r="L423" s="206"/>
      <c r="M423" s="211"/>
      <c r="N423" s="212"/>
      <c r="O423" s="212"/>
      <c r="P423" s="212"/>
      <c r="Q423" s="212"/>
      <c r="R423" s="212"/>
      <c r="S423" s="212"/>
      <c r="T423" s="213"/>
      <c r="U423" s="14"/>
      <c r="V423" s="14"/>
      <c r="W423" s="14"/>
      <c r="X423" s="14"/>
      <c r="Y423" s="14"/>
      <c r="Z423" s="14"/>
      <c r="AA423" s="14"/>
      <c r="AB423" s="14"/>
      <c r="AC423" s="14"/>
      <c r="AD423" s="14"/>
      <c r="AE423" s="14"/>
      <c r="AT423" s="207" t="s">
        <v>170</v>
      </c>
      <c r="AU423" s="207" t="s">
        <v>83</v>
      </c>
      <c r="AV423" s="14" t="s">
        <v>83</v>
      </c>
      <c r="AW423" s="14" t="s">
        <v>32</v>
      </c>
      <c r="AX423" s="14" t="s">
        <v>81</v>
      </c>
      <c r="AY423" s="207" t="s">
        <v>157</v>
      </c>
    </row>
    <row r="424" s="2" customFormat="1" ht="24.15" customHeight="1">
      <c r="A424" s="38"/>
      <c r="B424" s="179"/>
      <c r="C424" s="180" t="s">
        <v>651</v>
      </c>
      <c r="D424" s="180" t="s">
        <v>159</v>
      </c>
      <c r="E424" s="181" t="s">
        <v>1682</v>
      </c>
      <c r="F424" s="182" t="s">
        <v>1683</v>
      </c>
      <c r="G424" s="183" t="s">
        <v>261</v>
      </c>
      <c r="H424" s="184">
        <v>50</v>
      </c>
      <c r="I424" s="185"/>
      <c r="J424" s="186">
        <f>ROUND(I424*H424,2)</f>
        <v>0</v>
      </c>
      <c r="K424" s="182" t="s">
        <v>163</v>
      </c>
      <c r="L424" s="39"/>
      <c r="M424" s="187" t="s">
        <v>1</v>
      </c>
      <c r="N424" s="188" t="s">
        <v>40</v>
      </c>
      <c r="O424" s="77"/>
      <c r="P424" s="189">
        <f>O424*H424</f>
        <v>0</v>
      </c>
      <c r="Q424" s="189">
        <v>0.00148</v>
      </c>
      <c r="R424" s="189">
        <f>Q424*H424</f>
        <v>0.073999999999999996</v>
      </c>
      <c r="S424" s="189">
        <v>0</v>
      </c>
      <c r="T424" s="190">
        <f>S424*H424</f>
        <v>0</v>
      </c>
      <c r="U424" s="38"/>
      <c r="V424" s="38"/>
      <c r="W424" s="38"/>
      <c r="X424" s="38"/>
      <c r="Y424" s="38"/>
      <c r="Z424" s="38"/>
      <c r="AA424" s="38"/>
      <c r="AB424" s="38"/>
      <c r="AC424" s="38"/>
      <c r="AD424" s="38"/>
      <c r="AE424" s="38"/>
      <c r="AR424" s="191" t="s">
        <v>275</v>
      </c>
      <c r="AT424" s="191" t="s">
        <v>159</v>
      </c>
      <c r="AU424" s="191" t="s">
        <v>83</v>
      </c>
      <c r="AY424" s="19" t="s">
        <v>157</v>
      </c>
      <c r="BE424" s="192">
        <f>IF(N424="základní",J424,0)</f>
        <v>0</v>
      </c>
      <c r="BF424" s="192">
        <f>IF(N424="snížená",J424,0)</f>
        <v>0</v>
      </c>
      <c r="BG424" s="192">
        <f>IF(N424="zákl. přenesená",J424,0)</f>
        <v>0</v>
      </c>
      <c r="BH424" s="192">
        <f>IF(N424="sníž. přenesená",J424,0)</f>
        <v>0</v>
      </c>
      <c r="BI424" s="192">
        <f>IF(N424="nulová",J424,0)</f>
        <v>0</v>
      </c>
      <c r="BJ424" s="19" t="s">
        <v>81</v>
      </c>
      <c r="BK424" s="192">
        <f>ROUND(I424*H424,2)</f>
        <v>0</v>
      </c>
      <c r="BL424" s="19" t="s">
        <v>275</v>
      </c>
      <c r="BM424" s="191" t="s">
        <v>1684</v>
      </c>
    </row>
    <row r="425" s="2" customFormat="1">
      <c r="A425" s="38"/>
      <c r="B425" s="39"/>
      <c r="C425" s="38"/>
      <c r="D425" s="193" t="s">
        <v>166</v>
      </c>
      <c r="E425" s="38"/>
      <c r="F425" s="194" t="s">
        <v>1685</v>
      </c>
      <c r="G425" s="38"/>
      <c r="H425" s="38"/>
      <c r="I425" s="195"/>
      <c r="J425" s="38"/>
      <c r="K425" s="38"/>
      <c r="L425" s="39"/>
      <c r="M425" s="196"/>
      <c r="N425" s="197"/>
      <c r="O425" s="77"/>
      <c r="P425" s="77"/>
      <c r="Q425" s="77"/>
      <c r="R425" s="77"/>
      <c r="S425" s="77"/>
      <c r="T425" s="78"/>
      <c r="U425" s="38"/>
      <c r="V425" s="38"/>
      <c r="W425" s="38"/>
      <c r="X425" s="38"/>
      <c r="Y425" s="38"/>
      <c r="Z425" s="38"/>
      <c r="AA425" s="38"/>
      <c r="AB425" s="38"/>
      <c r="AC425" s="38"/>
      <c r="AD425" s="38"/>
      <c r="AE425" s="38"/>
      <c r="AT425" s="19" t="s">
        <v>166</v>
      </c>
      <c r="AU425" s="19" t="s">
        <v>83</v>
      </c>
    </row>
    <row r="426" s="2" customFormat="1">
      <c r="A426" s="38"/>
      <c r="B426" s="39"/>
      <c r="C426" s="38"/>
      <c r="D426" s="193" t="s">
        <v>168</v>
      </c>
      <c r="E426" s="38"/>
      <c r="F426" s="198" t="s">
        <v>1399</v>
      </c>
      <c r="G426" s="38"/>
      <c r="H426" s="38"/>
      <c r="I426" s="195"/>
      <c r="J426" s="38"/>
      <c r="K426" s="38"/>
      <c r="L426" s="39"/>
      <c r="M426" s="196"/>
      <c r="N426" s="197"/>
      <c r="O426" s="77"/>
      <c r="P426" s="77"/>
      <c r="Q426" s="77"/>
      <c r="R426" s="77"/>
      <c r="S426" s="77"/>
      <c r="T426" s="78"/>
      <c r="U426" s="38"/>
      <c r="V426" s="38"/>
      <c r="W426" s="38"/>
      <c r="X426" s="38"/>
      <c r="Y426" s="38"/>
      <c r="Z426" s="38"/>
      <c r="AA426" s="38"/>
      <c r="AB426" s="38"/>
      <c r="AC426" s="38"/>
      <c r="AD426" s="38"/>
      <c r="AE426" s="38"/>
      <c r="AT426" s="19" t="s">
        <v>168</v>
      </c>
      <c r="AU426" s="19" t="s">
        <v>83</v>
      </c>
    </row>
    <row r="427" s="14" customFormat="1">
      <c r="A427" s="14"/>
      <c r="B427" s="206"/>
      <c r="C427" s="14"/>
      <c r="D427" s="193" t="s">
        <v>170</v>
      </c>
      <c r="E427" s="207" t="s">
        <v>1</v>
      </c>
      <c r="F427" s="208" t="s">
        <v>525</v>
      </c>
      <c r="G427" s="14"/>
      <c r="H427" s="209">
        <v>50</v>
      </c>
      <c r="I427" s="210"/>
      <c r="J427" s="14"/>
      <c r="K427" s="14"/>
      <c r="L427" s="206"/>
      <c r="M427" s="211"/>
      <c r="N427" s="212"/>
      <c r="O427" s="212"/>
      <c r="P427" s="212"/>
      <c r="Q427" s="212"/>
      <c r="R427" s="212"/>
      <c r="S427" s="212"/>
      <c r="T427" s="213"/>
      <c r="U427" s="14"/>
      <c r="V427" s="14"/>
      <c r="W427" s="14"/>
      <c r="X427" s="14"/>
      <c r="Y427" s="14"/>
      <c r="Z427" s="14"/>
      <c r="AA427" s="14"/>
      <c r="AB427" s="14"/>
      <c r="AC427" s="14"/>
      <c r="AD427" s="14"/>
      <c r="AE427" s="14"/>
      <c r="AT427" s="207" t="s">
        <v>170</v>
      </c>
      <c r="AU427" s="207" t="s">
        <v>83</v>
      </c>
      <c r="AV427" s="14" t="s">
        <v>83</v>
      </c>
      <c r="AW427" s="14" t="s">
        <v>32</v>
      </c>
      <c r="AX427" s="14" t="s">
        <v>81</v>
      </c>
      <c r="AY427" s="207" t="s">
        <v>157</v>
      </c>
    </row>
    <row r="428" s="2" customFormat="1" ht="24.15" customHeight="1">
      <c r="A428" s="38"/>
      <c r="B428" s="179"/>
      <c r="C428" s="180" t="s">
        <v>656</v>
      </c>
      <c r="D428" s="180" t="s">
        <v>159</v>
      </c>
      <c r="E428" s="181" t="s">
        <v>1686</v>
      </c>
      <c r="F428" s="182" t="s">
        <v>1687</v>
      </c>
      <c r="G428" s="183" t="s">
        <v>261</v>
      </c>
      <c r="H428" s="184">
        <v>30</v>
      </c>
      <c r="I428" s="185"/>
      <c r="J428" s="186">
        <f>ROUND(I428*H428,2)</f>
        <v>0</v>
      </c>
      <c r="K428" s="182" t="s">
        <v>163</v>
      </c>
      <c r="L428" s="39"/>
      <c r="M428" s="187" t="s">
        <v>1</v>
      </c>
      <c r="N428" s="188" t="s">
        <v>40</v>
      </c>
      <c r="O428" s="77"/>
      <c r="P428" s="189">
        <f>O428*H428</f>
        <v>0</v>
      </c>
      <c r="Q428" s="189">
        <v>0.00189</v>
      </c>
      <c r="R428" s="189">
        <f>Q428*H428</f>
        <v>0.0567</v>
      </c>
      <c r="S428" s="189">
        <v>0</v>
      </c>
      <c r="T428" s="190">
        <f>S428*H428</f>
        <v>0</v>
      </c>
      <c r="U428" s="38"/>
      <c r="V428" s="38"/>
      <c r="W428" s="38"/>
      <c r="X428" s="38"/>
      <c r="Y428" s="38"/>
      <c r="Z428" s="38"/>
      <c r="AA428" s="38"/>
      <c r="AB428" s="38"/>
      <c r="AC428" s="38"/>
      <c r="AD428" s="38"/>
      <c r="AE428" s="38"/>
      <c r="AR428" s="191" t="s">
        <v>275</v>
      </c>
      <c r="AT428" s="191" t="s">
        <v>159</v>
      </c>
      <c r="AU428" s="191" t="s">
        <v>83</v>
      </c>
      <c r="AY428" s="19" t="s">
        <v>157</v>
      </c>
      <c r="BE428" s="192">
        <f>IF(N428="základní",J428,0)</f>
        <v>0</v>
      </c>
      <c r="BF428" s="192">
        <f>IF(N428="snížená",J428,0)</f>
        <v>0</v>
      </c>
      <c r="BG428" s="192">
        <f>IF(N428="zákl. přenesená",J428,0)</f>
        <v>0</v>
      </c>
      <c r="BH428" s="192">
        <f>IF(N428="sníž. přenesená",J428,0)</f>
        <v>0</v>
      </c>
      <c r="BI428" s="192">
        <f>IF(N428="nulová",J428,0)</f>
        <v>0</v>
      </c>
      <c r="BJ428" s="19" t="s">
        <v>81</v>
      </c>
      <c r="BK428" s="192">
        <f>ROUND(I428*H428,2)</f>
        <v>0</v>
      </c>
      <c r="BL428" s="19" t="s">
        <v>275</v>
      </c>
      <c r="BM428" s="191" t="s">
        <v>1688</v>
      </c>
    </row>
    <row r="429" s="2" customFormat="1">
      <c r="A429" s="38"/>
      <c r="B429" s="39"/>
      <c r="C429" s="38"/>
      <c r="D429" s="193" t="s">
        <v>166</v>
      </c>
      <c r="E429" s="38"/>
      <c r="F429" s="194" t="s">
        <v>1689</v>
      </c>
      <c r="G429" s="38"/>
      <c r="H429" s="38"/>
      <c r="I429" s="195"/>
      <c r="J429" s="38"/>
      <c r="K429" s="38"/>
      <c r="L429" s="39"/>
      <c r="M429" s="196"/>
      <c r="N429" s="197"/>
      <c r="O429" s="77"/>
      <c r="P429" s="77"/>
      <c r="Q429" s="77"/>
      <c r="R429" s="77"/>
      <c r="S429" s="77"/>
      <c r="T429" s="78"/>
      <c r="U429" s="38"/>
      <c r="V429" s="38"/>
      <c r="W429" s="38"/>
      <c r="X429" s="38"/>
      <c r="Y429" s="38"/>
      <c r="Z429" s="38"/>
      <c r="AA429" s="38"/>
      <c r="AB429" s="38"/>
      <c r="AC429" s="38"/>
      <c r="AD429" s="38"/>
      <c r="AE429" s="38"/>
      <c r="AT429" s="19" t="s">
        <v>166</v>
      </c>
      <c r="AU429" s="19" t="s">
        <v>83</v>
      </c>
    </row>
    <row r="430" s="2" customFormat="1">
      <c r="A430" s="38"/>
      <c r="B430" s="39"/>
      <c r="C430" s="38"/>
      <c r="D430" s="193" t="s">
        <v>168</v>
      </c>
      <c r="E430" s="38"/>
      <c r="F430" s="198" t="s">
        <v>1399</v>
      </c>
      <c r="G430" s="38"/>
      <c r="H430" s="38"/>
      <c r="I430" s="195"/>
      <c r="J430" s="38"/>
      <c r="K430" s="38"/>
      <c r="L430" s="39"/>
      <c r="M430" s="196"/>
      <c r="N430" s="197"/>
      <c r="O430" s="77"/>
      <c r="P430" s="77"/>
      <c r="Q430" s="77"/>
      <c r="R430" s="77"/>
      <c r="S430" s="77"/>
      <c r="T430" s="78"/>
      <c r="U430" s="38"/>
      <c r="V430" s="38"/>
      <c r="W430" s="38"/>
      <c r="X430" s="38"/>
      <c r="Y430" s="38"/>
      <c r="Z430" s="38"/>
      <c r="AA430" s="38"/>
      <c r="AB430" s="38"/>
      <c r="AC430" s="38"/>
      <c r="AD430" s="38"/>
      <c r="AE430" s="38"/>
      <c r="AT430" s="19" t="s">
        <v>168</v>
      </c>
      <c r="AU430" s="19" t="s">
        <v>83</v>
      </c>
    </row>
    <row r="431" s="14" customFormat="1">
      <c r="A431" s="14"/>
      <c r="B431" s="206"/>
      <c r="C431" s="14"/>
      <c r="D431" s="193" t="s">
        <v>170</v>
      </c>
      <c r="E431" s="207" t="s">
        <v>1</v>
      </c>
      <c r="F431" s="208" t="s">
        <v>375</v>
      </c>
      <c r="G431" s="14"/>
      <c r="H431" s="209">
        <v>30</v>
      </c>
      <c r="I431" s="210"/>
      <c r="J431" s="14"/>
      <c r="K431" s="14"/>
      <c r="L431" s="206"/>
      <c r="M431" s="211"/>
      <c r="N431" s="212"/>
      <c r="O431" s="212"/>
      <c r="P431" s="212"/>
      <c r="Q431" s="212"/>
      <c r="R431" s="212"/>
      <c r="S431" s="212"/>
      <c r="T431" s="213"/>
      <c r="U431" s="14"/>
      <c r="V431" s="14"/>
      <c r="W431" s="14"/>
      <c r="X431" s="14"/>
      <c r="Y431" s="14"/>
      <c r="Z431" s="14"/>
      <c r="AA431" s="14"/>
      <c r="AB431" s="14"/>
      <c r="AC431" s="14"/>
      <c r="AD431" s="14"/>
      <c r="AE431" s="14"/>
      <c r="AT431" s="207" t="s">
        <v>170</v>
      </c>
      <c r="AU431" s="207" t="s">
        <v>83</v>
      </c>
      <c r="AV431" s="14" t="s">
        <v>83</v>
      </c>
      <c r="AW431" s="14" t="s">
        <v>32</v>
      </c>
      <c r="AX431" s="14" t="s">
        <v>81</v>
      </c>
      <c r="AY431" s="207" t="s">
        <v>157</v>
      </c>
    </row>
    <row r="432" s="2" customFormat="1" ht="24.15" customHeight="1">
      <c r="A432" s="38"/>
      <c r="B432" s="179"/>
      <c r="C432" s="180" t="s">
        <v>664</v>
      </c>
      <c r="D432" s="180" t="s">
        <v>159</v>
      </c>
      <c r="E432" s="181" t="s">
        <v>1690</v>
      </c>
      <c r="F432" s="182" t="s">
        <v>1691</v>
      </c>
      <c r="G432" s="183" t="s">
        <v>261</v>
      </c>
      <c r="H432" s="184">
        <v>120</v>
      </c>
      <c r="I432" s="185"/>
      <c r="J432" s="186">
        <f>ROUND(I432*H432,2)</f>
        <v>0</v>
      </c>
      <c r="K432" s="182" t="s">
        <v>163</v>
      </c>
      <c r="L432" s="39"/>
      <c r="M432" s="187" t="s">
        <v>1</v>
      </c>
      <c r="N432" s="188" t="s">
        <v>40</v>
      </c>
      <c r="O432" s="77"/>
      <c r="P432" s="189">
        <f>O432*H432</f>
        <v>0</v>
      </c>
      <c r="Q432" s="189">
        <v>5.0000000000000002E-05</v>
      </c>
      <c r="R432" s="189">
        <f>Q432*H432</f>
        <v>0.0060000000000000001</v>
      </c>
      <c r="S432" s="189">
        <v>0</v>
      </c>
      <c r="T432" s="190">
        <f>S432*H432</f>
        <v>0</v>
      </c>
      <c r="U432" s="38"/>
      <c r="V432" s="38"/>
      <c r="W432" s="38"/>
      <c r="X432" s="38"/>
      <c r="Y432" s="38"/>
      <c r="Z432" s="38"/>
      <c r="AA432" s="38"/>
      <c r="AB432" s="38"/>
      <c r="AC432" s="38"/>
      <c r="AD432" s="38"/>
      <c r="AE432" s="38"/>
      <c r="AR432" s="191" t="s">
        <v>275</v>
      </c>
      <c r="AT432" s="191" t="s">
        <v>159</v>
      </c>
      <c r="AU432" s="191" t="s">
        <v>83</v>
      </c>
      <c r="AY432" s="19" t="s">
        <v>157</v>
      </c>
      <c r="BE432" s="192">
        <f>IF(N432="základní",J432,0)</f>
        <v>0</v>
      </c>
      <c r="BF432" s="192">
        <f>IF(N432="snížená",J432,0)</f>
        <v>0</v>
      </c>
      <c r="BG432" s="192">
        <f>IF(N432="zákl. přenesená",J432,0)</f>
        <v>0</v>
      </c>
      <c r="BH432" s="192">
        <f>IF(N432="sníž. přenesená",J432,0)</f>
        <v>0</v>
      </c>
      <c r="BI432" s="192">
        <f>IF(N432="nulová",J432,0)</f>
        <v>0</v>
      </c>
      <c r="BJ432" s="19" t="s">
        <v>81</v>
      </c>
      <c r="BK432" s="192">
        <f>ROUND(I432*H432,2)</f>
        <v>0</v>
      </c>
      <c r="BL432" s="19" t="s">
        <v>275</v>
      </c>
      <c r="BM432" s="191" t="s">
        <v>1692</v>
      </c>
    </row>
    <row r="433" s="2" customFormat="1">
      <c r="A433" s="38"/>
      <c r="B433" s="39"/>
      <c r="C433" s="38"/>
      <c r="D433" s="193" t="s">
        <v>166</v>
      </c>
      <c r="E433" s="38"/>
      <c r="F433" s="194" t="s">
        <v>1693</v>
      </c>
      <c r="G433" s="38"/>
      <c r="H433" s="38"/>
      <c r="I433" s="195"/>
      <c r="J433" s="38"/>
      <c r="K433" s="38"/>
      <c r="L433" s="39"/>
      <c r="M433" s="196"/>
      <c r="N433" s="197"/>
      <c r="O433" s="77"/>
      <c r="P433" s="77"/>
      <c r="Q433" s="77"/>
      <c r="R433" s="77"/>
      <c r="S433" s="77"/>
      <c r="T433" s="78"/>
      <c r="U433" s="38"/>
      <c r="V433" s="38"/>
      <c r="W433" s="38"/>
      <c r="X433" s="38"/>
      <c r="Y433" s="38"/>
      <c r="Z433" s="38"/>
      <c r="AA433" s="38"/>
      <c r="AB433" s="38"/>
      <c r="AC433" s="38"/>
      <c r="AD433" s="38"/>
      <c r="AE433" s="38"/>
      <c r="AT433" s="19" t="s">
        <v>166</v>
      </c>
      <c r="AU433" s="19" t="s">
        <v>83</v>
      </c>
    </row>
    <row r="434" s="2" customFormat="1">
      <c r="A434" s="38"/>
      <c r="B434" s="39"/>
      <c r="C434" s="38"/>
      <c r="D434" s="193" t="s">
        <v>168</v>
      </c>
      <c r="E434" s="38"/>
      <c r="F434" s="198" t="s">
        <v>1399</v>
      </c>
      <c r="G434" s="38"/>
      <c r="H434" s="38"/>
      <c r="I434" s="195"/>
      <c r="J434" s="38"/>
      <c r="K434" s="38"/>
      <c r="L434" s="39"/>
      <c r="M434" s="196"/>
      <c r="N434" s="197"/>
      <c r="O434" s="77"/>
      <c r="P434" s="77"/>
      <c r="Q434" s="77"/>
      <c r="R434" s="77"/>
      <c r="S434" s="77"/>
      <c r="T434" s="78"/>
      <c r="U434" s="38"/>
      <c r="V434" s="38"/>
      <c r="W434" s="38"/>
      <c r="X434" s="38"/>
      <c r="Y434" s="38"/>
      <c r="Z434" s="38"/>
      <c r="AA434" s="38"/>
      <c r="AB434" s="38"/>
      <c r="AC434" s="38"/>
      <c r="AD434" s="38"/>
      <c r="AE434" s="38"/>
      <c r="AT434" s="19" t="s">
        <v>168</v>
      </c>
      <c r="AU434" s="19" t="s">
        <v>83</v>
      </c>
    </row>
    <row r="435" s="14" customFormat="1">
      <c r="A435" s="14"/>
      <c r="B435" s="206"/>
      <c r="C435" s="14"/>
      <c r="D435" s="193" t="s">
        <v>170</v>
      </c>
      <c r="E435" s="207" t="s">
        <v>1</v>
      </c>
      <c r="F435" s="208" t="s">
        <v>1694</v>
      </c>
      <c r="G435" s="14"/>
      <c r="H435" s="209">
        <v>120</v>
      </c>
      <c r="I435" s="210"/>
      <c r="J435" s="14"/>
      <c r="K435" s="14"/>
      <c r="L435" s="206"/>
      <c r="M435" s="211"/>
      <c r="N435" s="212"/>
      <c r="O435" s="212"/>
      <c r="P435" s="212"/>
      <c r="Q435" s="212"/>
      <c r="R435" s="212"/>
      <c r="S435" s="212"/>
      <c r="T435" s="213"/>
      <c r="U435" s="14"/>
      <c r="V435" s="14"/>
      <c r="W435" s="14"/>
      <c r="X435" s="14"/>
      <c r="Y435" s="14"/>
      <c r="Z435" s="14"/>
      <c r="AA435" s="14"/>
      <c r="AB435" s="14"/>
      <c r="AC435" s="14"/>
      <c r="AD435" s="14"/>
      <c r="AE435" s="14"/>
      <c r="AT435" s="207" t="s">
        <v>170</v>
      </c>
      <c r="AU435" s="207" t="s">
        <v>83</v>
      </c>
      <c r="AV435" s="14" t="s">
        <v>83</v>
      </c>
      <c r="AW435" s="14" t="s">
        <v>32</v>
      </c>
      <c r="AX435" s="14" t="s">
        <v>81</v>
      </c>
      <c r="AY435" s="207" t="s">
        <v>157</v>
      </c>
    </row>
    <row r="436" s="2" customFormat="1" ht="14.4" customHeight="1">
      <c r="A436" s="38"/>
      <c r="B436" s="179"/>
      <c r="C436" s="180" t="s">
        <v>671</v>
      </c>
      <c r="D436" s="180" t="s">
        <v>159</v>
      </c>
      <c r="E436" s="181" t="s">
        <v>1695</v>
      </c>
      <c r="F436" s="182" t="s">
        <v>1696</v>
      </c>
      <c r="G436" s="183" t="s">
        <v>261</v>
      </c>
      <c r="H436" s="184">
        <v>120</v>
      </c>
      <c r="I436" s="185"/>
      <c r="J436" s="186">
        <f>ROUND(I436*H436,2)</f>
        <v>0</v>
      </c>
      <c r="K436" s="182" t="s">
        <v>163</v>
      </c>
      <c r="L436" s="39"/>
      <c r="M436" s="187" t="s">
        <v>1</v>
      </c>
      <c r="N436" s="188" t="s">
        <v>40</v>
      </c>
      <c r="O436" s="77"/>
      <c r="P436" s="189">
        <f>O436*H436</f>
        <v>0</v>
      </c>
      <c r="Q436" s="189">
        <v>0</v>
      </c>
      <c r="R436" s="189">
        <f>Q436*H436</f>
        <v>0</v>
      </c>
      <c r="S436" s="189">
        <v>0</v>
      </c>
      <c r="T436" s="190">
        <f>S436*H436</f>
        <v>0</v>
      </c>
      <c r="U436" s="38"/>
      <c r="V436" s="38"/>
      <c r="W436" s="38"/>
      <c r="X436" s="38"/>
      <c r="Y436" s="38"/>
      <c r="Z436" s="38"/>
      <c r="AA436" s="38"/>
      <c r="AB436" s="38"/>
      <c r="AC436" s="38"/>
      <c r="AD436" s="38"/>
      <c r="AE436" s="38"/>
      <c r="AR436" s="191" t="s">
        <v>275</v>
      </c>
      <c r="AT436" s="191" t="s">
        <v>159</v>
      </c>
      <c r="AU436" s="191" t="s">
        <v>83</v>
      </c>
      <c r="AY436" s="19" t="s">
        <v>157</v>
      </c>
      <c r="BE436" s="192">
        <f>IF(N436="základní",J436,0)</f>
        <v>0</v>
      </c>
      <c r="BF436" s="192">
        <f>IF(N436="snížená",J436,0)</f>
        <v>0</v>
      </c>
      <c r="BG436" s="192">
        <f>IF(N436="zákl. přenesená",J436,0)</f>
        <v>0</v>
      </c>
      <c r="BH436" s="192">
        <f>IF(N436="sníž. přenesená",J436,0)</f>
        <v>0</v>
      </c>
      <c r="BI436" s="192">
        <f>IF(N436="nulová",J436,0)</f>
        <v>0</v>
      </c>
      <c r="BJ436" s="19" t="s">
        <v>81</v>
      </c>
      <c r="BK436" s="192">
        <f>ROUND(I436*H436,2)</f>
        <v>0</v>
      </c>
      <c r="BL436" s="19" t="s">
        <v>275</v>
      </c>
      <c r="BM436" s="191" t="s">
        <v>1697</v>
      </c>
    </row>
    <row r="437" s="2" customFormat="1">
      <c r="A437" s="38"/>
      <c r="B437" s="39"/>
      <c r="C437" s="38"/>
      <c r="D437" s="193" t="s">
        <v>166</v>
      </c>
      <c r="E437" s="38"/>
      <c r="F437" s="194" t="s">
        <v>1698</v>
      </c>
      <c r="G437" s="38"/>
      <c r="H437" s="38"/>
      <c r="I437" s="195"/>
      <c r="J437" s="38"/>
      <c r="K437" s="38"/>
      <c r="L437" s="39"/>
      <c r="M437" s="196"/>
      <c r="N437" s="197"/>
      <c r="O437" s="77"/>
      <c r="P437" s="77"/>
      <c r="Q437" s="77"/>
      <c r="R437" s="77"/>
      <c r="S437" s="77"/>
      <c r="T437" s="78"/>
      <c r="U437" s="38"/>
      <c r="V437" s="38"/>
      <c r="W437" s="38"/>
      <c r="X437" s="38"/>
      <c r="Y437" s="38"/>
      <c r="Z437" s="38"/>
      <c r="AA437" s="38"/>
      <c r="AB437" s="38"/>
      <c r="AC437" s="38"/>
      <c r="AD437" s="38"/>
      <c r="AE437" s="38"/>
      <c r="AT437" s="19" t="s">
        <v>166</v>
      </c>
      <c r="AU437" s="19" t="s">
        <v>83</v>
      </c>
    </row>
    <row r="438" s="14" customFormat="1">
      <c r="A438" s="14"/>
      <c r="B438" s="206"/>
      <c r="C438" s="14"/>
      <c r="D438" s="193" t="s">
        <v>170</v>
      </c>
      <c r="E438" s="207" t="s">
        <v>1</v>
      </c>
      <c r="F438" s="208" t="s">
        <v>1694</v>
      </c>
      <c r="G438" s="14"/>
      <c r="H438" s="209">
        <v>120</v>
      </c>
      <c r="I438" s="210"/>
      <c r="J438" s="14"/>
      <c r="K438" s="14"/>
      <c r="L438" s="206"/>
      <c r="M438" s="211"/>
      <c r="N438" s="212"/>
      <c r="O438" s="212"/>
      <c r="P438" s="212"/>
      <c r="Q438" s="212"/>
      <c r="R438" s="212"/>
      <c r="S438" s="212"/>
      <c r="T438" s="213"/>
      <c r="U438" s="14"/>
      <c r="V438" s="14"/>
      <c r="W438" s="14"/>
      <c r="X438" s="14"/>
      <c r="Y438" s="14"/>
      <c r="Z438" s="14"/>
      <c r="AA438" s="14"/>
      <c r="AB438" s="14"/>
      <c r="AC438" s="14"/>
      <c r="AD438" s="14"/>
      <c r="AE438" s="14"/>
      <c r="AT438" s="207" t="s">
        <v>170</v>
      </c>
      <c r="AU438" s="207" t="s">
        <v>83</v>
      </c>
      <c r="AV438" s="14" t="s">
        <v>83</v>
      </c>
      <c r="AW438" s="14" t="s">
        <v>32</v>
      </c>
      <c r="AX438" s="14" t="s">
        <v>81</v>
      </c>
      <c r="AY438" s="207" t="s">
        <v>157</v>
      </c>
    </row>
    <row r="439" s="2" customFormat="1" ht="14.4" customHeight="1">
      <c r="A439" s="38"/>
      <c r="B439" s="179"/>
      <c r="C439" s="180" t="s">
        <v>676</v>
      </c>
      <c r="D439" s="180" t="s">
        <v>159</v>
      </c>
      <c r="E439" s="181" t="s">
        <v>1699</v>
      </c>
      <c r="F439" s="182" t="s">
        <v>1700</v>
      </c>
      <c r="G439" s="183" t="s">
        <v>1486</v>
      </c>
      <c r="H439" s="184">
        <v>4</v>
      </c>
      <c r="I439" s="185"/>
      <c r="J439" s="186">
        <f>ROUND(I439*H439,2)</f>
        <v>0</v>
      </c>
      <c r="K439" s="182" t="s">
        <v>1</v>
      </c>
      <c r="L439" s="39"/>
      <c r="M439" s="187" t="s">
        <v>1</v>
      </c>
      <c r="N439" s="188" t="s">
        <v>40</v>
      </c>
      <c r="O439" s="77"/>
      <c r="P439" s="189">
        <f>O439*H439</f>
        <v>0</v>
      </c>
      <c r="Q439" s="189">
        <v>0</v>
      </c>
      <c r="R439" s="189">
        <f>Q439*H439</f>
        <v>0</v>
      </c>
      <c r="S439" s="189">
        <v>0</v>
      </c>
      <c r="T439" s="190">
        <f>S439*H439</f>
        <v>0</v>
      </c>
      <c r="U439" s="38"/>
      <c r="V439" s="38"/>
      <c r="W439" s="38"/>
      <c r="X439" s="38"/>
      <c r="Y439" s="38"/>
      <c r="Z439" s="38"/>
      <c r="AA439" s="38"/>
      <c r="AB439" s="38"/>
      <c r="AC439" s="38"/>
      <c r="AD439" s="38"/>
      <c r="AE439" s="38"/>
      <c r="AR439" s="191" t="s">
        <v>275</v>
      </c>
      <c r="AT439" s="191" t="s">
        <v>159</v>
      </c>
      <c r="AU439" s="191" t="s">
        <v>83</v>
      </c>
      <c r="AY439" s="19" t="s">
        <v>157</v>
      </c>
      <c r="BE439" s="192">
        <f>IF(N439="základní",J439,0)</f>
        <v>0</v>
      </c>
      <c r="BF439" s="192">
        <f>IF(N439="snížená",J439,0)</f>
        <v>0</v>
      </c>
      <c r="BG439" s="192">
        <f>IF(N439="zákl. přenesená",J439,0)</f>
        <v>0</v>
      </c>
      <c r="BH439" s="192">
        <f>IF(N439="sníž. přenesená",J439,0)</f>
        <v>0</v>
      </c>
      <c r="BI439" s="192">
        <f>IF(N439="nulová",J439,0)</f>
        <v>0</v>
      </c>
      <c r="BJ439" s="19" t="s">
        <v>81</v>
      </c>
      <c r="BK439" s="192">
        <f>ROUND(I439*H439,2)</f>
        <v>0</v>
      </c>
      <c r="BL439" s="19" t="s">
        <v>275</v>
      </c>
      <c r="BM439" s="191" t="s">
        <v>1701</v>
      </c>
    </row>
    <row r="440" s="2" customFormat="1">
      <c r="A440" s="38"/>
      <c r="B440" s="39"/>
      <c r="C440" s="38"/>
      <c r="D440" s="193" t="s">
        <v>166</v>
      </c>
      <c r="E440" s="38"/>
      <c r="F440" s="194" t="s">
        <v>1700</v>
      </c>
      <c r="G440" s="38"/>
      <c r="H440" s="38"/>
      <c r="I440" s="195"/>
      <c r="J440" s="38"/>
      <c r="K440" s="38"/>
      <c r="L440" s="39"/>
      <c r="M440" s="196"/>
      <c r="N440" s="197"/>
      <c r="O440" s="77"/>
      <c r="P440" s="77"/>
      <c r="Q440" s="77"/>
      <c r="R440" s="77"/>
      <c r="S440" s="77"/>
      <c r="T440" s="78"/>
      <c r="U440" s="38"/>
      <c r="V440" s="38"/>
      <c r="W440" s="38"/>
      <c r="X440" s="38"/>
      <c r="Y440" s="38"/>
      <c r="Z440" s="38"/>
      <c r="AA440" s="38"/>
      <c r="AB440" s="38"/>
      <c r="AC440" s="38"/>
      <c r="AD440" s="38"/>
      <c r="AE440" s="38"/>
      <c r="AT440" s="19" t="s">
        <v>166</v>
      </c>
      <c r="AU440" s="19" t="s">
        <v>83</v>
      </c>
    </row>
    <row r="441" s="2" customFormat="1" ht="14.4" customHeight="1">
      <c r="A441" s="38"/>
      <c r="B441" s="179"/>
      <c r="C441" s="180" t="s">
        <v>683</v>
      </c>
      <c r="D441" s="180" t="s">
        <v>159</v>
      </c>
      <c r="E441" s="181" t="s">
        <v>1702</v>
      </c>
      <c r="F441" s="182" t="s">
        <v>1703</v>
      </c>
      <c r="G441" s="183" t="s">
        <v>1486</v>
      </c>
      <c r="H441" s="184">
        <v>8</v>
      </c>
      <c r="I441" s="185"/>
      <c r="J441" s="186">
        <f>ROUND(I441*H441,2)</f>
        <v>0</v>
      </c>
      <c r="K441" s="182" t="s">
        <v>1</v>
      </c>
      <c r="L441" s="39"/>
      <c r="M441" s="187" t="s">
        <v>1</v>
      </c>
      <c r="N441" s="188" t="s">
        <v>40</v>
      </c>
      <c r="O441" s="77"/>
      <c r="P441" s="189">
        <f>O441*H441</f>
        <v>0</v>
      </c>
      <c r="Q441" s="189">
        <v>0</v>
      </c>
      <c r="R441" s="189">
        <f>Q441*H441</f>
        <v>0</v>
      </c>
      <c r="S441" s="189">
        <v>0</v>
      </c>
      <c r="T441" s="190">
        <f>S441*H441</f>
        <v>0</v>
      </c>
      <c r="U441" s="38"/>
      <c r="V441" s="38"/>
      <c r="W441" s="38"/>
      <c r="X441" s="38"/>
      <c r="Y441" s="38"/>
      <c r="Z441" s="38"/>
      <c r="AA441" s="38"/>
      <c r="AB441" s="38"/>
      <c r="AC441" s="38"/>
      <c r="AD441" s="38"/>
      <c r="AE441" s="38"/>
      <c r="AR441" s="191" t="s">
        <v>275</v>
      </c>
      <c r="AT441" s="191" t="s">
        <v>159</v>
      </c>
      <c r="AU441" s="191" t="s">
        <v>83</v>
      </c>
      <c r="AY441" s="19" t="s">
        <v>157</v>
      </c>
      <c r="BE441" s="192">
        <f>IF(N441="základní",J441,0)</f>
        <v>0</v>
      </c>
      <c r="BF441" s="192">
        <f>IF(N441="snížená",J441,0)</f>
        <v>0</v>
      </c>
      <c r="BG441" s="192">
        <f>IF(N441="zákl. přenesená",J441,0)</f>
        <v>0</v>
      </c>
      <c r="BH441" s="192">
        <f>IF(N441="sníž. přenesená",J441,0)</f>
        <v>0</v>
      </c>
      <c r="BI441" s="192">
        <f>IF(N441="nulová",J441,0)</f>
        <v>0</v>
      </c>
      <c r="BJ441" s="19" t="s">
        <v>81</v>
      </c>
      <c r="BK441" s="192">
        <f>ROUND(I441*H441,2)</f>
        <v>0</v>
      </c>
      <c r="BL441" s="19" t="s">
        <v>275</v>
      </c>
      <c r="BM441" s="191" t="s">
        <v>1704</v>
      </c>
    </row>
    <row r="442" s="2" customFormat="1">
      <c r="A442" s="38"/>
      <c r="B442" s="39"/>
      <c r="C442" s="38"/>
      <c r="D442" s="193" t="s">
        <v>166</v>
      </c>
      <c r="E442" s="38"/>
      <c r="F442" s="194" t="s">
        <v>1703</v>
      </c>
      <c r="G442" s="38"/>
      <c r="H442" s="38"/>
      <c r="I442" s="195"/>
      <c r="J442" s="38"/>
      <c r="K442" s="38"/>
      <c r="L442" s="39"/>
      <c r="M442" s="196"/>
      <c r="N442" s="197"/>
      <c r="O442" s="77"/>
      <c r="P442" s="77"/>
      <c r="Q442" s="77"/>
      <c r="R442" s="77"/>
      <c r="S442" s="77"/>
      <c r="T442" s="78"/>
      <c r="U442" s="38"/>
      <c r="V442" s="38"/>
      <c r="W442" s="38"/>
      <c r="X442" s="38"/>
      <c r="Y442" s="38"/>
      <c r="Z442" s="38"/>
      <c r="AA442" s="38"/>
      <c r="AB442" s="38"/>
      <c r="AC442" s="38"/>
      <c r="AD442" s="38"/>
      <c r="AE442" s="38"/>
      <c r="AT442" s="19" t="s">
        <v>166</v>
      </c>
      <c r="AU442" s="19" t="s">
        <v>83</v>
      </c>
    </row>
    <row r="443" s="2" customFormat="1" ht="14.4" customHeight="1">
      <c r="A443" s="38"/>
      <c r="B443" s="179"/>
      <c r="C443" s="180" t="s">
        <v>688</v>
      </c>
      <c r="D443" s="180" t="s">
        <v>159</v>
      </c>
      <c r="E443" s="181" t="s">
        <v>1705</v>
      </c>
      <c r="F443" s="182" t="s">
        <v>1706</v>
      </c>
      <c r="G443" s="183" t="s">
        <v>1486</v>
      </c>
      <c r="H443" s="184">
        <v>8</v>
      </c>
      <c r="I443" s="185"/>
      <c r="J443" s="186">
        <f>ROUND(I443*H443,2)</f>
        <v>0</v>
      </c>
      <c r="K443" s="182" t="s">
        <v>1</v>
      </c>
      <c r="L443" s="39"/>
      <c r="M443" s="187" t="s">
        <v>1</v>
      </c>
      <c r="N443" s="188" t="s">
        <v>40</v>
      </c>
      <c r="O443" s="77"/>
      <c r="P443" s="189">
        <f>O443*H443</f>
        <v>0</v>
      </c>
      <c r="Q443" s="189">
        <v>0</v>
      </c>
      <c r="R443" s="189">
        <f>Q443*H443</f>
        <v>0</v>
      </c>
      <c r="S443" s="189">
        <v>0</v>
      </c>
      <c r="T443" s="190">
        <f>S443*H443</f>
        <v>0</v>
      </c>
      <c r="U443" s="38"/>
      <c r="V443" s="38"/>
      <c r="W443" s="38"/>
      <c r="X443" s="38"/>
      <c r="Y443" s="38"/>
      <c r="Z443" s="38"/>
      <c r="AA443" s="38"/>
      <c r="AB443" s="38"/>
      <c r="AC443" s="38"/>
      <c r="AD443" s="38"/>
      <c r="AE443" s="38"/>
      <c r="AR443" s="191" t="s">
        <v>275</v>
      </c>
      <c r="AT443" s="191" t="s">
        <v>159</v>
      </c>
      <c r="AU443" s="191" t="s">
        <v>83</v>
      </c>
      <c r="AY443" s="19" t="s">
        <v>157</v>
      </c>
      <c r="BE443" s="192">
        <f>IF(N443="základní",J443,0)</f>
        <v>0</v>
      </c>
      <c r="BF443" s="192">
        <f>IF(N443="snížená",J443,0)</f>
        <v>0</v>
      </c>
      <c r="BG443" s="192">
        <f>IF(N443="zákl. přenesená",J443,0)</f>
        <v>0</v>
      </c>
      <c r="BH443" s="192">
        <f>IF(N443="sníž. přenesená",J443,0)</f>
        <v>0</v>
      </c>
      <c r="BI443" s="192">
        <f>IF(N443="nulová",J443,0)</f>
        <v>0</v>
      </c>
      <c r="BJ443" s="19" t="s">
        <v>81</v>
      </c>
      <c r="BK443" s="192">
        <f>ROUND(I443*H443,2)</f>
        <v>0</v>
      </c>
      <c r="BL443" s="19" t="s">
        <v>275</v>
      </c>
      <c r="BM443" s="191" t="s">
        <v>1707</v>
      </c>
    </row>
    <row r="444" s="2" customFormat="1">
      <c r="A444" s="38"/>
      <c r="B444" s="39"/>
      <c r="C444" s="38"/>
      <c r="D444" s="193" t="s">
        <v>166</v>
      </c>
      <c r="E444" s="38"/>
      <c r="F444" s="194" t="s">
        <v>1706</v>
      </c>
      <c r="G444" s="38"/>
      <c r="H444" s="38"/>
      <c r="I444" s="195"/>
      <c r="J444" s="38"/>
      <c r="K444" s="38"/>
      <c r="L444" s="39"/>
      <c r="M444" s="196"/>
      <c r="N444" s="197"/>
      <c r="O444" s="77"/>
      <c r="P444" s="77"/>
      <c r="Q444" s="77"/>
      <c r="R444" s="77"/>
      <c r="S444" s="77"/>
      <c r="T444" s="78"/>
      <c r="U444" s="38"/>
      <c r="V444" s="38"/>
      <c r="W444" s="38"/>
      <c r="X444" s="38"/>
      <c r="Y444" s="38"/>
      <c r="Z444" s="38"/>
      <c r="AA444" s="38"/>
      <c r="AB444" s="38"/>
      <c r="AC444" s="38"/>
      <c r="AD444" s="38"/>
      <c r="AE444" s="38"/>
      <c r="AT444" s="19" t="s">
        <v>166</v>
      </c>
      <c r="AU444" s="19" t="s">
        <v>83</v>
      </c>
    </row>
    <row r="445" s="2" customFormat="1" ht="24.15" customHeight="1">
      <c r="A445" s="38"/>
      <c r="B445" s="179"/>
      <c r="C445" s="180" t="s">
        <v>694</v>
      </c>
      <c r="D445" s="180" t="s">
        <v>159</v>
      </c>
      <c r="E445" s="181" t="s">
        <v>1708</v>
      </c>
      <c r="F445" s="182" t="s">
        <v>1709</v>
      </c>
      <c r="G445" s="183" t="s">
        <v>197</v>
      </c>
      <c r="H445" s="184">
        <v>0.17899999999999999</v>
      </c>
      <c r="I445" s="185"/>
      <c r="J445" s="186">
        <f>ROUND(I445*H445,2)</f>
        <v>0</v>
      </c>
      <c r="K445" s="182" t="s">
        <v>163</v>
      </c>
      <c r="L445" s="39"/>
      <c r="M445" s="187" t="s">
        <v>1</v>
      </c>
      <c r="N445" s="188" t="s">
        <v>40</v>
      </c>
      <c r="O445" s="77"/>
      <c r="P445" s="189">
        <f>O445*H445</f>
        <v>0</v>
      </c>
      <c r="Q445" s="189">
        <v>0</v>
      </c>
      <c r="R445" s="189">
        <f>Q445*H445</f>
        <v>0</v>
      </c>
      <c r="S445" s="189">
        <v>0</v>
      </c>
      <c r="T445" s="190">
        <f>S445*H445</f>
        <v>0</v>
      </c>
      <c r="U445" s="38"/>
      <c r="V445" s="38"/>
      <c r="W445" s="38"/>
      <c r="X445" s="38"/>
      <c r="Y445" s="38"/>
      <c r="Z445" s="38"/>
      <c r="AA445" s="38"/>
      <c r="AB445" s="38"/>
      <c r="AC445" s="38"/>
      <c r="AD445" s="38"/>
      <c r="AE445" s="38"/>
      <c r="AR445" s="191" t="s">
        <v>275</v>
      </c>
      <c r="AT445" s="191" t="s">
        <v>159</v>
      </c>
      <c r="AU445" s="191" t="s">
        <v>83</v>
      </c>
      <c r="AY445" s="19" t="s">
        <v>157</v>
      </c>
      <c r="BE445" s="192">
        <f>IF(N445="základní",J445,0)</f>
        <v>0</v>
      </c>
      <c r="BF445" s="192">
        <f>IF(N445="snížená",J445,0)</f>
        <v>0</v>
      </c>
      <c r="BG445" s="192">
        <f>IF(N445="zákl. přenesená",J445,0)</f>
        <v>0</v>
      </c>
      <c r="BH445" s="192">
        <f>IF(N445="sníž. přenesená",J445,0)</f>
        <v>0</v>
      </c>
      <c r="BI445" s="192">
        <f>IF(N445="nulová",J445,0)</f>
        <v>0</v>
      </c>
      <c r="BJ445" s="19" t="s">
        <v>81</v>
      </c>
      <c r="BK445" s="192">
        <f>ROUND(I445*H445,2)</f>
        <v>0</v>
      </c>
      <c r="BL445" s="19" t="s">
        <v>275</v>
      </c>
      <c r="BM445" s="191" t="s">
        <v>1710</v>
      </c>
    </row>
    <row r="446" s="2" customFormat="1">
      <c r="A446" s="38"/>
      <c r="B446" s="39"/>
      <c r="C446" s="38"/>
      <c r="D446" s="193" t="s">
        <v>166</v>
      </c>
      <c r="E446" s="38"/>
      <c r="F446" s="194" t="s">
        <v>1711</v>
      </c>
      <c r="G446" s="38"/>
      <c r="H446" s="38"/>
      <c r="I446" s="195"/>
      <c r="J446" s="38"/>
      <c r="K446" s="38"/>
      <c r="L446" s="39"/>
      <c r="M446" s="196"/>
      <c r="N446" s="197"/>
      <c r="O446" s="77"/>
      <c r="P446" s="77"/>
      <c r="Q446" s="77"/>
      <c r="R446" s="77"/>
      <c r="S446" s="77"/>
      <c r="T446" s="78"/>
      <c r="U446" s="38"/>
      <c r="V446" s="38"/>
      <c r="W446" s="38"/>
      <c r="X446" s="38"/>
      <c r="Y446" s="38"/>
      <c r="Z446" s="38"/>
      <c r="AA446" s="38"/>
      <c r="AB446" s="38"/>
      <c r="AC446" s="38"/>
      <c r="AD446" s="38"/>
      <c r="AE446" s="38"/>
      <c r="AT446" s="19" t="s">
        <v>166</v>
      </c>
      <c r="AU446" s="19" t="s">
        <v>83</v>
      </c>
    </row>
    <row r="447" s="12" customFormat="1" ht="22.8" customHeight="1">
      <c r="A447" s="12"/>
      <c r="B447" s="166"/>
      <c r="C447" s="12"/>
      <c r="D447" s="167" t="s">
        <v>74</v>
      </c>
      <c r="E447" s="177" t="s">
        <v>1712</v>
      </c>
      <c r="F447" s="177" t="s">
        <v>1713</v>
      </c>
      <c r="G447" s="12"/>
      <c r="H447" s="12"/>
      <c r="I447" s="169"/>
      <c r="J447" s="178">
        <f>BK447</f>
        <v>0</v>
      </c>
      <c r="K447" s="12"/>
      <c r="L447" s="166"/>
      <c r="M447" s="171"/>
      <c r="N447" s="172"/>
      <c r="O447" s="172"/>
      <c r="P447" s="173">
        <f>SUM(P448:P473)</f>
        <v>0</v>
      </c>
      <c r="Q447" s="172"/>
      <c r="R447" s="173">
        <f>SUM(R448:R473)</f>
        <v>0.0071700000000000002</v>
      </c>
      <c r="S447" s="172"/>
      <c r="T447" s="174">
        <f>SUM(T448:T473)</f>
        <v>0.00231</v>
      </c>
      <c r="U447" s="12"/>
      <c r="V447" s="12"/>
      <c r="W447" s="12"/>
      <c r="X447" s="12"/>
      <c r="Y447" s="12"/>
      <c r="Z447" s="12"/>
      <c r="AA447" s="12"/>
      <c r="AB447" s="12"/>
      <c r="AC447" s="12"/>
      <c r="AD447" s="12"/>
      <c r="AE447" s="12"/>
      <c r="AR447" s="167" t="s">
        <v>83</v>
      </c>
      <c r="AT447" s="175" t="s">
        <v>74</v>
      </c>
      <c r="AU447" s="175" t="s">
        <v>81</v>
      </c>
      <c r="AY447" s="167" t="s">
        <v>157</v>
      </c>
      <c r="BK447" s="176">
        <f>SUM(BK448:BK473)</f>
        <v>0</v>
      </c>
    </row>
    <row r="448" s="2" customFormat="1" ht="24.15" customHeight="1">
      <c r="A448" s="38"/>
      <c r="B448" s="179"/>
      <c r="C448" s="180" t="s">
        <v>700</v>
      </c>
      <c r="D448" s="180" t="s">
        <v>159</v>
      </c>
      <c r="E448" s="181" t="s">
        <v>1714</v>
      </c>
      <c r="F448" s="182" t="s">
        <v>1715</v>
      </c>
      <c r="G448" s="183" t="s">
        <v>261</v>
      </c>
      <c r="H448" s="184">
        <v>3</v>
      </c>
      <c r="I448" s="185"/>
      <c r="J448" s="186">
        <f>ROUND(I448*H448,2)</f>
        <v>0</v>
      </c>
      <c r="K448" s="182" t="s">
        <v>1</v>
      </c>
      <c r="L448" s="39"/>
      <c r="M448" s="187" t="s">
        <v>1</v>
      </c>
      <c r="N448" s="188" t="s">
        <v>40</v>
      </c>
      <c r="O448" s="77"/>
      <c r="P448" s="189">
        <f>O448*H448</f>
        <v>0</v>
      </c>
      <c r="Q448" s="189">
        <v>0</v>
      </c>
      <c r="R448" s="189">
        <f>Q448*H448</f>
        <v>0</v>
      </c>
      <c r="S448" s="189">
        <v>0</v>
      </c>
      <c r="T448" s="190">
        <f>S448*H448</f>
        <v>0</v>
      </c>
      <c r="U448" s="38"/>
      <c r="V448" s="38"/>
      <c r="W448" s="38"/>
      <c r="X448" s="38"/>
      <c r="Y448" s="38"/>
      <c r="Z448" s="38"/>
      <c r="AA448" s="38"/>
      <c r="AB448" s="38"/>
      <c r="AC448" s="38"/>
      <c r="AD448" s="38"/>
      <c r="AE448" s="38"/>
      <c r="AR448" s="191" t="s">
        <v>275</v>
      </c>
      <c r="AT448" s="191" t="s">
        <v>159</v>
      </c>
      <c r="AU448" s="191" t="s">
        <v>83</v>
      </c>
      <c r="AY448" s="19" t="s">
        <v>157</v>
      </c>
      <c r="BE448" s="192">
        <f>IF(N448="základní",J448,0)</f>
        <v>0</v>
      </c>
      <c r="BF448" s="192">
        <f>IF(N448="snížená",J448,0)</f>
        <v>0</v>
      </c>
      <c r="BG448" s="192">
        <f>IF(N448="zákl. přenesená",J448,0)</f>
        <v>0</v>
      </c>
      <c r="BH448" s="192">
        <f>IF(N448="sníž. přenesená",J448,0)</f>
        <v>0</v>
      </c>
      <c r="BI448" s="192">
        <f>IF(N448="nulová",J448,0)</f>
        <v>0</v>
      </c>
      <c r="BJ448" s="19" t="s">
        <v>81</v>
      </c>
      <c r="BK448" s="192">
        <f>ROUND(I448*H448,2)</f>
        <v>0</v>
      </c>
      <c r="BL448" s="19" t="s">
        <v>275</v>
      </c>
      <c r="BM448" s="191" t="s">
        <v>1716</v>
      </c>
    </row>
    <row r="449" s="2" customFormat="1">
      <c r="A449" s="38"/>
      <c r="B449" s="39"/>
      <c r="C449" s="38"/>
      <c r="D449" s="193" t="s">
        <v>166</v>
      </c>
      <c r="E449" s="38"/>
      <c r="F449" s="194" t="s">
        <v>1715</v>
      </c>
      <c r="G449" s="38"/>
      <c r="H449" s="38"/>
      <c r="I449" s="195"/>
      <c r="J449" s="38"/>
      <c r="K449" s="38"/>
      <c r="L449" s="39"/>
      <c r="M449" s="196"/>
      <c r="N449" s="197"/>
      <c r="O449" s="77"/>
      <c r="P449" s="77"/>
      <c r="Q449" s="77"/>
      <c r="R449" s="77"/>
      <c r="S449" s="77"/>
      <c r="T449" s="78"/>
      <c r="U449" s="38"/>
      <c r="V449" s="38"/>
      <c r="W449" s="38"/>
      <c r="X449" s="38"/>
      <c r="Y449" s="38"/>
      <c r="Z449" s="38"/>
      <c r="AA449" s="38"/>
      <c r="AB449" s="38"/>
      <c r="AC449" s="38"/>
      <c r="AD449" s="38"/>
      <c r="AE449" s="38"/>
      <c r="AT449" s="19" t="s">
        <v>166</v>
      </c>
      <c r="AU449" s="19" t="s">
        <v>83</v>
      </c>
    </row>
    <row r="450" s="2" customFormat="1">
      <c r="A450" s="38"/>
      <c r="B450" s="39"/>
      <c r="C450" s="38"/>
      <c r="D450" s="193" t="s">
        <v>168</v>
      </c>
      <c r="E450" s="38"/>
      <c r="F450" s="198" t="s">
        <v>1399</v>
      </c>
      <c r="G450" s="38"/>
      <c r="H450" s="38"/>
      <c r="I450" s="195"/>
      <c r="J450" s="38"/>
      <c r="K450" s="38"/>
      <c r="L450" s="39"/>
      <c r="M450" s="196"/>
      <c r="N450" s="197"/>
      <c r="O450" s="77"/>
      <c r="P450" s="77"/>
      <c r="Q450" s="77"/>
      <c r="R450" s="77"/>
      <c r="S450" s="77"/>
      <c r="T450" s="78"/>
      <c r="U450" s="38"/>
      <c r="V450" s="38"/>
      <c r="W450" s="38"/>
      <c r="X450" s="38"/>
      <c r="Y450" s="38"/>
      <c r="Z450" s="38"/>
      <c r="AA450" s="38"/>
      <c r="AB450" s="38"/>
      <c r="AC450" s="38"/>
      <c r="AD450" s="38"/>
      <c r="AE450" s="38"/>
      <c r="AT450" s="19" t="s">
        <v>168</v>
      </c>
      <c r="AU450" s="19" t="s">
        <v>83</v>
      </c>
    </row>
    <row r="451" s="14" customFormat="1">
      <c r="A451" s="14"/>
      <c r="B451" s="206"/>
      <c r="C451" s="14"/>
      <c r="D451" s="193" t="s">
        <v>170</v>
      </c>
      <c r="E451" s="207" t="s">
        <v>1</v>
      </c>
      <c r="F451" s="208" t="s">
        <v>179</v>
      </c>
      <c r="G451" s="14"/>
      <c r="H451" s="209">
        <v>3</v>
      </c>
      <c r="I451" s="210"/>
      <c r="J451" s="14"/>
      <c r="K451" s="14"/>
      <c r="L451" s="206"/>
      <c r="M451" s="211"/>
      <c r="N451" s="212"/>
      <c r="O451" s="212"/>
      <c r="P451" s="212"/>
      <c r="Q451" s="212"/>
      <c r="R451" s="212"/>
      <c r="S451" s="212"/>
      <c r="T451" s="213"/>
      <c r="U451" s="14"/>
      <c r="V451" s="14"/>
      <c r="W451" s="14"/>
      <c r="X451" s="14"/>
      <c r="Y451" s="14"/>
      <c r="Z451" s="14"/>
      <c r="AA451" s="14"/>
      <c r="AB451" s="14"/>
      <c r="AC451" s="14"/>
      <c r="AD451" s="14"/>
      <c r="AE451" s="14"/>
      <c r="AT451" s="207" t="s">
        <v>170</v>
      </c>
      <c r="AU451" s="207" t="s">
        <v>83</v>
      </c>
      <c r="AV451" s="14" t="s">
        <v>83</v>
      </c>
      <c r="AW451" s="14" t="s">
        <v>32</v>
      </c>
      <c r="AX451" s="14" t="s">
        <v>81</v>
      </c>
      <c r="AY451" s="207" t="s">
        <v>157</v>
      </c>
    </row>
    <row r="452" s="2" customFormat="1" ht="14.4" customHeight="1">
      <c r="A452" s="38"/>
      <c r="B452" s="179"/>
      <c r="C452" s="180" t="s">
        <v>706</v>
      </c>
      <c r="D452" s="180" t="s">
        <v>159</v>
      </c>
      <c r="E452" s="181" t="s">
        <v>1717</v>
      </c>
      <c r="F452" s="182" t="s">
        <v>1718</v>
      </c>
      <c r="G452" s="183" t="s">
        <v>231</v>
      </c>
      <c r="H452" s="184">
        <v>1</v>
      </c>
      <c r="I452" s="185"/>
      <c r="J452" s="186">
        <f>ROUND(I452*H452,2)</f>
        <v>0</v>
      </c>
      <c r="K452" s="182" t="s">
        <v>1</v>
      </c>
      <c r="L452" s="39"/>
      <c r="M452" s="187" t="s">
        <v>1</v>
      </c>
      <c r="N452" s="188" t="s">
        <v>40</v>
      </c>
      <c r="O452" s="77"/>
      <c r="P452" s="189">
        <f>O452*H452</f>
        <v>0</v>
      </c>
      <c r="Q452" s="189">
        <v>0.00024000000000000001</v>
      </c>
      <c r="R452" s="189">
        <f>Q452*H452</f>
        <v>0.00024000000000000001</v>
      </c>
      <c r="S452" s="189">
        <v>0</v>
      </c>
      <c r="T452" s="190">
        <f>S452*H452</f>
        <v>0</v>
      </c>
      <c r="U452" s="38"/>
      <c r="V452" s="38"/>
      <c r="W452" s="38"/>
      <c r="X452" s="38"/>
      <c r="Y452" s="38"/>
      <c r="Z452" s="38"/>
      <c r="AA452" s="38"/>
      <c r="AB452" s="38"/>
      <c r="AC452" s="38"/>
      <c r="AD452" s="38"/>
      <c r="AE452" s="38"/>
      <c r="AR452" s="191" t="s">
        <v>275</v>
      </c>
      <c r="AT452" s="191" t="s">
        <v>159</v>
      </c>
      <c r="AU452" s="191" t="s">
        <v>83</v>
      </c>
      <c r="AY452" s="19" t="s">
        <v>157</v>
      </c>
      <c r="BE452" s="192">
        <f>IF(N452="základní",J452,0)</f>
        <v>0</v>
      </c>
      <c r="BF452" s="192">
        <f>IF(N452="snížená",J452,0)</f>
        <v>0</v>
      </c>
      <c r="BG452" s="192">
        <f>IF(N452="zákl. přenesená",J452,0)</f>
        <v>0</v>
      </c>
      <c r="BH452" s="192">
        <f>IF(N452="sníž. přenesená",J452,0)</f>
        <v>0</v>
      </c>
      <c r="BI452" s="192">
        <f>IF(N452="nulová",J452,0)</f>
        <v>0</v>
      </c>
      <c r="BJ452" s="19" t="s">
        <v>81</v>
      </c>
      <c r="BK452" s="192">
        <f>ROUND(I452*H452,2)</f>
        <v>0</v>
      </c>
      <c r="BL452" s="19" t="s">
        <v>275</v>
      </c>
      <c r="BM452" s="191" t="s">
        <v>1719</v>
      </c>
    </row>
    <row r="453" s="2" customFormat="1">
      <c r="A453" s="38"/>
      <c r="B453" s="39"/>
      <c r="C453" s="38"/>
      <c r="D453" s="193" t="s">
        <v>166</v>
      </c>
      <c r="E453" s="38"/>
      <c r="F453" s="194" t="s">
        <v>1718</v>
      </c>
      <c r="G453" s="38"/>
      <c r="H453" s="38"/>
      <c r="I453" s="195"/>
      <c r="J453" s="38"/>
      <c r="K453" s="38"/>
      <c r="L453" s="39"/>
      <c r="M453" s="196"/>
      <c r="N453" s="197"/>
      <c r="O453" s="77"/>
      <c r="P453" s="77"/>
      <c r="Q453" s="77"/>
      <c r="R453" s="77"/>
      <c r="S453" s="77"/>
      <c r="T453" s="78"/>
      <c r="U453" s="38"/>
      <c r="V453" s="38"/>
      <c r="W453" s="38"/>
      <c r="X453" s="38"/>
      <c r="Y453" s="38"/>
      <c r="Z453" s="38"/>
      <c r="AA453" s="38"/>
      <c r="AB453" s="38"/>
      <c r="AC453" s="38"/>
      <c r="AD453" s="38"/>
      <c r="AE453" s="38"/>
      <c r="AT453" s="19" t="s">
        <v>166</v>
      </c>
      <c r="AU453" s="19" t="s">
        <v>83</v>
      </c>
    </row>
    <row r="454" s="2" customFormat="1">
      <c r="A454" s="38"/>
      <c r="B454" s="39"/>
      <c r="C454" s="38"/>
      <c r="D454" s="193" t="s">
        <v>168</v>
      </c>
      <c r="E454" s="38"/>
      <c r="F454" s="198" t="s">
        <v>1399</v>
      </c>
      <c r="G454" s="38"/>
      <c r="H454" s="38"/>
      <c r="I454" s="195"/>
      <c r="J454" s="38"/>
      <c r="K454" s="38"/>
      <c r="L454" s="39"/>
      <c r="M454" s="196"/>
      <c r="N454" s="197"/>
      <c r="O454" s="77"/>
      <c r="P454" s="77"/>
      <c r="Q454" s="77"/>
      <c r="R454" s="77"/>
      <c r="S454" s="77"/>
      <c r="T454" s="78"/>
      <c r="U454" s="38"/>
      <c r="V454" s="38"/>
      <c r="W454" s="38"/>
      <c r="X454" s="38"/>
      <c r="Y454" s="38"/>
      <c r="Z454" s="38"/>
      <c r="AA454" s="38"/>
      <c r="AB454" s="38"/>
      <c r="AC454" s="38"/>
      <c r="AD454" s="38"/>
      <c r="AE454" s="38"/>
      <c r="AT454" s="19" t="s">
        <v>168</v>
      </c>
      <c r="AU454" s="19" t="s">
        <v>83</v>
      </c>
    </row>
    <row r="455" s="14" customFormat="1">
      <c r="A455" s="14"/>
      <c r="B455" s="206"/>
      <c r="C455" s="14"/>
      <c r="D455" s="193" t="s">
        <v>170</v>
      </c>
      <c r="E455" s="207" t="s">
        <v>1</v>
      </c>
      <c r="F455" s="208" t="s">
        <v>81</v>
      </c>
      <c r="G455" s="14"/>
      <c r="H455" s="209">
        <v>1</v>
      </c>
      <c r="I455" s="210"/>
      <c r="J455" s="14"/>
      <c r="K455" s="14"/>
      <c r="L455" s="206"/>
      <c r="M455" s="211"/>
      <c r="N455" s="212"/>
      <c r="O455" s="212"/>
      <c r="P455" s="212"/>
      <c r="Q455" s="212"/>
      <c r="R455" s="212"/>
      <c r="S455" s="212"/>
      <c r="T455" s="213"/>
      <c r="U455" s="14"/>
      <c r="V455" s="14"/>
      <c r="W455" s="14"/>
      <c r="X455" s="14"/>
      <c r="Y455" s="14"/>
      <c r="Z455" s="14"/>
      <c r="AA455" s="14"/>
      <c r="AB455" s="14"/>
      <c r="AC455" s="14"/>
      <c r="AD455" s="14"/>
      <c r="AE455" s="14"/>
      <c r="AT455" s="207" t="s">
        <v>170</v>
      </c>
      <c r="AU455" s="207" t="s">
        <v>83</v>
      </c>
      <c r="AV455" s="14" t="s">
        <v>83</v>
      </c>
      <c r="AW455" s="14" t="s">
        <v>32</v>
      </c>
      <c r="AX455" s="14" t="s">
        <v>81</v>
      </c>
      <c r="AY455" s="207" t="s">
        <v>157</v>
      </c>
    </row>
    <row r="456" s="2" customFormat="1" ht="14.4" customHeight="1">
      <c r="A456" s="38"/>
      <c r="B456" s="179"/>
      <c r="C456" s="180" t="s">
        <v>712</v>
      </c>
      <c r="D456" s="180" t="s">
        <v>159</v>
      </c>
      <c r="E456" s="181" t="s">
        <v>1720</v>
      </c>
      <c r="F456" s="182" t="s">
        <v>1721</v>
      </c>
      <c r="G456" s="183" t="s">
        <v>231</v>
      </c>
      <c r="H456" s="184">
        <v>7</v>
      </c>
      <c r="I456" s="185"/>
      <c r="J456" s="186">
        <f>ROUND(I456*H456,2)</f>
        <v>0</v>
      </c>
      <c r="K456" s="182" t="s">
        <v>1</v>
      </c>
      <c r="L456" s="39"/>
      <c r="M456" s="187" t="s">
        <v>1</v>
      </c>
      <c r="N456" s="188" t="s">
        <v>40</v>
      </c>
      <c r="O456" s="77"/>
      <c r="P456" s="189">
        <f>O456*H456</f>
        <v>0</v>
      </c>
      <c r="Q456" s="189">
        <v>0.00054000000000000001</v>
      </c>
      <c r="R456" s="189">
        <f>Q456*H456</f>
        <v>0.0037799999999999999</v>
      </c>
      <c r="S456" s="189">
        <v>0.00033</v>
      </c>
      <c r="T456" s="190">
        <f>S456*H456</f>
        <v>0.00231</v>
      </c>
      <c r="U456" s="38"/>
      <c r="V456" s="38"/>
      <c r="W456" s="38"/>
      <c r="X456" s="38"/>
      <c r="Y456" s="38"/>
      <c r="Z456" s="38"/>
      <c r="AA456" s="38"/>
      <c r="AB456" s="38"/>
      <c r="AC456" s="38"/>
      <c r="AD456" s="38"/>
      <c r="AE456" s="38"/>
      <c r="AR456" s="191" t="s">
        <v>275</v>
      </c>
      <c r="AT456" s="191" t="s">
        <v>159</v>
      </c>
      <c r="AU456" s="191" t="s">
        <v>83</v>
      </c>
      <c r="AY456" s="19" t="s">
        <v>157</v>
      </c>
      <c r="BE456" s="192">
        <f>IF(N456="základní",J456,0)</f>
        <v>0</v>
      </c>
      <c r="BF456" s="192">
        <f>IF(N456="snížená",J456,0)</f>
        <v>0</v>
      </c>
      <c r="BG456" s="192">
        <f>IF(N456="zákl. přenesená",J456,0)</f>
        <v>0</v>
      </c>
      <c r="BH456" s="192">
        <f>IF(N456="sníž. přenesená",J456,0)</f>
        <v>0</v>
      </c>
      <c r="BI456" s="192">
        <f>IF(N456="nulová",J456,0)</f>
        <v>0</v>
      </c>
      <c r="BJ456" s="19" t="s">
        <v>81</v>
      </c>
      <c r="BK456" s="192">
        <f>ROUND(I456*H456,2)</f>
        <v>0</v>
      </c>
      <c r="BL456" s="19" t="s">
        <v>275</v>
      </c>
      <c r="BM456" s="191" t="s">
        <v>1722</v>
      </c>
    </row>
    <row r="457" s="2" customFormat="1">
      <c r="A457" s="38"/>
      <c r="B457" s="39"/>
      <c r="C457" s="38"/>
      <c r="D457" s="193" t="s">
        <v>166</v>
      </c>
      <c r="E457" s="38"/>
      <c r="F457" s="194" t="s">
        <v>1721</v>
      </c>
      <c r="G457" s="38"/>
      <c r="H457" s="38"/>
      <c r="I457" s="195"/>
      <c r="J457" s="38"/>
      <c r="K457" s="38"/>
      <c r="L457" s="39"/>
      <c r="M457" s="196"/>
      <c r="N457" s="197"/>
      <c r="O457" s="77"/>
      <c r="P457" s="77"/>
      <c r="Q457" s="77"/>
      <c r="R457" s="77"/>
      <c r="S457" s="77"/>
      <c r="T457" s="78"/>
      <c r="U457" s="38"/>
      <c r="V457" s="38"/>
      <c r="W457" s="38"/>
      <c r="X457" s="38"/>
      <c r="Y457" s="38"/>
      <c r="Z457" s="38"/>
      <c r="AA457" s="38"/>
      <c r="AB457" s="38"/>
      <c r="AC457" s="38"/>
      <c r="AD457" s="38"/>
      <c r="AE457" s="38"/>
      <c r="AT457" s="19" t="s">
        <v>166</v>
      </c>
      <c r="AU457" s="19" t="s">
        <v>83</v>
      </c>
    </row>
    <row r="458" s="2" customFormat="1">
      <c r="A458" s="38"/>
      <c r="B458" s="39"/>
      <c r="C458" s="38"/>
      <c r="D458" s="193" t="s">
        <v>168</v>
      </c>
      <c r="E458" s="38"/>
      <c r="F458" s="198" t="s">
        <v>1399</v>
      </c>
      <c r="G458" s="38"/>
      <c r="H458" s="38"/>
      <c r="I458" s="195"/>
      <c r="J458" s="38"/>
      <c r="K458" s="38"/>
      <c r="L458" s="39"/>
      <c r="M458" s="196"/>
      <c r="N458" s="197"/>
      <c r="O458" s="77"/>
      <c r="P458" s="77"/>
      <c r="Q458" s="77"/>
      <c r="R458" s="77"/>
      <c r="S458" s="77"/>
      <c r="T458" s="78"/>
      <c r="U458" s="38"/>
      <c r="V458" s="38"/>
      <c r="W458" s="38"/>
      <c r="X458" s="38"/>
      <c r="Y458" s="38"/>
      <c r="Z458" s="38"/>
      <c r="AA458" s="38"/>
      <c r="AB458" s="38"/>
      <c r="AC458" s="38"/>
      <c r="AD458" s="38"/>
      <c r="AE458" s="38"/>
      <c r="AT458" s="19" t="s">
        <v>168</v>
      </c>
      <c r="AU458" s="19" t="s">
        <v>83</v>
      </c>
    </row>
    <row r="459" s="14" customFormat="1">
      <c r="A459" s="14"/>
      <c r="B459" s="206"/>
      <c r="C459" s="14"/>
      <c r="D459" s="193" t="s">
        <v>170</v>
      </c>
      <c r="E459" s="207" t="s">
        <v>1</v>
      </c>
      <c r="F459" s="208" t="s">
        <v>203</v>
      </c>
      <c r="G459" s="14"/>
      <c r="H459" s="209">
        <v>7</v>
      </c>
      <c r="I459" s="210"/>
      <c r="J459" s="14"/>
      <c r="K459" s="14"/>
      <c r="L459" s="206"/>
      <c r="M459" s="211"/>
      <c r="N459" s="212"/>
      <c r="O459" s="212"/>
      <c r="P459" s="212"/>
      <c r="Q459" s="212"/>
      <c r="R459" s="212"/>
      <c r="S459" s="212"/>
      <c r="T459" s="213"/>
      <c r="U459" s="14"/>
      <c r="V459" s="14"/>
      <c r="W459" s="14"/>
      <c r="X459" s="14"/>
      <c r="Y459" s="14"/>
      <c r="Z459" s="14"/>
      <c r="AA459" s="14"/>
      <c r="AB459" s="14"/>
      <c r="AC459" s="14"/>
      <c r="AD459" s="14"/>
      <c r="AE459" s="14"/>
      <c r="AT459" s="207" t="s">
        <v>170</v>
      </c>
      <c r="AU459" s="207" t="s">
        <v>83</v>
      </c>
      <c r="AV459" s="14" t="s">
        <v>83</v>
      </c>
      <c r="AW459" s="14" t="s">
        <v>32</v>
      </c>
      <c r="AX459" s="14" t="s">
        <v>81</v>
      </c>
      <c r="AY459" s="207" t="s">
        <v>157</v>
      </c>
    </row>
    <row r="460" s="2" customFormat="1" ht="14.4" customHeight="1">
      <c r="A460" s="38"/>
      <c r="B460" s="179"/>
      <c r="C460" s="180" t="s">
        <v>718</v>
      </c>
      <c r="D460" s="180" t="s">
        <v>159</v>
      </c>
      <c r="E460" s="181" t="s">
        <v>1723</v>
      </c>
      <c r="F460" s="182" t="s">
        <v>1724</v>
      </c>
      <c r="G460" s="183" t="s">
        <v>231</v>
      </c>
      <c r="H460" s="184">
        <v>1</v>
      </c>
      <c r="I460" s="185"/>
      <c r="J460" s="186">
        <f>ROUND(I460*H460,2)</f>
        <v>0</v>
      </c>
      <c r="K460" s="182" t="s">
        <v>1</v>
      </c>
      <c r="L460" s="39"/>
      <c r="M460" s="187" t="s">
        <v>1</v>
      </c>
      <c r="N460" s="188" t="s">
        <v>40</v>
      </c>
      <c r="O460" s="77"/>
      <c r="P460" s="189">
        <f>O460*H460</f>
        <v>0</v>
      </c>
      <c r="Q460" s="189">
        <v>0.00024000000000000001</v>
      </c>
      <c r="R460" s="189">
        <f>Q460*H460</f>
        <v>0.00024000000000000001</v>
      </c>
      <c r="S460" s="189">
        <v>0</v>
      </c>
      <c r="T460" s="190">
        <f>S460*H460</f>
        <v>0</v>
      </c>
      <c r="U460" s="38"/>
      <c r="V460" s="38"/>
      <c r="W460" s="38"/>
      <c r="X460" s="38"/>
      <c r="Y460" s="38"/>
      <c r="Z460" s="38"/>
      <c r="AA460" s="38"/>
      <c r="AB460" s="38"/>
      <c r="AC460" s="38"/>
      <c r="AD460" s="38"/>
      <c r="AE460" s="38"/>
      <c r="AR460" s="191" t="s">
        <v>275</v>
      </c>
      <c r="AT460" s="191" t="s">
        <v>159</v>
      </c>
      <c r="AU460" s="191" t="s">
        <v>83</v>
      </c>
      <c r="AY460" s="19" t="s">
        <v>157</v>
      </c>
      <c r="BE460" s="192">
        <f>IF(N460="základní",J460,0)</f>
        <v>0</v>
      </c>
      <c r="BF460" s="192">
        <f>IF(N460="snížená",J460,0)</f>
        <v>0</v>
      </c>
      <c r="BG460" s="192">
        <f>IF(N460="zákl. přenesená",J460,0)</f>
        <v>0</v>
      </c>
      <c r="BH460" s="192">
        <f>IF(N460="sníž. přenesená",J460,0)</f>
        <v>0</v>
      </c>
      <c r="BI460" s="192">
        <f>IF(N460="nulová",J460,0)</f>
        <v>0</v>
      </c>
      <c r="BJ460" s="19" t="s">
        <v>81</v>
      </c>
      <c r="BK460" s="192">
        <f>ROUND(I460*H460,2)</f>
        <v>0</v>
      </c>
      <c r="BL460" s="19" t="s">
        <v>275</v>
      </c>
      <c r="BM460" s="191" t="s">
        <v>1725</v>
      </c>
    </row>
    <row r="461" s="2" customFormat="1">
      <c r="A461" s="38"/>
      <c r="B461" s="39"/>
      <c r="C461" s="38"/>
      <c r="D461" s="193" t="s">
        <v>166</v>
      </c>
      <c r="E461" s="38"/>
      <c r="F461" s="194" t="s">
        <v>1724</v>
      </c>
      <c r="G461" s="38"/>
      <c r="H461" s="38"/>
      <c r="I461" s="195"/>
      <c r="J461" s="38"/>
      <c r="K461" s="38"/>
      <c r="L461" s="39"/>
      <c r="M461" s="196"/>
      <c r="N461" s="197"/>
      <c r="O461" s="77"/>
      <c r="P461" s="77"/>
      <c r="Q461" s="77"/>
      <c r="R461" s="77"/>
      <c r="S461" s="77"/>
      <c r="T461" s="78"/>
      <c r="U461" s="38"/>
      <c r="V461" s="38"/>
      <c r="W461" s="38"/>
      <c r="X461" s="38"/>
      <c r="Y461" s="38"/>
      <c r="Z461" s="38"/>
      <c r="AA461" s="38"/>
      <c r="AB461" s="38"/>
      <c r="AC461" s="38"/>
      <c r="AD461" s="38"/>
      <c r="AE461" s="38"/>
      <c r="AT461" s="19" t="s">
        <v>166</v>
      </c>
      <c r="AU461" s="19" t="s">
        <v>83</v>
      </c>
    </row>
    <row r="462" s="2" customFormat="1">
      <c r="A462" s="38"/>
      <c r="B462" s="39"/>
      <c r="C462" s="38"/>
      <c r="D462" s="193" t="s">
        <v>168</v>
      </c>
      <c r="E462" s="38"/>
      <c r="F462" s="198" t="s">
        <v>1399</v>
      </c>
      <c r="G462" s="38"/>
      <c r="H462" s="38"/>
      <c r="I462" s="195"/>
      <c r="J462" s="38"/>
      <c r="K462" s="38"/>
      <c r="L462" s="39"/>
      <c r="M462" s="196"/>
      <c r="N462" s="197"/>
      <c r="O462" s="77"/>
      <c r="P462" s="77"/>
      <c r="Q462" s="77"/>
      <c r="R462" s="77"/>
      <c r="S462" s="77"/>
      <c r="T462" s="78"/>
      <c r="U462" s="38"/>
      <c r="V462" s="38"/>
      <c r="W462" s="38"/>
      <c r="X462" s="38"/>
      <c r="Y462" s="38"/>
      <c r="Z462" s="38"/>
      <c r="AA462" s="38"/>
      <c r="AB462" s="38"/>
      <c r="AC462" s="38"/>
      <c r="AD462" s="38"/>
      <c r="AE462" s="38"/>
      <c r="AT462" s="19" t="s">
        <v>168</v>
      </c>
      <c r="AU462" s="19" t="s">
        <v>83</v>
      </c>
    </row>
    <row r="463" s="14" customFormat="1">
      <c r="A463" s="14"/>
      <c r="B463" s="206"/>
      <c r="C463" s="14"/>
      <c r="D463" s="193" t="s">
        <v>170</v>
      </c>
      <c r="E463" s="207" t="s">
        <v>1</v>
      </c>
      <c r="F463" s="208" t="s">
        <v>81</v>
      </c>
      <c r="G463" s="14"/>
      <c r="H463" s="209">
        <v>1</v>
      </c>
      <c r="I463" s="210"/>
      <c r="J463" s="14"/>
      <c r="K463" s="14"/>
      <c r="L463" s="206"/>
      <c r="M463" s="211"/>
      <c r="N463" s="212"/>
      <c r="O463" s="212"/>
      <c r="P463" s="212"/>
      <c r="Q463" s="212"/>
      <c r="R463" s="212"/>
      <c r="S463" s="212"/>
      <c r="T463" s="213"/>
      <c r="U463" s="14"/>
      <c r="V463" s="14"/>
      <c r="W463" s="14"/>
      <c r="X463" s="14"/>
      <c r="Y463" s="14"/>
      <c r="Z463" s="14"/>
      <c r="AA463" s="14"/>
      <c r="AB463" s="14"/>
      <c r="AC463" s="14"/>
      <c r="AD463" s="14"/>
      <c r="AE463" s="14"/>
      <c r="AT463" s="207" t="s">
        <v>170</v>
      </c>
      <c r="AU463" s="207" t="s">
        <v>83</v>
      </c>
      <c r="AV463" s="14" t="s">
        <v>83</v>
      </c>
      <c r="AW463" s="14" t="s">
        <v>32</v>
      </c>
      <c r="AX463" s="14" t="s">
        <v>81</v>
      </c>
      <c r="AY463" s="207" t="s">
        <v>157</v>
      </c>
    </row>
    <row r="464" s="2" customFormat="1" ht="14.4" customHeight="1">
      <c r="A464" s="38"/>
      <c r="B464" s="179"/>
      <c r="C464" s="180" t="s">
        <v>726</v>
      </c>
      <c r="D464" s="180" t="s">
        <v>159</v>
      </c>
      <c r="E464" s="181" t="s">
        <v>1726</v>
      </c>
      <c r="F464" s="182" t="s">
        <v>1727</v>
      </c>
      <c r="G464" s="183" t="s">
        <v>231</v>
      </c>
      <c r="H464" s="184">
        <v>6</v>
      </c>
      <c r="I464" s="185"/>
      <c r="J464" s="186">
        <f>ROUND(I464*H464,2)</f>
        <v>0</v>
      </c>
      <c r="K464" s="182" t="s">
        <v>163</v>
      </c>
      <c r="L464" s="39"/>
      <c r="M464" s="187" t="s">
        <v>1</v>
      </c>
      <c r="N464" s="188" t="s">
        <v>40</v>
      </c>
      <c r="O464" s="77"/>
      <c r="P464" s="189">
        <f>O464*H464</f>
        <v>0</v>
      </c>
      <c r="Q464" s="189">
        <v>0.00024000000000000001</v>
      </c>
      <c r="R464" s="189">
        <f>Q464*H464</f>
        <v>0.0014400000000000001</v>
      </c>
      <c r="S464" s="189">
        <v>0</v>
      </c>
      <c r="T464" s="190">
        <f>S464*H464</f>
        <v>0</v>
      </c>
      <c r="U464" s="38"/>
      <c r="V464" s="38"/>
      <c r="W464" s="38"/>
      <c r="X464" s="38"/>
      <c r="Y464" s="38"/>
      <c r="Z464" s="38"/>
      <c r="AA464" s="38"/>
      <c r="AB464" s="38"/>
      <c r="AC464" s="38"/>
      <c r="AD464" s="38"/>
      <c r="AE464" s="38"/>
      <c r="AR464" s="191" t="s">
        <v>275</v>
      </c>
      <c r="AT464" s="191" t="s">
        <v>159</v>
      </c>
      <c r="AU464" s="191" t="s">
        <v>83</v>
      </c>
      <c r="AY464" s="19" t="s">
        <v>157</v>
      </c>
      <c r="BE464" s="192">
        <f>IF(N464="základní",J464,0)</f>
        <v>0</v>
      </c>
      <c r="BF464" s="192">
        <f>IF(N464="snížená",J464,0)</f>
        <v>0</v>
      </c>
      <c r="BG464" s="192">
        <f>IF(N464="zákl. přenesená",J464,0)</f>
        <v>0</v>
      </c>
      <c r="BH464" s="192">
        <f>IF(N464="sníž. přenesená",J464,0)</f>
        <v>0</v>
      </c>
      <c r="BI464" s="192">
        <f>IF(N464="nulová",J464,0)</f>
        <v>0</v>
      </c>
      <c r="BJ464" s="19" t="s">
        <v>81</v>
      </c>
      <c r="BK464" s="192">
        <f>ROUND(I464*H464,2)</f>
        <v>0</v>
      </c>
      <c r="BL464" s="19" t="s">
        <v>275</v>
      </c>
      <c r="BM464" s="191" t="s">
        <v>1728</v>
      </c>
    </row>
    <row r="465" s="2" customFormat="1">
      <c r="A465" s="38"/>
      <c r="B465" s="39"/>
      <c r="C465" s="38"/>
      <c r="D465" s="193" t="s">
        <v>166</v>
      </c>
      <c r="E465" s="38"/>
      <c r="F465" s="194" t="s">
        <v>1729</v>
      </c>
      <c r="G465" s="38"/>
      <c r="H465" s="38"/>
      <c r="I465" s="195"/>
      <c r="J465" s="38"/>
      <c r="K465" s="38"/>
      <c r="L465" s="39"/>
      <c r="M465" s="196"/>
      <c r="N465" s="197"/>
      <c r="O465" s="77"/>
      <c r="P465" s="77"/>
      <c r="Q465" s="77"/>
      <c r="R465" s="77"/>
      <c r="S465" s="77"/>
      <c r="T465" s="78"/>
      <c r="U465" s="38"/>
      <c r="V465" s="38"/>
      <c r="W465" s="38"/>
      <c r="X465" s="38"/>
      <c r="Y465" s="38"/>
      <c r="Z465" s="38"/>
      <c r="AA465" s="38"/>
      <c r="AB465" s="38"/>
      <c r="AC465" s="38"/>
      <c r="AD465" s="38"/>
      <c r="AE465" s="38"/>
      <c r="AT465" s="19" t="s">
        <v>166</v>
      </c>
      <c r="AU465" s="19" t="s">
        <v>83</v>
      </c>
    </row>
    <row r="466" s="2" customFormat="1">
      <c r="A466" s="38"/>
      <c r="B466" s="39"/>
      <c r="C466" s="38"/>
      <c r="D466" s="193" t="s">
        <v>168</v>
      </c>
      <c r="E466" s="38"/>
      <c r="F466" s="198" t="s">
        <v>1399</v>
      </c>
      <c r="G466" s="38"/>
      <c r="H466" s="38"/>
      <c r="I466" s="195"/>
      <c r="J466" s="38"/>
      <c r="K466" s="38"/>
      <c r="L466" s="39"/>
      <c r="M466" s="196"/>
      <c r="N466" s="197"/>
      <c r="O466" s="77"/>
      <c r="P466" s="77"/>
      <c r="Q466" s="77"/>
      <c r="R466" s="77"/>
      <c r="S466" s="77"/>
      <c r="T466" s="78"/>
      <c r="U466" s="38"/>
      <c r="V466" s="38"/>
      <c r="W466" s="38"/>
      <c r="X466" s="38"/>
      <c r="Y466" s="38"/>
      <c r="Z466" s="38"/>
      <c r="AA466" s="38"/>
      <c r="AB466" s="38"/>
      <c r="AC466" s="38"/>
      <c r="AD466" s="38"/>
      <c r="AE466" s="38"/>
      <c r="AT466" s="19" t="s">
        <v>168</v>
      </c>
      <c r="AU466" s="19" t="s">
        <v>83</v>
      </c>
    </row>
    <row r="467" s="14" customFormat="1">
      <c r="A467" s="14"/>
      <c r="B467" s="206"/>
      <c r="C467" s="14"/>
      <c r="D467" s="193" t="s">
        <v>170</v>
      </c>
      <c r="E467" s="207" t="s">
        <v>1</v>
      </c>
      <c r="F467" s="208" t="s">
        <v>193</v>
      </c>
      <c r="G467" s="14"/>
      <c r="H467" s="209">
        <v>6</v>
      </c>
      <c r="I467" s="210"/>
      <c r="J467" s="14"/>
      <c r="K467" s="14"/>
      <c r="L467" s="206"/>
      <c r="M467" s="211"/>
      <c r="N467" s="212"/>
      <c r="O467" s="212"/>
      <c r="P467" s="212"/>
      <c r="Q467" s="212"/>
      <c r="R467" s="212"/>
      <c r="S467" s="212"/>
      <c r="T467" s="213"/>
      <c r="U467" s="14"/>
      <c r="V467" s="14"/>
      <c r="W467" s="14"/>
      <c r="X467" s="14"/>
      <c r="Y467" s="14"/>
      <c r="Z467" s="14"/>
      <c r="AA467" s="14"/>
      <c r="AB467" s="14"/>
      <c r="AC467" s="14"/>
      <c r="AD467" s="14"/>
      <c r="AE467" s="14"/>
      <c r="AT467" s="207" t="s">
        <v>170</v>
      </c>
      <c r="AU467" s="207" t="s">
        <v>83</v>
      </c>
      <c r="AV467" s="14" t="s">
        <v>83</v>
      </c>
      <c r="AW467" s="14" t="s">
        <v>32</v>
      </c>
      <c r="AX467" s="14" t="s">
        <v>81</v>
      </c>
      <c r="AY467" s="207" t="s">
        <v>157</v>
      </c>
    </row>
    <row r="468" s="2" customFormat="1" ht="24.15" customHeight="1">
      <c r="A468" s="38"/>
      <c r="B468" s="179"/>
      <c r="C468" s="180" t="s">
        <v>732</v>
      </c>
      <c r="D468" s="180" t="s">
        <v>159</v>
      </c>
      <c r="E468" s="181" t="s">
        <v>1730</v>
      </c>
      <c r="F468" s="182" t="s">
        <v>1731</v>
      </c>
      <c r="G468" s="183" t="s">
        <v>231</v>
      </c>
      <c r="H468" s="184">
        <v>7</v>
      </c>
      <c r="I468" s="185"/>
      <c r="J468" s="186">
        <f>ROUND(I468*H468,2)</f>
        <v>0</v>
      </c>
      <c r="K468" s="182" t="s">
        <v>163</v>
      </c>
      <c r="L468" s="39"/>
      <c r="M468" s="187" t="s">
        <v>1</v>
      </c>
      <c r="N468" s="188" t="s">
        <v>40</v>
      </c>
      <c r="O468" s="77"/>
      <c r="P468" s="189">
        <f>O468*H468</f>
        <v>0</v>
      </c>
      <c r="Q468" s="189">
        <v>0.00021000000000000001</v>
      </c>
      <c r="R468" s="189">
        <f>Q468*H468</f>
        <v>0.00147</v>
      </c>
      <c r="S468" s="189">
        <v>0</v>
      </c>
      <c r="T468" s="190">
        <f>S468*H468</f>
        <v>0</v>
      </c>
      <c r="U468" s="38"/>
      <c r="V468" s="38"/>
      <c r="W468" s="38"/>
      <c r="X468" s="38"/>
      <c r="Y468" s="38"/>
      <c r="Z468" s="38"/>
      <c r="AA468" s="38"/>
      <c r="AB468" s="38"/>
      <c r="AC468" s="38"/>
      <c r="AD468" s="38"/>
      <c r="AE468" s="38"/>
      <c r="AR468" s="191" t="s">
        <v>275</v>
      </c>
      <c r="AT468" s="191" t="s">
        <v>159</v>
      </c>
      <c r="AU468" s="191" t="s">
        <v>83</v>
      </c>
      <c r="AY468" s="19" t="s">
        <v>157</v>
      </c>
      <c r="BE468" s="192">
        <f>IF(N468="základní",J468,0)</f>
        <v>0</v>
      </c>
      <c r="BF468" s="192">
        <f>IF(N468="snížená",J468,0)</f>
        <v>0</v>
      </c>
      <c r="BG468" s="192">
        <f>IF(N468="zákl. přenesená",J468,0)</f>
        <v>0</v>
      </c>
      <c r="BH468" s="192">
        <f>IF(N468="sníž. přenesená",J468,0)</f>
        <v>0</v>
      </c>
      <c r="BI468" s="192">
        <f>IF(N468="nulová",J468,0)</f>
        <v>0</v>
      </c>
      <c r="BJ468" s="19" t="s">
        <v>81</v>
      </c>
      <c r="BK468" s="192">
        <f>ROUND(I468*H468,2)</f>
        <v>0</v>
      </c>
      <c r="BL468" s="19" t="s">
        <v>275</v>
      </c>
      <c r="BM468" s="191" t="s">
        <v>1732</v>
      </c>
    </row>
    <row r="469" s="2" customFormat="1">
      <c r="A469" s="38"/>
      <c r="B469" s="39"/>
      <c r="C469" s="38"/>
      <c r="D469" s="193" t="s">
        <v>166</v>
      </c>
      <c r="E469" s="38"/>
      <c r="F469" s="194" t="s">
        <v>1733</v>
      </c>
      <c r="G469" s="38"/>
      <c r="H469" s="38"/>
      <c r="I469" s="195"/>
      <c r="J469" s="38"/>
      <c r="K469" s="38"/>
      <c r="L469" s="39"/>
      <c r="M469" s="196"/>
      <c r="N469" s="197"/>
      <c r="O469" s="77"/>
      <c r="P469" s="77"/>
      <c r="Q469" s="77"/>
      <c r="R469" s="77"/>
      <c r="S469" s="77"/>
      <c r="T469" s="78"/>
      <c r="U469" s="38"/>
      <c r="V469" s="38"/>
      <c r="W469" s="38"/>
      <c r="X469" s="38"/>
      <c r="Y469" s="38"/>
      <c r="Z469" s="38"/>
      <c r="AA469" s="38"/>
      <c r="AB469" s="38"/>
      <c r="AC469" s="38"/>
      <c r="AD469" s="38"/>
      <c r="AE469" s="38"/>
      <c r="AT469" s="19" t="s">
        <v>166</v>
      </c>
      <c r="AU469" s="19" t="s">
        <v>83</v>
      </c>
    </row>
    <row r="470" s="2" customFormat="1">
      <c r="A470" s="38"/>
      <c r="B470" s="39"/>
      <c r="C470" s="38"/>
      <c r="D470" s="193" t="s">
        <v>168</v>
      </c>
      <c r="E470" s="38"/>
      <c r="F470" s="198" t="s">
        <v>1399</v>
      </c>
      <c r="G470" s="38"/>
      <c r="H470" s="38"/>
      <c r="I470" s="195"/>
      <c r="J470" s="38"/>
      <c r="K470" s="38"/>
      <c r="L470" s="39"/>
      <c r="M470" s="196"/>
      <c r="N470" s="197"/>
      <c r="O470" s="77"/>
      <c r="P470" s="77"/>
      <c r="Q470" s="77"/>
      <c r="R470" s="77"/>
      <c r="S470" s="77"/>
      <c r="T470" s="78"/>
      <c r="U470" s="38"/>
      <c r="V470" s="38"/>
      <c r="W470" s="38"/>
      <c r="X470" s="38"/>
      <c r="Y470" s="38"/>
      <c r="Z470" s="38"/>
      <c r="AA470" s="38"/>
      <c r="AB470" s="38"/>
      <c r="AC470" s="38"/>
      <c r="AD470" s="38"/>
      <c r="AE470" s="38"/>
      <c r="AT470" s="19" t="s">
        <v>168</v>
      </c>
      <c r="AU470" s="19" t="s">
        <v>83</v>
      </c>
    </row>
    <row r="471" s="14" customFormat="1">
      <c r="A471" s="14"/>
      <c r="B471" s="206"/>
      <c r="C471" s="14"/>
      <c r="D471" s="193" t="s">
        <v>170</v>
      </c>
      <c r="E471" s="207" t="s">
        <v>1</v>
      </c>
      <c r="F471" s="208" t="s">
        <v>203</v>
      </c>
      <c r="G471" s="14"/>
      <c r="H471" s="209">
        <v>7</v>
      </c>
      <c r="I471" s="210"/>
      <c r="J471" s="14"/>
      <c r="K471" s="14"/>
      <c r="L471" s="206"/>
      <c r="M471" s="211"/>
      <c r="N471" s="212"/>
      <c r="O471" s="212"/>
      <c r="P471" s="212"/>
      <c r="Q471" s="212"/>
      <c r="R471" s="212"/>
      <c r="S471" s="212"/>
      <c r="T471" s="213"/>
      <c r="U471" s="14"/>
      <c r="V471" s="14"/>
      <c r="W471" s="14"/>
      <c r="X471" s="14"/>
      <c r="Y471" s="14"/>
      <c r="Z471" s="14"/>
      <c r="AA471" s="14"/>
      <c r="AB471" s="14"/>
      <c r="AC471" s="14"/>
      <c r="AD471" s="14"/>
      <c r="AE471" s="14"/>
      <c r="AT471" s="207" t="s">
        <v>170</v>
      </c>
      <c r="AU471" s="207" t="s">
        <v>83</v>
      </c>
      <c r="AV471" s="14" t="s">
        <v>83</v>
      </c>
      <c r="AW471" s="14" t="s">
        <v>32</v>
      </c>
      <c r="AX471" s="14" t="s">
        <v>81</v>
      </c>
      <c r="AY471" s="207" t="s">
        <v>157</v>
      </c>
    </row>
    <row r="472" s="2" customFormat="1" ht="24.15" customHeight="1">
      <c r="A472" s="38"/>
      <c r="B472" s="179"/>
      <c r="C472" s="180" t="s">
        <v>740</v>
      </c>
      <c r="D472" s="180" t="s">
        <v>159</v>
      </c>
      <c r="E472" s="181" t="s">
        <v>1734</v>
      </c>
      <c r="F472" s="182" t="s">
        <v>1735</v>
      </c>
      <c r="G472" s="183" t="s">
        <v>197</v>
      </c>
      <c r="H472" s="184">
        <v>0.0070000000000000001</v>
      </c>
      <c r="I472" s="185"/>
      <c r="J472" s="186">
        <f>ROUND(I472*H472,2)</f>
        <v>0</v>
      </c>
      <c r="K472" s="182" t="s">
        <v>163</v>
      </c>
      <c r="L472" s="39"/>
      <c r="M472" s="187" t="s">
        <v>1</v>
      </c>
      <c r="N472" s="188" t="s">
        <v>40</v>
      </c>
      <c r="O472" s="77"/>
      <c r="P472" s="189">
        <f>O472*H472</f>
        <v>0</v>
      </c>
      <c r="Q472" s="189">
        <v>0</v>
      </c>
      <c r="R472" s="189">
        <f>Q472*H472</f>
        <v>0</v>
      </c>
      <c r="S472" s="189">
        <v>0</v>
      </c>
      <c r="T472" s="190">
        <f>S472*H472</f>
        <v>0</v>
      </c>
      <c r="U472" s="38"/>
      <c r="V472" s="38"/>
      <c r="W472" s="38"/>
      <c r="X472" s="38"/>
      <c r="Y472" s="38"/>
      <c r="Z472" s="38"/>
      <c r="AA472" s="38"/>
      <c r="AB472" s="38"/>
      <c r="AC472" s="38"/>
      <c r="AD472" s="38"/>
      <c r="AE472" s="38"/>
      <c r="AR472" s="191" t="s">
        <v>275</v>
      </c>
      <c r="AT472" s="191" t="s">
        <v>159</v>
      </c>
      <c r="AU472" s="191" t="s">
        <v>83</v>
      </c>
      <c r="AY472" s="19" t="s">
        <v>157</v>
      </c>
      <c r="BE472" s="192">
        <f>IF(N472="základní",J472,0)</f>
        <v>0</v>
      </c>
      <c r="BF472" s="192">
        <f>IF(N472="snížená",J472,0)</f>
        <v>0</v>
      </c>
      <c r="BG472" s="192">
        <f>IF(N472="zákl. přenesená",J472,0)</f>
        <v>0</v>
      </c>
      <c r="BH472" s="192">
        <f>IF(N472="sníž. přenesená",J472,0)</f>
        <v>0</v>
      </c>
      <c r="BI472" s="192">
        <f>IF(N472="nulová",J472,0)</f>
        <v>0</v>
      </c>
      <c r="BJ472" s="19" t="s">
        <v>81</v>
      </c>
      <c r="BK472" s="192">
        <f>ROUND(I472*H472,2)</f>
        <v>0</v>
      </c>
      <c r="BL472" s="19" t="s">
        <v>275</v>
      </c>
      <c r="BM472" s="191" t="s">
        <v>1736</v>
      </c>
    </row>
    <row r="473" s="2" customFormat="1">
      <c r="A473" s="38"/>
      <c r="B473" s="39"/>
      <c r="C473" s="38"/>
      <c r="D473" s="193" t="s">
        <v>166</v>
      </c>
      <c r="E473" s="38"/>
      <c r="F473" s="194" t="s">
        <v>1737</v>
      </c>
      <c r="G473" s="38"/>
      <c r="H473" s="38"/>
      <c r="I473" s="195"/>
      <c r="J473" s="38"/>
      <c r="K473" s="38"/>
      <c r="L473" s="39"/>
      <c r="M473" s="196"/>
      <c r="N473" s="197"/>
      <c r="O473" s="77"/>
      <c r="P473" s="77"/>
      <c r="Q473" s="77"/>
      <c r="R473" s="77"/>
      <c r="S473" s="77"/>
      <c r="T473" s="78"/>
      <c r="U473" s="38"/>
      <c r="V473" s="38"/>
      <c r="W473" s="38"/>
      <c r="X473" s="38"/>
      <c r="Y473" s="38"/>
      <c r="Z473" s="38"/>
      <c r="AA473" s="38"/>
      <c r="AB473" s="38"/>
      <c r="AC473" s="38"/>
      <c r="AD473" s="38"/>
      <c r="AE473" s="38"/>
      <c r="AT473" s="19" t="s">
        <v>166</v>
      </c>
      <c r="AU473" s="19" t="s">
        <v>83</v>
      </c>
    </row>
    <row r="474" s="12" customFormat="1" ht="22.8" customHeight="1">
      <c r="A474" s="12"/>
      <c r="B474" s="166"/>
      <c r="C474" s="12"/>
      <c r="D474" s="167" t="s">
        <v>74</v>
      </c>
      <c r="E474" s="177" t="s">
        <v>1738</v>
      </c>
      <c r="F474" s="177" t="s">
        <v>1739</v>
      </c>
      <c r="G474" s="12"/>
      <c r="H474" s="12"/>
      <c r="I474" s="169"/>
      <c r="J474" s="178">
        <f>BK474</f>
        <v>0</v>
      </c>
      <c r="K474" s="12"/>
      <c r="L474" s="166"/>
      <c r="M474" s="171"/>
      <c r="N474" s="172"/>
      <c r="O474" s="172"/>
      <c r="P474" s="173">
        <f>SUM(P475:P500)</f>
        <v>0</v>
      </c>
      <c r="Q474" s="172"/>
      <c r="R474" s="173">
        <f>SUM(R475:R500)</f>
        <v>0.15548000000000004</v>
      </c>
      <c r="S474" s="172"/>
      <c r="T474" s="174">
        <f>SUM(T475:T500)</f>
        <v>0</v>
      </c>
      <c r="U474" s="12"/>
      <c r="V474" s="12"/>
      <c r="W474" s="12"/>
      <c r="X474" s="12"/>
      <c r="Y474" s="12"/>
      <c r="Z474" s="12"/>
      <c r="AA474" s="12"/>
      <c r="AB474" s="12"/>
      <c r="AC474" s="12"/>
      <c r="AD474" s="12"/>
      <c r="AE474" s="12"/>
      <c r="AR474" s="167" t="s">
        <v>83</v>
      </c>
      <c r="AT474" s="175" t="s">
        <v>74</v>
      </c>
      <c r="AU474" s="175" t="s">
        <v>81</v>
      </c>
      <c r="AY474" s="167" t="s">
        <v>157</v>
      </c>
      <c r="BK474" s="176">
        <f>SUM(BK475:BK500)</f>
        <v>0</v>
      </c>
    </row>
    <row r="475" s="2" customFormat="1" ht="24.15" customHeight="1">
      <c r="A475" s="38"/>
      <c r="B475" s="179"/>
      <c r="C475" s="180" t="s">
        <v>746</v>
      </c>
      <c r="D475" s="180" t="s">
        <v>159</v>
      </c>
      <c r="E475" s="181" t="s">
        <v>1740</v>
      </c>
      <c r="F475" s="182" t="s">
        <v>1741</v>
      </c>
      <c r="G475" s="183" t="s">
        <v>231</v>
      </c>
      <c r="H475" s="184">
        <v>1</v>
      </c>
      <c r="I475" s="185"/>
      <c r="J475" s="186">
        <f>ROUND(I475*H475,2)</f>
        <v>0</v>
      </c>
      <c r="K475" s="182" t="s">
        <v>163</v>
      </c>
      <c r="L475" s="39"/>
      <c r="M475" s="187" t="s">
        <v>1</v>
      </c>
      <c r="N475" s="188" t="s">
        <v>40</v>
      </c>
      <c r="O475" s="77"/>
      <c r="P475" s="189">
        <f>O475*H475</f>
        <v>0</v>
      </c>
      <c r="Q475" s="189">
        <v>0.01336</v>
      </c>
      <c r="R475" s="189">
        <f>Q475*H475</f>
        <v>0.01336</v>
      </c>
      <c r="S475" s="189">
        <v>0</v>
      </c>
      <c r="T475" s="190">
        <f>S475*H475</f>
        <v>0</v>
      </c>
      <c r="U475" s="38"/>
      <c r="V475" s="38"/>
      <c r="W475" s="38"/>
      <c r="X475" s="38"/>
      <c r="Y475" s="38"/>
      <c r="Z475" s="38"/>
      <c r="AA475" s="38"/>
      <c r="AB475" s="38"/>
      <c r="AC475" s="38"/>
      <c r="AD475" s="38"/>
      <c r="AE475" s="38"/>
      <c r="AR475" s="191" t="s">
        <v>275</v>
      </c>
      <c r="AT475" s="191" t="s">
        <v>159</v>
      </c>
      <c r="AU475" s="191" t="s">
        <v>83</v>
      </c>
      <c r="AY475" s="19" t="s">
        <v>157</v>
      </c>
      <c r="BE475" s="192">
        <f>IF(N475="základní",J475,0)</f>
        <v>0</v>
      </c>
      <c r="BF475" s="192">
        <f>IF(N475="snížená",J475,0)</f>
        <v>0</v>
      </c>
      <c r="BG475" s="192">
        <f>IF(N475="zákl. přenesená",J475,0)</f>
        <v>0</v>
      </c>
      <c r="BH475" s="192">
        <f>IF(N475="sníž. přenesená",J475,0)</f>
        <v>0</v>
      </c>
      <c r="BI475" s="192">
        <f>IF(N475="nulová",J475,0)</f>
        <v>0</v>
      </c>
      <c r="BJ475" s="19" t="s">
        <v>81</v>
      </c>
      <c r="BK475" s="192">
        <f>ROUND(I475*H475,2)</f>
        <v>0</v>
      </c>
      <c r="BL475" s="19" t="s">
        <v>275</v>
      </c>
      <c r="BM475" s="191" t="s">
        <v>1742</v>
      </c>
    </row>
    <row r="476" s="2" customFormat="1">
      <c r="A476" s="38"/>
      <c r="B476" s="39"/>
      <c r="C476" s="38"/>
      <c r="D476" s="193" t="s">
        <v>166</v>
      </c>
      <c r="E476" s="38"/>
      <c r="F476" s="194" t="s">
        <v>1743</v>
      </c>
      <c r="G476" s="38"/>
      <c r="H476" s="38"/>
      <c r="I476" s="195"/>
      <c r="J476" s="38"/>
      <c r="K476" s="38"/>
      <c r="L476" s="39"/>
      <c r="M476" s="196"/>
      <c r="N476" s="197"/>
      <c r="O476" s="77"/>
      <c r="P476" s="77"/>
      <c r="Q476" s="77"/>
      <c r="R476" s="77"/>
      <c r="S476" s="77"/>
      <c r="T476" s="78"/>
      <c r="U476" s="38"/>
      <c r="V476" s="38"/>
      <c r="W476" s="38"/>
      <c r="X476" s="38"/>
      <c r="Y476" s="38"/>
      <c r="Z476" s="38"/>
      <c r="AA476" s="38"/>
      <c r="AB476" s="38"/>
      <c r="AC476" s="38"/>
      <c r="AD476" s="38"/>
      <c r="AE476" s="38"/>
      <c r="AT476" s="19" t="s">
        <v>166</v>
      </c>
      <c r="AU476" s="19" t="s">
        <v>83</v>
      </c>
    </row>
    <row r="477" s="2" customFormat="1">
      <c r="A477" s="38"/>
      <c r="B477" s="39"/>
      <c r="C477" s="38"/>
      <c r="D477" s="193" t="s">
        <v>168</v>
      </c>
      <c r="E477" s="38"/>
      <c r="F477" s="198" t="s">
        <v>1399</v>
      </c>
      <c r="G477" s="38"/>
      <c r="H477" s="38"/>
      <c r="I477" s="195"/>
      <c r="J477" s="38"/>
      <c r="K477" s="38"/>
      <c r="L477" s="39"/>
      <c r="M477" s="196"/>
      <c r="N477" s="197"/>
      <c r="O477" s="77"/>
      <c r="P477" s="77"/>
      <c r="Q477" s="77"/>
      <c r="R477" s="77"/>
      <c r="S477" s="77"/>
      <c r="T477" s="78"/>
      <c r="U477" s="38"/>
      <c r="V477" s="38"/>
      <c r="W477" s="38"/>
      <c r="X477" s="38"/>
      <c r="Y477" s="38"/>
      <c r="Z477" s="38"/>
      <c r="AA477" s="38"/>
      <c r="AB477" s="38"/>
      <c r="AC477" s="38"/>
      <c r="AD477" s="38"/>
      <c r="AE477" s="38"/>
      <c r="AT477" s="19" t="s">
        <v>168</v>
      </c>
      <c r="AU477" s="19" t="s">
        <v>83</v>
      </c>
    </row>
    <row r="478" s="14" customFormat="1">
      <c r="A478" s="14"/>
      <c r="B478" s="206"/>
      <c r="C478" s="14"/>
      <c r="D478" s="193" t="s">
        <v>170</v>
      </c>
      <c r="E478" s="207" t="s">
        <v>1</v>
      </c>
      <c r="F478" s="208" t="s">
        <v>81</v>
      </c>
      <c r="G478" s="14"/>
      <c r="H478" s="209">
        <v>1</v>
      </c>
      <c r="I478" s="210"/>
      <c r="J478" s="14"/>
      <c r="K478" s="14"/>
      <c r="L478" s="206"/>
      <c r="M478" s="211"/>
      <c r="N478" s="212"/>
      <c r="O478" s="212"/>
      <c r="P478" s="212"/>
      <c r="Q478" s="212"/>
      <c r="R478" s="212"/>
      <c r="S478" s="212"/>
      <c r="T478" s="213"/>
      <c r="U478" s="14"/>
      <c r="V478" s="14"/>
      <c r="W478" s="14"/>
      <c r="X478" s="14"/>
      <c r="Y478" s="14"/>
      <c r="Z478" s="14"/>
      <c r="AA478" s="14"/>
      <c r="AB478" s="14"/>
      <c r="AC478" s="14"/>
      <c r="AD478" s="14"/>
      <c r="AE478" s="14"/>
      <c r="AT478" s="207" t="s">
        <v>170</v>
      </c>
      <c r="AU478" s="207" t="s">
        <v>83</v>
      </c>
      <c r="AV478" s="14" t="s">
        <v>83</v>
      </c>
      <c r="AW478" s="14" t="s">
        <v>32</v>
      </c>
      <c r="AX478" s="14" t="s">
        <v>81</v>
      </c>
      <c r="AY478" s="207" t="s">
        <v>157</v>
      </c>
    </row>
    <row r="479" s="2" customFormat="1" ht="37.8" customHeight="1">
      <c r="A479" s="38"/>
      <c r="B479" s="179"/>
      <c r="C479" s="180" t="s">
        <v>751</v>
      </c>
      <c r="D479" s="180" t="s">
        <v>159</v>
      </c>
      <c r="E479" s="181" t="s">
        <v>1744</v>
      </c>
      <c r="F479" s="182" t="s">
        <v>1745</v>
      </c>
      <c r="G479" s="183" t="s">
        <v>231</v>
      </c>
      <c r="H479" s="184">
        <v>1</v>
      </c>
      <c r="I479" s="185"/>
      <c r="J479" s="186">
        <f>ROUND(I479*H479,2)</f>
        <v>0</v>
      </c>
      <c r="K479" s="182" t="s">
        <v>163</v>
      </c>
      <c r="L479" s="39"/>
      <c r="M479" s="187" t="s">
        <v>1</v>
      </c>
      <c r="N479" s="188" t="s">
        <v>40</v>
      </c>
      <c r="O479" s="77"/>
      <c r="P479" s="189">
        <f>O479*H479</f>
        <v>0</v>
      </c>
      <c r="Q479" s="189">
        <v>0.0146</v>
      </c>
      <c r="R479" s="189">
        <f>Q479*H479</f>
        <v>0.0146</v>
      </c>
      <c r="S479" s="189">
        <v>0</v>
      </c>
      <c r="T479" s="190">
        <f>S479*H479</f>
        <v>0</v>
      </c>
      <c r="U479" s="38"/>
      <c r="V479" s="38"/>
      <c r="W479" s="38"/>
      <c r="X479" s="38"/>
      <c r="Y479" s="38"/>
      <c r="Z479" s="38"/>
      <c r="AA479" s="38"/>
      <c r="AB479" s="38"/>
      <c r="AC479" s="38"/>
      <c r="AD479" s="38"/>
      <c r="AE479" s="38"/>
      <c r="AR479" s="191" t="s">
        <v>275</v>
      </c>
      <c r="AT479" s="191" t="s">
        <v>159</v>
      </c>
      <c r="AU479" s="191" t="s">
        <v>83</v>
      </c>
      <c r="AY479" s="19" t="s">
        <v>157</v>
      </c>
      <c r="BE479" s="192">
        <f>IF(N479="základní",J479,0)</f>
        <v>0</v>
      </c>
      <c r="BF479" s="192">
        <f>IF(N479="snížená",J479,0)</f>
        <v>0</v>
      </c>
      <c r="BG479" s="192">
        <f>IF(N479="zákl. přenesená",J479,0)</f>
        <v>0</v>
      </c>
      <c r="BH479" s="192">
        <f>IF(N479="sníž. přenesená",J479,0)</f>
        <v>0</v>
      </c>
      <c r="BI479" s="192">
        <f>IF(N479="nulová",J479,0)</f>
        <v>0</v>
      </c>
      <c r="BJ479" s="19" t="s">
        <v>81</v>
      </c>
      <c r="BK479" s="192">
        <f>ROUND(I479*H479,2)</f>
        <v>0</v>
      </c>
      <c r="BL479" s="19" t="s">
        <v>275</v>
      </c>
      <c r="BM479" s="191" t="s">
        <v>1746</v>
      </c>
    </row>
    <row r="480" s="2" customFormat="1">
      <c r="A480" s="38"/>
      <c r="B480" s="39"/>
      <c r="C480" s="38"/>
      <c r="D480" s="193" t="s">
        <v>166</v>
      </c>
      <c r="E480" s="38"/>
      <c r="F480" s="194" t="s">
        <v>1747</v>
      </c>
      <c r="G480" s="38"/>
      <c r="H480" s="38"/>
      <c r="I480" s="195"/>
      <c r="J480" s="38"/>
      <c r="K480" s="38"/>
      <c r="L480" s="39"/>
      <c r="M480" s="196"/>
      <c r="N480" s="197"/>
      <c r="O480" s="77"/>
      <c r="P480" s="77"/>
      <c r="Q480" s="77"/>
      <c r="R480" s="77"/>
      <c r="S480" s="77"/>
      <c r="T480" s="78"/>
      <c r="U480" s="38"/>
      <c r="V480" s="38"/>
      <c r="W480" s="38"/>
      <c r="X480" s="38"/>
      <c r="Y480" s="38"/>
      <c r="Z480" s="38"/>
      <c r="AA480" s="38"/>
      <c r="AB480" s="38"/>
      <c r="AC480" s="38"/>
      <c r="AD480" s="38"/>
      <c r="AE480" s="38"/>
      <c r="AT480" s="19" t="s">
        <v>166</v>
      </c>
      <c r="AU480" s="19" t="s">
        <v>83</v>
      </c>
    </row>
    <row r="481" s="2" customFormat="1">
      <c r="A481" s="38"/>
      <c r="B481" s="39"/>
      <c r="C481" s="38"/>
      <c r="D481" s="193" t="s">
        <v>168</v>
      </c>
      <c r="E481" s="38"/>
      <c r="F481" s="198" t="s">
        <v>1399</v>
      </c>
      <c r="G481" s="38"/>
      <c r="H481" s="38"/>
      <c r="I481" s="195"/>
      <c r="J481" s="38"/>
      <c r="K481" s="38"/>
      <c r="L481" s="39"/>
      <c r="M481" s="196"/>
      <c r="N481" s="197"/>
      <c r="O481" s="77"/>
      <c r="P481" s="77"/>
      <c r="Q481" s="77"/>
      <c r="R481" s="77"/>
      <c r="S481" s="77"/>
      <c r="T481" s="78"/>
      <c r="U481" s="38"/>
      <c r="V481" s="38"/>
      <c r="W481" s="38"/>
      <c r="X481" s="38"/>
      <c r="Y481" s="38"/>
      <c r="Z481" s="38"/>
      <c r="AA481" s="38"/>
      <c r="AB481" s="38"/>
      <c r="AC481" s="38"/>
      <c r="AD481" s="38"/>
      <c r="AE481" s="38"/>
      <c r="AT481" s="19" t="s">
        <v>168</v>
      </c>
      <c r="AU481" s="19" t="s">
        <v>83</v>
      </c>
    </row>
    <row r="482" s="14" customFormat="1">
      <c r="A482" s="14"/>
      <c r="B482" s="206"/>
      <c r="C482" s="14"/>
      <c r="D482" s="193" t="s">
        <v>170</v>
      </c>
      <c r="E482" s="207" t="s">
        <v>1</v>
      </c>
      <c r="F482" s="208" t="s">
        <v>81</v>
      </c>
      <c r="G482" s="14"/>
      <c r="H482" s="209">
        <v>1</v>
      </c>
      <c r="I482" s="210"/>
      <c r="J482" s="14"/>
      <c r="K482" s="14"/>
      <c r="L482" s="206"/>
      <c r="M482" s="211"/>
      <c r="N482" s="212"/>
      <c r="O482" s="212"/>
      <c r="P482" s="212"/>
      <c r="Q482" s="212"/>
      <c r="R482" s="212"/>
      <c r="S482" s="212"/>
      <c r="T482" s="213"/>
      <c r="U482" s="14"/>
      <c r="V482" s="14"/>
      <c r="W482" s="14"/>
      <c r="X482" s="14"/>
      <c r="Y482" s="14"/>
      <c r="Z482" s="14"/>
      <c r="AA482" s="14"/>
      <c r="AB482" s="14"/>
      <c r="AC482" s="14"/>
      <c r="AD482" s="14"/>
      <c r="AE482" s="14"/>
      <c r="AT482" s="207" t="s">
        <v>170</v>
      </c>
      <c r="AU482" s="207" t="s">
        <v>83</v>
      </c>
      <c r="AV482" s="14" t="s">
        <v>83</v>
      </c>
      <c r="AW482" s="14" t="s">
        <v>32</v>
      </c>
      <c r="AX482" s="14" t="s">
        <v>81</v>
      </c>
      <c r="AY482" s="207" t="s">
        <v>157</v>
      </c>
    </row>
    <row r="483" s="2" customFormat="1" ht="37.8" customHeight="1">
      <c r="A483" s="38"/>
      <c r="B483" s="179"/>
      <c r="C483" s="180" t="s">
        <v>767</v>
      </c>
      <c r="D483" s="180" t="s">
        <v>159</v>
      </c>
      <c r="E483" s="181" t="s">
        <v>1748</v>
      </c>
      <c r="F483" s="182" t="s">
        <v>1749</v>
      </c>
      <c r="G483" s="183" t="s">
        <v>231</v>
      </c>
      <c r="H483" s="184">
        <v>1</v>
      </c>
      <c r="I483" s="185"/>
      <c r="J483" s="186">
        <f>ROUND(I483*H483,2)</f>
        <v>0</v>
      </c>
      <c r="K483" s="182" t="s">
        <v>163</v>
      </c>
      <c r="L483" s="39"/>
      <c r="M483" s="187" t="s">
        <v>1</v>
      </c>
      <c r="N483" s="188" t="s">
        <v>40</v>
      </c>
      <c r="O483" s="77"/>
      <c r="P483" s="189">
        <f>O483*H483</f>
        <v>0</v>
      </c>
      <c r="Q483" s="189">
        <v>0.015400000000000001</v>
      </c>
      <c r="R483" s="189">
        <f>Q483*H483</f>
        <v>0.015400000000000001</v>
      </c>
      <c r="S483" s="189">
        <v>0</v>
      </c>
      <c r="T483" s="190">
        <f>S483*H483</f>
        <v>0</v>
      </c>
      <c r="U483" s="38"/>
      <c r="V483" s="38"/>
      <c r="W483" s="38"/>
      <c r="X483" s="38"/>
      <c r="Y483" s="38"/>
      <c r="Z483" s="38"/>
      <c r="AA483" s="38"/>
      <c r="AB483" s="38"/>
      <c r="AC483" s="38"/>
      <c r="AD483" s="38"/>
      <c r="AE483" s="38"/>
      <c r="AR483" s="191" t="s">
        <v>275</v>
      </c>
      <c r="AT483" s="191" t="s">
        <v>159</v>
      </c>
      <c r="AU483" s="191" t="s">
        <v>83</v>
      </c>
      <c r="AY483" s="19" t="s">
        <v>157</v>
      </c>
      <c r="BE483" s="192">
        <f>IF(N483="základní",J483,0)</f>
        <v>0</v>
      </c>
      <c r="BF483" s="192">
        <f>IF(N483="snížená",J483,0)</f>
        <v>0</v>
      </c>
      <c r="BG483" s="192">
        <f>IF(N483="zákl. přenesená",J483,0)</f>
        <v>0</v>
      </c>
      <c r="BH483" s="192">
        <f>IF(N483="sníž. přenesená",J483,0)</f>
        <v>0</v>
      </c>
      <c r="BI483" s="192">
        <f>IF(N483="nulová",J483,0)</f>
        <v>0</v>
      </c>
      <c r="BJ483" s="19" t="s">
        <v>81</v>
      </c>
      <c r="BK483" s="192">
        <f>ROUND(I483*H483,2)</f>
        <v>0</v>
      </c>
      <c r="BL483" s="19" t="s">
        <v>275</v>
      </c>
      <c r="BM483" s="191" t="s">
        <v>1750</v>
      </c>
    </row>
    <row r="484" s="2" customFormat="1">
      <c r="A484" s="38"/>
      <c r="B484" s="39"/>
      <c r="C484" s="38"/>
      <c r="D484" s="193" t="s">
        <v>166</v>
      </c>
      <c r="E484" s="38"/>
      <c r="F484" s="194" t="s">
        <v>1751</v>
      </c>
      <c r="G484" s="38"/>
      <c r="H484" s="38"/>
      <c r="I484" s="195"/>
      <c r="J484" s="38"/>
      <c r="K484" s="38"/>
      <c r="L484" s="39"/>
      <c r="M484" s="196"/>
      <c r="N484" s="197"/>
      <c r="O484" s="77"/>
      <c r="P484" s="77"/>
      <c r="Q484" s="77"/>
      <c r="R484" s="77"/>
      <c r="S484" s="77"/>
      <c r="T484" s="78"/>
      <c r="U484" s="38"/>
      <c r="V484" s="38"/>
      <c r="W484" s="38"/>
      <c r="X484" s="38"/>
      <c r="Y484" s="38"/>
      <c r="Z484" s="38"/>
      <c r="AA484" s="38"/>
      <c r="AB484" s="38"/>
      <c r="AC484" s="38"/>
      <c r="AD484" s="38"/>
      <c r="AE484" s="38"/>
      <c r="AT484" s="19" t="s">
        <v>166</v>
      </c>
      <c r="AU484" s="19" t="s">
        <v>83</v>
      </c>
    </row>
    <row r="485" s="2" customFormat="1">
      <c r="A485" s="38"/>
      <c r="B485" s="39"/>
      <c r="C485" s="38"/>
      <c r="D485" s="193" t="s">
        <v>168</v>
      </c>
      <c r="E485" s="38"/>
      <c r="F485" s="198" t="s">
        <v>1399</v>
      </c>
      <c r="G485" s="38"/>
      <c r="H485" s="38"/>
      <c r="I485" s="195"/>
      <c r="J485" s="38"/>
      <c r="K485" s="38"/>
      <c r="L485" s="39"/>
      <c r="M485" s="196"/>
      <c r="N485" s="197"/>
      <c r="O485" s="77"/>
      <c r="P485" s="77"/>
      <c r="Q485" s="77"/>
      <c r="R485" s="77"/>
      <c r="S485" s="77"/>
      <c r="T485" s="78"/>
      <c r="U485" s="38"/>
      <c r="V485" s="38"/>
      <c r="W485" s="38"/>
      <c r="X485" s="38"/>
      <c r="Y485" s="38"/>
      <c r="Z485" s="38"/>
      <c r="AA485" s="38"/>
      <c r="AB485" s="38"/>
      <c r="AC485" s="38"/>
      <c r="AD485" s="38"/>
      <c r="AE485" s="38"/>
      <c r="AT485" s="19" t="s">
        <v>168</v>
      </c>
      <c r="AU485" s="19" t="s">
        <v>83</v>
      </c>
    </row>
    <row r="486" s="14" customFormat="1">
      <c r="A486" s="14"/>
      <c r="B486" s="206"/>
      <c r="C486" s="14"/>
      <c r="D486" s="193" t="s">
        <v>170</v>
      </c>
      <c r="E486" s="207" t="s">
        <v>1</v>
      </c>
      <c r="F486" s="208" t="s">
        <v>81</v>
      </c>
      <c r="G486" s="14"/>
      <c r="H486" s="209">
        <v>1</v>
      </c>
      <c r="I486" s="210"/>
      <c r="J486" s="14"/>
      <c r="K486" s="14"/>
      <c r="L486" s="206"/>
      <c r="M486" s="211"/>
      <c r="N486" s="212"/>
      <c r="O486" s="212"/>
      <c r="P486" s="212"/>
      <c r="Q486" s="212"/>
      <c r="R486" s="212"/>
      <c r="S486" s="212"/>
      <c r="T486" s="213"/>
      <c r="U486" s="14"/>
      <c r="V486" s="14"/>
      <c r="W486" s="14"/>
      <c r="X486" s="14"/>
      <c r="Y486" s="14"/>
      <c r="Z486" s="14"/>
      <c r="AA486" s="14"/>
      <c r="AB486" s="14"/>
      <c r="AC486" s="14"/>
      <c r="AD486" s="14"/>
      <c r="AE486" s="14"/>
      <c r="AT486" s="207" t="s">
        <v>170</v>
      </c>
      <c r="AU486" s="207" t="s">
        <v>83</v>
      </c>
      <c r="AV486" s="14" t="s">
        <v>83</v>
      </c>
      <c r="AW486" s="14" t="s">
        <v>32</v>
      </c>
      <c r="AX486" s="14" t="s">
        <v>81</v>
      </c>
      <c r="AY486" s="207" t="s">
        <v>157</v>
      </c>
    </row>
    <row r="487" s="2" customFormat="1" ht="37.8" customHeight="1">
      <c r="A487" s="38"/>
      <c r="B487" s="179"/>
      <c r="C487" s="180" t="s">
        <v>775</v>
      </c>
      <c r="D487" s="180" t="s">
        <v>159</v>
      </c>
      <c r="E487" s="181" t="s">
        <v>1752</v>
      </c>
      <c r="F487" s="182" t="s">
        <v>1753</v>
      </c>
      <c r="G487" s="183" t="s">
        <v>231</v>
      </c>
      <c r="H487" s="184">
        <v>2</v>
      </c>
      <c r="I487" s="185"/>
      <c r="J487" s="186">
        <f>ROUND(I487*H487,2)</f>
        <v>0</v>
      </c>
      <c r="K487" s="182" t="s">
        <v>163</v>
      </c>
      <c r="L487" s="39"/>
      <c r="M487" s="187" t="s">
        <v>1</v>
      </c>
      <c r="N487" s="188" t="s">
        <v>40</v>
      </c>
      <c r="O487" s="77"/>
      <c r="P487" s="189">
        <f>O487*H487</f>
        <v>0</v>
      </c>
      <c r="Q487" s="189">
        <v>0.016549999999999999</v>
      </c>
      <c r="R487" s="189">
        <f>Q487*H487</f>
        <v>0.033099999999999997</v>
      </c>
      <c r="S487" s="189">
        <v>0</v>
      </c>
      <c r="T487" s="190">
        <f>S487*H487</f>
        <v>0</v>
      </c>
      <c r="U487" s="38"/>
      <c r="V487" s="38"/>
      <c r="W487" s="38"/>
      <c r="X487" s="38"/>
      <c r="Y487" s="38"/>
      <c r="Z487" s="38"/>
      <c r="AA487" s="38"/>
      <c r="AB487" s="38"/>
      <c r="AC487" s="38"/>
      <c r="AD487" s="38"/>
      <c r="AE487" s="38"/>
      <c r="AR487" s="191" t="s">
        <v>275</v>
      </c>
      <c r="AT487" s="191" t="s">
        <v>159</v>
      </c>
      <c r="AU487" s="191" t="s">
        <v>83</v>
      </c>
      <c r="AY487" s="19" t="s">
        <v>157</v>
      </c>
      <c r="BE487" s="192">
        <f>IF(N487="základní",J487,0)</f>
        <v>0</v>
      </c>
      <c r="BF487" s="192">
        <f>IF(N487="snížená",J487,0)</f>
        <v>0</v>
      </c>
      <c r="BG487" s="192">
        <f>IF(N487="zákl. přenesená",J487,0)</f>
        <v>0</v>
      </c>
      <c r="BH487" s="192">
        <f>IF(N487="sníž. přenesená",J487,0)</f>
        <v>0</v>
      </c>
      <c r="BI487" s="192">
        <f>IF(N487="nulová",J487,0)</f>
        <v>0</v>
      </c>
      <c r="BJ487" s="19" t="s">
        <v>81</v>
      </c>
      <c r="BK487" s="192">
        <f>ROUND(I487*H487,2)</f>
        <v>0</v>
      </c>
      <c r="BL487" s="19" t="s">
        <v>275</v>
      </c>
      <c r="BM487" s="191" t="s">
        <v>1754</v>
      </c>
    </row>
    <row r="488" s="2" customFormat="1">
      <c r="A488" s="38"/>
      <c r="B488" s="39"/>
      <c r="C488" s="38"/>
      <c r="D488" s="193" t="s">
        <v>166</v>
      </c>
      <c r="E488" s="38"/>
      <c r="F488" s="194" t="s">
        <v>1755</v>
      </c>
      <c r="G488" s="38"/>
      <c r="H488" s="38"/>
      <c r="I488" s="195"/>
      <c r="J488" s="38"/>
      <c r="K488" s="38"/>
      <c r="L488" s="39"/>
      <c r="M488" s="196"/>
      <c r="N488" s="197"/>
      <c r="O488" s="77"/>
      <c r="P488" s="77"/>
      <c r="Q488" s="77"/>
      <c r="R488" s="77"/>
      <c r="S488" s="77"/>
      <c r="T488" s="78"/>
      <c r="U488" s="38"/>
      <c r="V488" s="38"/>
      <c r="W488" s="38"/>
      <c r="X488" s="38"/>
      <c r="Y488" s="38"/>
      <c r="Z488" s="38"/>
      <c r="AA488" s="38"/>
      <c r="AB488" s="38"/>
      <c r="AC488" s="38"/>
      <c r="AD488" s="38"/>
      <c r="AE488" s="38"/>
      <c r="AT488" s="19" t="s">
        <v>166</v>
      </c>
      <c r="AU488" s="19" t="s">
        <v>83</v>
      </c>
    </row>
    <row r="489" s="2" customFormat="1">
      <c r="A489" s="38"/>
      <c r="B489" s="39"/>
      <c r="C489" s="38"/>
      <c r="D489" s="193" t="s">
        <v>168</v>
      </c>
      <c r="E489" s="38"/>
      <c r="F489" s="198" t="s">
        <v>1399</v>
      </c>
      <c r="G489" s="38"/>
      <c r="H489" s="38"/>
      <c r="I489" s="195"/>
      <c r="J489" s="38"/>
      <c r="K489" s="38"/>
      <c r="L489" s="39"/>
      <c r="M489" s="196"/>
      <c r="N489" s="197"/>
      <c r="O489" s="77"/>
      <c r="P489" s="77"/>
      <c r="Q489" s="77"/>
      <c r="R489" s="77"/>
      <c r="S489" s="77"/>
      <c r="T489" s="78"/>
      <c r="U489" s="38"/>
      <c r="V489" s="38"/>
      <c r="W489" s="38"/>
      <c r="X489" s="38"/>
      <c r="Y489" s="38"/>
      <c r="Z489" s="38"/>
      <c r="AA489" s="38"/>
      <c r="AB489" s="38"/>
      <c r="AC489" s="38"/>
      <c r="AD489" s="38"/>
      <c r="AE489" s="38"/>
      <c r="AT489" s="19" t="s">
        <v>168</v>
      </c>
      <c r="AU489" s="19" t="s">
        <v>83</v>
      </c>
    </row>
    <row r="490" s="14" customFormat="1">
      <c r="A490" s="14"/>
      <c r="B490" s="206"/>
      <c r="C490" s="14"/>
      <c r="D490" s="193" t="s">
        <v>170</v>
      </c>
      <c r="E490" s="207" t="s">
        <v>1</v>
      </c>
      <c r="F490" s="208" t="s">
        <v>83</v>
      </c>
      <c r="G490" s="14"/>
      <c r="H490" s="209">
        <v>2</v>
      </c>
      <c r="I490" s="210"/>
      <c r="J490" s="14"/>
      <c r="K490" s="14"/>
      <c r="L490" s="206"/>
      <c r="M490" s="211"/>
      <c r="N490" s="212"/>
      <c r="O490" s="212"/>
      <c r="P490" s="212"/>
      <c r="Q490" s="212"/>
      <c r="R490" s="212"/>
      <c r="S490" s="212"/>
      <c r="T490" s="213"/>
      <c r="U490" s="14"/>
      <c r="V490" s="14"/>
      <c r="W490" s="14"/>
      <c r="X490" s="14"/>
      <c r="Y490" s="14"/>
      <c r="Z490" s="14"/>
      <c r="AA490" s="14"/>
      <c r="AB490" s="14"/>
      <c r="AC490" s="14"/>
      <c r="AD490" s="14"/>
      <c r="AE490" s="14"/>
      <c r="AT490" s="207" t="s">
        <v>170</v>
      </c>
      <c r="AU490" s="207" t="s">
        <v>83</v>
      </c>
      <c r="AV490" s="14" t="s">
        <v>83</v>
      </c>
      <c r="AW490" s="14" t="s">
        <v>32</v>
      </c>
      <c r="AX490" s="14" t="s">
        <v>81</v>
      </c>
      <c r="AY490" s="207" t="s">
        <v>157</v>
      </c>
    </row>
    <row r="491" s="2" customFormat="1" ht="37.8" customHeight="1">
      <c r="A491" s="38"/>
      <c r="B491" s="179"/>
      <c r="C491" s="180" t="s">
        <v>782</v>
      </c>
      <c r="D491" s="180" t="s">
        <v>159</v>
      </c>
      <c r="E491" s="181" t="s">
        <v>1756</v>
      </c>
      <c r="F491" s="182" t="s">
        <v>1757</v>
      </c>
      <c r="G491" s="183" t="s">
        <v>231</v>
      </c>
      <c r="H491" s="184">
        <v>1</v>
      </c>
      <c r="I491" s="185"/>
      <c r="J491" s="186">
        <f>ROUND(I491*H491,2)</f>
        <v>0</v>
      </c>
      <c r="K491" s="182" t="s">
        <v>163</v>
      </c>
      <c r="L491" s="39"/>
      <c r="M491" s="187" t="s">
        <v>1</v>
      </c>
      <c r="N491" s="188" t="s">
        <v>40</v>
      </c>
      <c r="O491" s="77"/>
      <c r="P491" s="189">
        <f>O491*H491</f>
        <v>0</v>
      </c>
      <c r="Q491" s="189">
        <v>0.036639999999999999</v>
      </c>
      <c r="R491" s="189">
        <f>Q491*H491</f>
        <v>0.036639999999999999</v>
      </c>
      <c r="S491" s="189">
        <v>0</v>
      </c>
      <c r="T491" s="190">
        <f>S491*H491</f>
        <v>0</v>
      </c>
      <c r="U491" s="38"/>
      <c r="V491" s="38"/>
      <c r="W491" s="38"/>
      <c r="X491" s="38"/>
      <c r="Y491" s="38"/>
      <c r="Z491" s="38"/>
      <c r="AA491" s="38"/>
      <c r="AB491" s="38"/>
      <c r="AC491" s="38"/>
      <c r="AD491" s="38"/>
      <c r="AE491" s="38"/>
      <c r="AR491" s="191" t="s">
        <v>275</v>
      </c>
      <c r="AT491" s="191" t="s">
        <v>159</v>
      </c>
      <c r="AU491" s="191" t="s">
        <v>83</v>
      </c>
      <c r="AY491" s="19" t="s">
        <v>157</v>
      </c>
      <c r="BE491" s="192">
        <f>IF(N491="základní",J491,0)</f>
        <v>0</v>
      </c>
      <c r="BF491" s="192">
        <f>IF(N491="snížená",J491,0)</f>
        <v>0</v>
      </c>
      <c r="BG491" s="192">
        <f>IF(N491="zákl. přenesená",J491,0)</f>
        <v>0</v>
      </c>
      <c r="BH491" s="192">
        <f>IF(N491="sníž. přenesená",J491,0)</f>
        <v>0</v>
      </c>
      <c r="BI491" s="192">
        <f>IF(N491="nulová",J491,0)</f>
        <v>0</v>
      </c>
      <c r="BJ491" s="19" t="s">
        <v>81</v>
      </c>
      <c r="BK491" s="192">
        <f>ROUND(I491*H491,2)</f>
        <v>0</v>
      </c>
      <c r="BL491" s="19" t="s">
        <v>275</v>
      </c>
      <c r="BM491" s="191" t="s">
        <v>1758</v>
      </c>
    </row>
    <row r="492" s="2" customFormat="1">
      <c r="A492" s="38"/>
      <c r="B492" s="39"/>
      <c r="C492" s="38"/>
      <c r="D492" s="193" t="s">
        <v>166</v>
      </c>
      <c r="E492" s="38"/>
      <c r="F492" s="194" t="s">
        <v>1759</v>
      </c>
      <c r="G492" s="38"/>
      <c r="H492" s="38"/>
      <c r="I492" s="195"/>
      <c r="J492" s="38"/>
      <c r="K492" s="38"/>
      <c r="L492" s="39"/>
      <c r="M492" s="196"/>
      <c r="N492" s="197"/>
      <c r="O492" s="77"/>
      <c r="P492" s="77"/>
      <c r="Q492" s="77"/>
      <c r="R492" s="77"/>
      <c r="S492" s="77"/>
      <c r="T492" s="78"/>
      <c r="U492" s="38"/>
      <c r="V492" s="38"/>
      <c r="W492" s="38"/>
      <c r="X492" s="38"/>
      <c r="Y492" s="38"/>
      <c r="Z492" s="38"/>
      <c r="AA492" s="38"/>
      <c r="AB492" s="38"/>
      <c r="AC492" s="38"/>
      <c r="AD492" s="38"/>
      <c r="AE492" s="38"/>
      <c r="AT492" s="19" t="s">
        <v>166</v>
      </c>
      <c r="AU492" s="19" t="s">
        <v>83</v>
      </c>
    </row>
    <row r="493" s="2" customFormat="1">
      <c r="A493" s="38"/>
      <c r="B493" s="39"/>
      <c r="C493" s="38"/>
      <c r="D493" s="193" t="s">
        <v>168</v>
      </c>
      <c r="E493" s="38"/>
      <c r="F493" s="198" t="s">
        <v>1399</v>
      </c>
      <c r="G493" s="38"/>
      <c r="H493" s="38"/>
      <c r="I493" s="195"/>
      <c r="J493" s="38"/>
      <c r="K493" s="38"/>
      <c r="L493" s="39"/>
      <c r="M493" s="196"/>
      <c r="N493" s="197"/>
      <c r="O493" s="77"/>
      <c r="P493" s="77"/>
      <c r="Q493" s="77"/>
      <c r="R493" s="77"/>
      <c r="S493" s="77"/>
      <c r="T493" s="78"/>
      <c r="U493" s="38"/>
      <c r="V493" s="38"/>
      <c r="W493" s="38"/>
      <c r="X493" s="38"/>
      <c r="Y493" s="38"/>
      <c r="Z493" s="38"/>
      <c r="AA493" s="38"/>
      <c r="AB493" s="38"/>
      <c r="AC493" s="38"/>
      <c r="AD493" s="38"/>
      <c r="AE493" s="38"/>
      <c r="AT493" s="19" t="s">
        <v>168</v>
      </c>
      <c r="AU493" s="19" t="s">
        <v>83</v>
      </c>
    </row>
    <row r="494" s="14" customFormat="1">
      <c r="A494" s="14"/>
      <c r="B494" s="206"/>
      <c r="C494" s="14"/>
      <c r="D494" s="193" t="s">
        <v>170</v>
      </c>
      <c r="E494" s="207" t="s">
        <v>1</v>
      </c>
      <c r="F494" s="208" t="s">
        <v>81</v>
      </c>
      <c r="G494" s="14"/>
      <c r="H494" s="209">
        <v>1</v>
      </c>
      <c r="I494" s="210"/>
      <c r="J494" s="14"/>
      <c r="K494" s="14"/>
      <c r="L494" s="206"/>
      <c r="M494" s="211"/>
      <c r="N494" s="212"/>
      <c r="O494" s="212"/>
      <c r="P494" s="212"/>
      <c r="Q494" s="212"/>
      <c r="R494" s="212"/>
      <c r="S494" s="212"/>
      <c r="T494" s="213"/>
      <c r="U494" s="14"/>
      <c r="V494" s="14"/>
      <c r="W494" s="14"/>
      <c r="X494" s="14"/>
      <c r="Y494" s="14"/>
      <c r="Z494" s="14"/>
      <c r="AA494" s="14"/>
      <c r="AB494" s="14"/>
      <c r="AC494" s="14"/>
      <c r="AD494" s="14"/>
      <c r="AE494" s="14"/>
      <c r="AT494" s="207" t="s">
        <v>170</v>
      </c>
      <c r="AU494" s="207" t="s">
        <v>83</v>
      </c>
      <c r="AV494" s="14" t="s">
        <v>83</v>
      </c>
      <c r="AW494" s="14" t="s">
        <v>32</v>
      </c>
      <c r="AX494" s="14" t="s">
        <v>81</v>
      </c>
      <c r="AY494" s="207" t="s">
        <v>157</v>
      </c>
    </row>
    <row r="495" s="2" customFormat="1" ht="37.8" customHeight="1">
      <c r="A495" s="38"/>
      <c r="B495" s="179"/>
      <c r="C495" s="180" t="s">
        <v>787</v>
      </c>
      <c r="D495" s="180" t="s">
        <v>159</v>
      </c>
      <c r="E495" s="181" t="s">
        <v>1760</v>
      </c>
      <c r="F495" s="182" t="s">
        <v>1761</v>
      </c>
      <c r="G495" s="183" t="s">
        <v>231</v>
      </c>
      <c r="H495" s="184">
        <v>1</v>
      </c>
      <c r="I495" s="185"/>
      <c r="J495" s="186">
        <f>ROUND(I495*H495,2)</f>
        <v>0</v>
      </c>
      <c r="K495" s="182" t="s">
        <v>163</v>
      </c>
      <c r="L495" s="39"/>
      <c r="M495" s="187" t="s">
        <v>1</v>
      </c>
      <c r="N495" s="188" t="s">
        <v>40</v>
      </c>
      <c r="O495" s="77"/>
      <c r="P495" s="189">
        <f>O495*H495</f>
        <v>0</v>
      </c>
      <c r="Q495" s="189">
        <v>0.042380000000000001</v>
      </c>
      <c r="R495" s="189">
        <f>Q495*H495</f>
        <v>0.042380000000000001</v>
      </c>
      <c r="S495" s="189">
        <v>0</v>
      </c>
      <c r="T495" s="190">
        <f>S495*H495</f>
        <v>0</v>
      </c>
      <c r="U495" s="38"/>
      <c r="V495" s="38"/>
      <c r="W495" s="38"/>
      <c r="X495" s="38"/>
      <c r="Y495" s="38"/>
      <c r="Z495" s="38"/>
      <c r="AA495" s="38"/>
      <c r="AB495" s="38"/>
      <c r="AC495" s="38"/>
      <c r="AD495" s="38"/>
      <c r="AE495" s="38"/>
      <c r="AR495" s="191" t="s">
        <v>275</v>
      </c>
      <c r="AT495" s="191" t="s">
        <v>159</v>
      </c>
      <c r="AU495" s="191" t="s">
        <v>83</v>
      </c>
      <c r="AY495" s="19" t="s">
        <v>157</v>
      </c>
      <c r="BE495" s="192">
        <f>IF(N495="základní",J495,0)</f>
        <v>0</v>
      </c>
      <c r="BF495" s="192">
        <f>IF(N495="snížená",J495,0)</f>
        <v>0</v>
      </c>
      <c r="BG495" s="192">
        <f>IF(N495="zákl. přenesená",J495,0)</f>
        <v>0</v>
      </c>
      <c r="BH495" s="192">
        <f>IF(N495="sníž. přenesená",J495,0)</f>
        <v>0</v>
      </c>
      <c r="BI495" s="192">
        <f>IF(N495="nulová",J495,0)</f>
        <v>0</v>
      </c>
      <c r="BJ495" s="19" t="s">
        <v>81</v>
      </c>
      <c r="BK495" s="192">
        <f>ROUND(I495*H495,2)</f>
        <v>0</v>
      </c>
      <c r="BL495" s="19" t="s">
        <v>275</v>
      </c>
      <c r="BM495" s="191" t="s">
        <v>1762</v>
      </c>
    </row>
    <row r="496" s="2" customFormat="1">
      <c r="A496" s="38"/>
      <c r="B496" s="39"/>
      <c r="C496" s="38"/>
      <c r="D496" s="193" t="s">
        <v>166</v>
      </c>
      <c r="E496" s="38"/>
      <c r="F496" s="194" t="s">
        <v>1763</v>
      </c>
      <c r="G496" s="38"/>
      <c r="H496" s="38"/>
      <c r="I496" s="195"/>
      <c r="J496" s="38"/>
      <c r="K496" s="38"/>
      <c r="L496" s="39"/>
      <c r="M496" s="196"/>
      <c r="N496" s="197"/>
      <c r="O496" s="77"/>
      <c r="P496" s="77"/>
      <c r="Q496" s="77"/>
      <c r="R496" s="77"/>
      <c r="S496" s="77"/>
      <c r="T496" s="78"/>
      <c r="U496" s="38"/>
      <c r="V496" s="38"/>
      <c r="W496" s="38"/>
      <c r="X496" s="38"/>
      <c r="Y496" s="38"/>
      <c r="Z496" s="38"/>
      <c r="AA496" s="38"/>
      <c r="AB496" s="38"/>
      <c r="AC496" s="38"/>
      <c r="AD496" s="38"/>
      <c r="AE496" s="38"/>
      <c r="AT496" s="19" t="s">
        <v>166</v>
      </c>
      <c r="AU496" s="19" t="s">
        <v>83</v>
      </c>
    </row>
    <row r="497" s="2" customFormat="1">
      <c r="A497" s="38"/>
      <c r="B497" s="39"/>
      <c r="C497" s="38"/>
      <c r="D497" s="193" t="s">
        <v>168</v>
      </c>
      <c r="E497" s="38"/>
      <c r="F497" s="198" t="s">
        <v>1399</v>
      </c>
      <c r="G497" s="38"/>
      <c r="H497" s="38"/>
      <c r="I497" s="195"/>
      <c r="J497" s="38"/>
      <c r="K497" s="38"/>
      <c r="L497" s="39"/>
      <c r="M497" s="196"/>
      <c r="N497" s="197"/>
      <c r="O497" s="77"/>
      <c r="P497" s="77"/>
      <c r="Q497" s="77"/>
      <c r="R497" s="77"/>
      <c r="S497" s="77"/>
      <c r="T497" s="78"/>
      <c r="U497" s="38"/>
      <c r="V497" s="38"/>
      <c r="W497" s="38"/>
      <c r="X497" s="38"/>
      <c r="Y497" s="38"/>
      <c r="Z497" s="38"/>
      <c r="AA497" s="38"/>
      <c r="AB497" s="38"/>
      <c r="AC497" s="38"/>
      <c r="AD497" s="38"/>
      <c r="AE497" s="38"/>
      <c r="AT497" s="19" t="s">
        <v>168</v>
      </c>
      <c r="AU497" s="19" t="s">
        <v>83</v>
      </c>
    </row>
    <row r="498" s="14" customFormat="1">
      <c r="A498" s="14"/>
      <c r="B498" s="206"/>
      <c r="C498" s="14"/>
      <c r="D498" s="193" t="s">
        <v>170</v>
      </c>
      <c r="E498" s="207" t="s">
        <v>1</v>
      </c>
      <c r="F498" s="208" t="s">
        <v>81</v>
      </c>
      <c r="G498" s="14"/>
      <c r="H498" s="209">
        <v>1</v>
      </c>
      <c r="I498" s="210"/>
      <c r="J498" s="14"/>
      <c r="K498" s="14"/>
      <c r="L498" s="206"/>
      <c r="M498" s="211"/>
      <c r="N498" s="212"/>
      <c r="O498" s="212"/>
      <c r="P498" s="212"/>
      <c r="Q498" s="212"/>
      <c r="R498" s="212"/>
      <c r="S498" s="212"/>
      <c r="T498" s="213"/>
      <c r="U498" s="14"/>
      <c r="V498" s="14"/>
      <c r="W498" s="14"/>
      <c r="X498" s="14"/>
      <c r="Y498" s="14"/>
      <c r="Z498" s="14"/>
      <c r="AA498" s="14"/>
      <c r="AB498" s="14"/>
      <c r="AC498" s="14"/>
      <c r="AD498" s="14"/>
      <c r="AE498" s="14"/>
      <c r="AT498" s="207" t="s">
        <v>170</v>
      </c>
      <c r="AU498" s="207" t="s">
        <v>83</v>
      </c>
      <c r="AV498" s="14" t="s">
        <v>83</v>
      </c>
      <c r="AW498" s="14" t="s">
        <v>32</v>
      </c>
      <c r="AX498" s="14" t="s">
        <v>81</v>
      </c>
      <c r="AY498" s="207" t="s">
        <v>157</v>
      </c>
    </row>
    <row r="499" s="2" customFormat="1" ht="24.15" customHeight="1">
      <c r="A499" s="38"/>
      <c r="B499" s="179"/>
      <c r="C499" s="180" t="s">
        <v>792</v>
      </c>
      <c r="D499" s="180" t="s">
        <v>159</v>
      </c>
      <c r="E499" s="181" t="s">
        <v>1764</v>
      </c>
      <c r="F499" s="182" t="s">
        <v>1765</v>
      </c>
      <c r="G499" s="183" t="s">
        <v>197</v>
      </c>
      <c r="H499" s="184">
        <v>0.155</v>
      </c>
      <c r="I499" s="185"/>
      <c r="J499" s="186">
        <f>ROUND(I499*H499,2)</f>
        <v>0</v>
      </c>
      <c r="K499" s="182" t="s">
        <v>163</v>
      </c>
      <c r="L499" s="39"/>
      <c r="M499" s="187" t="s">
        <v>1</v>
      </c>
      <c r="N499" s="188" t="s">
        <v>40</v>
      </c>
      <c r="O499" s="77"/>
      <c r="P499" s="189">
        <f>O499*H499</f>
        <v>0</v>
      </c>
      <c r="Q499" s="189">
        <v>0</v>
      </c>
      <c r="R499" s="189">
        <f>Q499*H499</f>
        <v>0</v>
      </c>
      <c r="S499" s="189">
        <v>0</v>
      </c>
      <c r="T499" s="190">
        <f>S499*H499</f>
        <v>0</v>
      </c>
      <c r="U499" s="38"/>
      <c r="V499" s="38"/>
      <c r="W499" s="38"/>
      <c r="X499" s="38"/>
      <c r="Y499" s="38"/>
      <c r="Z499" s="38"/>
      <c r="AA499" s="38"/>
      <c r="AB499" s="38"/>
      <c r="AC499" s="38"/>
      <c r="AD499" s="38"/>
      <c r="AE499" s="38"/>
      <c r="AR499" s="191" t="s">
        <v>275</v>
      </c>
      <c r="AT499" s="191" t="s">
        <v>159</v>
      </c>
      <c r="AU499" s="191" t="s">
        <v>83</v>
      </c>
      <c r="AY499" s="19" t="s">
        <v>157</v>
      </c>
      <c r="BE499" s="192">
        <f>IF(N499="základní",J499,0)</f>
        <v>0</v>
      </c>
      <c r="BF499" s="192">
        <f>IF(N499="snížená",J499,0)</f>
        <v>0</v>
      </c>
      <c r="BG499" s="192">
        <f>IF(N499="zákl. přenesená",J499,0)</f>
        <v>0</v>
      </c>
      <c r="BH499" s="192">
        <f>IF(N499="sníž. přenesená",J499,0)</f>
        <v>0</v>
      </c>
      <c r="BI499" s="192">
        <f>IF(N499="nulová",J499,0)</f>
        <v>0</v>
      </c>
      <c r="BJ499" s="19" t="s">
        <v>81</v>
      </c>
      <c r="BK499" s="192">
        <f>ROUND(I499*H499,2)</f>
        <v>0</v>
      </c>
      <c r="BL499" s="19" t="s">
        <v>275</v>
      </c>
      <c r="BM499" s="191" t="s">
        <v>1766</v>
      </c>
    </row>
    <row r="500" s="2" customFormat="1">
      <c r="A500" s="38"/>
      <c r="B500" s="39"/>
      <c r="C500" s="38"/>
      <c r="D500" s="193" t="s">
        <v>166</v>
      </c>
      <c r="E500" s="38"/>
      <c r="F500" s="194" t="s">
        <v>1767</v>
      </c>
      <c r="G500" s="38"/>
      <c r="H500" s="38"/>
      <c r="I500" s="195"/>
      <c r="J500" s="38"/>
      <c r="K500" s="38"/>
      <c r="L500" s="39"/>
      <c r="M500" s="196"/>
      <c r="N500" s="197"/>
      <c r="O500" s="77"/>
      <c r="P500" s="77"/>
      <c r="Q500" s="77"/>
      <c r="R500" s="77"/>
      <c r="S500" s="77"/>
      <c r="T500" s="78"/>
      <c r="U500" s="38"/>
      <c r="V500" s="38"/>
      <c r="W500" s="38"/>
      <c r="X500" s="38"/>
      <c r="Y500" s="38"/>
      <c r="Z500" s="38"/>
      <c r="AA500" s="38"/>
      <c r="AB500" s="38"/>
      <c r="AC500" s="38"/>
      <c r="AD500" s="38"/>
      <c r="AE500" s="38"/>
      <c r="AT500" s="19" t="s">
        <v>166</v>
      </c>
      <c r="AU500" s="19" t="s">
        <v>83</v>
      </c>
    </row>
    <row r="501" s="12" customFormat="1" ht="22.8" customHeight="1">
      <c r="A501" s="12"/>
      <c r="B501" s="166"/>
      <c r="C501" s="12"/>
      <c r="D501" s="167" t="s">
        <v>74</v>
      </c>
      <c r="E501" s="177" t="s">
        <v>1314</v>
      </c>
      <c r="F501" s="177" t="s">
        <v>1315</v>
      </c>
      <c r="G501" s="12"/>
      <c r="H501" s="12"/>
      <c r="I501" s="169"/>
      <c r="J501" s="178">
        <f>BK501</f>
        <v>0</v>
      </c>
      <c r="K501" s="12"/>
      <c r="L501" s="166"/>
      <c r="M501" s="171"/>
      <c r="N501" s="172"/>
      <c r="O501" s="172"/>
      <c r="P501" s="173">
        <f>SUM(P502:P507)</f>
        <v>0</v>
      </c>
      <c r="Q501" s="172"/>
      <c r="R501" s="173">
        <f>SUM(R502:R507)</f>
        <v>0.0060000000000000001</v>
      </c>
      <c r="S501" s="172"/>
      <c r="T501" s="174">
        <f>SUM(T502:T507)</f>
        <v>0</v>
      </c>
      <c r="U501" s="12"/>
      <c r="V501" s="12"/>
      <c r="W501" s="12"/>
      <c r="X501" s="12"/>
      <c r="Y501" s="12"/>
      <c r="Z501" s="12"/>
      <c r="AA501" s="12"/>
      <c r="AB501" s="12"/>
      <c r="AC501" s="12"/>
      <c r="AD501" s="12"/>
      <c r="AE501" s="12"/>
      <c r="AR501" s="167" t="s">
        <v>83</v>
      </c>
      <c r="AT501" s="175" t="s">
        <v>74</v>
      </c>
      <c r="AU501" s="175" t="s">
        <v>81</v>
      </c>
      <c r="AY501" s="167" t="s">
        <v>157</v>
      </c>
      <c r="BK501" s="176">
        <f>SUM(BK502:BK507)</f>
        <v>0</v>
      </c>
    </row>
    <row r="502" s="2" customFormat="1" ht="24.15" customHeight="1">
      <c r="A502" s="38"/>
      <c r="B502" s="179"/>
      <c r="C502" s="180" t="s">
        <v>796</v>
      </c>
      <c r="D502" s="180" t="s">
        <v>159</v>
      </c>
      <c r="E502" s="181" t="s">
        <v>1768</v>
      </c>
      <c r="F502" s="182" t="s">
        <v>1769</v>
      </c>
      <c r="G502" s="183" t="s">
        <v>261</v>
      </c>
      <c r="H502" s="184">
        <v>120</v>
      </c>
      <c r="I502" s="185"/>
      <c r="J502" s="186">
        <f>ROUND(I502*H502,2)</f>
        <v>0</v>
      </c>
      <c r="K502" s="182" t="s">
        <v>163</v>
      </c>
      <c r="L502" s="39"/>
      <c r="M502" s="187" t="s">
        <v>1</v>
      </c>
      <c r="N502" s="188" t="s">
        <v>40</v>
      </c>
      <c r="O502" s="77"/>
      <c r="P502" s="189">
        <f>O502*H502</f>
        <v>0</v>
      </c>
      <c r="Q502" s="189">
        <v>2.0000000000000002E-05</v>
      </c>
      <c r="R502" s="189">
        <f>Q502*H502</f>
        <v>0.0024000000000000002</v>
      </c>
      <c r="S502" s="189">
        <v>0</v>
      </c>
      <c r="T502" s="190">
        <f>S502*H502</f>
        <v>0</v>
      </c>
      <c r="U502" s="38"/>
      <c r="V502" s="38"/>
      <c r="W502" s="38"/>
      <c r="X502" s="38"/>
      <c r="Y502" s="38"/>
      <c r="Z502" s="38"/>
      <c r="AA502" s="38"/>
      <c r="AB502" s="38"/>
      <c r="AC502" s="38"/>
      <c r="AD502" s="38"/>
      <c r="AE502" s="38"/>
      <c r="AR502" s="191" t="s">
        <v>275</v>
      </c>
      <c r="AT502" s="191" t="s">
        <v>159</v>
      </c>
      <c r="AU502" s="191" t="s">
        <v>83</v>
      </c>
      <c r="AY502" s="19" t="s">
        <v>157</v>
      </c>
      <c r="BE502" s="192">
        <f>IF(N502="základní",J502,0)</f>
        <v>0</v>
      </c>
      <c r="BF502" s="192">
        <f>IF(N502="snížená",J502,0)</f>
        <v>0</v>
      </c>
      <c r="BG502" s="192">
        <f>IF(N502="zákl. přenesená",J502,0)</f>
        <v>0</v>
      </c>
      <c r="BH502" s="192">
        <f>IF(N502="sníž. přenesená",J502,0)</f>
        <v>0</v>
      </c>
      <c r="BI502" s="192">
        <f>IF(N502="nulová",J502,0)</f>
        <v>0</v>
      </c>
      <c r="BJ502" s="19" t="s">
        <v>81</v>
      </c>
      <c r="BK502" s="192">
        <f>ROUND(I502*H502,2)</f>
        <v>0</v>
      </c>
      <c r="BL502" s="19" t="s">
        <v>275</v>
      </c>
      <c r="BM502" s="191" t="s">
        <v>1770</v>
      </c>
    </row>
    <row r="503" s="2" customFormat="1">
      <c r="A503" s="38"/>
      <c r="B503" s="39"/>
      <c r="C503" s="38"/>
      <c r="D503" s="193" t="s">
        <v>166</v>
      </c>
      <c r="E503" s="38"/>
      <c r="F503" s="194" t="s">
        <v>1771</v>
      </c>
      <c r="G503" s="38"/>
      <c r="H503" s="38"/>
      <c r="I503" s="195"/>
      <c r="J503" s="38"/>
      <c r="K503" s="38"/>
      <c r="L503" s="39"/>
      <c r="M503" s="196"/>
      <c r="N503" s="197"/>
      <c r="O503" s="77"/>
      <c r="P503" s="77"/>
      <c r="Q503" s="77"/>
      <c r="R503" s="77"/>
      <c r="S503" s="77"/>
      <c r="T503" s="78"/>
      <c r="U503" s="38"/>
      <c r="V503" s="38"/>
      <c r="W503" s="38"/>
      <c r="X503" s="38"/>
      <c r="Y503" s="38"/>
      <c r="Z503" s="38"/>
      <c r="AA503" s="38"/>
      <c r="AB503" s="38"/>
      <c r="AC503" s="38"/>
      <c r="AD503" s="38"/>
      <c r="AE503" s="38"/>
      <c r="AT503" s="19" t="s">
        <v>166</v>
      </c>
      <c r="AU503" s="19" t="s">
        <v>83</v>
      </c>
    </row>
    <row r="504" s="2" customFormat="1" ht="14.4" customHeight="1">
      <c r="A504" s="38"/>
      <c r="B504" s="179"/>
      <c r="C504" s="180" t="s">
        <v>804</v>
      </c>
      <c r="D504" s="180" t="s">
        <v>159</v>
      </c>
      <c r="E504" s="181" t="s">
        <v>1772</v>
      </c>
      <c r="F504" s="182" t="s">
        <v>1773</v>
      </c>
      <c r="G504" s="183" t="s">
        <v>261</v>
      </c>
      <c r="H504" s="184">
        <v>120</v>
      </c>
      <c r="I504" s="185"/>
      <c r="J504" s="186">
        <f>ROUND(I504*H504,2)</f>
        <v>0</v>
      </c>
      <c r="K504" s="182" t="s">
        <v>1</v>
      </c>
      <c r="L504" s="39"/>
      <c r="M504" s="187" t="s">
        <v>1</v>
      </c>
      <c r="N504" s="188" t="s">
        <v>40</v>
      </c>
      <c r="O504" s="77"/>
      <c r="P504" s="189">
        <f>O504*H504</f>
        <v>0</v>
      </c>
      <c r="Q504" s="189">
        <v>3.0000000000000001E-05</v>
      </c>
      <c r="R504" s="189">
        <f>Q504*H504</f>
        <v>0.0035999999999999999</v>
      </c>
      <c r="S504" s="189">
        <v>0</v>
      </c>
      <c r="T504" s="190">
        <f>S504*H504</f>
        <v>0</v>
      </c>
      <c r="U504" s="38"/>
      <c r="V504" s="38"/>
      <c r="W504" s="38"/>
      <c r="X504" s="38"/>
      <c r="Y504" s="38"/>
      <c r="Z504" s="38"/>
      <c r="AA504" s="38"/>
      <c r="AB504" s="38"/>
      <c r="AC504" s="38"/>
      <c r="AD504" s="38"/>
      <c r="AE504" s="38"/>
      <c r="AR504" s="191" t="s">
        <v>275</v>
      </c>
      <c r="AT504" s="191" t="s">
        <v>159</v>
      </c>
      <c r="AU504" s="191" t="s">
        <v>83</v>
      </c>
      <c r="AY504" s="19" t="s">
        <v>157</v>
      </c>
      <c r="BE504" s="192">
        <f>IF(N504="základní",J504,0)</f>
        <v>0</v>
      </c>
      <c r="BF504" s="192">
        <f>IF(N504="snížená",J504,0)</f>
        <v>0</v>
      </c>
      <c r="BG504" s="192">
        <f>IF(N504="zákl. přenesená",J504,0)</f>
        <v>0</v>
      </c>
      <c r="BH504" s="192">
        <f>IF(N504="sníž. přenesená",J504,0)</f>
        <v>0</v>
      </c>
      <c r="BI504" s="192">
        <f>IF(N504="nulová",J504,0)</f>
        <v>0</v>
      </c>
      <c r="BJ504" s="19" t="s">
        <v>81</v>
      </c>
      <c r="BK504" s="192">
        <f>ROUND(I504*H504,2)</f>
        <v>0</v>
      </c>
      <c r="BL504" s="19" t="s">
        <v>275</v>
      </c>
      <c r="BM504" s="191" t="s">
        <v>1774</v>
      </c>
    </row>
    <row r="505" s="2" customFormat="1">
      <c r="A505" s="38"/>
      <c r="B505" s="39"/>
      <c r="C505" s="38"/>
      <c r="D505" s="193" t="s">
        <v>166</v>
      </c>
      <c r="E505" s="38"/>
      <c r="F505" s="194" t="s">
        <v>1775</v>
      </c>
      <c r="G505" s="38"/>
      <c r="H505" s="38"/>
      <c r="I505" s="195"/>
      <c r="J505" s="38"/>
      <c r="K505" s="38"/>
      <c r="L505" s="39"/>
      <c r="M505" s="196"/>
      <c r="N505" s="197"/>
      <c r="O505" s="77"/>
      <c r="P505" s="77"/>
      <c r="Q505" s="77"/>
      <c r="R505" s="77"/>
      <c r="S505" s="77"/>
      <c r="T505" s="78"/>
      <c r="U505" s="38"/>
      <c r="V505" s="38"/>
      <c r="W505" s="38"/>
      <c r="X505" s="38"/>
      <c r="Y505" s="38"/>
      <c r="Z505" s="38"/>
      <c r="AA505" s="38"/>
      <c r="AB505" s="38"/>
      <c r="AC505" s="38"/>
      <c r="AD505" s="38"/>
      <c r="AE505" s="38"/>
      <c r="AT505" s="19" t="s">
        <v>166</v>
      </c>
      <c r="AU505" s="19" t="s">
        <v>83</v>
      </c>
    </row>
    <row r="506" s="2" customFormat="1">
      <c r="A506" s="38"/>
      <c r="B506" s="39"/>
      <c r="C506" s="38"/>
      <c r="D506" s="193" t="s">
        <v>168</v>
      </c>
      <c r="E506" s="38"/>
      <c r="F506" s="198" t="s">
        <v>1399</v>
      </c>
      <c r="G506" s="38"/>
      <c r="H506" s="38"/>
      <c r="I506" s="195"/>
      <c r="J506" s="38"/>
      <c r="K506" s="38"/>
      <c r="L506" s="39"/>
      <c r="M506" s="196"/>
      <c r="N506" s="197"/>
      <c r="O506" s="77"/>
      <c r="P506" s="77"/>
      <c r="Q506" s="77"/>
      <c r="R506" s="77"/>
      <c r="S506" s="77"/>
      <c r="T506" s="78"/>
      <c r="U506" s="38"/>
      <c r="V506" s="38"/>
      <c r="W506" s="38"/>
      <c r="X506" s="38"/>
      <c r="Y506" s="38"/>
      <c r="Z506" s="38"/>
      <c r="AA506" s="38"/>
      <c r="AB506" s="38"/>
      <c r="AC506" s="38"/>
      <c r="AD506" s="38"/>
      <c r="AE506" s="38"/>
      <c r="AT506" s="19" t="s">
        <v>168</v>
      </c>
      <c r="AU506" s="19" t="s">
        <v>83</v>
      </c>
    </row>
    <row r="507" s="14" customFormat="1">
      <c r="A507" s="14"/>
      <c r="B507" s="206"/>
      <c r="C507" s="14"/>
      <c r="D507" s="193" t="s">
        <v>170</v>
      </c>
      <c r="E507" s="207" t="s">
        <v>1</v>
      </c>
      <c r="F507" s="208" t="s">
        <v>1776</v>
      </c>
      <c r="G507" s="14"/>
      <c r="H507" s="209">
        <v>120</v>
      </c>
      <c r="I507" s="210"/>
      <c r="J507" s="14"/>
      <c r="K507" s="14"/>
      <c r="L507" s="206"/>
      <c r="M507" s="211"/>
      <c r="N507" s="212"/>
      <c r="O507" s="212"/>
      <c r="P507" s="212"/>
      <c r="Q507" s="212"/>
      <c r="R507" s="212"/>
      <c r="S507" s="212"/>
      <c r="T507" s="213"/>
      <c r="U507" s="14"/>
      <c r="V507" s="14"/>
      <c r="W507" s="14"/>
      <c r="X507" s="14"/>
      <c r="Y507" s="14"/>
      <c r="Z507" s="14"/>
      <c r="AA507" s="14"/>
      <c r="AB507" s="14"/>
      <c r="AC507" s="14"/>
      <c r="AD507" s="14"/>
      <c r="AE507" s="14"/>
      <c r="AT507" s="207" t="s">
        <v>170</v>
      </c>
      <c r="AU507" s="207" t="s">
        <v>83</v>
      </c>
      <c r="AV507" s="14" t="s">
        <v>83</v>
      </c>
      <c r="AW507" s="14" t="s">
        <v>32</v>
      </c>
      <c r="AX507" s="14" t="s">
        <v>81</v>
      </c>
      <c r="AY507" s="207" t="s">
        <v>157</v>
      </c>
    </row>
    <row r="508" s="12" customFormat="1" ht="22.8" customHeight="1">
      <c r="A508" s="12"/>
      <c r="B508" s="166"/>
      <c r="C508" s="12"/>
      <c r="D508" s="167" t="s">
        <v>74</v>
      </c>
      <c r="E508" s="177" t="s">
        <v>1777</v>
      </c>
      <c r="F508" s="177" t="s">
        <v>1337</v>
      </c>
      <c r="G508" s="12"/>
      <c r="H508" s="12"/>
      <c r="I508" s="169"/>
      <c r="J508" s="178">
        <f>BK508</f>
        <v>0</v>
      </c>
      <c r="K508" s="12"/>
      <c r="L508" s="166"/>
      <c r="M508" s="171"/>
      <c r="N508" s="172"/>
      <c r="O508" s="172"/>
      <c r="P508" s="173">
        <f>SUM(P509:P518)</f>
        <v>0</v>
      </c>
      <c r="Q508" s="172"/>
      <c r="R508" s="173">
        <f>SUM(R509:R518)</f>
        <v>0</v>
      </c>
      <c r="S508" s="172"/>
      <c r="T508" s="174">
        <f>SUM(T509:T518)</f>
        <v>0</v>
      </c>
      <c r="U508" s="12"/>
      <c r="V508" s="12"/>
      <c r="W508" s="12"/>
      <c r="X508" s="12"/>
      <c r="Y508" s="12"/>
      <c r="Z508" s="12"/>
      <c r="AA508" s="12"/>
      <c r="AB508" s="12"/>
      <c r="AC508" s="12"/>
      <c r="AD508" s="12"/>
      <c r="AE508" s="12"/>
      <c r="AR508" s="167" t="s">
        <v>164</v>
      </c>
      <c r="AT508" s="175" t="s">
        <v>74</v>
      </c>
      <c r="AU508" s="175" t="s">
        <v>81</v>
      </c>
      <c r="AY508" s="167" t="s">
        <v>157</v>
      </c>
      <c r="BK508" s="176">
        <f>SUM(BK509:BK518)</f>
        <v>0</v>
      </c>
    </row>
    <row r="509" s="2" customFormat="1" ht="14.4" customHeight="1">
      <c r="A509" s="38"/>
      <c r="B509" s="179"/>
      <c r="C509" s="180" t="s">
        <v>809</v>
      </c>
      <c r="D509" s="180" t="s">
        <v>159</v>
      </c>
      <c r="E509" s="181" t="s">
        <v>1778</v>
      </c>
      <c r="F509" s="182" t="s">
        <v>1779</v>
      </c>
      <c r="G509" s="183" t="s">
        <v>1486</v>
      </c>
      <c r="H509" s="184">
        <v>16</v>
      </c>
      <c r="I509" s="185"/>
      <c r="J509" s="186">
        <f>ROUND(I509*H509,2)</f>
        <v>0</v>
      </c>
      <c r="K509" s="182" t="s">
        <v>1</v>
      </c>
      <c r="L509" s="39"/>
      <c r="M509" s="187" t="s">
        <v>1</v>
      </c>
      <c r="N509" s="188" t="s">
        <v>40</v>
      </c>
      <c r="O509" s="77"/>
      <c r="P509" s="189">
        <f>O509*H509</f>
        <v>0</v>
      </c>
      <c r="Q509" s="189">
        <v>0</v>
      </c>
      <c r="R509" s="189">
        <f>Q509*H509</f>
        <v>0</v>
      </c>
      <c r="S509" s="189">
        <v>0</v>
      </c>
      <c r="T509" s="190">
        <f>S509*H509</f>
        <v>0</v>
      </c>
      <c r="U509" s="38"/>
      <c r="V509" s="38"/>
      <c r="W509" s="38"/>
      <c r="X509" s="38"/>
      <c r="Y509" s="38"/>
      <c r="Z509" s="38"/>
      <c r="AA509" s="38"/>
      <c r="AB509" s="38"/>
      <c r="AC509" s="38"/>
      <c r="AD509" s="38"/>
      <c r="AE509" s="38"/>
      <c r="AR509" s="191" t="s">
        <v>1342</v>
      </c>
      <c r="AT509" s="191" t="s">
        <v>159</v>
      </c>
      <c r="AU509" s="191" t="s">
        <v>83</v>
      </c>
      <c r="AY509" s="19" t="s">
        <v>157</v>
      </c>
      <c r="BE509" s="192">
        <f>IF(N509="základní",J509,0)</f>
        <v>0</v>
      </c>
      <c r="BF509" s="192">
        <f>IF(N509="snížená",J509,0)</f>
        <v>0</v>
      </c>
      <c r="BG509" s="192">
        <f>IF(N509="zákl. přenesená",J509,0)</f>
        <v>0</v>
      </c>
      <c r="BH509" s="192">
        <f>IF(N509="sníž. přenesená",J509,0)</f>
        <v>0</v>
      </c>
      <c r="BI509" s="192">
        <f>IF(N509="nulová",J509,0)</f>
        <v>0</v>
      </c>
      <c r="BJ509" s="19" t="s">
        <v>81</v>
      </c>
      <c r="BK509" s="192">
        <f>ROUND(I509*H509,2)</f>
        <v>0</v>
      </c>
      <c r="BL509" s="19" t="s">
        <v>1342</v>
      </c>
      <c r="BM509" s="191" t="s">
        <v>1780</v>
      </c>
    </row>
    <row r="510" s="2" customFormat="1">
      <c r="A510" s="38"/>
      <c r="B510" s="39"/>
      <c r="C510" s="38"/>
      <c r="D510" s="193" t="s">
        <v>166</v>
      </c>
      <c r="E510" s="38"/>
      <c r="F510" s="194" t="s">
        <v>1779</v>
      </c>
      <c r="G510" s="38"/>
      <c r="H510" s="38"/>
      <c r="I510" s="195"/>
      <c r="J510" s="38"/>
      <c r="K510" s="38"/>
      <c r="L510" s="39"/>
      <c r="M510" s="196"/>
      <c r="N510" s="197"/>
      <c r="O510" s="77"/>
      <c r="P510" s="77"/>
      <c r="Q510" s="77"/>
      <c r="R510" s="77"/>
      <c r="S510" s="77"/>
      <c r="T510" s="78"/>
      <c r="U510" s="38"/>
      <c r="V510" s="38"/>
      <c r="W510" s="38"/>
      <c r="X510" s="38"/>
      <c r="Y510" s="38"/>
      <c r="Z510" s="38"/>
      <c r="AA510" s="38"/>
      <c r="AB510" s="38"/>
      <c r="AC510" s="38"/>
      <c r="AD510" s="38"/>
      <c r="AE510" s="38"/>
      <c r="AT510" s="19" t="s">
        <v>166</v>
      </c>
      <c r="AU510" s="19" t="s">
        <v>83</v>
      </c>
    </row>
    <row r="511" s="2" customFormat="1" ht="14.4" customHeight="1">
      <c r="A511" s="38"/>
      <c r="B511" s="179"/>
      <c r="C511" s="180" t="s">
        <v>815</v>
      </c>
      <c r="D511" s="180" t="s">
        <v>159</v>
      </c>
      <c r="E511" s="181" t="s">
        <v>1781</v>
      </c>
      <c r="F511" s="182" t="s">
        <v>1782</v>
      </c>
      <c r="G511" s="183" t="s">
        <v>1319</v>
      </c>
      <c r="H511" s="184">
        <v>1</v>
      </c>
      <c r="I511" s="185"/>
      <c r="J511" s="186">
        <f>ROUND(I511*H511,2)</f>
        <v>0</v>
      </c>
      <c r="K511" s="182" t="s">
        <v>1</v>
      </c>
      <c r="L511" s="39"/>
      <c r="M511" s="187" t="s">
        <v>1</v>
      </c>
      <c r="N511" s="188" t="s">
        <v>40</v>
      </c>
      <c r="O511" s="77"/>
      <c r="P511" s="189">
        <f>O511*H511</f>
        <v>0</v>
      </c>
      <c r="Q511" s="189">
        <v>0</v>
      </c>
      <c r="R511" s="189">
        <f>Q511*H511</f>
        <v>0</v>
      </c>
      <c r="S511" s="189">
        <v>0</v>
      </c>
      <c r="T511" s="190">
        <f>S511*H511</f>
        <v>0</v>
      </c>
      <c r="U511" s="38"/>
      <c r="V511" s="38"/>
      <c r="W511" s="38"/>
      <c r="X511" s="38"/>
      <c r="Y511" s="38"/>
      <c r="Z511" s="38"/>
      <c r="AA511" s="38"/>
      <c r="AB511" s="38"/>
      <c r="AC511" s="38"/>
      <c r="AD511" s="38"/>
      <c r="AE511" s="38"/>
      <c r="AR511" s="191" t="s">
        <v>1342</v>
      </c>
      <c r="AT511" s="191" t="s">
        <v>159</v>
      </c>
      <c r="AU511" s="191" t="s">
        <v>83</v>
      </c>
      <c r="AY511" s="19" t="s">
        <v>157</v>
      </c>
      <c r="BE511" s="192">
        <f>IF(N511="základní",J511,0)</f>
        <v>0</v>
      </c>
      <c r="BF511" s="192">
        <f>IF(N511="snížená",J511,0)</f>
        <v>0</v>
      </c>
      <c r="BG511" s="192">
        <f>IF(N511="zákl. přenesená",J511,0)</f>
        <v>0</v>
      </c>
      <c r="BH511" s="192">
        <f>IF(N511="sníž. přenesená",J511,0)</f>
        <v>0</v>
      </c>
      <c r="BI511" s="192">
        <f>IF(N511="nulová",J511,0)</f>
        <v>0</v>
      </c>
      <c r="BJ511" s="19" t="s">
        <v>81</v>
      </c>
      <c r="BK511" s="192">
        <f>ROUND(I511*H511,2)</f>
        <v>0</v>
      </c>
      <c r="BL511" s="19" t="s">
        <v>1342</v>
      </c>
      <c r="BM511" s="191" t="s">
        <v>1783</v>
      </c>
    </row>
    <row r="512" s="2" customFormat="1">
      <c r="A512" s="38"/>
      <c r="B512" s="39"/>
      <c r="C512" s="38"/>
      <c r="D512" s="193" t="s">
        <v>166</v>
      </c>
      <c r="E512" s="38"/>
      <c r="F512" s="194" t="s">
        <v>1784</v>
      </c>
      <c r="G512" s="38"/>
      <c r="H512" s="38"/>
      <c r="I512" s="195"/>
      <c r="J512" s="38"/>
      <c r="K512" s="38"/>
      <c r="L512" s="39"/>
      <c r="M512" s="196"/>
      <c r="N512" s="197"/>
      <c r="O512" s="77"/>
      <c r="P512" s="77"/>
      <c r="Q512" s="77"/>
      <c r="R512" s="77"/>
      <c r="S512" s="77"/>
      <c r="T512" s="78"/>
      <c r="U512" s="38"/>
      <c r="V512" s="38"/>
      <c r="W512" s="38"/>
      <c r="X512" s="38"/>
      <c r="Y512" s="38"/>
      <c r="Z512" s="38"/>
      <c r="AA512" s="38"/>
      <c r="AB512" s="38"/>
      <c r="AC512" s="38"/>
      <c r="AD512" s="38"/>
      <c r="AE512" s="38"/>
      <c r="AT512" s="19" t="s">
        <v>166</v>
      </c>
      <c r="AU512" s="19" t="s">
        <v>83</v>
      </c>
    </row>
    <row r="513" s="2" customFormat="1" ht="14.4" customHeight="1">
      <c r="A513" s="38"/>
      <c r="B513" s="179"/>
      <c r="C513" s="180" t="s">
        <v>820</v>
      </c>
      <c r="D513" s="180" t="s">
        <v>159</v>
      </c>
      <c r="E513" s="181" t="s">
        <v>1785</v>
      </c>
      <c r="F513" s="182" t="s">
        <v>1786</v>
      </c>
      <c r="G513" s="183" t="s">
        <v>1486</v>
      </c>
      <c r="H513" s="184">
        <v>40</v>
      </c>
      <c r="I513" s="185"/>
      <c r="J513" s="186">
        <f>ROUND(I513*H513,2)</f>
        <v>0</v>
      </c>
      <c r="K513" s="182" t="s">
        <v>1</v>
      </c>
      <c r="L513" s="39"/>
      <c r="M513" s="187" t="s">
        <v>1</v>
      </c>
      <c r="N513" s="188" t="s">
        <v>40</v>
      </c>
      <c r="O513" s="77"/>
      <c r="P513" s="189">
        <f>O513*H513</f>
        <v>0</v>
      </c>
      <c r="Q513" s="189">
        <v>0</v>
      </c>
      <c r="R513" s="189">
        <f>Q513*H513</f>
        <v>0</v>
      </c>
      <c r="S513" s="189">
        <v>0</v>
      </c>
      <c r="T513" s="190">
        <f>S513*H513</f>
        <v>0</v>
      </c>
      <c r="U513" s="38"/>
      <c r="V513" s="38"/>
      <c r="W513" s="38"/>
      <c r="X513" s="38"/>
      <c r="Y513" s="38"/>
      <c r="Z513" s="38"/>
      <c r="AA513" s="38"/>
      <c r="AB513" s="38"/>
      <c r="AC513" s="38"/>
      <c r="AD513" s="38"/>
      <c r="AE513" s="38"/>
      <c r="AR513" s="191" t="s">
        <v>1342</v>
      </c>
      <c r="AT513" s="191" t="s">
        <v>159</v>
      </c>
      <c r="AU513" s="191" t="s">
        <v>83</v>
      </c>
      <c r="AY513" s="19" t="s">
        <v>157</v>
      </c>
      <c r="BE513" s="192">
        <f>IF(N513="základní",J513,0)</f>
        <v>0</v>
      </c>
      <c r="BF513" s="192">
        <f>IF(N513="snížená",J513,0)</f>
        <v>0</v>
      </c>
      <c r="BG513" s="192">
        <f>IF(N513="zákl. přenesená",J513,0)</f>
        <v>0</v>
      </c>
      <c r="BH513" s="192">
        <f>IF(N513="sníž. přenesená",J513,0)</f>
        <v>0</v>
      </c>
      <c r="BI513" s="192">
        <f>IF(N513="nulová",J513,0)</f>
        <v>0</v>
      </c>
      <c r="BJ513" s="19" t="s">
        <v>81</v>
      </c>
      <c r="BK513" s="192">
        <f>ROUND(I513*H513,2)</f>
        <v>0</v>
      </c>
      <c r="BL513" s="19" t="s">
        <v>1342</v>
      </c>
      <c r="BM513" s="191" t="s">
        <v>1787</v>
      </c>
    </row>
    <row r="514" s="2" customFormat="1">
      <c r="A514" s="38"/>
      <c r="B514" s="39"/>
      <c r="C514" s="38"/>
      <c r="D514" s="193" t="s">
        <v>166</v>
      </c>
      <c r="E514" s="38"/>
      <c r="F514" s="194" t="s">
        <v>1788</v>
      </c>
      <c r="G514" s="38"/>
      <c r="H514" s="38"/>
      <c r="I514" s="195"/>
      <c r="J514" s="38"/>
      <c r="K514" s="38"/>
      <c r="L514" s="39"/>
      <c r="M514" s="196"/>
      <c r="N514" s="197"/>
      <c r="O514" s="77"/>
      <c r="P514" s="77"/>
      <c r="Q514" s="77"/>
      <c r="R514" s="77"/>
      <c r="S514" s="77"/>
      <c r="T514" s="78"/>
      <c r="U514" s="38"/>
      <c r="V514" s="38"/>
      <c r="W514" s="38"/>
      <c r="X514" s="38"/>
      <c r="Y514" s="38"/>
      <c r="Z514" s="38"/>
      <c r="AA514" s="38"/>
      <c r="AB514" s="38"/>
      <c r="AC514" s="38"/>
      <c r="AD514" s="38"/>
      <c r="AE514" s="38"/>
      <c r="AT514" s="19" t="s">
        <v>166</v>
      </c>
      <c r="AU514" s="19" t="s">
        <v>83</v>
      </c>
    </row>
    <row r="515" s="2" customFormat="1" ht="24.15" customHeight="1">
      <c r="A515" s="38"/>
      <c r="B515" s="179"/>
      <c r="C515" s="180" t="s">
        <v>829</v>
      </c>
      <c r="D515" s="180" t="s">
        <v>159</v>
      </c>
      <c r="E515" s="181" t="s">
        <v>1789</v>
      </c>
      <c r="F515" s="182" t="s">
        <v>1790</v>
      </c>
      <c r="G515" s="183" t="s">
        <v>1319</v>
      </c>
      <c r="H515" s="184">
        <v>1</v>
      </c>
      <c r="I515" s="185"/>
      <c r="J515" s="186">
        <f>ROUND(I515*H515,2)</f>
        <v>0</v>
      </c>
      <c r="K515" s="182" t="s">
        <v>1</v>
      </c>
      <c r="L515" s="39"/>
      <c r="M515" s="187" t="s">
        <v>1</v>
      </c>
      <c r="N515" s="188" t="s">
        <v>40</v>
      </c>
      <c r="O515" s="77"/>
      <c r="P515" s="189">
        <f>O515*H515</f>
        <v>0</v>
      </c>
      <c r="Q515" s="189">
        <v>0</v>
      </c>
      <c r="R515" s="189">
        <f>Q515*H515</f>
        <v>0</v>
      </c>
      <c r="S515" s="189">
        <v>0</v>
      </c>
      <c r="T515" s="190">
        <f>S515*H515</f>
        <v>0</v>
      </c>
      <c r="U515" s="38"/>
      <c r="V515" s="38"/>
      <c r="W515" s="38"/>
      <c r="X515" s="38"/>
      <c r="Y515" s="38"/>
      <c r="Z515" s="38"/>
      <c r="AA515" s="38"/>
      <c r="AB515" s="38"/>
      <c r="AC515" s="38"/>
      <c r="AD515" s="38"/>
      <c r="AE515" s="38"/>
      <c r="AR515" s="191" t="s">
        <v>1342</v>
      </c>
      <c r="AT515" s="191" t="s">
        <v>159</v>
      </c>
      <c r="AU515" s="191" t="s">
        <v>83</v>
      </c>
      <c r="AY515" s="19" t="s">
        <v>157</v>
      </c>
      <c r="BE515" s="192">
        <f>IF(N515="základní",J515,0)</f>
        <v>0</v>
      </c>
      <c r="BF515" s="192">
        <f>IF(N515="snížená",J515,0)</f>
        <v>0</v>
      </c>
      <c r="BG515" s="192">
        <f>IF(N515="zákl. přenesená",J515,0)</f>
        <v>0</v>
      </c>
      <c r="BH515" s="192">
        <f>IF(N515="sníž. přenesená",J515,0)</f>
        <v>0</v>
      </c>
      <c r="BI515" s="192">
        <f>IF(N515="nulová",J515,0)</f>
        <v>0</v>
      </c>
      <c r="BJ515" s="19" t="s">
        <v>81</v>
      </c>
      <c r="BK515" s="192">
        <f>ROUND(I515*H515,2)</f>
        <v>0</v>
      </c>
      <c r="BL515" s="19" t="s">
        <v>1342</v>
      </c>
      <c r="BM515" s="191" t="s">
        <v>1791</v>
      </c>
    </row>
    <row r="516" s="2" customFormat="1">
      <c r="A516" s="38"/>
      <c r="B516" s="39"/>
      <c r="C516" s="38"/>
      <c r="D516" s="193" t="s">
        <v>166</v>
      </c>
      <c r="E516" s="38"/>
      <c r="F516" s="194" t="s">
        <v>1790</v>
      </c>
      <c r="G516" s="38"/>
      <c r="H516" s="38"/>
      <c r="I516" s="195"/>
      <c r="J516" s="38"/>
      <c r="K516" s="38"/>
      <c r="L516" s="39"/>
      <c r="M516" s="196"/>
      <c r="N516" s="197"/>
      <c r="O516" s="77"/>
      <c r="P516" s="77"/>
      <c r="Q516" s="77"/>
      <c r="R516" s="77"/>
      <c r="S516" s="77"/>
      <c r="T516" s="78"/>
      <c r="U516" s="38"/>
      <c r="V516" s="38"/>
      <c r="W516" s="38"/>
      <c r="X516" s="38"/>
      <c r="Y516" s="38"/>
      <c r="Z516" s="38"/>
      <c r="AA516" s="38"/>
      <c r="AB516" s="38"/>
      <c r="AC516" s="38"/>
      <c r="AD516" s="38"/>
      <c r="AE516" s="38"/>
      <c r="AT516" s="19" t="s">
        <v>166</v>
      </c>
      <c r="AU516" s="19" t="s">
        <v>83</v>
      </c>
    </row>
    <row r="517" s="2" customFormat="1" ht="14.4" customHeight="1">
      <c r="A517" s="38"/>
      <c r="B517" s="179"/>
      <c r="C517" s="180" t="s">
        <v>834</v>
      </c>
      <c r="D517" s="180" t="s">
        <v>159</v>
      </c>
      <c r="E517" s="181" t="s">
        <v>1792</v>
      </c>
      <c r="F517" s="182" t="s">
        <v>1793</v>
      </c>
      <c r="G517" s="183" t="s">
        <v>1319</v>
      </c>
      <c r="H517" s="184">
        <v>1</v>
      </c>
      <c r="I517" s="185"/>
      <c r="J517" s="186">
        <f>ROUND(I517*H517,2)</f>
        <v>0</v>
      </c>
      <c r="K517" s="182" t="s">
        <v>1</v>
      </c>
      <c r="L517" s="39"/>
      <c r="M517" s="187" t="s">
        <v>1</v>
      </c>
      <c r="N517" s="188" t="s">
        <v>40</v>
      </c>
      <c r="O517" s="77"/>
      <c r="P517" s="189">
        <f>O517*H517</f>
        <v>0</v>
      </c>
      <c r="Q517" s="189">
        <v>0</v>
      </c>
      <c r="R517" s="189">
        <f>Q517*H517</f>
        <v>0</v>
      </c>
      <c r="S517" s="189">
        <v>0</v>
      </c>
      <c r="T517" s="190">
        <f>S517*H517</f>
        <v>0</v>
      </c>
      <c r="U517" s="38"/>
      <c r="V517" s="38"/>
      <c r="W517" s="38"/>
      <c r="X517" s="38"/>
      <c r="Y517" s="38"/>
      <c r="Z517" s="38"/>
      <c r="AA517" s="38"/>
      <c r="AB517" s="38"/>
      <c r="AC517" s="38"/>
      <c r="AD517" s="38"/>
      <c r="AE517" s="38"/>
      <c r="AR517" s="191" t="s">
        <v>1342</v>
      </c>
      <c r="AT517" s="191" t="s">
        <v>159</v>
      </c>
      <c r="AU517" s="191" t="s">
        <v>83</v>
      </c>
      <c r="AY517" s="19" t="s">
        <v>157</v>
      </c>
      <c r="BE517" s="192">
        <f>IF(N517="základní",J517,0)</f>
        <v>0</v>
      </c>
      <c r="BF517" s="192">
        <f>IF(N517="snížená",J517,0)</f>
        <v>0</v>
      </c>
      <c r="BG517" s="192">
        <f>IF(N517="zákl. přenesená",J517,0)</f>
        <v>0</v>
      </c>
      <c r="BH517" s="192">
        <f>IF(N517="sníž. přenesená",J517,0)</f>
        <v>0</v>
      </c>
      <c r="BI517" s="192">
        <f>IF(N517="nulová",J517,0)</f>
        <v>0</v>
      </c>
      <c r="BJ517" s="19" t="s">
        <v>81</v>
      </c>
      <c r="BK517" s="192">
        <f>ROUND(I517*H517,2)</f>
        <v>0</v>
      </c>
      <c r="BL517" s="19" t="s">
        <v>1342</v>
      </c>
      <c r="BM517" s="191" t="s">
        <v>1794</v>
      </c>
    </row>
    <row r="518" s="2" customFormat="1">
      <c r="A518" s="38"/>
      <c r="B518" s="39"/>
      <c r="C518" s="38"/>
      <c r="D518" s="193" t="s">
        <v>166</v>
      </c>
      <c r="E518" s="38"/>
      <c r="F518" s="194" t="s">
        <v>1793</v>
      </c>
      <c r="G518" s="38"/>
      <c r="H518" s="38"/>
      <c r="I518" s="195"/>
      <c r="J518" s="38"/>
      <c r="K518" s="38"/>
      <c r="L518" s="39"/>
      <c r="M518" s="241"/>
      <c r="N518" s="242"/>
      <c r="O518" s="243"/>
      <c r="P518" s="243"/>
      <c r="Q518" s="243"/>
      <c r="R518" s="243"/>
      <c r="S518" s="243"/>
      <c r="T518" s="244"/>
      <c r="U518" s="38"/>
      <c r="V518" s="38"/>
      <c r="W518" s="38"/>
      <c r="X518" s="38"/>
      <c r="Y518" s="38"/>
      <c r="Z518" s="38"/>
      <c r="AA518" s="38"/>
      <c r="AB518" s="38"/>
      <c r="AC518" s="38"/>
      <c r="AD518" s="38"/>
      <c r="AE518" s="38"/>
      <c r="AT518" s="19" t="s">
        <v>166</v>
      </c>
      <c r="AU518" s="19" t="s">
        <v>83</v>
      </c>
    </row>
    <row r="519" s="2" customFormat="1" ht="6.96" customHeight="1">
      <c r="A519" s="38"/>
      <c r="B519" s="60"/>
      <c r="C519" s="61"/>
      <c r="D519" s="61"/>
      <c r="E519" s="61"/>
      <c r="F519" s="61"/>
      <c r="G519" s="61"/>
      <c r="H519" s="61"/>
      <c r="I519" s="61"/>
      <c r="J519" s="61"/>
      <c r="K519" s="61"/>
      <c r="L519" s="39"/>
      <c r="M519" s="38"/>
      <c r="O519" s="38"/>
      <c r="P519" s="38"/>
      <c r="Q519" s="38"/>
      <c r="R519" s="38"/>
      <c r="S519" s="38"/>
      <c r="T519" s="38"/>
      <c r="U519" s="38"/>
      <c r="V519" s="38"/>
      <c r="W519" s="38"/>
      <c r="X519" s="38"/>
      <c r="Y519" s="38"/>
      <c r="Z519" s="38"/>
      <c r="AA519" s="38"/>
      <c r="AB519" s="38"/>
      <c r="AC519" s="38"/>
      <c r="AD519" s="38"/>
      <c r="AE519" s="38"/>
    </row>
  </sheetData>
  <autoFilter ref="C139:K518"/>
  <mergeCells count="12">
    <mergeCell ref="E7:H7"/>
    <mergeCell ref="E9:H9"/>
    <mergeCell ref="E11:H11"/>
    <mergeCell ref="E20:H20"/>
    <mergeCell ref="E29:H29"/>
    <mergeCell ref="E85:H85"/>
    <mergeCell ref="E87:H87"/>
    <mergeCell ref="E89:H89"/>
    <mergeCell ref="E128:H128"/>
    <mergeCell ref="E130:H130"/>
    <mergeCell ref="E132:H132"/>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1.5" style="1" customWidth="1"/>
    <col min="9" max="9" width="20.16016" style="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8" t="s">
        <v>5</v>
      </c>
      <c r="M2" s="1"/>
      <c r="N2" s="1"/>
      <c r="O2" s="1"/>
      <c r="P2" s="1"/>
      <c r="Q2" s="1"/>
      <c r="R2" s="1"/>
      <c r="S2" s="1"/>
      <c r="T2" s="1"/>
      <c r="U2" s="1"/>
      <c r="V2" s="1"/>
      <c r="AT2" s="19" t="s">
        <v>94</v>
      </c>
    </row>
    <row r="3" s="1" customFormat="1" ht="6.96" customHeight="1">
      <c r="B3" s="20"/>
      <c r="C3" s="21"/>
      <c r="D3" s="21"/>
      <c r="E3" s="21"/>
      <c r="F3" s="21"/>
      <c r="G3" s="21"/>
      <c r="H3" s="21"/>
      <c r="I3" s="21"/>
      <c r="J3" s="21"/>
      <c r="K3" s="21"/>
      <c r="L3" s="22"/>
      <c r="AT3" s="19" t="s">
        <v>83</v>
      </c>
    </row>
    <row r="4" s="1" customFormat="1" ht="24.96" customHeight="1">
      <c r="B4" s="22"/>
      <c r="D4" s="23" t="s">
        <v>104</v>
      </c>
      <c r="L4" s="22"/>
      <c r="M4" s="128" t="s">
        <v>10</v>
      </c>
      <c r="AT4" s="19" t="s">
        <v>3</v>
      </c>
    </row>
    <row r="5" s="1" customFormat="1" ht="6.96" customHeight="1">
      <c r="B5" s="22"/>
      <c r="L5" s="22"/>
    </row>
    <row r="6" s="1" customFormat="1" ht="12" customHeight="1">
      <c r="B6" s="22"/>
      <c r="D6" s="32" t="s">
        <v>16</v>
      </c>
      <c r="L6" s="22"/>
    </row>
    <row r="7" s="1" customFormat="1" ht="16.5" customHeight="1">
      <c r="B7" s="22"/>
      <c r="E7" s="129" t="str">
        <f>'Rekapitulace stavby'!K6</f>
        <v>PD - Sociální zázemí Výškovická</v>
      </c>
      <c r="F7" s="32"/>
      <c r="G7" s="32"/>
      <c r="H7" s="32"/>
      <c r="L7" s="22"/>
    </row>
    <row r="8" s="1" customFormat="1" ht="12" customHeight="1">
      <c r="B8" s="22"/>
      <c r="D8" s="32" t="s">
        <v>105</v>
      </c>
      <c r="L8" s="22"/>
    </row>
    <row r="9" s="2" customFormat="1" ht="16.5" customHeight="1">
      <c r="A9" s="38"/>
      <c r="B9" s="39"/>
      <c r="C9" s="38"/>
      <c r="D9" s="38"/>
      <c r="E9" s="129" t="s">
        <v>106</v>
      </c>
      <c r="F9" s="38"/>
      <c r="G9" s="38"/>
      <c r="H9" s="38"/>
      <c r="I9" s="38"/>
      <c r="J9" s="38"/>
      <c r="K9" s="38"/>
      <c r="L9" s="55"/>
      <c r="S9" s="38"/>
      <c r="T9" s="38"/>
      <c r="U9" s="38"/>
      <c r="V9" s="38"/>
      <c r="W9" s="38"/>
      <c r="X9" s="38"/>
      <c r="Y9" s="38"/>
      <c r="Z9" s="38"/>
      <c r="AA9" s="38"/>
      <c r="AB9" s="38"/>
      <c r="AC9" s="38"/>
      <c r="AD9" s="38"/>
      <c r="AE9" s="38"/>
    </row>
    <row r="10" s="2" customFormat="1" ht="12" customHeight="1">
      <c r="A10" s="38"/>
      <c r="B10" s="39"/>
      <c r="C10" s="38"/>
      <c r="D10" s="32" t="s">
        <v>107</v>
      </c>
      <c r="E10" s="38"/>
      <c r="F10" s="38"/>
      <c r="G10" s="38"/>
      <c r="H10" s="38"/>
      <c r="I10" s="38"/>
      <c r="J10" s="38"/>
      <c r="K10" s="38"/>
      <c r="L10" s="55"/>
      <c r="S10" s="38"/>
      <c r="T10" s="38"/>
      <c r="U10" s="38"/>
      <c r="V10" s="38"/>
      <c r="W10" s="38"/>
      <c r="X10" s="38"/>
      <c r="Y10" s="38"/>
      <c r="Z10" s="38"/>
      <c r="AA10" s="38"/>
      <c r="AB10" s="38"/>
      <c r="AC10" s="38"/>
      <c r="AD10" s="38"/>
      <c r="AE10" s="38"/>
    </row>
    <row r="11" s="2" customFormat="1" ht="16.5" customHeight="1">
      <c r="A11" s="38"/>
      <c r="B11" s="39"/>
      <c r="C11" s="38"/>
      <c r="D11" s="38"/>
      <c r="E11" s="67" t="s">
        <v>1795</v>
      </c>
      <c r="F11" s="38"/>
      <c r="G11" s="38"/>
      <c r="H11" s="38"/>
      <c r="I11" s="38"/>
      <c r="J11" s="38"/>
      <c r="K11" s="38"/>
      <c r="L11" s="55"/>
      <c r="S11" s="38"/>
      <c r="T11" s="38"/>
      <c r="U11" s="38"/>
      <c r="V11" s="38"/>
      <c r="W11" s="38"/>
      <c r="X11" s="38"/>
      <c r="Y11" s="38"/>
      <c r="Z11" s="38"/>
      <c r="AA11" s="38"/>
      <c r="AB11" s="38"/>
      <c r="AC11" s="38"/>
      <c r="AD11" s="38"/>
      <c r="AE11" s="38"/>
    </row>
    <row r="12" s="2" customFormat="1">
      <c r="A12" s="38"/>
      <c r="B12" s="39"/>
      <c r="C12" s="38"/>
      <c r="D12" s="38"/>
      <c r="E12" s="38"/>
      <c r="F12" s="38"/>
      <c r="G12" s="38"/>
      <c r="H12" s="38"/>
      <c r="I12" s="38"/>
      <c r="J12" s="38"/>
      <c r="K12" s="38"/>
      <c r="L12" s="55"/>
      <c r="S12" s="38"/>
      <c r="T12" s="38"/>
      <c r="U12" s="38"/>
      <c r="V12" s="38"/>
      <c r="W12" s="38"/>
      <c r="X12" s="38"/>
      <c r="Y12" s="38"/>
      <c r="Z12" s="38"/>
      <c r="AA12" s="38"/>
      <c r="AB12" s="38"/>
      <c r="AC12" s="38"/>
      <c r="AD12" s="38"/>
      <c r="AE12" s="38"/>
    </row>
    <row r="13" s="2" customFormat="1" ht="12" customHeight="1">
      <c r="A13" s="38"/>
      <c r="B13" s="39"/>
      <c r="C13" s="38"/>
      <c r="D13" s="32" t="s">
        <v>18</v>
      </c>
      <c r="E13" s="38"/>
      <c r="F13" s="27" t="s">
        <v>1</v>
      </c>
      <c r="G13" s="38"/>
      <c r="H13" s="38"/>
      <c r="I13" s="32" t="s">
        <v>19</v>
      </c>
      <c r="J13" s="27" t="s">
        <v>1</v>
      </c>
      <c r="K13" s="38"/>
      <c r="L13" s="55"/>
      <c r="S13" s="38"/>
      <c r="T13" s="38"/>
      <c r="U13" s="38"/>
      <c r="V13" s="38"/>
      <c r="W13" s="38"/>
      <c r="X13" s="38"/>
      <c r="Y13" s="38"/>
      <c r="Z13" s="38"/>
      <c r="AA13" s="38"/>
      <c r="AB13" s="38"/>
      <c r="AC13" s="38"/>
      <c r="AD13" s="38"/>
      <c r="AE13" s="38"/>
    </row>
    <row r="14" s="2" customFormat="1" ht="12" customHeight="1">
      <c r="A14" s="38"/>
      <c r="B14" s="39"/>
      <c r="C14" s="38"/>
      <c r="D14" s="32" t="s">
        <v>20</v>
      </c>
      <c r="E14" s="38"/>
      <c r="F14" s="27" t="s">
        <v>21</v>
      </c>
      <c r="G14" s="38"/>
      <c r="H14" s="38"/>
      <c r="I14" s="32" t="s">
        <v>22</v>
      </c>
      <c r="J14" s="69" t="str">
        <f>'Rekapitulace stavby'!AN8</f>
        <v>11. 11. 2020</v>
      </c>
      <c r="K14" s="38"/>
      <c r="L14" s="55"/>
      <c r="S14" s="38"/>
      <c r="T14" s="38"/>
      <c r="U14" s="38"/>
      <c r="V14" s="38"/>
      <c r="W14" s="38"/>
      <c r="X14" s="38"/>
      <c r="Y14" s="38"/>
      <c r="Z14" s="38"/>
      <c r="AA14" s="38"/>
      <c r="AB14" s="38"/>
      <c r="AC14" s="38"/>
      <c r="AD14" s="38"/>
      <c r="AE14" s="38"/>
    </row>
    <row r="15" s="2" customFormat="1" ht="10.8" customHeight="1">
      <c r="A15" s="38"/>
      <c r="B15" s="39"/>
      <c r="C15" s="38"/>
      <c r="D15" s="38"/>
      <c r="E15" s="38"/>
      <c r="F15" s="38"/>
      <c r="G15" s="38"/>
      <c r="H15" s="38"/>
      <c r="I15" s="38"/>
      <c r="J15" s="38"/>
      <c r="K15" s="38"/>
      <c r="L15" s="55"/>
      <c r="S15" s="38"/>
      <c r="T15" s="38"/>
      <c r="U15" s="38"/>
      <c r="V15" s="38"/>
      <c r="W15" s="38"/>
      <c r="X15" s="38"/>
      <c r="Y15" s="38"/>
      <c r="Z15" s="38"/>
      <c r="AA15" s="38"/>
      <c r="AB15" s="38"/>
      <c r="AC15" s="38"/>
      <c r="AD15" s="38"/>
      <c r="AE15" s="38"/>
    </row>
    <row r="16" s="2" customFormat="1" ht="12" customHeight="1">
      <c r="A16" s="38"/>
      <c r="B16" s="39"/>
      <c r="C16" s="38"/>
      <c r="D16" s="32" t="s">
        <v>24</v>
      </c>
      <c r="E16" s="38"/>
      <c r="F16" s="38"/>
      <c r="G16" s="38"/>
      <c r="H16" s="38"/>
      <c r="I16" s="32" t="s">
        <v>25</v>
      </c>
      <c r="J16" s="27" t="s">
        <v>1</v>
      </c>
      <c r="K16" s="38"/>
      <c r="L16" s="55"/>
      <c r="S16" s="38"/>
      <c r="T16" s="38"/>
      <c r="U16" s="38"/>
      <c r="V16" s="38"/>
      <c r="W16" s="38"/>
      <c r="X16" s="38"/>
      <c r="Y16" s="38"/>
      <c r="Z16" s="38"/>
      <c r="AA16" s="38"/>
      <c r="AB16" s="38"/>
      <c r="AC16" s="38"/>
      <c r="AD16" s="38"/>
      <c r="AE16" s="38"/>
    </row>
    <row r="17" s="2" customFormat="1" ht="18" customHeight="1">
      <c r="A17" s="38"/>
      <c r="B17" s="39"/>
      <c r="C17" s="38"/>
      <c r="D17" s="38"/>
      <c r="E17" s="27" t="s">
        <v>26</v>
      </c>
      <c r="F17" s="38"/>
      <c r="G17" s="38"/>
      <c r="H17" s="38"/>
      <c r="I17" s="32" t="s">
        <v>27</v>
      </c>
      <c r="J17" s="27" t="s">
        <v>1</v>
      </c>
      <c r="K17" s="38"/>
      <c r="L17" s="55"/>
      <c r="S17" s="38"/>
      <c r="T17" s="38"/>
      <c r="U17" s="38"/>
      <c r="V17" s="38"/>
      <c r="W17" s="38"/>
      <c r="X17" s="38"/>
      <c r="Y17" s="38"/>
      <c r="Z17" s="38"/>
      <c r="AA17" s="38"/>
      <c r="AB17" s="38"/>
      <c r="AC17" s="38"/>
      <c r="AD17" s="38"/>
      <c r="AE17" s="38"/>
    </row>
    <row r="18" s="2" customFormat="1" ht="6.96" customHeight="1">
      <c r="A18" s="38"/>
      <c r="B18" s="39"/>
      <c r="C18" s="38"/>
      <c r="D18" s="38"/>
      <c r="E18" s="38"/>
      <c r="F18" s="38"/>
      <c r="G18" s="38"/>
      <c r="H18" s="38"/>
      <c r="I18" s="38"/>
      <c r="J18" s="38"/>
      <c r="K18" s="38"/>
      <c r="L18" s="55"/>
      <c r="S18" s="38"/>
      <c r="T18" s="38"/>
      <c r="U18" s="38"/>
      <c r="V18" s="38"/>
      <c r="W18" s="38"/>
      <c r="X18" s="38"/>
      <c r="Y18" s="38"/>
      <c r="Z18" s="38"/>
      <c r="AA18" s="38"/>
      <c r="AB18" s="38"/>
      <c r="AC18" s="38"/>
      <c r="AD18" s="38"/>
      <c r="AE18" s="38"/>
    </row>
    <row r="19" s="2" customFormat="1" ht="12" customHeight="1">
      <c r="A19" s="38"/>
      <c r="B19" s="39"/>
      <c r="C19" s="38"/>
      <c r="D19" s="32" t="s">
        <v>28</v>
      </c>
      <c r="E19" s="38"/>
      <c r="F19" s="38"/>
      <c r="G19" s="38"/>
      <c r="H19" s="38"/>
      <c r="I19" s="32" t="s">
        <v>25</v>
      </c>
      <c r="J19" s="33" t="str">
        <f>'Rekapitulace stavby'!AN13</f>
        <v>Vyplň údaj</v>
      </c>
      <c r="K19" s="38"/>
      <c r="L19" s="55"/>
      <c r="S19" s="38"/>
      <c r="T19" s="38"/>
      <c r="U19" s="38"/>
      <c r="V19" s="38"/>
      <c r="W19" s="38"/>
      <c r="X19" s="38"/>
      <c r="Y19" s="38"/>
      <c r="Z19" s="38"/>
      <c r="AA19" s="38"/>
      <c r="AB19" s="38"/>
      <c r="AC19" s="38"/>
      <c r="AD19" s="38"/>
      <c r="AE19" s="38"/>
    </row>
    <row r="20" s="2" customFormat="1" ht="18" customHeight="1">
      <c r="A20" s="38"/>
      <c r="B20" s="39"/>
      <c r="C20" s="38"/>
      <c r="D20" s="38"/>
      <c r="E20" s="33" t="str">
        <f>'Rekapitulace stavby'!E14</f>
        <v>Vyplň údaj</v>
      </c>
      <c r="F20" s="27"/>
      <c r="G20" s="27"/>
      <c r="H20" s="27"/>
      <c r="I20" s="32" t="s">
        <v>27</v>
      </c>
      <c r="J20" s="33" t="str">
        <f>'Rekapitulace stavby'!AN14</f>
        <v>Vyplň údaj</v>
      </c>
      <c r="K20" s="38"/>
      <c r="L20" s="55"/>
      <c r="S20" s="38"/>
      <c r="T20" s="38"/>
      <c r="U20" s="38"/>
      <c r="V20" s="38"/>
      <c r="W20" s="38"/>
      <c r="X20" s="38"/>
      <c r="Y20" s="38"/>
      <c r="Z20" s="38"/>
      <c r="AA20" s="38"/>
      <c r="AB20" s="38"/>
      <c r="AC20" s="38"/>
      <c r="AD20" s="38"/>
      <c r="AE20" s="38"/>
    </row>
    <row r="21" s="2" customFormat="1" ht="6.96" customHeight="1">
      <c r="A21" s="38"/>
      <c r="B21" s="39"/>
      <c r="C21" s="38"/>
      <c r="D21" s="38"/>
      <c r="E21" s="38"/>
      <c r="F21" s="38"/>
      <c r="G21" s="38"/>
      <c r="H21" s="38"/>
      <c r="I21" s="38"/>
      <c r="J21" s="38"/>
      <c r="K21" s="38"/>
      <c r="L21" s="55"/>
      <c r="S21" s="38"/>
      <c r="T21" s="38"/>
      <c r="U21" s="38"/>
      <c r="V21" s="38"/>
      <c r="W21" s="38"/>
      <c r="X21" s="38"/>
      <c r="Y21" s="38"/>
      <c r="Z21" s="38"/>
      <c r="AA21" s="38"/>
      <c r="AB21" s="38"/>
      <c r="AC21" s="38"/>
      <c r="AD21" s="38"/>
      <c r="AE21" s="38"/>
    </row>
    <row r="22" s="2" customFormat="1" ht="12" customHeight="1">
      <c r="A22" s="38"/>
      <c r="B22" s="39"/>
      <c r="C22" s="38"/>
      <c r="D22" s="32" t="s">
        <v>30</v>
      </c>
      <c r="E22" s="38"/>
      <c r="F22" s="38"/>
      <c r="G22" s="38"/>
      <c r="H22" s="38"/>
      <c r="I22" s="32" t="s">
        <v>25</v>
      </c>
      <c r="J22" s="27" t="s">
        <v>1</v>
      </c>
      <c r="K22" s="38"/>
      <c r="L22" s="55"/>
      <c r="S22" s="38"/>
      <c r="T22" s="38"/>
      <c r="U22" s="38"/>
      <c r="V22" s="38"/>
      <c r="W22" s="38"/>
      <c r="X22" s="38"/>
      <c r="Y22" s="38"/>
      <c r="Z22" s="38"/>
      <c r="AA22" s="38"/>
      <c r="AB22" s="38"/>
      <c r="AC22" s="38"/>
      <c r="AD22" s="38"/>
      <c r="AE22" s="38"/>
    </row>
    <row r="23" s="2" customFormat="1" ht="18" customHeight="1">
      <c r="A23" s="38"/>
      <c r="B23" s="39"/>
      <c r="C23" s="38"/>
      <c r="D23" s="38"/>
      <c r="E23" s="27" t="s">
        <v>31</v>
      </c>
      <c r="F23" s="38"/>
      <c r="G23" s="38"/>
      <c r="H23" s="38"/>
      <c r="I23" s="32" t="s">
        <v>27</v>
      </c>
      <c r="J23" s="27" t="s">
        <v>1</v>
      </c>
      <c r="K23" s="38"/>
      <c r="L23" s="55"/>
      <c r="S23" s="38"/>
      <c r="T23" s="38"/>
      <c r="U23" s="38"/>
      <c r="V23" s="38"/>
      <c r="W23" s="38"/>
      <c r="X23" s="38"/>
      <c r="Y23" s="38"/>
      <c r="Z23" s="38"/>
      <c r="AA23" s="38"/>
      <c r="AB23" s="38"/>
      <c r="AC23" s="38"/>
      <c r="AD23" s="38"/>
      <c r="AE23" s="38"/>
    </row>
    <row r="24" s="2" customFormat="1" ht="6.96" customHeight="1">
      <c r="A24" s="38"/>
      <c r="B24" s="39"/>
      <c r="C24" s="38"/>
      <c r="D24" s="38"/>
      <c r="E24" s="38"/>
      <c r="F24" s="38"/>
      <c r="G24" s="38"/>
      <c r="H24" s="38"/>
      <c r="I24" s="38"/>
      <c r="J24" s="38"/>
      <c r="K24" s="38"/>
      <c r="L24" s="55"/>
      <c r="S24" s="38"/>
      <c r="T24" s="38"/>
      <c r="U24" s="38"/>
      <c r="V24" s="38"/>
      <c r="W24" s="38"/>
      <c r="X24" s="38"/>
      <c r="Y24" s="38"/>
      <c r="Z24" s="38"/>
      <c r="AA24" s="38"/>
      <c r="AB24" s="38"/>
      <c r="AC24" s="38"/>
      <c r="AD24" s="38"/>
      <c r="AE24" s="38"/>
    </row>
    <row r="25" s="2" customFormat="1" ht="12" customHeight="1">
      <c r="A25" s="38"/>
      <c r="B25" s="39"/>
      <c r="C25" s="38"/>
      <c r="D25" s="32" t="s">
        <v>33</v>
      </c>
      <c r="E25" s="38"/>
      <c r="F25" s="38"/>
      <c r="G25" s="38"/>
      <c r="H25" s="38"/>
      <c r="I25" s="32" t="s">
        <v>25</v>
      </c>
      <c r="J25" s="27" t="str">
        <f>IF('Rekapitulace stavby'!AN19="","",'Rekapitulace stavby'!AN19)</f>
        <v/>
      </c>
      <c r="K25" s="38"/>
      <c r="L25" s="55"/>
      <c r="S25" s="38"/>
      <c r="T25" s="38"/>
      <c r="U25" s="38"/>
      <c r="V25" s="38"/>
      <c r="W25" s="38"/>
      <c r="X25" s="38"/>
      <c r="Y25" s="38"/>
      <c r="Z25" s="38"/>
      <c r="AA25" s="38"/>
      <c r="AB25" s="38"/>
      <c r="AC25" s="38"/>
      <c r="AD25" s="38"/>
      <c r="AE25" s="38"/>
    </row>
    <row r="26" s="2" customFormat="1" ht="18" customHeight="1">
      <c r="A26" s="38"/>
      <c r="B26" s="39"/>
      <c r="C26" s="38"/>
      <c r="D26" s="38"/>
      <c r="E26" s="27" t="str">
        <f>IF('Rekapitulace stavby'!E20="","",'Rekapitulace stavby'!E20)</f>
        <v xml:space="preserve"> </v>
      </c>
      <c r="F26" s="38"/>
      <c r="G26" s="38"/>
      <c r="H26" s="38"/>
      <c r="I26" s="32" t="s">
        <v>27</v>
      </c>
      <c r="J26" s="27" t="str">
        <f>IF('Rekapitulace stavby'!AN20="","",'Rekapitulace stavby'!AN20)</f>
        <v/>
      </c>
      <c r="K26" s="38"/>
      <c r="L26" s="55"/>
      <c r="S26" s="38"/>
      <c r="T26" s="38"/>
      <c r="U26" s="38"/>
      <c r="V26" s="38"/>
      <c r="W26" s="38"/>
      <c r="X26" s="38"/>
      <c r="Y26" s="38"/>
      <c r="Z26" s="38"/>
      <c r="AA26" s="38"/>
      <c r="AB26" s="38"/>
      <c r="AC26" s="38"/>
      <c r="AD26" s="38"/>
      <c r="AE26" s="38"/>
    </row>
    <row r="27" s="2" customFormat="1" ht="6.96" customHeight="1">
      <c r="A27" s="38"/>
      <c r="B27" s="39"/>
      <c r="C27" s="38"/>
      <c r="D27" s="38"/>
      <c r="E27" s="38"/>
      <c r="F27" s="38"/>
      <c r="G27" s="38"/>
      <c r="H27" s="38"/>
      <c r="I27" s="38"/>
      <c r="J27" s="38"/>
      <c r="K27" s="38"/>
      <c r="L27" s="55"/>
      <c r="S27" s="38"/>
      <c r="T27" s="38"/>
      <c r="U27" s="38"/>
      <c r="V27" s="38"/>
      <c r="W27" s="38"/>
      <c r="X27" s="38"/>
      <c r="Y27" s="38"/>
      <c r="Z27" s="38"/>
      <c r="AA27" s="38"/>
      <c r="AB27" s="38"/>
      <c r="AC27" s="38"/>
      <c r="AD27" s="38"/>
      <c r="AE27" s="38"/>
    </row>
    <row r="28" s="2" customFormat="1" ht="12" customHeight="1">
      <c r="A28" s="38"/>
      <c r="B28" s="39"/>
      <c r="C28" s="38"/>
      <c r="D28" s="32" t="s">
        <v>34</v>
      </c>
      <c r="E28" s="38"/>
      <c r="F28" s="38"/>
      <c r="G28" s="38"/>
      <c r="H28" s="38"/>
      <c r="I28" s="38"/>
      <c r="J28" s="38"/>
      <c r="K28" s="38"/>
      <c r="L28" s="55"/>
      <c r="S28" s="38"/>
      <c r="T28" s="38"/>
      <c r="U28" s="38"/>
      <c r="V28" s="38"/>
      <c r="W28" s="38"/>
      <c r="X28" s="38"/>
      <c r="Y28" s="38"/>
      <c r="Z28" s="38"/>
      <c r="AA28" s="38"/>
      <c r="AB28" s="38"/>
      <c r="AC28" s="38"/>
      <c r="AD28" s="38"/>
      <c r="AE28" s="38"/>
    </row>
    <row r="29" s="8" customFormat="1" ht="16.5" customHeight="1">
      <c r="A29" s="130"/>
      <c r="B29" s="131"/>
      <c r="C29" s="130"/>
      <c r="D29" s="130"/>
      <c r="E29" s="36" t="s">
        <v>1</v>
      </c>
      <c r="F29" s="36"/>
      <c r="G29" s="36"/>
      <c r="H29" s="36"/>
      <c r="I29" s="130"/>
      <c r="J29" s="130"/>
      <c r="K29" s="130"/>
      <c r="L29" s="132"/>
      <c r="S29" s="130"/>
      <c r="T29" s="130"/>
      <c r="U29" s="130"/>
      <c r="V29" s="130"/>
      <c r="W29" s="130"/>
      <c r="X29" s="130"/>
      <c r="Y29" s="130"/>
      <c r="Z29" s="130"/>
      <c r="AA29" s="130"/>
      <c r="AB29" s="130"/>
      <c r="AC29" s="130"/>
      <c r="AD29" s="130"/>
      <c r="AE29" s="130"/>
    </row>
    <row r="30" s="2" customFormat="1" ht="6.96" customHeight="1">
      <c r="A30" s="38"/>
      <c r="B30" s="39"/>
      <c r="C30" s="38"/>
      <c r="D30" s="38"/>
      <c r="E30" s="38"/>
      <c r="F30" s="38"/>
      <c r="G30" s="38"/>
      <c r="H30" s="38"/>
      <c r="I30" s="38"/>
      <c r="J30" s="38"/>
      <c r="K30" s="38"/>
      <c r="L30" s="55"/>
      <c r="S30" s="38"/>
      <c r="T30" s="38"/>
      <c r="U30" s="38"/>
      <c r="V30" s="38"/>
      <c r="W30" s="38"/>
      <c r="X30" s="38"/>
      <c r="Y30" s="38"/>
      <c r="Z30" s="38"/>
      <c r="AA30" s="38"/>
      <c r="AB30" s="38"/>
      <c r="AC30" s="38"/>
      <c r="AD30" s="38"/>
      <c r="AE30" s="38"/>
    </row>
    <row r="31" s="2" customFormat="1" ht="6.96" customHeight="1">
      <c r="A31" s="38"/>
      <c r="B31" s="39"/>
      <c r="C31" s="38"/>
      <c r="D31" s="90"/>
      <c r="E31" s="90"/>
      <c r="F31" s="90"/>
      <c r="G31" s="90"/>
      <c r="H31" s="90"/>
      <c r="I31" s="90"/>
      <c r="J31" s="90"/>
      <c r="K31" s="90"/>
      <c r="L31" s="55"/>
      <c r="S31" s="38"/>
      <c r="T31" s="38"/>
      <c r="U31" s="38"/>
      <c r="V31" s="38"/>
      <c r="W31" s="38"/>
      <c r="X31" s="38"/>
      <c r="Y31" s="38"/>
      <c r="Z31" s="38"/>
      <c r="AA31" s="38"/>
      <c r="AB31" s="38"/>
      <c r="AC31" s="38"/>
      <c r="AD31" s="38"/>
      <c r="AE31" s="38"/>
    </row>
    <row r="32" s="2" customFormat="1" ht="25.44" customHeight="1">
      <c r="A32" s="38"/>
      <c r="B32" s="39"/>
      <c r="C32" s="38"/>
      <c r="D32" s="133" t="s">
        <v>35</v>
      </c>
      <c r="E32" s="38"/>
      <c r="F32" s="38"/>
      <c r="G32" s="38"/>
      <c r="H32" s="38"/>
      <c r="I32" s="38"/>
      <c r="J32" s="96">
        <f>ROUND(J126, 2)</f>
        <v>0</v>
      </c>
      <c r="K32" s="38"/>
      <c r="L32" s="55"/>
      <c r="S32" s="38"/>
      <c r="T32" s="38"/>
      <c r="U32" s="38"/>
      <c r="V32" s="38"/>
      <c r="W32" s="38"/>
      <c r="X32" s="38"/>
      <c r="Y32" s="38"/>
      <c r="Z32" s="38"/>
      <c r="AA32" s="38"/>
      <c r="AB32" s="38"/>
      <c r="AC32" s="38"/>
      <c r="AD32" s="38"/>
      <c r="AE32" s="38"/>
    </row>
    <row r="33" s="2" customFormat="1" ht="6.96" customHeight="1">
      <c r="A33" s="38"/>
      <c r="B33" s="39"/>
      <c r="C33" s="38"/>
      <c r="D33" s="90"/>
      <c r="E33" s="90"/>
      <c r="F33" s="90"/>
      <c r="G33" s="90"/>
      <c r="H33" s="90"/>
      <c r="I33" s="90"/>
      <c r="J33" s="90"/>
      <c r="K33" s="90"/>
      <c r="L33" s="55"/>
      <c r="S33" s="38"/>
      <c r="T33" s="38"/>
      <c r="U33" s="38"/>
      <c r="V33" s="38"/>
      <c r="W33" s="38"/>
      <c r="X33" s="38"/>
      <c r="Y33" s="38"/>
      <c r="Z33" s="38"/>
      <c r="AA33" s="38"/>
      <c r="AB33" s="38"/>
      <c r="AC33" s="38"/>
      <c r="AD33" s="38"/>
      <c r="AE33" s="38"/>
    </row>
    <row r="34" s="2" customFormat="1" ht="14.4" customHeight="1">
      <c r="A34" s="38"/>
      <c r="B34" s="39"/>
      <c r="C34" s="38"/>
      <c r="D34" s="38"/>
      <c r="E34" s="38"/>
      <c r="F34" s="43" t="s">
        <v>37</v>
      </c>
      <c r="G34" s="38"/>
      <c r="H34" s="38"/>
      <c r="I34" s="43" t="s">
        <v>36</v>
      </c>
      <c r="J34" s="43" t="s">
        <v>38</v>
      </c>
      <c r="K34" s="38"/>
      <c r="L34" s="55"/>
      <c r="S34" s="38"/>
      <c r="T34" s="38"/>
      <c r="U34" s="38"/>
      <c r="V34" s="38"/>
      <c r="W34" s="38"/>
      <c r="X34" s="38"/>
      <c r="Y34" s="38"/>
      <c r="Z34" s="38"/>
      <c r="AA34" s="38"/>
      <c r="AB34" s="38"/>
      <c r="AC34" s="38"/>
      <c r="AD34" s="38"/>
      <c r="AE34" s="38"/>
    </row>
    <row r="35" s="2" customFormat="1" ht="14.4" customHeight="1">
      <c r="A35" s="38"/>
      <c r="B35" s="39"/>
      <c r="C35" s="38"/>
      <c r="D35" s="134" t="s">
        <v>39</v>
      </c>
      <c r="E35" s="32" t="s">
        <v>40</v>
      </c>
      <c r="F35" s="135">
        <f>ROUND((SUM(BE126:BE223)),  2)</f>
        <v>0</v>
      </c>
      <c r="G35" s="38"/>
      <c r="H35" s="38"/>
      <c r="I35" s="136">
        <v>0.20999999999999999</v>
      </c>
      <c r="J35" s="135">
        <f>ROUND(((SUM(BE126:BE223))*I35),  2)</f>
        <v>0</v>
      </c>
      <c r="K35" s="38"/>
      <c r="L35" s="55"/>
      <c r="S35" s="38"/>
      <c r="T35" s="38"/>
      <c r="U35" s="38"/>
      <c r="V35" s="38"/>
      <c r="W35" s="38"/>
      <c r="X35" s="38"/>
      <c r="Y35" s="38"/>
      <c r="Z35" s="38"/>
      <c r="AA35" s="38"/>
      <c r="AB35" s="38"/>
      <c r="AC35" s="38"/>
      <c r="AD35" s="38"/>
      <c r="AE35" s="38"/>
    </row>
    <row r="36" s="2" customFormat="1" ht="14.4" customHeight="1">
      <c r="A36" s="38"/>
      <c r="B36" s="39"/>
      <c r="C36" s="38"/>
      <c r="D36" s="38"/>
      <c r="E36" s="32" t="s">
        <v>41</v>
      </c>
      <c r="F36" s="135">
        <f>ROUND((SUM(BF126:BF223)),  2)</f>
        <v>0</v>
      </c>
      <c r="G36" s="38"/>
      <c r="H36" s="38"/>
      <c r="I36" s="136">
        <v>0.14999999999999999</v>
      </c>
      <c r="J36" s="135">
        <f>ROUND(((SUM(BF126:BF223))*I36),  2)</f>
        <v>0</v>
      </c>
      <c r="K36" s="38"/>
      <c r="L36" s="55"/>
      <c r="S36" s="38"/>
      <c r="T36" s="38"/>
      <c r="U36" s="38"/>
      <c r="V36" s="38"/>
      <c r="W36" s="38"/>
      <c r="X36" s="38"/>
      <c r="Y36" s="38"/>
      <c r="Z36" s="38"/>
      <c r="AA36" s="38"/>
      <c r="AB36" s="38"/>
      <c r="AC36" s="38"/>
      <c r="AD36" s="38"/>
      <c r="AE36" s="38"/>
    </row>
    <row r="37" hidden="1" s="2" customFormat="1" ht="14.4" customHeight="1">
      <c r="A37" s="38"/>
      <c r="B37" s="39"/>
      <c r="C37" s="38"/>
      <c r="D37" s="38"/>
      <c r="E37" s="32" t="s">
        <v>42</v>
      </c>
      <c r="F37" s="135">
        <f>ROUND((SUM(BG126:BG223)),  2)</f>
        <v>0</v>
      </c>
      <c r="G37" s="38"/>
      <c r="H37" s="38"/>
      <c r="I37" s="136">
        <v>0.20999999999999999</v>
      </c>
      <c r="J37" s="135">
        <f>0</f>
        <v>0</v>
      </c>
      <c r="K37" s="38"/>
      <c r="L37" s="55"/>
      <c r="S37" s="38"/>
      <c r="T37" s="38"/>
      <c r="U37" s="38"/>
      <c r="V37" s="38"/>
      <c r="W37" s="38"/>
      <c r="X37" s="38"/>
      <c r="Y37" s="38"/>
      <c r="Z37" s="38"/>
      <c r="AA37" s="38"/>
      <c r="AB37" s="38"/>
      <c r="AC37" s="38"/>
      <c r="AD37" s="38"/>
      <c r="AE37" s="38"/>
    </row>
    <row r="38" hidden="1" s="2" customFormat="1" ht="14.4" customHeight="1">
      <c r="A38" s="38"/>
      <c r="B38" s="39"/>
      <c r="C38" s="38"/>
      <c r="D38" s="38"/>
      <c r="E38" s="32" t="s">
        <v>43</v>
      </c>
      <c r="F38" s="135">
        <f>ROUND((SUM(BH126:BH223)),  2)</f>
        <v>0</v>
      </c>
      <c r="G38" s="38"/>
      <c r="H38" s="38"/>
      <c r="I38" s="136">
        <v>0.14999999999999999</v>
      </c>
      <c r="J38" s="135">
        <f>0</f>
        <v>0</v>
      </c>
      <c r="K38" s="38"/>
      <c r="L38" s="55"/>
      <c r="S38" s="38"/>
      <c r="T38" s="38"/>
      <c r="U38" s="38"/>
      <c r="V38" s="38"/>
      <c r="W38" s="38"/>
      <c r="X38" s="38"/>
      <c r="Y38" s="38"/>
      <c r="Z38" s="38"/>
      <c r="AA38" s="38"/>
      <c r="AB38" s="38"/>
      <c r="AC38" s="38"/>
      <c r="AD38" s="38"/>
      <c r="AE38" s="38"/>
    </row>
    <row r="39" hidden="1" s="2" customFormat="1" ht="14.4" customHeight="1">
      <c r="A39" s="38"/>
      <c r="B39" s="39"/>
      <c r="C39" s="38"/>
      <c r="D39" s="38"/>
      <c r="E39" s="32" t="s">
        <v>44</v>
      </c>
      <c r="F39" s="135">
        <f>ROUND((SUM(BI126:BI223)),  2)</f>
        <v>0</v>
      </c>
      <c r="G39" s="38"/>
      <c r="H39" s="38"/>
      <c r="I39" s="136">
        <v>0</v>
      </c>
      <c r="J39" s="135">
        <f>0</f>
        <v>0</v>
      </c>
      <c r="K39" s="38"/>
      <c r="L39" s="55"/>
      <c r="S39" s="38"/>
      <c r="T39" s="38"/>
      <c r="U39" s="38"/>
      <c r="V39" s="38"/>
      <c r="W39" s="38"/>
      <c r="X39" s="38"/>
      <c r="Y39" s="38"/>
      <c r="Z39" s="38"/>
      <c r="AA39" s="38"/>
      <c r="AB39" s="38"/>
      <c r="AC39" s="38"/>
      <c r="AD39" s="38"/>
      <c r="AE39" s="38"/>
    </row>
    <row r="40" s="2" customFormat="1" ht="6.96" customHeight="1">
      <c r="A40" s="38"/>
      <c r="B40" s="39"/>
      <c r="C40" s="38"/>
      <c r="D40" s="38"/>
      <c r="E40" s="38"/>
      <c r="F40" s="38"/>
      <c r="G40" s="38"/>
      <c r="H40" s="38"/>
      <c r="I40" s="38"/>
      <c r="J40" s="38"/>
      <c r="K40" s="38"/>
      <c r="L40" s="55"/>
      <c r="S40" s="38"/>
      <c r="T40" s="38"/>
      <c r="U40" s="38"/>
      <c r="V40" s="38"/>
      <c r="W40" s="38"/>
      <c r="X40" s="38"/>
      <c r="Y40" s="38"/>
      <c r="Z40" s="38"/>
      <c r="AA40" s="38"/>
      <c r="AB40" s="38"/>
      <c r="AC40" s="38"/>
      <c r="AD40" s="38"/>
      <c r="AE40" s="38"/>
    </row>
    <row r="41" s="2" customFormat="1" ht="25.44" customHeight="1">
      <c r="A41" s="38"/>
      <c r="B41" s="39"/>
      <c r="C41" s="137"/>
      <c r="D41" s="138" t="s">
        <v>45</v>
      </c>
      <c r="E41" s="81"/>
      <c r="F41" s="81"/>
      <c r="G41" s="139" t="s">
        <v>46</v>
      </c>
      <c r="H41" s="140" t="s">
        <v>47</v>
      </c>
      <c r="I41" s="81"/>
      <c r="J41" s="141">
        <f>SUM(J32:J39)</f>
        <v>0</v>
      </c>
      <c r="K41" s="142"/>
      <c r="L41" s="55"/>
      <c r="S41" s="38"/>
      <c r="T41" s="38"/>
      <c r="U41" s="38"/>
      <c r="V41" s="38"/>
      <c r="W41" s="38"/>
      <c r="X41" s="38"/>
      <c r="Y41" s="38"/>
      <c r="Z41" s="38"/>
      <c r="AA41" s="38"/>
      <c r="AB41" s="38"/>
      <c r="AC41" s="38"/>
      <c r="AD41" s="38"/>
      <c r="AE41" s="38"/>
    </row>
    <row r="42" s="2" customFormat="1" ht="14.4" customHeight="1">
      <c r="A42" s="38"/>
      <c r="B42" s="39"/>
      <c r="C42" s="38"/>
      <c r="D42" s="38"/>
      <c r="E42" s="38"/>
      <c r="F42" s="38"/>
      <c r="G42" s="38"/>
      <c r="H42" s="38"/>
      <c r="I42" s="38"/>
      <c r="J42" s="38"/>
      <c r="K42" s="38"/>
      <c r="L42" s="55"/>
      <c r="S42" s="38"/>
      <c r="T42" s="38"/>
      <c r="U42" s="38"/>
      <c r="V42" s="38"/>
      <c r="W42" s="38"/>
      <c r="X42" s="38"/>
      <c r="Y42" s="38"/>
      <c r="Z42" s="38"/>
      <c r="AA42" s="38"/>
      <c r="AB42" s="38"/>
      <c r="AC42" s="38"/>
      <c r="AD42" s="38"/>
      <c r="AE42" s="38"/>
    </row>
    <row r="43" s="1" customFormat="1" ht="14.4" customHeight="1">
      <c r="B43" s="22"/>
      <c r="L43" s="22"/>
    </row>
    <row r="44" s="1" customFormat="1" ht="14.4" customHeight="1">
      <c r="B44" s="22"/>
      <c r="L44" s="22"/>
    </row>
    <row r="45" s="1" customFormat="1" ht="14.4" customHeight="1">
      <c r="B45" s="22"/>
      <c r="L45" s="22"/>
    </row>
    <row r="46" s="1" customFormat="1" ht="14.4" customHeight="1">
      <c r="B46" s="22"/>
      <c r="L46" s="22"/>
    </row>
    <row r="47" s="1" customFormat="1" ht="14.4" customHeight="1">
      <c r="B47" s="22"/>
      <c r="L47" s="22"/>
    </row>
    <row r="48" s="1" customFormat="1" ht="14.4" customHeight="1">
      <c r="B48" s="22"/>
      <c r="L48" s="22"/>
    </row>
    <row r="49" s="1" customFormat="1" ht="14.4" customHeight="1">
      <c r="B49" s="22"/>
      <c r="L49" s="22"/>
    </row>
    <row r="50" s="2" customFormat="1" ht="14.4" customHeight="1">
      <c r="B50" s="55"/>
      <c r="D50" s="56" t="s">
        <v>48</v>
      </c>
      <c r="E50" s="57"/>
      <c r="F50" s="57"/>
      <c r="G50" s="56" t="s">
        <v>49</v>
      </c>
      <c r="H50" s="57"/>
      <c r="I50" s="57"/>
      <c r="J50" s="57"/>
      <c r="K50" s="57"/>
      <c r="L50" s="55"/>
    </row>
    <row r="51">
      <c r="B51" s="22"/>
      <c r="L51" s="22"/>
    </row>
    <row r="52">
      <c r="B52" s="22"/>
      <c r="L52" s="22"/>
    </row>
    <row r="53">
      <c r="B53" s="22"/>
      <c r="L53" s="22"/>
    </row>
    <row r="54">
      <c r="B54" s="22"/>
      <c r="L54" s="22"/>
    </row>
    <row r="55">
      <c r="B55" s="22"/>
      <c r="L55" s="22"/>
    </row>
    <row r="56">
      <c r="B56" s="22"/>
      <c r="L56" s="22"/>
    </row>
    <row r="57">
      <c r="B57" s="22"/>
      <c r="L57" s="22"/>
    </row>
    <row r="58">
      <c r="B58" s="22"/>
      <c r="L58" s="22"/>
    </row>
    <row r="59">
      <c r="B59" s="22"/>
      <c r="L59" s="22"/>
    </row>
    <row r="60">
      <c r="B60" s="22"/>
      <c r="L60" s="22"/>
    </row>
    <row r="61" s="2" customFormat="1">
      <c r="A61" s="38"/>
      <c r="B61" s="39"/>
      <c r="C61" s="38"/>
      <c r="D61" s="58" t="s">
        <v>50</v>
      </c>
      <c r="E61" s="41"/>
      <c r="F61" s="143" t="s">
        <v>51</v>
      </c>
      <c r="G61" s="58" t="s">
        <v>50</v>
      </c>
      <c r="H61" s="41"/>
      <c r="I61" s="41"/>
      <c r="J61" s="144" t="s">
        <v>51</v>
      </c>
      <c r="K61" s="41"/>
      <c r="L61" s="55"/>
      <c r="S61" s="38"/>
      <c r="T61" s="38"/>
      <c r="U61" s="38"/>
      <c r="V61" s="38"/>
      <c r="W61" s="38"/>
      <c r="X61" s="38"/>
      <c r="Y61" s="38"/>
      <c r="Z61" s="38"/>
      <c r="AA61" s="38"/>
      <c r="AB61" s="38"/>
      <c r="AC61" s="38"/>
      <c r="AD61" s="38"/>
      <c r="AE61" s="38"/>
    </row>
    <row r="62">
      <c r="B62" s="22"/>
      <c r="L62" s="22"/>
    </row>
    <row r="63">
      <c r="B63" s="22"/>
      <c r="L63" s="22"/>
    </row>
    <row r="64">
      <c r="B64" s="22"/>
      <c r="L64" s="22"/>
    </row>
    <row r="65" s="2" customFormat="1">
      <c r="A65" s="38"/>
      <c r="B65" s="39"/>
      <c r="C65" s="38"/>
      <c r="D65" s="56" t="s">
        <v>52</v>
      </c>
      <c r="E65" s="59"/>
      <c r="F65" s="59"/>
      <c r="G65" s="56" t="s">
        <v>53</v>
      </c>
      <c r="H65" s="59"/>
      <c r="I65" s="59"/>
      <c r="J65" s="59"/>
      <c r="K65" s="59"/>
      <c r="L65" s="55"/>
      <c r="S65" s="38"/>
      <c r="T65" s="38"/>
      <c r="U65" s="38"/>
      <c r="V65" s="38"/>
      <c r="W65" s="38"/>
      <c r="X65" s="38"/>
      <c r="Y65" s="38"/>
      <c r="Z65" s="38"/>
      <c r="AA65" s="38"/>
      <c r="AB65" s="38"/>
      <c r="AC65" s="38"/>
      <c r="AD65" s="38"/>
      <c r="AE65" s="38"/>
    </row>
    <row r="66">
      <c r="B66" s="22"/>
      <c r="L66" s="22"/>
    </row>
    <row r="67">
      <c r="B67" s="22"/>
      <c r="L67" s="22"/>
    </row>
    <row r="68">
      <c r="B68" s="22"/>
      <c r="L68" s="22"/>
    </row>
    <row r="69">
      <c r="B69" s="22"/>
      <c r="L69" s="22"/>
    </row>
    <row r="70">
      <c r="B70" s="22"/>
      <c r="L70" s="22"/>
    </row>
    <row r="71">
      <c r="B71" s="22"/>
      <c r="L71" s="22"/>
    </row>
    <row r="72">
      <c r="B72" s="22"/>
      <c r="L72" s="22"/>
    </row>
    <row r="73">
      <c r="B73" s="22"/>
      <c r="L73" s="22"/>
    </row>
    <row r="74">
      <c r="B74" s="22"/>
      <c r="L74" s="22"/>
    </row>
    <row r="75">
      <c r="B75" s="22"/>
      <c r="L75" s="22"/>
    </row>
    <row r="76" s="2" customFormat="1">
      <c r="A76" s="38"/>
      <c r="B76" s="39"/>
      <c r="C76" s="38"/>
      <c r="D76" s="58" t="s">
        <v>50</v>
      </c>
      <c r="E76" s="41"/>
      <c r="F76" s="143" t="s">
        <v>51</v>
      </c>
      <c r="G76" s="58" t="s">
        <v>50</v>
      </c>
      <c r="H76" s="41"/>
      <c r="I76" s="41"/>
      <c r="J76" s="144" t="s">
        <v>51</v>
      </c>
      <c r="K76" s="41"/>
      <c r="L76" s="55"/>
      <c r="S76" s="38"/>
      <c r="T76" s="38"/>
      <c r="U76" s="38"/>
      <c r="V76" s="38"/>
      <c r="W76" s="38"/>
      <c r="X76" s="38"/>
      <c r="Y76" s="38"/>
      <c r="Z76" s="38"/>
      <c r="AA76" s="38"/>
      <c r="AB76" s="38"/>
      <c r="AC76" s="38"/>
      <c r="AD76" s="38"/>
      <c r="AE76" s="38"/>
    </row>
    <row r="77" s="2" customFormat="1" ht="14.4" customHeight="1">
      <c r="A77" s="38"/>
      <c r="B77" s="60"/>
      <c r="C77" s="61"/>
      <c r="D77" s="61"/>
      <c r="E77" s="61"/>
      <c r="F77" s="61"/>
      <c r="G77" s="61"/>
      <c r="H77" s="61"/>
      <c r="I77" s="61"/>
      <c r="J77" s="61"/>
      <c r="K77" s="61"/>
      <c r="L77" s="55"/>
      <c r="S77" s="38"/>
      <c r="T77" s="38"/>
      <c r="U77" s="38"/>
      <c r="V77" s="38"/>
      <c r="W77" s="38"/>
      <c r="X77" s="38"/>
      <c r="Y77" s="38"/>
      <c r="Z77" s="38"/>
      <c r="AA77" s="38"/>
      <c r="AB77" s="38"/>
      <c r="AC77" s="38"/>
      <c r="AD77" s="38"/>
      <c r="AE77" s="38"/>
    </row>
    <row r="81" s="2" customFormat="1" ht="6.96" customHeight="1">
      <c r="A81" s="38"/>
      <c r="B81" s="62"/>
      <c r="C81" s="63"/>
      <c r="D81" s="63"/>
      <c r="E81" s="63"/>
      <c r="F81" s="63"/>
      <c r="G81" s="63"/>
      <c r="H81" s="63"/>
      <c r="I81" s="63"/>
      <c r="J81" s="63"/>
      <c r="K81" s="63"/>
      <c r="L81" s="55"/>
      <c r="S81" s="38"/>
      <c r="T81" s="38"/>
      <c r="U81" s="38"/>
      <c r="V81" s="38"/>
      <c r="W81" s="38"/>
      <c r="X81" s="38"/>
      <c r="Y81" s="38"/>
      <c r="Z81" s="38"/>
      <c r="AA81" s="38"/>
      <c r="AB81" s="38"/>
      <c r="AC81" s="38"/>
      <c r="AD81" s="38"/>
      <c r="AE81" s="38"/>
    </row>
    <row r="82" s="2" customFormat="1" ht="24.96" customHeight="1">
      <c r="A82" s="38"/>
      <c r="B82" s="39"/>
      <c r="C82" s="23" t="s">
        <v>109</v>
      </c>
      <c r="D82" s="38"/>
      <c r="E82" s="38"/>
      <c r="F82" s="38"/>
      <c r="G82" s="38"/>
      <c r="H82" s="38"/>
      <c r="I82" s="38"/>
      <c r="J82" s="38"/>
      <c r="K82" s="38"/>
      <c r="L82" s="55"/>
      <c r="S82" s="38"/>
      <c r="T82" s="38"/>
      <c r="U82" s="38"/>
      <c r="V82" s="38"/>
      <c r="W82" s="38"/>
      <c r="X82" s="38"/>
      <c r="Y82" s="38"/>
      <c r="Z82" s="38"/>
      <c r="AA82" s="38"/>
      <c r="AB82" s="38"/>
      <c r="AC82" s="38"/>
      <c r="AD82" s="38"/>
      <c r="AE82" s="38"/>
    </row>
    <row r="83" s="2" customFormat="1" ht="6.96" customHeight="1">
      <c r="A83" s="38"/>
      <c r="B83" s="39"/>
      <c r="C83" s="38"/>
      <c r="D83" s="38"/>
      <c r="E83" s="38"/>
      <c r="F83" s="38"/>
      <c r="G83" s="38"/>
      <c r="H83" s="38"/>
      <c r="I83" s="38"/>
      <c r="J83" s="38"/>
      <c r="K83" s="38"/>
      <c r="L83" s="55"/>
      <c r="S83" s="38"/>
      <c r="T83" s="38"/>
      <c r="U83" s="38"/>
      <c r="V83" s="38"/>
      <c r="W83" s="38"/>
      <c r="X83" s="38"/>
      <c r="Y83" s="38"/>
      <c r="Z83" s="38"/>
      <c r="AA83" s="38"/>
      <c r="AB83" s="38"/>
      <c r="AC83" s="38"/>
      <c r="AD83" s="38"/>
      <c r="AE83" s="38"/>
    </row>
    <row r="84" s="2" customFormat="1" ht="12" customHeight="1">
      <c r="A84" s="38"/>
      <c r="B84" s="39"/>
      <c r="C84" s="32" t="s">
        <v>16</v>
      </c>
      <c r="D84" s="38"/>
      <c r="E84" s="38"/>
      <c r="F84" s="38"/>
      <c r="G84" s="38"/>
      <c r="H84" s="38"/>
      <c r="I84" s="38"/>
      <c r="J84" s="38"/>
      <c r="K84" s="38"/>
      <c r="L84" s="55"/>
      <c r="S84" s="38"/>
      <c r="T84" s="38"/>
      <c r="U84" s="38"/>
      <c r="V84" s="38"/>
      <c r="W84" s="38"/>
      <c r="X84" s="38"/>
      <c r="Y84" s="38"/>
      <c r="Z84" s="38"/>
      <c r="AA84" s="38"/>
      <c r="AB84" s="38"/>
      <c r="AC84" s="38"/>
      <c r="AD84" s="38"/>
      <c r="AE84" s="38"/>
    </row>
    <row r="85" s="2" customFormat="1" ht="16.5" customHeight="1">
      <c r="A85" s="38"/>
      <c r="B85" s="39"/>
      <c r="C85" s="38"/>
      <c r="D85" s="38"/>
      <c r="E85" s="129" t="str">
        <f>E7</f>
        <v>PD - Sociální zázemí Výškovická</v>
      </c>
      <c r="F85" s="32"/>
      <c r="G85" s="32"/>
      <c r="H85" s="32"/>
      <c r="I85" s="38"/>
      <c r="J85" s="38"/>
      <c r="K85" s="38"/>
      <c r="L85" s="55"/>
      <c r="S85" s="38"/>
      <c r="T85" s="38"/>
      <c r="U85" s="38"/>
      <c r="V85" s="38"/>
      <c r="W85" s="38"/>
      <c r="X85" s="38"/>
      <c r="Y85" s="38"/>
      <c r="Z85" s="38"/>
      <c r="AA85" s="38"/>
      <c r="AB85" s="38"/>
      <c r="AC85" s="38"/>
      <c r="AD85" s="38"/>
      <c r="AE85" s="38"/>
    </row>
    <row r="86" s="1" customFormat="1" ht="12" customHeight="1">
      <c r="B86" s="22"/>
      <c r="C86" s="32" t="s">
        <v>105</v>
      </c>
      <c r="L86" s="22"/>
    </row>
    <row r="87" s="2" customFormat="1" ht="16.5" customHeight="1">
      <c r="A87" s="38"/>
      <c r="B87" s="39"/>
      <c r="C87" s="38"/>
      <c r="D87" s="38"/>
      <c r="E87" s="129" t="s">
        <v>106</v>
      </c>
      <c r="F87" s="38"/>
      <c r="G87" s="38"/>
      <c r="H87" s="38"/>
      <c r="I87" s="38"/>
      <c r="J87" s="38"/>
      <c r="K87" s="38"/>
      <c r="L87" s="55"/>
      <c r="S87" s="38"/>
      <c r="T87" s="38"/>
      <c r="U87" s="38"/>
      <c r="V87" s="38"/>
      <c r="W87" s="38"/>
      <c r="X87" s="38"/>
      <c r="Y87" s="38"/>
      <c r="Z87" s="38"/>
      <c r="AA87" s="38"/>
      <c r="AB87" s="38"/>
      <c r="AC87" s="38"/>
      <c r="AD87" s="38"/>
      <c r="AE87" s="38"/>
    </row>
    <row r="88" s="2" customFormat="1" ht="12" customHeight="1">
      <c r="A88" s="38"/>
      <c r="B88" s="39"/>
      <c r="C88" s="32" t="s">
        <v>107</v>
      </c>
      <c r="D88" s="38"/>
      <c r="E88" s="38"/>
      <c r="F88" s="38"/>
      <c r="G88" s="38"/>
      <c r="H88" s="38"/>
      <c r="I88" s="38"/>
      <c r="J88" s="38"/>
      <c r="K88" s="38"/>
      <c r="L88" s="55"/>
      <c r="S88" s="38"/>
      <c r="T88" s="38"/>
      <c r="U88" s="38"/>
      <c r="V88" s="38"/>
      <c r="W88" s="38"/>
      <c r="X88" s="38"/>
      <c r="Y88" s="38"/>
      <c r="Z88" s="38"/>
      <c r="AA88" s="38"/>
      <c r="AB88" s="38"/>
      <c r="AC88" s="38"/>
      <c r="AD88" s="38"/>
      <c r="AE88" s="38"/>
    </row>
    <row r="89" s="2" customFormat="1" ht="16.5" customHeight="1">
      <c r="A89" s="38"/>
      <c r="B89" s="39"/>
      <c r="C89" s="38"/>
      <c r="D89" s="38"/>
      <c r="E89" s="67" t="str">
        <f>E11</f>
        <v>003 - Zpevněné plochy</v>
      </c>
      <c r="F89" s="38"/>
      <c r="G89" s="38"/>
      <c r="H89" s="38"/>
      <c r="I89" s="38"/>
      <c r="J89" s="38"/>
      <c r="K89" s="38"/>
      <c r="L89" s="55"/>
      <c r="S89" s="38"/>
      <c r="T89" s="38"/>
      <c r="U89" s="38"/>
      <c r="V89" s="38"/>
      <c r="W89" s="38"/>
      <c r="X89" s="38"/>
      <c r="Y89" s="38"/>
      <c r="Z89" s="38"/>
      <c r="AA89" s="38"/>
      <c r="AB89" s="38"/>
      <c r="AC89" s="38"/>
      <c r="AD89" s="38"/>
      <c r="AE89" s="38"/>
    </row>
    <row r="90" s="2" customFormat="1" ht="6.96" customHeight="1">
      <c r="A90" s="38"/>
      <c r="B90" s="39"/>
      <c r="C90" s="38"/>
      <c r="D90" s="38"/>
      <c r="E90" s="38"/>
      <c r="F90" s="38"/>
      <c r="G90" s="38"/>
      <c r="H90" s="38"/>
      <c r="I90" s="38"/>
      <c r="J90" s="38"/>
      <c r="K90" s="38"/>
      <c r="L90" s="55"/>
      <c r="S90" s="38"/>
      <c r="T90" s="38"/>
      <c r="U90" s="38"/>
      <c r="V90" s="38"/>
      <c r="W90" s="38"/>
      <c r="X90" s="38"/>
      <c r="Y90" s="38"/>
      <c r="Z90" s="38"/>
      <c r="AA90" s="38"/>
      <c r="AB90" s="38"/>
      <c r="AC90" s="38"/>
      <c r="AD90" s="38"/>
      <c r="AE90" s="38"/>
    </row>
    <row r="91" s="2" customFormat="1" ht="12" customHeight="1">
      <c r="A91" s="38"/>
      <c r="B91" s="39"/>
      <c r="C91" s="32" t="s">
        <v>20</v>
      </c>
      <c r="D91" s="38"/>
      <c r="E91" s="38"/>
      <c r="F91" s="27" t="str">
        <f>F14</f>
        <v xml:space="preserve"> </v>
      </c>
      <c r="G91" s="38"/>
      <c r="H91" s="38"/>
      <c r="I91" s="32" t="s">
        <v>22</v>
      </c>
      <c r="J91" s="69" t="str">
        <f>IF(J14="","",J14)</f>
        <v>11. 11. 2020</v>
      </c>
      <c r="K91" s="38"/>
      <c r="L91" s="55"/>
      <c r="S91" s="38"/>
      <c r="T91" s="38"/>
      <c r="U91" s="38"/>
      <c r="V91" s="38"/>
      <c r="W91" s="38"/>
      <c r="X91" s="38"/>
      <c r="Y91" s="38"/>
      <c r="Z91" s="38"/>
      <c r="AA91" s="38"/>
      <c r="AB91" s="38"/>
      <c r="AC91" s="38"/>
      <c r="AD91" s="38"/>
      <c r="AE91" s="38"/>
    </row>
    <row r="92" s="2" customFormat="1" ht="6.96" customHeight="1">
      <c r="A92" s="38"/>
      <c r="B92" s="39"/>
      <c r="C92" s="38"/>
      <c r="D92" s="38"/>
      <c r="E92" s="38"/>
      <c r="F92" s="38"/>
      <c r="G92" s="38"/>
      <c r="H92" s="38"/>
      <c r="I92" s="38"/>
      <c r="J92" s="38"/>
      <c r="K92" s="38"/>
      <c r="L92" s="55"/>
      <c r="S92" s="38"/>
      <c r="T92" s="38"/>
      <c r="U92" s="38"/>
      <c r="V92" s="38"/>
      <c r="W92" s="38"/>
      <c r="X92" s="38"/>
      <c r="Y92" s="38"/>
      <c r="Z92" s="38"/>
      <c r="AA92" s="38"/>
      <c r="AB92" s="38"/>
      <c r="AC92" s="38"/>
      <c r="AD92" s="38"/>
      <c r="AE92" s="38"/>
    </row>
    <row r="93" s="2" customFormat="1" ht="15.15" customHeight="1">
      <c r="A93" s="38"/>
      <c r="B93" s="39"/>
      <c r="C93" s="32" t="s">
        <v>24</v>
      </c>
      <c r="D93" s="38"/>
      <c r="E93" s="38"/>
      <c r="F93" s="27" t="str">
        <f>E17</f>
        <v>Dopravní podnik Ostrava a.s.</v>
      </c>
      <c r="G93" s="38"/>
      <c r="H93" s="38"/>
      <c r="I93" s="32" t="s">
        <v>30</v>
      </c>
      <c r="J93" s="36" t="str">
        <f>E23</f>
        <v>RP Projekt s.r.o.</v>
      </c>
      <c r="K93" s="38"/>
      <c r="L93" s="55"/>
      <c r="S93" s="38"/>
      <c r="T93" s="38"/>
      <c r="U93" s="38"/>
      <c r="V93" s="38"/>
      <c r="W93" s="38"/>
      <c r="X93" s="38"/>
      <c r="Y93" s="38"/>
      <c r="Z93" s="38"/>
      <c r="AA93" s="38"/>
      <c r="AB93" s="38"/>
      <c r="AC93" s="38"/>
      <c r="AD93" s="38"/>
      <c r="AE93" s="38"/>
    </row>
    <row r="94" s="2" customFormat="1" ht="15.15" customHeight="1">
      <c r="A94" s="38"/>
      <c r="B94" s="39"/>
      <c r="C94" s="32" t="s">
        <v>28</v>
      </c>
      <c r="D94" s="38"/>
      <c r="E94" s="38"/>
      <c r="F94" s="27" t="str">
        <f>IF(E20="","",E20)</f>
        <v>Vyplň údaj</v>
      </c>
      <c r="G94" s="38"/>
      <c r="H94" s="38"/>
      <c r="I94" s="32" t="s">
        <v>33</v>
      </c>
      <c r="J94" s="36" t="str">
        <f>E26</f>
        <v xml:space="preserve"> </v>
      </c>
      <c r="K94" s="38"/>
      <c r="L94" s="55"/>
      <c r="S94" s="38"/>
      <c r="T94" s="38"/>
      <c r="U94" s="38"/>
      <c r="V94" s="38"/>
      <c r="W94" s="38"/>
      <c r="X94" s="38"/>
      <c r="Y94" s="38"/>
      <c r="Z94" s="38"/>
      <c r="AA94" s="38"/>
      <c r="AB94" s="38"/>
      <c r="AC94" s="38"/>
      <c r="AD94" s="38"/>
      <c r="AE94" s="38"/>
    </row>
    <row r="95" s="2" customFormat="1" ht="10.32" customHeight="1">
      <c r="A95" s="38"/>
      <c r="B95" s="39"/>
      <c r="C95" s="38"/>
      <c r="D95" s="38"/>
      <c r="E95" s="38"/>
      <c r="F95" s="38"/>
      <c r="G95" s="38"/>
      <c r="H95" s="38"/>
      <c r="I95" s="38"/>
      <c r="J95" s="38"/>
      <c r="K95" s="38"/>
      <c r="L95" s="55"/>
      <c r="S95" s="38"/>
      <c r="T95" s="38"/>
      <c r="U95" s="38"/>
      <c r="V95" s="38"/>
      <c r="W95" s="38"/>
      <c r="X95" s="38"/>
      <c r="Y95" s="38"/>
      <c r="Z95" s="38"/>
      <c r="AA95" s="38"/>
      <c r="AB95" s="38"/>
      <c r="AC95" s="38"/>
      <c r="AD95" s="38"/>
      <c r="AE95" s="38"/>
    </row>
    <row r="96" s="2" customFormat="1" ht="29.28" customHeight="1">
      <c r="A96" s="38"/>
      <c r="B96" s="39"/>
      <c r="C96" s="145" t="s">
        <v>110</v>
      </c>
      <c r="D96" s="137"/>
      <c r="E96" s="137"/>
      <c r="F96" s="137"/>
      <c r="G96" s="137"/>
      <c r="H96" s="137"/>
      <c r="I96" s="137"/>
      <c r="J96" s="146" t="s">
        <v>111</v>
      </c>
      <c r="K96" s="137"/>
      <c r="L96" s="55"/>
      <c r="S96" s="38"/>
      <c r="T96" s="38"/>
      <c r="U96" s="38"/>
      <c r="V96" s="38"/>
      <c r="W96" s="38"/>
      <c r="X96" s="38"/>
      <c r="Y96" s="38"/>
      <c r="Z96" s="38"/>
      <c r="AA96" s="38"/>
      <c r="AB96" s="38"/>
      <c r="AC96" s="38"/>
      <c r="AD96" s="38"/>
      <c r="AE96" s="38"/>
    </row>
    <row r="97" s="2" customFormat="1" ht="10.32" customHeight="1">
      <c r="A97" s="38"/>
      <c r="B97" s="39"/>
      <c r="C97" s="38"/>
      <c r="D97" s="38"/>
      <c r="E97" s="38"/>
      <c r="F97" s="38"/>
      <c r="G97" s="38"/>
      <c r="H97" s="38"/>
      <c r="I97" s="38"/>
      <c r="J97" s="38"/>
      <c r="K97" s="38"/>
      <c r="L97" s="55"/>
      <c r="S97" s="38"/>
      <c r="T97" s="38"/>
      <c r="U97" s="38"/>
      <c r="V97" s="38"/>
      <c r="W97" s="38"/>
      <c r="X97" s="38"/>
      <c r="Y97" s="38"/>
      <c r="Z97" s="38"/>
      <c r="AA97" s="38"/>
      <c r="AB97" s="38"/>
      <c r="AC97" s="38"/>
      <c r="AD97" s="38"/>
      <c r="AE97" s="38"/>
    </row>
    <row r="98" s="2" customFormat="1" ht="22.8" customHeight="1">
      <c r="A98" s="38"/>
      <c r="B98" s="39"/>
      <c r="C98" s="147" t="s">
        <v>112</v>
      </c>
      <c r="D98" s="38"/>
      <c r="E98" s="38"/>
      <c r="F98" s="38"/>
      <c r="G98" s="38"/>
      <c r="H98" s="38"/>
      <c r="I98" s="38"/>
      <c r="J98" s="96">
        <f>J126</f>
        <v>0</v>
      </c>
      <c r="K98" s="38"/>
      <c r="L98" s="55"/>
      <c r="S98" s="38"/>
      <c r="T98" s="38"/>
      <c r="U98" s="38"/>
      <c r="V98" s="38"/>
      <c r="W98" s="38"/>
      <c r="X98" s="38"/>
      <c r="Y98" s="38"/>
      <c r="Z98" s="38"/>
      <c r="AA98" s="38"/>
      <c r="AB98" s="38"/>
      <c r="AC98" s="38"/>
      <c r="AD98" s="38"/>
      <c r="AE98" s="38"/>
      <c r="AU98" s="19" t="s">
        <v>113</v>
      </c>
    </row>
    <row r="99" s="9" customFormat="1" ht="24.96" customHeight="1">
      <c r="A99" s="9"/>
      <c r="B99" s="148"/>
      <c r="C99" s="9"/>
      <c r="D99" s="149" t="s">
        <v>114</v>
      </c>
      <c r="E99" s="150"/>
      <c r="F99" s="150"/>
      <c r="G99" s="150"/>
      <c r="H99" s="150"/>
      <c r="I99" s="150"/>
      <c r="J99" s="151">
        <f>J127</f>
        <v>0</v>
      </c>
      <c r="K99" s="9"/>
      <c r="L99" s="148"/>
      <c r="S99" s="9"/>
      <c r="T99" s="9"/>
      <c r="U99" s="9"/>
      <c r="V99" s="9"/>
      <c r="W99" s="9"/>
      <c r="X99" s="9"/>
      <c r="Y99" s="9"/>
      <c r="Z99" s="9"/>
      <c r="AA99" s="9"/>
      <c r="AB99" s="9"/>
      <c r="AC99" s="9"/>
      <c r="AD99" s="9"/>
      <c r="AE99" s="9"/>
    </row>
    <row r="100" s="10" customFormat="1" ht="19.92" customHeight="1">
      <c r="A100" s="10"/>
      <c r="B100" s="152"/>
      <c r="C100" s="10"/>
      <c r="D100" s="153" t="s">
        <v>115</v>
      </c>
      <c r="E100" s="154"/>
      <c r="F100" s="154"/>
      <c r="G100" s="154"/>
      <c r="H100" s="154"/>
      <c r="I100" s="154"/>
      <c r="J100" s="155">
        <f>J128</f>
        <v>0</v>
      </c>
      <c r="K100" s="10"/>
      <c r="L100" s="152"/>
      <c r="S100" s="10"/>
      <c r="T100" s="10"/>
      <c r="U100" s="10"/>
      <c r="V100" s="10"/>
      <c r="W100" s="10"/>
      <c r="X100" s="10"/>
      <c r="Y100" s="10"/>
      <c r="Z100" s="10"/>
      <c r="AA100" s="10"/>
      <c r="AB100" s="10"/>
      <c r="AC100" s="10"/>
      <c r="AD100" s="10"/>
      <c r="AE100" s="10"/>
    </row>
    <row r="101" s="10" customFormat="1" ht="19.92" customHeight="1">
      <c r="A101" s="10"/>
      <c r="B101" s="152"/>
      <c r="C101" s="10"/>
      <c r="D101" s="153" t="s">
        <v>118</v>
      </c>
      <c r="E101" s="154"/>
      <c r="F101" s="154"/>
      <c r="G101" s="154"/>
      <c r="H101" s="154"/>
      <c r="I101" s="154"/>
      <c r="J101" s="155">
        <f>J165</f>
        <v>0</v>
      </c>
      <c r="K101" s="10"/>
      <c r="L101" s="152"/>
      <c r="S101" s="10"/>
      <c r="T101" s="10"/>
      <c r="U101" s="10"/>
      <c r="V101" s="10"/>
      <c r="W101" s="10"/>
      <c r="X101" s="10"/>
      <c r="Y101" s="10"/>
      <c r="Z101" s="10"/>
      <c r="AA101" s="10"/>
      <c r="AB101" s="10"/>
      <c r="AC101" s="10"/>
      <c r="AD101" s="10"/>
      <c r="AE101" s="10"/>
    </row>
    <row r="102" s="10" customFormat="1" ht="19.92" customHeight="1">
      <c r="A102" s="10"/>
      <c r="B102" s="152"/>
      <c r="C102" s="10"/>
      <c r="D102" s="153" t="s">
        <v>120</v>
      </c>
      <c r="E102" s="154"/>
      <c r="F102" s="154"/>
      <c r="G102" s="154"/>
      <c r="H102" s="154"/>
      <c r="I102" s="154"/>
      <c r="J102" s="155">
        <f>J178</f>
        <v>0</v>
      </c>
      <c r="K102" s="10"/>
      <c r="L102" s="152"/>
      <c r="S102" s="10"/>
      <c r="T102" s="10"/>
      <c r="U102" s="10"/>
      <c r="V102" s="10"/>
      <c r="W102" s="10"/>
      <c r="X102" s="10"/>
      <c r="Y102" s="10"/>
      <c r="Z102" s="10"/>
      <c r="AA102" s="10"/>
      <c r="AB102" s="10"/>
      <c r="AC102" s="10"/>
      <c r="AD102" s="10"/>
      <c r="AE102" s="10"/>
    </row>
    <row r="103" s="10" customFormat="1" ht="19.92" customHeight="1">
      <c r="A103" s="10"/>
      <c r="B103" s="152"/>
      <c r="C103" s="10"/>
      <c r="D103" s="153" t="s">
        <v>121</v>
      </c>
      <c r="E103" s="154"/>
      <c r="F103" s="154"/>
      <c r="G103" s="154"/>
      <c r="H103" s="154"/>
      <c r="I103" s="154"/>
      <c r="J103" s="155">
        <f>J205</f>
        <v>0</v>
      </c>
      <c r="K103" s="10"/>
      <c r="L103" s="152"/>
      <c r="S103" s="10"/>
      <c r="T103" s="10"/>
      <c r="U103" s="10"/>
      <c r="V103" s="10"/>
      <c r="W103" s="10"/>
      <c r="X103" s="10"/>
      <c r="Y103" s="10"/>
      <c r="Z103" s="10"/>
      <c r="AA103" s="10"/>
      <c r="AB103" s="10"/>
      <c r="AC103" s="10"/>
      <c r="AD103" s="10"/>
      <c r="AE103" s="10"/>
    </row>
    <row r="104" s="10" customFormat="1" ht="19.92" customHeight="1">
      <c r="A104" s="10"/>
      <c r="B104" s="152"/>
      <c r="C104" s="10"/>
      <c r="D104" s="153" t="s">
        <v>1796</v>
      </c>
      <c r="E104" s="154"/>
      <c r="F104" s="154"/>
      <c r="G104" s="154"/>
      <c r="H104" s="154"/>
      <c r="I104" s="154"/>
      <c r="J104" s="155">
        <f>J221</f>
        <v>0</v>
      </c>
      <c r="K104" s="10"/>
      <c r="L104" s="152"/>
      <c r="S104" s="10"/>
      <c r="T104" s="10"/>
      <c r="U104" s="10"/>
      <c r="V104" s="10"/>
      <c r="W104" s="10"/>
      <c r="X104" s="10"/>
      <c r="Y104" s="10"/>
      <c r="Z104" s="10"/>
      <c r="AA104" s="10"/>
      <c r="AB104" s="10"/>
      <c r="AC104" s="10"/>
      <c r="AD104" s="10"/>
      <c r="AE104" s="10"/>
    </row>
    <row r="105" s="2" customFormat="1" ht="21.84" customHeight="1">
      <c r="A105" s="38"/>
      <c r="B105" s="39"/>
      <c r="C105" s="38"/>
      <c r="D105" s="38"/>
      <c r="E105" s="38"/>
      <c r="F105" s="38"/>
      <c r="G105" s="38"/>
      <c r="H105" s="38"/>
      <c r="I105" s="38"/>
      <c r="J105" s="38"/>
      <c r="K105" s="38"/>
      <c r="L105" s="55"/>
      <c r="S105" s="38"/>
      <c r="T105" s="38"/>
      <c r="U105" s="38"/>
      <c r="V105" s="38"/>
      <c r="W105" s="38"/>
      <c r="X105" s="38"/>
      <c r="Y105" s="38"/>
      <c r="Z105" s="38"/>
      <c r="AA105" s="38"/>
      <c r="AB105" s="38"/>
      <c r="AC105" s="38"/>
      <c r="AD105" s="38"/>
      <c r="AE105" s="38"/>
    </row>
    <row r="106" s="2" customFormat="1" ht="6.96" customHeight="1">
      <c r="A106" s="38"/>
      <c r="B106" s="60"/>
      <c r="C106" s="61"/>
      <c r="D106" s="61"/>
      <c r="E106" s="61"/>
      <c r="F106" s="61"/>
      <c r="G106" s="61"/>
      <c r="H106" s="61"/>
      <c r="I106" s="61"/>
      <c r="J106" s="61"/>
      <c r="K106" s="61"/>
      <c r="L106" s="55"/>
      <c r="S106" s="38"/>
      <c r="T106" s="38"/>
      <c r="U106" s="38"/>
      <c r="V106" s="38"/>
      <c r="W106" s="38"/>
      <c r="X106" s="38"/>
      <c r="Y106" s="38"/>
      <c r="Z106" s="38"/>
      <c r="AA106" s="38"/>
      <c r="AB106" s="38"/>
      <c r="AC106" s="38"/>
      <c r="AD106" s="38"/>
      <c r="AE106" s="38"/>
    </row>
    <row r="110" s="2" customFormat="1" ht="6.96" customHeight="1">
      <c r="A110" s="38"/>
      <c r="B110" s="62"/>
      <c r="C110" s="63"/>
      <c r="D110" s="63"/>
      <c r="E110" s="63"/>
      <c r="F110" s="63"/>
      <c r="G110" s="63"/>
      <c r="H110" s="63"/>
      <c r="I110" s="63"/>
      <c r="J110" s="63"/>
      <c r="K110" s="63"/>
      <c r="L110" s="55"/>
      <c r="S110" s="38"/>
      <c r="T110" s="38"/>
      <c r="U110" s="38"/>
      <c r="V110" s="38"/>
      <c r="W110" s="38"/>
      <c r="X110" s="38"/>
      <c r="Y110" s="38"/>
      <c r="Z110" s="38"/>
      <c r="AA110" s="38"/>
      <c r="AB110" s="38"/>
      <c r="AC110" s="38"/>
      <c r="AD110" s="38"/>
      <c r="AE110" s="38"/>
    </row>
    <row r="111" s="2" customFormat="1" ht="24.96" customHeight="1">
      <c r="A111" s="38"/>
      <c r="B111" s="39"/>
      <c r="C111" s="23" t="s">
        <v>142</v>
      </c>
      <c r="D111" s="38"/>
      <c r="E111" s="38"/>
      <c r="F111" s="38"/>
      <c r="G111" s="38"/>
      <c r="H111" s="38"/>
      <c r="I111" s="38"/>
      <c r="J111" s="38"/>
      <c r="K111" s="38"/>
      <c r="L111" s="55"/>
      <c r="S111" s="38"/>
      <c r="T111" s="38"/>
      <c r="U111" s="38"/>
      <c r="V111" s="38"/>
      <c r="W111" s="38"/>
      <c r="X111" s="38"/>
      <c r="Y111" s="38"/>
      <c r="Z111" s="38"/>
      <c r="AA111" s="38"/>
      <c r="AB111" s="38"/>
      <c r="AC111" s="38"/>
      <c r="AD111" s="38"/>
      <c r="AE111" s="38"/>
    </row>
    <row r="112" s="2" customFormat="1" ht="6.96" customHeight="1">
      <c r="A112" s="38"/>
      <c r="B112" s="39"/>
      <c r="C112" s="38"/>
      <c r="D112" s="38"/>
      <c r="E112" s="38"/>
      <c r="F112" s="38"/>
      <c r="G112" s="38"/>
      <c r="H112" s="38"/>
      <c r="I112" s="38"/>
      <c r="J112" s="38"/>
      <c r="K112" s="38"/>
      <c r="L112" s="55"/>
      <c r="S112" s="38"/>
      <c r="T112" s="38"/>
      <c r="U112" s="38"/>
      <c r="V112" s="38"/>
      <c r="W112" s="38"/>
      <c r="X112" s="38"/>
      <c r="Y112" s="38"/>
      <c r="Z112" s="38"/>
      <c r="AA112" s="38"/>
      <c r="AB112" s="38"/>
      <c r="AC112" s="38"/>
      <c r="AD112" s="38"/>
      <c r="AE112" s="38"/>
    </row>
    <row r="113" s="2" customFormat="1" ht="12" customHeight="1">
      <c r="A113" s="38"/>
      <c r="B113" s="39"/>
      <c r="C113" s="32" t="s">
        <v>16</v>
      </c>
      <c r="D113" s="38"/>
      <c r="E113" s="38"/>
      <c r="F113" s="38"/>
      <c r="G113" s="38"/>
      <c r="H113" s="38"/>
      <c r="I113" s="38"/>
      <c r="J113" s="38"/>
      <c r="K113" s="38"/>
      <c r="L113" s="55"/>
      <c r="S113" s="38"/>
      <c r="T113" s="38"/>
      <c r="U113" s="38"/>
      <c r="V113" s="38"/>
      <c r="W113" s="38"/>
      <c r="X113" s="38"/>
      <c r="Y113" s="38"/>
      <c r="Z113" s="38"/>
      <c r="AA113" s="38"/>
      <c r="AB113" s="38"/>
      <c r="AC113" s="38"/>
      <c r="AD113" s="38"/>
      <c r="AE113" s="38"/>
    </row>
    <row r="114" s="2" customFormat="1" ht="16.5" customHeight="1">
      <c r="A114" s="38"/>
      <c r="B114" s="39"/>
      <c r="C114" s="38"/>
      <c r="D114" s="38"/>
      <c r="E114" s="129" t="str">
        <f>E7</f>
        <v>PD - Sociální zázemí Výškovická</v>
      </c>
      <c r="F114" s="32"/>
      <c r="G114" s="32"/>
      <c r="H114" s="32"/>
      <c r="I114" s="38"/>
      <c r="J114" s="38"/>
      <c r="K114" s="38"/>
      <c r="L114" s="55"/>
      <c r="S114" s="38"/>
      <c r="T114" s="38"/>
      <c r="U114" s="38"/>
      <c r="V114" s="38"/>
      <c r="W114" s="38"/>
      <c r="X114" s="38"/>
      <c r="Y114" s="38"/>
      <c r="Z114" s="38"/>
      <c r="AA114" s="38"/>
      <c r="AB114" s="38"/>
      <c r="AC114" s="38"/>
      <c r="AD114" s="38"/>
      <c r="AE114" s="38"/>
    </row>
    <row r="115" s="1" customFormat="1" ht="12" customHeight="1">
      <c r="B115" s="22"/>
      <c r="C115" s="32" t="s">
        <v>105</v>
      </c>
      <c r="L115" s="22"/>
    </row>
    <row r="116" s="2" customFormat="1" ht="16.5" customHeight="1">
      <c r="A116" s="38"/>
      <c r="B116" s="39"/>
      <c r="C116" s="38"/>
      <c r="D116" s="38"/>
      <c r="E116" s="129" t="s">
        <v>106</v>
      </c>
      <c r="F116" s="38"/>
      <c r="G116" s="38"/>
      <c r="H116" s="38"/>
      <c r="I116" s="38"/>
      <c r="J116" s="38"/>
      <c r="K116" s="38"/>
      <c r="L116" s="55"/>
      <c r="S116" s="38"/>
      <c r="T116" s="38"/>
      <c r="U116" s="38"/>
      <c r="V116" s="38"/>
      <c r="W116" s="38"/>
      <c r="X116" s="38"/>
      <c r="Y116" s="38"/>
      <c r="Z116" s="38"/>
      <c r="AA116" s="38"/>
      <c r="AB116" s="38"/>
      <c r="AC116" s="38"/>
      <c r="AD116" s="38"/>
      <c r="AE116" s="38"/>
    </row>
    <row r="117" s="2" customFormat="1" ht="12" customHeight="1">
      <c r="A117" s="38"/>
      <c r="B117" s="39"/>
      <c r="C117" s="32" t="s">
        <v>107</v>
      </c>
      <c r="D117" s="38"/>
      <c r="E117" s="38"/>
      <c r="F117" s="38"/>
      <c r="G117" s="38"/>
      <c r="H117" s="38"/>
      <c r="I117" s="38"/>
      <c r="J117" s="38"/>
      <c r="K117" s="38"/>
      <c r="L117" s="55"/>
      <c r="S117" s="38"/>
      <c r="T117" s="38"/>
      <c r="U117" s="38"/>
      <c r="V117" s="38"/>
      <c r="W117" s="38"/>
      <c r="X117" s="38"/>
      <c r="Y117" s="38"/>
      <c r="Z117" s="38"/>
      <c r="AA117" s="38"/>
      <c r="AB117" s="38"/>
      <c r="AC117" s="38"/>
      <c r="AD117" s="38"/>
      <c r="AE117" s="38"/>
    </row>
    <row r="118" s="2" customFormat="1" ht="16.5" customHeight="1">
      <c r="A118" s="38"/>
      <c r="B118" s="39"/>
      <c r="C118" s="38"/>
      <c r="D118" s="38"/>
      <c r="E118" s="67" t="str">
        <f>E11</f>
        <v>003 - Zpevněné plochy</v>
      </c>
      <c r="F118" s="38"/>
      <c r="G118" s="38"/>
      <c r="H118" s="38"/>
      <c r="I118" s="38"/>
      <c r="J118" s="38"/>
      <c r="K118" s="38"/>
      <c r="L118" s="55"/>
      <c r="S118" s="38"/>
      <c r="T118" s="38"/>
      <c r="U118" s="38"/>
      <c r="V118" s="38"/>
      <c r="W118" s="38"/>
      <c r="X118" s="38"/>
      <c r="Y118" s="38"/>
      <c r="Z118" s="38"/>
      <c r="AA118" s="38"/>
      <c r="AB118" s="38"/>
      <c r="AC118" s="38"/>
      <c r="AD118" s="38"/>
      <c r="AE118" s="38"/>
    </row>
    <row r="119" s="2" customFormat="1" ht="6.96" customHeight="1">
      <c r="A119" s="38"/>
      <c r="B119" s="39"/>
      <c r="C119" s="38"/>
      <c r="D119" s="38"/>
      <c r="E119" s="38"/>
      <c r="F119" s="38"/>
      <c r="G119" s="38"/>
      <c r="H119" s="38"/>
      <c r="I119" s="38"/>
      <c r="J119" s="38"/>
      <c r="K119" s="38"/>
      <c r="L119" s="55"/>
      <c r="S119" s="38"/>
      <c r="T119" s="38"/>
      <c r="U119" s="38"/>
      <c r="V119" s="38"/>
      <c r="W119" s="38"/>
      <c r="X119" s="38"/>
      <c r="Y119" s="38"/>
      <c r="Z119" s="38"/>
      <c r="AA119" s="38"/>
      <c r="AB119" s="38"/>
      <c r="AC119" s="38"/>
      <c r="AD119" s="38"/>
      <c r="AE119" s="38"/>
    </row>
    <row r="120" s="2" customFormat="1" ht="12" customHeight="1">
      <c r="A120" s="38"/>
      <c r="B120" s="39"/>
      <c r="C120" s="32" t="s">
        <v>20</v>
      </c>
      <c r="D120" s="38"/>
      <c r="E120" s="38"/>
      <c r="F120" s="27" t="str">
        <f>F14</f>
        <v xml:space="preserve"> </v>
      </c>
      <c r="G120" s="38"/>
      <c r="H120" s="38"/>
      <c r="I120" s="32" t="s">
        <v>22</v>
      </c>
      <c r="J120" s="69" t="str">
        <f>IF(J14="","",J14)</f>
        <v>11. 11. 2020</v>
      </c>
      <c r="K120" s="38"/>
      <c r="L120" s="55"/>
      <c r="S120" s="38"/>
      <c r="T120" s="38"/>
      <c r="U120" s="38"/>
      <c r="V120" s="38"/>
      <c r="W120" s="38"/>
      <c r="X120" s="38"/>
      <c r="Y120" s="38"/>
      <c r="Z120" s="38"/>
      <c r="AA120" s="38"/>
      <c r="AB120" s="38"/>
      <c r="AC120" s="38"/>
      <c r="AD120" s="38"/>
      <c r="AE120" s="38"/>
    </row>
    <row r="121" s="2" customFormat="1" ht="6.96" customHeight="1">
      <c r="A121" s="38"/>
      <c r="B121" s="39"/>
      <c r="C121" s="38"/>
      <c r="D121" s="38"/>
      <c r="E121" s="38"/>
      <c r="F121" s="38"/>
      <c r="G121" s="38"/>
      <c r="H121" s="38"/>
      <c r="I121" s="38"/>
      <c r="J121" s="38"/>
      <c r="K121" s="38"/>
      <c r="L121" s="55"/>
      <c r="S121" s="38"/>
      <c r="T121" s="38"/>
      <c r="U121" s="38"/>
      <c r="V121" s="38"/>
      <c r="W121" s="38"/>
      <c r="X121" s="38"/>
      <c r="Y121" s="38"/>
      <c r="Z121" s="38"/>
      <c r="AA121" s="38"/>
      <c r="AB121" s="38"/>
      <c r="AC121" s="38"/>
      <c r="AD121" s="38"/>
      <c r="AE121" s="38"/>
    </row>
    <row r="122" s="2" customFormat="1" ht="15.15" customHeight="1">
      <c r="A122" s="38"/>
      <c r="B122" s="39"/>
      <c r="C122" s="32" t="s">
        <v>24</v>
      </c>
      <c r="D122" s="38"/>
      <c r="E122" s="38"/>
      <c r="F122" s="27" t="str">
        <f>E17</f>
        <v>Dopravní podnik Ostrava a.s.</v>
      </c>
      <c r="G122" s="38"/>
      <c r="H122" s="38"/>
      <c r="I122" s="32" t="s">
        <v>30</v>
      </c>
      <c r="J122" s="36" t="str">
        <f>E23</f>
        <v>RP Projekt s.r.o.</v>
      </c>
      <c r="K122" s="38"/>
      <c r="L122" s="55"/>
      <c r="S122" s="38"/>
      <c r="T122" s="38"/>
      <c r="U122" s="38"/>
      <c r="V122" s="38"/>
      <c r="W122" s="38"/>
      <c r="X122" s="38"/>
      <c r="Y122" s="38"/>
      <c r="Z122" s="38"/>
      <c r="AA122" s="38"/>
      <c r="AB122" s="38"/>
      <c r="AC122" s="38"/>
      <c r="AD122" s="38"/>
      <c r="AE122" s="38"/>
    </row>
    <row r="123" s="2" customFormat="1" ht="15.15" customHeight="1">
      <c r="A123" s="38"/>
      <c r="B123" s="39"/>
      <c r="C123" s="32" t="s">
        <v>28</v>
      </c>
      <c r="D123" s="38"/>
      <c r="E123" s="38"/>
      <c r="F123" s="27" t="str">
        <f>IF(E20="","",E20)</f>
        <v>Vyplň údaj</v>
      </c>
      <c r="G123" s="38"/>
      <c r="H123" s="38"/>
      <c r="I123" s="32" t="s">
        <v>33</v>
      </c>
      <c r="J123" s="36" t="str">
        <f>E26</f>
        <v xml:space="preserve"> </v>
      </c>
      <c r="K123" s="38"/>
      <c r="L123" s="55"/>
      <c r="S123" s="38"/>
      <c r="T123" s="38"/>
      <c r="U123" s="38"/>
      <c r="V123" s="38"/>
      <c r="W123" s="38"/>
      <c r="X123" s="38"/>
      <c r="Y123" s="38"/>
      <c r="Z123" s="38"/>
      <c r="AA123" s="38"/>
      <c r="AB123" s="38"/>
      <c r="AC123" s="38"/>
      <c r="AD123" s="38"/>
      <c r="AE123" s="38"/>
    </row>
    <row r="124" s="2" customFormat="1" ht="10.32" customHeight="1">
      <c r="A124" s="38"/>
      <c r="B124" s="39"/>
      <c r="C124" s="38"/>
      <c r="D124" s="38"/>
      <c r="E124" s="38"/>
      <c r="F124" s="38"/>
      <c r="G124" s="38"/>
      <c r="H124" s="38"/>
      <c r="I124" s="38"/>
      <c r="J124" s="38"/>
      <c r="K124" s="38"/>
      <c r="L124" s="55"/>
      <c r="S124" s="38"/>
      <c r="T124" s="38"/>
      <c r="U124" s="38"/>
      <c r="V124" s="38"/>
      <c r="W124" s="38"/>
      <c r="X124" s="38"/>
      <c r="Y124" s="38"/>
      <c r="Z124" s="38"/>
      <c r="AA124" s="38"/>
      <c r="AB124" s="38"/>
      <c r="AC124" s="38"/>
      <c r="AD124" s="38"/>
      <c r="AE124" s="38"/>
    </row>
    <row r="125" s="11" customFormat="1" ht="29.28" customHeight="1">
      <c r="A125" s="156"/>
      <c r="B125" s="157"/>
      <c r="C125" s="158" t="s">
        <v>143</v>
      </c>
      <c r="D125" s="159" t="s">
        <v>60</v>
      </c>
      <c r="E125" s="159" t="s">
        <v>56</v>
      </c>
      <c r="F125" s="159" t="s">
        <v>57</v>
      </c>
      <c r="G125" s="159" t="s">
        <v>144</v>
      </c>
      <c r="H125" s="159" t="s">
        <v>145</v>
      </c>
      <c r="I125" s="159" t="s">
        <v>146</v>
      </c>
      <c r="J125" s="159" t="s">
        <v>111</v>
      </c>
      <c r="K125" s="160" t="s">
        <v>147</v>
      </c>
      <c r="L125" s="161"/>
      <c r="M125" s="86" t="s">
        <v>1</v>
      </c>
      <c r="N125" s="87" t="s">
        <v>39</v>
      </c>
      <c r="O125" s="87" t="s">
        <v>148</v>
      </c>
      <c r="P125" s="87" t="s">
        <v>149</v>
      </c>
      <c r="Q125" s="87" t="s">
        <v>150</v>
      </c>
      <c r="R125" s="87" t="s">
        <v>151</v>
      </c>
      <c r="S125" s="87" t="s">
        <v>152</v>
      </c>
      <c r="T125" s="88" t="s">
        <v>153</v>
      </c>
      <c r="U125" s="156"/>
      <c r="V125" s="156"/>
      <c r="W125" s="156"/>
      <c r="X125" s="156"/>
      <c r="Y125" s="156"/>
      <c r="Z125" s="156"/>
      <c r="AA125" s="156"/>
      <c r="AB125" s="156"/>
      <c r="AC125" s="156"/>
      <c r="AD125" s="156"/>
      <c r="AE125" s="156"/>
    </row>
    <row r="126" s="2" customFormat="1" ht="22.8" customHeight="1">
      <c r="A126" s="38"/>
      <c r="B126" s="39"/>
      <c r="C126" s="93" t="s">
        <v>154</v>
      </c>
      <c r="D126" s="38"/>
      <c r="E126" s="38"/>
      <c r="F126" s="38"/>
      <c r="G126" s="38"/>
      <c r="H126" s="38"/>
      <c r="I126" s="38"/>
      <c r="J126" s="162">
        <f>BK126</f>
        <v>0</v>
      </c>
      <c r="K126" s="38"/>
      <c r="L126" s="39"/>
      <c r="M126" s="89"/>
      <c r="N126" s="73"/>
      <c r="O126" s="90"/>
      <c r="P126" s="163">
        <f>P127</f>
        <v>0</v>
      </c>
      <c r="Q126" s="90"/>
      <c r="R126" s="163">
        <f>R127</f>
        <v>49.850099999999998</v>
      </c>
      <c r="S126" s="90"/>
      <c r="T126" s="164">
        <f>T127</f>
        <v>90.216000000000008</v>
      </c>
      <c r="U126" s="38"/>
      <c r="V126" s="38"/>
      <c r="W126" s="38"/>
      <c r="X126" s="38"/>
      <c r="Y126" s="38"/>
      <c r="Z126" s="38"/>
      <c r="AA126" s="38"/>
      <c r="AB126" s="38"/>
      <c r="AC126" s="38"/>
      <c r="AD126" s="38"/>
      <c r="AE126" s="38"/>
      <c r="AT126" s="19" t="s">
        <v>74</v>
      </c>
      <c r="AU126" s="19" t="s">
        <v>113</v>
      </c>
      <c r="BK126" s="165">
        <f>BK127</f>
        <v>0</v>
      </c>
    </row>
    <row r="127" s="12" customFormat="1" ht="25.92" customHeight="1">
      <c r="A127" s="12"/>
      <c r="B127" s="166"/>
      <c r="C127" s="12"/>
      <c r="D127" s="167" t="s">
        <v>74</v>
      </c>
      <c r="E127" s="168" t="s">
        <v>155</v>
      </c>
      <c r="F127" s="168" t="s">
        <v>156</v>
      </c>
      <c r="G127" s="12"/>
      <c r="H127" s="12"/>
      <c r="I127" s="169"/>
      <c r="J127" s="170">
        <f>BK127</f>
        <v>0</v>
      </c>
      <c r="K127" s="12"/>
      <c r="L127" s="166"/>
      <c r="M127" s="171"/>
      <c r="N127" s="172"/>
      <c r="O127" s="172"/>
      <c r="P127" s="173">
        <f>P128+P165+P178+P205+P221</f>
        <v>0</v>
      </c>
      <c r="Q127" s="172"/>
      <c r="R127" s="173">
        <f>R128+R165+R178+R205+R221</f>
        <v>49.850099999999998</v>
      </c>
      <c r="S127" s="172"/>
      <c r="T127" s="174">
        <f>T128+T165+T178+T205+T221</f>
        <v>90.216000000000008</v>
      </c>
      <c r="U127" s="12"/>
      <c r="V127" s="12"/>
      <c r="W127" s="12"/>
      <c r="X127" s="12"/>
      <c r="Y127" s="12"/>
      <c r="Z127" s="12"/>
      <c r="AA127" s="12"/>
      <c r="AB127" s="12"/>
      <c r="AC127" s="12"/>
      <c r="AD127" s="12"/>
      <c r="AE127" s="12"/>
      <c r="AR127" s="167" t="s">
        <v>81</v>
      </c>
      <c r="AT127" s="175" t="s">
        <v>74</v>
      </c>
      <c r="AU127" s="175" t="s">
        <v>75</v>
      </c>
      <c r="AY127" s="167" t="s">
        <v>157</v>
      </c>
      <c r="BK127" s="176">
        <f>BK128+BK165+BK178+BK205+BK221</f>
        <v>0</v>
      </c>
    </row>
    <row r="128" s="12" customFormat="1" ht="22.8" customHeight="1">
      <c r="A128" s="12"/>
      <c r="B128" s="166"/>
      <c r="C128" s="12"/>
      <c r="D128" s="167" t="s">
        <v>74</v>
      </c>
      <c r="E128" s="177" t="s">
        <v>81</v>
      </c>
      <c r="F128" s="177" t="s">
        <v>158</v>
      </c>
      <c r="G128" s="12"/>
      <c r="H128" s="12"/>
      <c r="I128" s="169"/>
      <c r="J128" s="178">
        <f>BK128</f>
        <v>0</v>
      </c>
      <c r="K128" s="12"/>
      <c r="L128" s="166"/>
      <c r="M128" s="171"/>
      <c r="N128" s="172"/>
      <c r="O128" s="172"/>
      <c r="P128" s="173">
        <f>SUM(P129:P164)</f>
        <v>0</v>
      </c>
      <c r="Q128" s="172"/>
      <c r="R128" s="173">
        <f>SUM(R129:R164)</f>
        <v>0.014750000000000001</v>
      </c>
      <c r="S128" s="172"/>
      <c r="T128" s="174">
        <f>SUM(T129:T164)</f>
        <v>90.216000000000008</v>
      </c>
      <c r="U128" s="12"/>
      <c r="V128" s="12"/>
      <c r="W128" s="12"/>
      <c r="X128" s="12"/>
      <c r="Y128" s="12"/>
      <c r="Z128" s="12"/>
      <c r="AA128" s="12"/>
      <c r="AB128" s="12"/>
      <c r="AC128" s="12"/>
      <c r="AD128" s="12"/>
      <c r="AE128" s="12"/>
      <c r="AR128" s="167" t="s">
        <v>81</v>
      </c>
      <c r="AT128" s="175" t="s">
        <v>74</v>
      </c>
      <c r="AU128" s="175" t="s">
        <v>81</v>
      </c>
      <c r="AY128" s="167" t="s">
        <v>157</v>
      </c>
      <c r="BK128" s="176">
        <f>SUM(BK129:BK164)</f>
        <v>0</v>
      </c>
    </row>
    <row r="129" s="2" customFormat="1" ht="24.15" customHeight="1">
      <c r="A129" s="38"/>
      <c r="B129" s="179"/>
      <c r="C129" s="180" t="s">
        <v>81</v>
      </c>
      <c r="D129" s="180" t="s">
        <v>159</v>
      </c>
      <c r="E129" s="181" t="s">
        <v>1797</v>
      </c>
      <c r="F129" s="182" t="s">
        <v>1798</v>
      </c>
      <c r="G129" s="183" t="s">
        <v>162</v>
      </c>
      <c r="H129" s="184">
        <v>88</v>
      </c>
      <c r="I129" s="185"/>
      <c r="J129" s="186">
        <f>ROUND(I129*H129,2)</f>
        <v>0</v>
      </c>
      <c r="K129" s="182" t="s">
        <v>163</v>
      </c>
      <c r="L129" s="39"/>
      <c r="M129" s="187" t="s">
        <v>1</v>
      </c>
      <c r="N129" s="188" t="s">
        <v>40</v>
      </c>
      <c r="O129" s="77"/>
      <c r="P129" s="189">
        <f>O129*H129</f>
        <v>0</v>
      </c>
      <c r="Q129" s="189">
        <v>0</v>
      </c>
      <c r="R129" s="189">
        <f>Q129*H129</f>
        <v>0</v>
      </c>
      <c r="S129" s="189">
        <v>0.29499999999999998</v>
      </c>
      <c r="T129" s="190">
        <f>S129*H129</f>
        <v>25.959999999999997</v>
      </c>
      <c r="U129" s="38"/>
      <c r="V129" s="38"/>
      <c r="W129" s="38"/>
      <c r="X129" s="38"/>
      <c r="Y129" s="38"/>
      <c r="Z129" s="38"/>
      <c r="AA129" s="38"/>
      <c r="AB129" s="38"/>
      <c r="AC129" s="38"/>
      <c r="AD129" s="38"/>
      <c r="AE129" s="38"/>
      <c r="AR129" s="191" t="s">
        <v>164</v>
      </c>
      <c r="AT129" s="191" t="s">
        <v>159</v>
      </c>
      <c r="AU129" s="191" t="s">
        <v>83</v>
      </c>
      <c r="AY129" s="19" t="s">
        <v>157</v>
      </c>
      <c r="BE129" s="192">
        <f>IF(N129="základní",J129,0)</f>
        <v>0</v>
      </c>
      <c r="BF129" s="192">
        <f>IF(N129="snížená",J129,0)</f>
        <v>0</v>
      </c>
      <c r="BG129" s="192">
        <f>IF(N129="zákl. přenesená",J129,0)</f>
        <v>0</v>
      </c>
      <c r="BH129" s="192">
        <f>IF(N129="sníž. přenesená",J129,0)</f>
        <v>0</v>
      </c>
      <c r="BI129" s="192">
        <f>IF(N129="nulová",J129,0)</f>
        <v>0</v>
      </c>
      <c r="BJ129" s="19" t="s">
        <v>81</v>
      </c>
      <c r="BK129" s="192">
        <f>ROUND(I129*H129,2)</f>
        <v>0</v>
      </c>
      <c r="BL129" s="19" t="s">
        <v>164</v>
      </c>
      <c r="BM129" s="191" t="s">
        <v>1799</v>
      </c>
    </row>
    <row r="130" s="2" customFormat="1">
      <c r="A130" s="38"/>
      <c r="B130" s="39"/>
      <c r="C130" s="38"/>
      <c r="D130" s="193" t="s">
        <v>166</v>
      </c>
      <c r="E130" s="38"/>
      <c r="F130" s="194" t="s">
        <v>1800</v>
      </c>
      <c r="G130" s="38"/>
      <c r="H130" s="38"/>
      <c r="I130" s="195"/>
      <c r="J130" s="38"/>
      <c r="K130" s="38"/>
      <c r="L130" s="39"/>
      <c r="M130" s="196"/>
      <c r="N130" s="197"/>
      <c r="O130" s="77"/>
      <c r="P130" s="77"/>
      <c r="Q130" s="77"/>
      <c r="R130" s="77"/>
      <c r="S130" s="77"/>
      <c r="T130" s="78"/>
      <c r="U130" s="38"/>
      <c r="V130" s="38"/>
      <c r="W130" s="38"/>
      <c r="X130" s="38"/>
      <c r="Y130" s="38"/>
      <c r="Z130" s="38"/>
      <c r="AA130" s="38"/>
      <c r="AB130" s="38"/>
      <c r="AC130" s="38"/>
      <c r="AD130" s="38"/>
      <c r="AE130" s="38"/>
      <c r="AT130" s="19" t="s">
        <v>166</v>
      </c>
      <c r="AU130" s="19" t="s">
        <v>83</v>
      </c>
    </row>
    <row r="131" s="2" customFormat="1">
      <c r="A131" s="38"/>
      <c r="B131" s="39"/>
      <c r="C131" s="38"/>
      <c r="D131" s="193" t="s">
        <v>168</v>
      </c>
      <c r="E131" s="38"/>
      <c r="F131" s="198" t="s">
        <v>1801</v>
      </c>
      <c r="G131" s="38"/>
      <c r="H131" s="38"/>
      <c r="I131" s="195"/>
      <c r="J131" s="38"/>
      <c r="K131" s="38"/>
      <c r="L131" s="39"/>
      <c r="M131" s="196"/>
      <c r="N131" s="197"/>
      <c r="O131" s="77"/>
      <c r="P131" s="77"/>
      <c r="Q131" s="77"/>
      <c r="R131" s="77"/>
      <c r="S131" s="77"/>
      <c r="T131" s="78"/>
      <c r="U131" s="38"/>
      <c r="V131" s="38"/>
      <c r="W131" s="38"/>
      <c r="X131" s="38"/>
      <c r="Y131" s="38"/>
      <c r="Z131" s="38"/>
      <c r="AA131" s="38"/>
      <c r="AB131" s="38"/>
      <c r="AC131" s="38"/>
      <c r="AD131" s="38"/>
      <c r="AE131" s="38"/>
      <c r="AT131" s="19" t="s">
        <v>168</v>
      </c>
      <c r="AU131" s="19" t="s">
        <v>83</v>
      </c>
    </row>
    <row r="132" s="14" customFormat="1">
      <c r="A132" s="14"/>
      <c r="B132" s="206"/>
      <c r="C132" s="14"/>
      <c r="D132" s="193" t="s">
        <v>170</v>
      </c>
      <c r="E132" s="207" t="s">
        <v>1</v>
      </c>
      <c r="F132" s="208" t="s">
        <v>1802</v>
      </c>
      <c r="G132" s="14"/>
      <c r="H132" s="209">
        <v>88</v>
      </c>
      <c r="I132" s="210"/>
      <c r="J132" s="14"/>
      <c r="K132" s="14"/>
      <c r="L132" s="206"/>
      <c r="M132" s="211"/>
      <c r="N132" s="212"/>
      <c r="O132" s="212"/>
      <c r="P132" s="212"/>
      <c r="Q132" s="212"/>
      <c r="R132" s="212"/>
      <c r="S132" s="212"/>
      <c r="T132" s="213"/>
      <c r="U132" s="14"/>
      <c r="V132" s="14"/>
      <c r="W132" s="14"/>
      <c r="X132" s="14"/>
      <c r="Y132" s="14"/>
      <c r="Z132" s="14"/>
      <c r="AA132" s="14"/>
      <c r="AB132" s="14"/>
      <c r="AC132" s="14"/>
      <c r="AD132" s="14"/>
      <c r="AE132" s="14"/>
      <c r="AT132" s="207" t="s">
        <v>170</v>
      </c>
      <c r="AU132" s="207" t="s">
        <v>83</v>
      </c>
      <c r="AV132" s="14" t="s">
        <v>83</v>
      </c>
      <c r="AW132" s="14" t="s">
        <v>32</v>
      </c>
      <c r="AX132" s="14" t="s">
        <v>81</v>
      </c>
      <c r="AY132" s="207" t="s">
        <v>157</v>
      </c>
    </row>
    <row r="133" s="2" customFormat="1" ht="24.15" customHeight="1">
      <c r="A133" s="38"/>
      <c r="B133" s="179"/>
      <c r="C133" s="180" t="s">
        <v>83</v>
      </c>
      <c r="D133" s="180" t="s">
        <v>159</v>
      </c>
      <c r="E133" s="181" t="s">
        <v>1803</v>
      </c>
      <c r="F133" s="182" t="s">
        <v>1804</v>
      </c>
      <c r="G133" s="183" t="s">
        <v>162</v>
      </c>
      <c r="H133" s="184">
        <v>110</v>
      </c>
      <c r="I133" s="185"/>
      <c r="J133" s="186">
        <f>ROUND(I133*H133,2)</f>
        <v>0</v>
      </c>
      <c r="K133" s="182" t="s">
        <v>163</v>
      </c>
      <c r="L133" s="39"/>
      <c r="M133" s="187" t="s">
        <v>1</v>
      </c>
      <c r="N133" s="188" t="s">
        <v>40</v>
      </c>
      <c r="O133" s="77"/>
      <c r="P133" s="189">
        <f>O133*H133</f>
        <v>0</v>
      </c>
      <c r="Q133" s="189">
        <v>0</v>
      </c>
      <c r="R133" s="189">
        <f>Q133*H133</f>
        <v>0</v>
      </c>
      <c r="S133" s="189">
        <v>0.44</v>
      </c>
      <c r="T133" s="190">
        <f>S133*H133</f>
        <v>48.399999999999999</v>
      </c>
      <c r="U133" s="38"/>
      <c r="V133" s="38"/>
      <c r="W133" s="38"/>
      <c r="X133" s="38"/>
      <c r="Y133" s="38"/>
      <c r="Z133" s="38"/>
      <c r="AA133" s="38"/>
      <c r="AB133" s="38"/>
      <c r="AC133" s="38"/>
      <c r="AD133" s="38"/>
      <c r="AE133" s="38"/>
      <c r="AR133" s="191" t="s">
        <v>164</v>
      </c>
      <c r="AT133" s="191" t="s">
        <v>159</v>
      </c>
      <c r="AU133" s="191" t="s">
        <v>83</v>
      </c>
      <c r="AY133" s="19" t="s">
        <v>157</v>
      </c>
      <c r="BE133" s="192">
        <f>IF(N133="základní",J133,0)</f>
        <v>0</v>
      </c>
      <c r="BF133" s="192">
        <f>IF(N133="snížená",J133,0)</f>
        <v>0</v>
      </c>
      <c r="BG133" s="192">
        <f>IF(N133="zákl. přenesená",J133,0)</f>
        <v>0</v>
      </c>
      <c r="BH133" s="192">
        <f>IF(N133="sníž. přenesená",J133,0)</f>
        <v>0</v>
      </c>
      <c r="BI133" s="192">
        <f>IF(N133="nulová",J133,0)</f>
        <v>0</v>
      </c>
      <c r="BJ133" s="19" t="s">
        <v>81</v>
      </c>
      <c r="BK133" s="192">
        <f>ROUND(I133*H133,2)</f>
        <v>0</v>
      </c>
      <c r="BL133" s="19" t="s">
        <v>164</v>
      </c>
      <c r="BM133" s="191" t="s">
        <v>1805</v>
      </c>
    </row>
    <row r="134" s="2" customFormat="1">
      <c r="A134" s="38"/>
      <c r="B134" s="39"/>
      <c r="C134" s="38"/>
      <c r="D134" s="193" t="s">
        <v>166</v>
      </c>
      <c r="E134" s="38"/>
      <c r="F134" s="194" t="s">
        <v>1806</v>
      </c>
      <c r="G134" s="38"/>
      <c r="H134" s="38"/>
      <c r="I134" s="195"/>
      <c r="J134" s="38"/>
      <c r="K134" s="38"/>
      <c r="L134" s="39"/>
      <c r="M134" s="196"/>
      <c r="N134" s="197"/>
      <c r="O134" s="77"/>
      <c r="P134" s="77"/>
      <c r="Q134" s="77"/>
      <c r="R134" s="77"/>
      <c r="S134" s="77"/>
      <c r="T134" s="78"/>
      <c r="U134" s="38"/>
      <c r="V134" s="38"/>
      <c r="W134" s="38"/>
      <c r="X134" s="38"/>
      <c r="Y134" s="38"/>
      <c r="Z134" s="38"/>
      <c r="AA134" s="38"/>
      <c r="AB134" s="38"/>
      <c r="AC134" s="38"/>
      <c r="AD134" s="38"/>
      <c r="AE134" s="38"/>
      <c r="AT134" s="19" t="s">
        <v>166</v>
      </c>
      <c r="AU134" s="19" t="s">
        <v>83</v>
      </c>
    </row>
    <row r="135" s="14" customFormat="1">
      <c r="A135" s="14"/>
      <c r="B135" s="206"/>
      <c r="C135" s="14"/>
      <c r="D135" s="193" t="s">
        <v>170</v>
      </c>
      <c r="E135" s="207" t="s">
        <v>1</v>
      </c>
      <c r="F135" s="208" t="s">
        <v>1807</v>
      </c>
      <c r="G135" s="14"/>
      <c r="H135" s="209">
        <v>110</v>
      </c>
      <c r="I135" s="210"/>
      <c r="J135" s="14"/>
      <c r="K135" s="14"/>
      <c r="L135" s="206"/>
      <c r="M135" s="211"/>
      <c r="N135" s="212"/>
      <c r="O135" s="212"/>
      <c r="P135" s="212"/>
      <c r="Q135" s="212"/>
      <c r="R135" s="212"/>
      <c r="S135" s="212"/>
      <c r="T135" s="213"/>
      <c r="U135" s="14"/>
      <c r="V135" s="14"/>
      <c r="W135" s="14"/>
      <c r="X135" s="14"/>
      <c r="Y135" s="14"/>
      <c r="Z135" s="14"/>
      <c r="AA135" s="14"/>
      <c r="AB135" s="14"/>
      <c r="AC135" s="14"/>
      <c r="AD135" s="14"/>
      <c r="AE135" s="14"/>
      <c r="AT135" s="207" t="s">
        <v>170</v>
      </c>
      <c r="AU135" s="207" t="s">
        <v>83</v>
      </c>
      <c r="AV135" s="14" t="s">
        <v>83</v>
      </c>
      <c r="AW135" s="14" t="s">
        <v>32</v>
      </c>
      <c r="AX135" s="14" t="s">
        <v>81</v>
      </c>
      <c r="AY135" s="207" t="s">
        <v>157</v>
      </c>
    </row>
    <row r="136" s="2" customFormat="1" ht="24.15" customHeight="1">
      <c r="A136" s="38"/>
      <c r="B136" s="179"/>
      <c r="C136" s="180" t="s">
        <v>179</v>
      </c>
      <c r="D136" s="180" t="s">
        <v>159</v>
      </c>
      <c r="E136" s="181" t="s">
        <v>1808</v>
      </c>
      <c r="F136" s="182" t="s">
        <v>1809</v>
      </c>
      <c r="G136" s="183" t="s">
        <v>162</v>
      </c>
      <c r="H136" s="184">
        <v>22</v>
      </c>
      <c r="I136" s="185"/>
      <c r="J136" s="186">
        <f>ROUND(I136*H136,2)</f>
        <v>0</v>
      </c>
      <c r="K136" s="182" t="s">
        <v>163</v>
      </c>
      <c r="L136" s="39"/>
      <c r="M136" s="187" t="s">
        <v>1</v>
      </c>
      <c r="N136" s="188" t="s">
        <v>40</v>
      </c>
      <c r="O136" s="77"/>
      <c r="P136" s="189">
        <f>O136*H136</f>
        <v>0</v>
      </c>
      <c r="Q136" s="189">
        <v>5.0000000000000002E-05</v>
      </c>
      <c r="R136" s="189">
        <f>Q136*H136</f>
        <v>0.0011000000000000001</v>
      </c>
      <c r="S136" s="189">
        <v>0.128</v>
      </c>
      <c r="T136" s="190">
        <f>S136*H136</f>
        <v>2.8159999999999998</v>
      </c>
      <c r="U136" s="38"/>
      <c r="V136" s="38"/>
      <c r="W136" s="38"/>
      <c r="X136" s="38"/>
      <c r="Y136" s="38"/>
      <c r="Z136" s="38"/>
      <c r="AA136" s="38"/>
      <c r="AB136" s="38"/>
      <c r="AC136" s="38"/>
      <c r="AD136" s="38"/>
      <c r="AE136" s="38"/>
      <c r="AR136" s="191" t="s">
        <v>164</v>
      </c>
      <c r="AT136" s="191" t="s">
        <v>159</v>
      </c>
      <c r="AU136" s="191" t="s">
        <v>83</v>
      </c>
      <c r="AY136" s="19" t="s">
        <v>157</v>
      </c>
      <c r="BE136" s="192">
        <f>IF(N136="základní",J136,0)</f>
        <v>0</v>
      </c>
      <c r="BF136" s="192">
        <f>IF(N136="snížená",J136,0)</f>
        <v>0</v>
      </c>
      <c r="BG136" s="192">
        <f>IF(N136="zákl. přenesená",J136,0)</f>
        <v>0</v>
      </c>
      <c r="BH136" s="192">
        <f>IF(N136="sníž. přenesená",J136,0)</f>
        <v>0</v>
      </c>
      <c r="BI136" s="192">
        <f>IF(N136="nulová",J136,0)</f>
        <v>0</v>
      </c>
      <c r="BJ136" s="19" t="s">
        <v>81</v>
      </c>
      <c r="BK136" s="192">
        <f>ROUND(I136*H136,2)</f>
        <v>0</v>
      </c>
      <c r="BL136" s="19" t="s">
        <v>164</v>
      </c>
      <c r="BM136" s="191" t="s">
        <v>1810</v>
      </c>
    </row>
    <row r="137" s="2" customFormat="1">
      <c r="A137" s="38"/>
      <c r="B137" s="39"/>
      <c r="C137" s="38"/>
      <c r="D137" s="193" t="s">
        <v>166</v>
      </c>
      <c r="E137" s="38"/>
      <c r="F137" s="194" t="s">
        <v>1811</v>
      </c>
      <c r="G137" s="38"/>
      <c r="H137" s="38"/>
      <c r="I137" s="195"/>
      <c r="J137" s="38"/>
      <c r="K137" s="38"/>
      <c r="L137" s="39"/>
      <c r="M137" s="196"/>
      <c r="N137" s="197"/>
      <c r="O137" s="77"/>
      <c r="P137" s="77"/>
      <c r="Q137" s="77"/>
      <c r="R137" s="77"/>
      <c r="S137" s="77"/>
      <c r="T137" s="78"/>
      <c r="U137" s="38"/>
      <c r="V137" s="38"/>
      <c r="W137" s="38"/>
      <c r="X137" s="38"/>
      <c r="Y137" s="38"/>
      <c r="Z137" s="38"/>
      <c r="AA137" s="38"/>
      <c r="AB137" s="38"/>
      <c r="AC137" s="38"/>
      <c r="AD137" s="38"/>
      <c r="AE137" s="38"/>
      <c r="AT137" s="19" t="s">
        <v>166</v>
      </c>
      <c r="AU137" s="19" t="s">
        <v>83</v>
      </c>
    </row>
    <row r="138" s="2" customFormat="1">
      <c r="A138" s="38"/>
      <c r="B138" s="39"/>
      <c r="C138" s="38"/>
      <c r="D138" s="193" t="s">
        <v>168</v>
      </c>
      <c r="E138" s="38"/>
      <c r="F138" s="198" t="s">
        <v>1801</v>
      </c>
      <c r="G138" s="38"/>
      <c r="H138" s="38"/>
      <c r="I138" s="195"/>
      <c r="J138" s="38"/>
      <c r="K138" s="38"/>
      <c r="L138" s="39"/>
      <c r="M138" s="196"/>
      <c r="N138" s="197"/>
      <c r="O138" s="77"/>
      <c r="P138" s="77"/>
      <c r="Q138" s="77"/>
      <c r="R138" s="77"/>
      <c r="S138" s="77"/>
      <c r="T138" s="78"/>
      <c r="U138" s="38"/>
      <c r="V138" s="38"/>
      <c r="W138" s="38"/>
      <c r="X138" s="38"/>
      <c r="Y138" s="38"/>
      <c r="Z138" s="38"/>
      <c r="AA138" s="38"/>
      <c r="AB138" s="38"/>
      <c r="AC138" s="38"/>
      <c r="AD138" s="38"/>
      <c r="AE138" s="38"/>
      <c r="AT138" s="19" t="s">
        <v>168</v>
      </c>
      <c r="AU138" s="19" t="s">
        <v>83</v>
      </c>
    </row>
    <row r="139" s="14" customFormat="1">
      <c r="A139" s="14"/>
      <c r="B139" s="206"/>
      <c r="C139" s="14"/>
      <c r="D139" s="193" t="s">
        <v>170</v>
      </c>
      <c r="E139" s="207" t="s">
        <v>1</v>
      </c>
      <c r="F139" s="208" t="s">
        <v>1812</v>
      </c>
      <c r="G139" s="14"/>
      <c r="H139" s="209">
        <v>22</v>
      </c>
      <c r="I139" s="210"/>
      <c r="J139" s="14"/>
      <c r="K139" s="14"/>
      <c r="L139" s="206"/>
      <c r="M139" s="211"/>
      <c r="N139" s="212"/>
      <c r="O139" s="212"/>
      <c r="P139" s="212"/>
      <c r="Q139" s="212"/>
      <c r="R139" s="212"/>
      <c r="S139" s="212"/>
      <c r="T139" s="213"/>
      <c r="U139" s="14"/>
      <c r="V139" s="14"/>
      <c r="W139" s="14"/>
      <c r="X139" s="14"/>
      <c r="Y139" s="14"/>
      <c r="Z139" s="14"/>
      <c r="AA139" s="14"/>
      <c r="AB139" s="14"/>
      <c r="AC139" s="14"/>
      <c r="AD139" s="14"/>
      <c r="AE139" s="14"/>
      <c r="AT139" s="207" t="s">
        <v>170</v>
      </c>
      <c r="AU139" s="207" t="s">
        <v>83</v>
      </c>
      <c r="AV139" s="14" t="s">
        <v>83</v>
      </c>
      <c r="AW139" s="14" t="s">
        <v>32</v>
      </c>
      <c r="AX139" s="14" t="s">
        <v>81</v>
      </c>
      <c r="AY139" s="207" t="s">
        <v>157</v>
      </c>
    </row>
    <row r="140" s="2" customFormat="1" ht="14.4" customHeight="1">
      <c r="A140" s="38"/>
      <c r="B140" s="179"/>
      <c r="C140" s="180" t="s">
        <v>164</v>
      </c>
      <c r="D140" s="180" t="s">
        <v>159</v>
      </c>
      <c r="E140" s="181" t="s">
        <v>1813</v>
      </c>
      <c r="F140" s="182" t="s">
        <v>1814</v>
      </c>
      <c r="G140" s="183" t="s">
        <v>162</v>
      </c>
      <c r="H140" s="184">
        <v>22</v>
      </c>
      <c r="I140" s="185"/>
      <c r="J140" s="186">
        <f>ROUND(I140*H140,2)</f>
        <v>0</v>
      </c>
      <c r="K140" s="182" t="s">
        <v>163</v>
      </c>
      <c r="L140" s="39"/>
      <c r="M140" s="187" t="s">
        <v>1</v>
      </c>
      <c r="N140" s="188" t="s">
        <v>40</v>
      </c>
      <c r="O140" s="77"/>
      <c r="P140" s="189">
        <f>O140*H140</f>
        <v>0</v>
      </c>
      <c r="Q140" s="189">
        <v>0</v>
      </c>
      <c r="R140" s="189">
        <f>Q140*H140</f>
        <v>0</v>
      </c>
      <c r="S140" s="189">
        <v>0.22</v>
      </c>
      <c r="T140" s="190">
        <f>S140*H140</f>
        <v>4.8399999999999999</v>
      </c>
      <c r="U140" s="38"/>
      <c r="V140" s="38"/>
      <c r="W140" s="38"/>
      <c r="X140" s="38"/>
      <c r="Y140" s="38"/>
      <c r="Z140" s="38"/>
      <c r="AA140" s="38"/>
      <c r="AB140" s="38"/>
      <c r="AC140" s="38"/>
      <c r="AD140" s="38"/>
      <c r="AE140" s="38"/>
      <c r="AR140" s="191" t="s">
        <v>164</v>
      </c>
      <c r="AT140" s="191" t="s">
        <v>159</v>
      </c>
      <c r="AU140" s="191" t="s">
        <v>83</v>
      </c>
      <c r="AY140" s="19" t="s">
        <v>157</v>
      </c>
      <c r="BE140" s="192">
        <f>IF(N140="základní",J140,0)</f>
        <v>0</v>
      </c>
      <c r="BF140" s="192">
        <f>IF(N140="snížená",J140,0)</f>
        <v>0</v>
      </c>
      <c r="BG140" s="192">
        <f>IF(N140="zákl. přenesená",J140,0)</f>
        <v>0</v>
      </c>
      <c r="BH140" s="192">
        <f>IF(N140="sníž. přenesená",J140,0)</f>
        <v>0</v>
      </c>
      <c r="BI140" s="192">
        <f>IF(N140="nulová",J140,0)</f>
        <v>0</v>
      </c>
      <c r="BJ140" s="19" t="s">
        <v>81</v>
      </c>
      <c r="BK140" s="192">
        <f>ROUND(I140*H140,2)</f>
        <v>0</v>
      </c>
      <c r="BL140" s="19" t="s">
        <v>164</v>
      </c>
      <c r="BM140" s="191" t="s">
        <v>1815</v>
      </c>
    </row>
    <row r="141" s="2" customFormat="1">
      <c r="A141" s="38"/>
      <c r="B141" s="39"/>
      <c r="C141" s="38"/>
      <c r="D141" s="193" t="s">
        <v>166</v>
      </c>
      <c r="E141" s="38"/>
      <c r="F141" s="194" t="s">
        <v>1816</v>
      </c>
      <c r="G141" s="38"/>
      <c r="H141" s="38"/>
      <c r="I141" s="195"/>
      <c r="J141" s="38"/>
      <c r="K141" s="38"/>
      <c r="L141" s="39"/>
      <c r="M141" s="196"/>
      <c r="N141" s="197"/>
      <c r="O141" s="77"/>
      <c r="P141" s="77"/>
      <c r="Q141" s="77"/>
      <c r="R141" s="77"/>
      <c r="S141" s="77"/>
      <c r="T141" s="78"/>
      <c r="U141" s="38"/>
      <c r="V141" s="38"/>
      <c r="W141" s="38"/>
      <c r="X141" s="38"/>
      <c r="Y141" s="38"/>
      <c r="Z141" s="38"/>
      <c r="AA141" s="38"/>
      <c r="AB141" s="38"/>
      <c r="AC141" s="38"/>
      <c r="AD141" s="38"/>
      <c r="AE141" s="38"/>
      <c r="AT141" s="19" t="s">
        <v>166</v>
      </c>
      <c r="AU141" s="19" t="s">
        <v>83</v>
      </c>
    </row>
    <row r="142" s="2" customFormat="1" ht="14.4" customHeight="1">
      <c r="A142" s="38"/>
      <c r="B142" s="179"/>
      <c r="C142" s="180" t="s">
        <v>187</v>
      </c>
      <c r="D142" s="180" t="s">
        <v>159</v>
      </c>
      <c r="E142" s="181" t="s">
        <v>1817</v>
      </c>
      <c r="F142" s="182" t="s">
        <v>1818</v>
      </c>
      <c r="G142" s="183" t="s">
        <v>261</v>
      </c>
      <c r="H142" s="184">
        <v>40</v>
      </c>
      <c r="I142" s="185"/>
      <c r="J142" s="186">
        <f>ROUND(I142*H142,2)</f>
        <v>0</v>
      </c>
      <c r="K142" s="182" t="s">
        <v>163</v>
      </c>
      <c r="L142" s="39"/>
      <c r="M142" s="187" t="s">
        <v>1</v>
      </c>
      <c r="N142" s="188" t="s">
        <v>40</v>
      </c>
      <c r="O142" s="77"/>
      <c r="P142" s="189">
        <f>O142*H142</f>
        <v>0</v>
      </c>
      <c r="Q142" s="189">
        <v>0</v>
      </c>
      <c r="R142" s="189">
        <f>Q142*H142</f>
        <v>0</v>
      </c>
      <c r="S142" s="189">
        <v>0.20499999999999999</v>
      </c>
      <c r="T142" s="190">
        <f>S142*H142</f>
        <v>8.1999999999999993</v>
      </c>
      <c r="U142" s="38"/>
      <c r="V142" s="38"/>
      <c r="W142" s="38"/>
      <c r="X142" s="38"/>
      <c r="Y142" s="38"/>
      <c r="Z142" s="38"/>
      <c r="AA142" s="38"/>
      <c r="AB142" s="38"/>
      <c r="AC142" s="38"/>
      <c r="AD142" s="38"/>
      <c r="AE142" s="38"/>
      <c r="AR142" s="191" t="s">
        <v>164</v>
      </c>
      <c r="AT142" s="191" t="s">
        <v>159</v>
      </c>
      <c r="AU142" s="191" t="s">
        <v>83</v>
      </c>
      <c r="AY142" s="19" t="s">
        <v>157</v>
      </c>
      <c r="BE142" s="192">
        <f>IF(N142="základní",J142,0)</f>
        <v>0</v>
      </c>
      <c r="BF142" s="192">
        <f>IF(N142="snížená",J142,0)</f>
        <v>0</v>
      </c>
      <c r="BG142" s="192">
        <f>IF(N142="zákl. přenesená",J142,0)</f>
        <v>0</v>
      </c>
      <c r="BH142" s="192">
        <f>IF(N142="sníž. přenesená",J142,0)</f>
        <v>0</v>
      </c>
      <c r="BI142" s="192">
        <f>IF(N142="nulová",J142,0)</f>
        <v>0</v>
      </c>
      <c r="BJ142" s="19" t="s">
        <v>81</v>
      </c>
      <c r="BK142" s="192">
        <f>ROUND(I142*H142,2)</f>
        <v>0</v>
      </c>
      <c r="BL142" s="19" t="s">
        <v>164</v>
      </c>
      <c r="BM142" s="191" t="s">
        <v>1819</v>
      </c>
    </row>
    <row r="143" s="2" customFormat="1">
      <c r="A143" s="38"/>
      <c r="B143" s="39"/>
      <c r="C143" s="38"/>
      <c r="D143" s="193" t="s">
        <v>166</v>
      </c>
      <c r="E143" s="38"/>
      <c r="F143" s="194" t="s">
        <v>1820</v>
      </c>
      <c r="G143" s="38"/>
      <c r="H143" s="38"/>
      <c r="I143" s="195"/>
      <c r="J143" s="38"/>
      <c r="K143" s="38"/>
      <c r="L143" s="39"/>
      <c r="M143" s="196"/>
      <c r="N143" s="197"/>
      <c r="O143" s="77"/>
      <c r="P143" s="77"/>
      <c r="Q143" s="77"/>
      <c r="R143" s="77"/>
      <c r="S143" s="77"/>
      <c r="T143" s="78"/>
      <c r="U143" s="38"/>
      <c r="V143" s="38"/>
      <c r="W143" s="38"/>
      <c r="X143" s="38"/>
      <c r="Y143" s="38"/>
      <c r="Z143" s="38"/>
      <c r="AA143" s="38"/>
      <c r="AB143" s="38"/>
      <c r="AC143" s="38"/>
      <c r="AD143" s="38"/>
      <c r="AE143" s="38"/>
      <c r="AT143" s="19" t="s">
        <v>166</v>
      </c>
      <c r="AU143" s="19" t="s">
        <v>83</v>
      </c>
    </row>
    <row r="144" s="2" customFormat="1">
      <c r="A144" s="38"/>
      <c r="B144" s="39"/>
      <c r="C144" s="38"/>
      <c r="D144" s="193" t="s">
        <v>168</v>
      </c>
      <c r="E144" s="38"/>
      <c r="F144" s="198" t="s">
        <v>1801</v>
      </c>
      <c r="G144" s="38"/>
      <c r="H144" s="38"/>
      <c r="I144" s="195"/>
      <c r="J144" s="38"/>
      <c r="K144" s="38"/>
      <c r="L144" s="39"/>
      <c r="M144" s="196"/>
      <c r="N144" s="197"/>
      <c r="O144" s="77"/>
      <c r="P144" s="77"/>
      <c r="Q144" s="77"/>
      <c r="R144" s="77"/>
      <c r="S144" s="77"/>
      <c r="T144" s="78"/>
      <c r="U144" s="38"/>
      <c r="V144" s="38"/>
      <c r="W144" s="38"/>
      <c r="X144" s="38"/>
      <c r="Y144" s="38"/>
      <c r="Z144" s="38"/>
      <c r="AA144" s="38"/>
      <c r="AB144" s="38"/>
      <c r="AC144" s="38"/>
      <c r="AD144" s="38"/>
      <c r="AE144" s="38"/>
      <c r="AT144" s="19" t="s">
        <v>168</v>
      </c>
      <c r="AU144" s="19" t="s">
        <v>83</v>
      </c>
    </row>
    <row r="145" s="14" customFormat="1">
      <c r="A145" s="14"/>
      <c r="B145" s="206"/>
      <c r="C145" s="14"/>
      <c r="D145" s="193" t="s">
        <v>170</v>
      </c>
      <c r="E145" s="207" t="s">
        <v>1</v>
      </c>
      <c r="F145" s="208" t="s">
        <v>192</v>
      </c>
      <c r="G145" s="14"/>
      <c r="H145" s="209">
        <v>40</v>
      </c>
      <c r="I145" s="210"/>
      <c r="J145" s="14"/>
      <c r="K145" s="14"/>
      <c r="L145" s="206"/>
      <c r="M145" s="211"/>
      <c r="N145" s="212"/>
      <c r="O145" s="212"/>
      <c r="P145" s="212"/>
      <c r="Q145" s="212"/>
      <c r="R145" s="212"/>
      <c r="S145" s="212"/>
      <c r="T145" s="213"/>
      <c r="U145" s="14"/>
      <c r="V145" s="14"/>
      <c r="W145" s="14"/>
      <c r="X145" s="14"/>
      <c r="Y145" s="14"/>
      <c r="Z145" s="14"/>
      <c r="AA145" s="14"/>
      <c r="AB145" s="14"/>
      <c r="AC145" s="14"/>
      <c r="AD145" s="14"/>
      <c r="AE145" s="14"/>
      <c r="AT145" s="207" t="s">
        <v>170</v>
      </c>
      <c r="AU145" s="207" t="s">
        <v>83</v>
      </c>
      <c r="AV145" s="14" t="s">
        <v>83</v>
      </c>
      <c r="AW145" s="14" t="s">
        <v>32</v>
      </c>
      <c r="AX145" s="14" t="s">
        <v>81</v>
      </c>
      <c r="AY145" s="207" t="s">
        <v>157</v>
      </c>
    </row>
    <row r="146" s="2" customFormat="1" ht="37.8" customHeight="1">
      <c r="A146" s="38"/>
      <c r="B146" s="179"/>
      <c r="C146" s="180" t="s">
        <v>193</v>
      </c>
      <c r="D146" s="180" t="s">
        <v>159</v>
      </c>
      <c r="E146" s="181" t="s">
        <v>1821</v>
      </c>
      <c r="F146" s="182" t="s">
        <v>1822</v>
      </c>
      <c r="G146" s="183" t="s">
        <v>175</v>
      </c>
      <c r="H146" s="184">
        <v>27.5</v>
      </c>
      <c r="I146" s="185"/>
      <c r="J146" s="186">
        <f>ROUND(I146*H146,2)</f>
        <v>0</v>
      </c>
      <c r="K146" s="182" t="s">
        <v>163</v>
      </c>
      <c r="L146" s="39"/>
      <c r="M146" s="187" t="s">
        <v>1</v>
      </c>
      <c r="N146" s="188" t="s">
        <v>40</v>
      </c>
      <c r="O146" s="77"/>
      <c r="P146" s="189">
        <f>O146*H146</f>
        <v>0</v>
      </c>
      <c r="Q146" s="189">
        <v>0</v>
      </c>
      <c r="R146" s="189">
        <f>Q146*H146</f>
        <v>0</v>
      </c>
      <c r="S146" s="189">
        <v>0</v>
      </c>
      <c r="T146" s="190">
        <f>S146*H146</f>
        <v>0</v>
      </c>
      <c r="U146" s="38"/>
      <c r="V146" s="38"/>
      <c r="W146" s="38"/>
      <c r="X146" s="38"/>
      <c r="Y146" s="38"/>
      <c r="Z146" s="38"/>
      <c r="AA146" s="38"/>
      <c r="AB146" s="38"/>
      <c r="AC146" s="38"/>
      <c r="AD146" s="38"/>
      <c r="AE146" s="38"/>
      <c r="AR146" s="191" t="s">
        <v>164</v>
      </c>
      <c r="AT146" s="191" t="s">
        <v>159</v>
      </c>
      <c r="AU146" s="191" t="s">
        <v>83</v>
      </c>
      <c r="AY146" s="19" t="s">
        <v>157</v>
      </c>
      <c r="BE146" s="192">
        <f>IF(N146="základní",J146,0)</f>
        <v>0</v>
      </c>
      <c r="BF146" s="192">
        <f>IF(N146="snížená",J146,0)</f>
        <v>0</v>
      </c>
      <c r="BG146" s="192">
        <f>IF(N146="zákl. přenesená",J146,0)</f>
        <v>0</v>
      </c>
      <c r="BH146" s="192">
        <f>IF(N146="sníž. přenesená",J146,0)</f>
        <v>0</v>
      </c>
      <c r="BI146" s="192">
        <f>IF(N146="nulová",J146,0)</f>
        <v>0</v>
      </c>
      <c r="BJ146" s="19" t="s">
        <v>81</v>
      </c>
      <c r="BK146" s="192">
        <f>ROUND(I146*H146,2)</f>
        <v>0</v>
      </c>
      <c r="BL146" s="19" t="s">
        <v>164</v>
      </c>
      <c r="BM146" s="191" t="s">
        <v>1823</v>
      </c>
    </row>
    <row r="147" s="2" customFormat="1">
      <c r="A147" s="38"/>
      <c r="B147" s="39"/>
      <c r="C147" s="38"/>
      <c r="D147" s="193" t="s">
        <v>166</v>
      </c>
      <c r="E147" s="38"/>
      <c r="F147" s="194" t="s">
        <v>1824</v>
      </c>
      <c r="G147" s="38"/>
      <c r="H147" s="38"/>
      <c r="I147" s="195"/>
      <c r="J147" s="38"/>
      <c r="K147" s="38"/>
      <c r="L147" s="39"/>
      <c r="M147" s="196"/>
      <c r="N147" s="197"/>
      <c r="O147" s="77"/>
      <c r="P147" s="77"/>
      <c r="Q147" s="77"/>
      <c r="R147" s="77"/>
      <c r="S147" s="77"/>
      <c r="T147" s="78"/>
      <c r="U147" s="38"/>
      <c r="V147" s="38"/>
      <c r="W147" s="38"/>
      <c r="X147" s="38"/>
      <c r="Y147" s="38"/>
      <c r="Z147" s="38"/>
      <c r="AA147" s="38"/>
      <c r="AB147" s="38"/>
      <c r="AC147" s="38"/>
      <c r="AD147" s="38"/>
      <c r="AE147" s="38"/>
      <c r="AT147" s="19" t="s">
        <v>166</v>
      </c>
      <c r="AU147" s="19" t="s">
        <v>83</v>
      </c>
    </row>
    <row r="148" s="2" customFormat="1">
      <c r="A148" s="38"/>
      <c r="B148" s="39"/>
      <c r="C148" s="38"/>
      <c r="D148" s="193" t="s">
        <v>168</v>
      </c>
      <c r="E148" s="38"/>
      <c r="F148" s="198" t="s">
        <v>1801</v>
      </c>
      <c r="G148" s="38"/>
      <c r="H148" s="38"/>
      <c r="I148" s="195"/>
      <c r="J148" s="38"/>
      <c r="K148" s="38"/>
      <c r="L148" s="39"/>
      <c r="M148" s="196"/>
      <c r="N148" s="197"/>
      <c r="O148" s="77"/>
      <c r="P148" s="77"/>
      <c r="Q148" s="77"/>
      <c r="R148" s="77"/>
      <c r="S148" s="77"/>
      <c r="T148" s="78"/>
      <c r="U148" s="38"/>
      <c r="V148" s="38"/>
      <c r="W148" s="38"/>
      <c r="X148" s="38"/>
      <c r="Y148" s="38"/>
      <c r="Z148" s="38"/>
      <c r="AA148" s="38"/>
      <c r="AB148" s="38"/>
      <c r="AC148" s="38"/>
      <c r="AD148" s="38"/>
      <c r="AE148" s="38"/>
      <c r="AT148" s="19" t="s">
        <v>168</v>
      </c>
      <c r="AU148" s="19" t="s">
        <v>83</v>
      </c>
    </row>
    <row r="149" s="13" customFormat="1">
      <c r="A149" s="13"/>
      <c r="B149" s="199"/>
      <c r="C149" s="13"/>
      <c r="D149" s="193" t="s">
        <v>170</v>
      </c>
      <c r="E149" s="200" t="s">
        <v>1</v>
      </c>
      <c r="F149" s="201" t="s">
        <v>1825</v>
      </c>
      <c r="G149" s="13"/>
      <c r="H149" s="200" t="s">
        <v>1</v>
      </c>
      <c r="I149" s="202"/>
      <c r="J149" s="13"/>
      <c r="K149" s="13"/>
      <c r="L149" s="199"/>
      <c r="M149" s="203"/>
      <c r="N149" s="204"/>
      <c r="O149" s="204"/>
      <c r="P149" s="204"/>
      <c r="Q149" s="204"/>
      <c r="R149" s="204"/>
      <c r="S149" s="204"/>
      <c r="T149" s="205"/>
      <c r="U149" s="13"/>
      <c r="V149" s="13"/>
      <c r="W149" s="13"/>
      <c r="X149" s="13"/>
      <c r="Y149" s="13"/>
      <c r="Z149" s="13"/>
      <c r="AA149" s="13"/>
      <c r="AB149" s="13"/>
      <c r="AC149" s="13"/>
      <c r="AD149" s="13"/>
      <c r="AE149" s="13"/>
      <c r="AT149" s="200" t="s">
        <v>170</v>
      </c>
      <c r="AU149" s="200" t="s">
        <v>83</v>
      </c>
      <c r="AV149" s="13" t="s">
        <v>81</v>
      </c>
      <c r="AW149" s="13" t="s">
        <v>32</v>
      </c>
      <c r="AX149" s="13" t="s">
        <v>75</v>
      </c>
      <c r="AY149" s="200" t="s">
        <v>157</v>
      </c>
    </row>
    <row r="150" s="14" customFormat="1">
      <c r="A150" s="14"/>
      <c r="B150" s="206"/>
      <c r="C150" s="14"/>
      <c r="D150" s="193" t="s">
        <v>170</v>
      </c>
      <c r="E150" s="207" t="s">
        <v>1</v>
      </c>
      <c r="F150" s="208" t="s">
        <v>1826</v>
      </c>
      <c r="G150" s="14"/>
      <c r="H150" s="209">
        <v>27.5</v>
      </c>
      <c r="I150" s="210"/>
      <c r="J150" s="14"/>
      <c r="K150" s="14"/>
      <c r="L150" s="206"/>
      <c r="M150" s="211"/>
      <c r="N150" s="212"/>
      <c r="O150" s="212"/>
      <c r="P150" s="212"/>
      <c r="Q150" s="212"/>
      <c r="R150" s="212"/>
      <c r="S150" s="212"/>
      <c r="T150" s="213"/>
      <c r="U150" s="14"/>
      <c r="V150" s="14"/>
      <c r="W150" s="14"/>
      <c r="X150" s="14"/>
      <c r="Y150" s="14"/>
      <c r="Z150" s="14"/>
      <c r="AA150" s="14"/>
      <c r="AB150" s="14"/>
      <c r="AC150" s="14"/>
      <c r="AD150" s="14"/>
      <c r="AE150" s="14"/>
      <c r="AT150" s="207" t="s">
        <v>170</v>
      </c>
      <c r="AU150" s="207" t="s">
        <v>83</v>
      </c>
      <c r="AV150" s="14" t="s">
        <v>83</v>
      </c>
      <c r="AW150" s="14" t="s">
        <v>32</v>
      </c>
      <c r="AX150" s="14" t="s">
        <v>81</v>
      </c>
      <c r="AY150" s="207" t="s">
        <v>157</v>
      </c>
    </row>
    <row r="151" s="2" customFormat="1" ht="24.15" customHeight="1">
      <c r="A151" s="38"/>
      <c r="B151" s="179"/>
      <c r="C151" s="180" t="s">
        <v>203</v>
      </c>
      <c r="D151" s="180" t="s">
        <v>159</v>
      </c>
      <c r="E151" s="181" t="s">
        <v>1827</v>
      </c>
      <c r="F151" s="182" t="s">
        <v>1828</v>
      </c>
      <c r="G151" s="183" t="s">
        <v>162</v>
      </c>
      <c r="H151" s="184">
        <v>16.25</v>
      </c>
      <c r="I151" s="185"/>
      <c r="J151" s="186">
        <f>ROUND(I151*H151,2)</f>
        <v>0</v>
      </c>
      <c r="K151" s="182" t="s">
        <v>1</v>
      </c>
      <c r="L151" s="39"/>
      <c r="M151" s="187" t="s">
        <v>1</v>
      </c>
      <c r="N151" s="188" t="s">
        <v>40</v>
      </c>
      <c r="O151" s="77"/>
      <c r="P151" s="189">
        <f>O151*H151</f>
        <v>0</v>
      </c>
      <c r="Q151" s="189">
        <v>0.00084000000000000003</v>
      </c>
      <c r="R151" s="189">
        <f>Q151*H151</f>
        <v>0.013650000000000001</v>
      </c>
      <c r="S151" s="189">
        <v>0</v>
      </c>
      <c r="T151" s="190">
        <f>S151*H151</f>
        <v>0</v>
      </c>
      <c r="U151" s="38"/>
      <c r="V151" s="38"/>
      <c r="W151" s="38"/>
      <c r="X151" s="38"/>
      <c r="Y151" s="38"/>
      <c r="Z151" s="38"/>
      <c r="AA151" s="38"/>
      <c r="AB151" s="38"/>
      <c r="AC151" s="38"/>
      <c r="AD151" s="38"/>
      <c r="AE151" s="38"/>
      <c r="AR151" s="191" t="s">
        <v>164</v>
      </c>
      <c r="AT151" s="191" t="s">
        <v>159</v>
      </c>
      <c r="AU151" s="191" t="s">
        <v>83</v>
      </c>
      <c r="AY151" s="19" t="s">
        <v>157</v>
      </c>
      <c r="BE151" s="192">
        <f>IF(N151="základní",J151,0)</f>
        <v>0</v>
      </c>
      <c r="BF151" s="192">
        <f>IF(N151="snížená",J151,0)</f>
        <v>0</v>
      </c>
      <c r="BG151" s="192">
        <f>IF(N151="zákl. přenesená",J151,0)</f>
        <v>0</v>
      </c>
      <c r="BH151" s="192">
        <f>IF(N151="sníž. přenesená",J151,0)</f>
        <v>0</v>
      </c>
      <c r="BI151" s="192">
        <f>IF(N151="nulová",J151,0)</f>
        <v>0</v>
      </c>
      <c r="BJ151" s="19" t="s">
        <v>81</v>
      </c>
      <c r="BK151" s="192">
        <f>ROUND(I151*H151,2)</f>
        <v>0</v>
      </c>
      <c r="BL151" s="19" t="s">
        <v>164</v>
      </c>
      <c r="BM151" s="191" t="s">
        <v>1829</v>
      </c>
    </row>
    <row r="152" s="2" customFormat="1">
      <c r="A152" s="38"/>
      <c r="B152" s="39"/>
      <c r="C152" s="38"/>
      <c r="D152" s="193" t="s">
        <v>166</v>
      </c>
      <c r="E152" s="38"/>
      <c r="F152" s="194" t="s">
        <v>1404</v>
      </c>
      <c r="G152" s="38"/>
      <c r="H152" s="38"/>
      <c r="I152" s="195"/>
      <c r="J152" s="38"/>
      <c r="K152" s="38"/>
      <c r="L152" s="39"/>
      <c r="M152" s="196"/>
      <c r="N152" s="197"/>
      <c r="O152" s="77"/>
      <c r="P152" s="77"/>
      <c r="Q152" s="77"/>
      <c r="R152" s="77"/>
      <c r="S152" s="77"/>
      <c r="T152" s="78"/>
      <c r="U152" s="38"/>
      <c r="V152" s="38"/>
      <c r="W152" s="38"/>
      <c r="X152" s="38"/>
      <c r="Y152" s="38"/>
      <c r="Z152" s="38"/>
      <c r="AA152" s="38"/>
      <c r="AB152" s="38"/>
      <c r="AC152" s="38"/>
      <c r="AD152" s="38"/>
      <c r="AE152" s="38"/>
      <c r="AT152" s="19" t="s">
        <v>166</v>
      </c>
      <c r="AU152" s="19" t="s">
        <v>83</v>
      </c>
    </row>
    <row r="153" s="2" customFormat="1">
      <c r="A153" s="38"/>
      <c r="B153" s="39"/>
      <c r="C153" s="38"/>
      <c r="D153" s="193" t="s">
        <v>168</v>
      </c>
      <c r="E153" s="38"/>
      <c r="F153" s="198" t="s">
        <v>1801</v>
      </c>
      <c r="G153" s="38"/>
      <c r="H153" s="38"/>
      <c r="I153" s="195"/>
      <c r="J153" s="38"/>
      <c r="K153" s="38"/>
      <c r="L153" s="39"/>
      <c r="M153" s="196"/>
      <c r="N153" s="197"/>
      <c r="O153" s="77"/>
      <c r="P153" s="77"/>
      <c r="Q153" s="77"/>
      <c r="R153" s="77"/>
      <c r="S153" s="77"/>
      <c r="T153" s="78"/>
      <c r="U153" s="38"/>
      <c r="V153" s="38"/>
      <c r="W153" s="38"/>
      <c r="X153" s="38"/>
      <c r="Y153" s="38"/>
      <c r="Z153" s="38"/>
      <c r="AA153" s="38"/>
      <c r="AB153" s="38"/>
      <c r="AC153" s="38"/>
      <c r="AD153" s="38"/>
      <c r="AE153" s="38"/>
      <c r="AT153" s="19" t="s">
        <v>168</v>
      </c>
      <c r="AU153" s="19" t="s">
        <v>83</v>
      </c>
    </row>
    <row r="154" s="13" customFormat="1">
      <c r="A154" s="13"/>
      <c r="B154" s="199"/>
      <c r="C154" s="13"/>
      <c r="D154" s="193" t="s">
        <v>170</v>
      </c>
      <c r="E154" s="200" t="s">
        <v>1</v>
      </c>
      <c r="F154" s="201" t="s">
        <v>1830</v>
      </c>
      <c r="G154" s="13"/>
      <c r="H154" s="200" t="s">
        <v>1</v>
      </c>
      <c r="I154" s="202"/>
      <c r="J154" s="13"/>
      <c r="K154" s="13"/>
      <c r="L154" s="199"/>
      <c r="M154" s="203"/>
      <c r="N154" s="204"/>
      <c r="O154" s="204"/>
      <c r="P154" s="204"/>
      <c r="Q154" s="204"/>
      <c r="R154" s="204"/>
      <c r="S154" s="204"/>
      <c r="T154" s="205"/>
      <c r="U154" s="13"/>
      <c r="V154" s="13"/>
      <c r="W154" s="13"/>
      <c r="X154" s="13"/>
      <c r="Y154" s="13"/>
      <c r="Z154" s="13"/>
      <c r="AA154" s="13"/>
      <c r="AB154" s="13"/>
      <c r="AC154" s="13"/>
      <c r="AD154" s="13"/>
      <c r="AE154" s="13"/>
      <c r="AT154" s="200" t="s">
        <v>170</v>
      </c>
      <c r="AU154" s="200" t="s">
        <v>83</v>
      </c>
      <c r="AV154" s="13" t="s">
        <v>81</v>
      </c>
      <c r="AW154" s="13" t="s">
        <v>32</v>
      </c>
      <c r="AX154" s="13" t="s">
        <v>75</v>
      </c>
      <c r="AY154" s="200" t="s">
        <v>157</v>
      </c>
    </row>
    <row r="155" s="14" customFormat="1">
      <c r="A155" s="14"/>
      <c r="B155" s="206"/>
      <c r="C155" s="14"/>
      <c r="D155" s="193" t="s">
        <v>170</v>
      </c>
      <c r="E155" s="207" t="s">
        <v>1</v>
      </c>
      <c r="F155" s="208" t="s">
        <v>1831</v>
      </c>
      <c r="G155" s="14"/>
      <c r="H155" s="209">
        <v>16.25</v>
      </c>
      <c r="I155" s="210"/>
      <c r="J155" s="14"/>
      <c r="K155" s="14"/>
      <c r="L155" s="206"/>
      <c r="M155" s="211"/>
      <c r="N155" s="212"/>
      <c r="O155" s="212"/>
      <c r="P155" s="212"/>
      <c r="Q155" s="212"/>
      <c r="R155" s="212"/>
      <c r="S155" s="212"/>
      <c r="T155" s="213"/>
      <c r="U155" s="14"/>
      <c r="V155" s="14"/>
      <c r="W155" s="14"/>
      <c r="X155" s="14"/>
      <c r="Y155" s="14"/>
      <c r="Z155" s="14"/>
      <c r="AA155" s="14"/>
      <c r="AB155" s="14"/>
      <c r="AC155" s="14"/>
      <c r="AD155" s="14"/>
      <c r="AE155" s="14"/>
      <c r="AT155" s="207" t="s">
        <v>170</v>
      </c>
      <c r="AU155" s="207" t="s">
        <v>83</v>
      </c>
      <c r="AV155" s="14" t="s">
        <v>83</v>
      </c>
      <c r="AW155" s="14" t="s">
        <v>32</v>
      </c>
      <c r="AX155" s="14" t="s">
        <v>81</v>
      </c>
      <c r="AY155" s="207" t="s">
        <v>157</v>
      </c>
    </row>
    <row r="156" s="2" customFormat="1" ht="24.15" customHeight="1">
      <c r="A156" s="38"/>
      <c r="B156" s="179"/>
      <c r="C156" s="180" t="s">
        <v>198</v>
      </c>
      <c r="D156" s="180" t="s">
        <v>159</v>
      </c>
      <c r="E156" s="181" t="s">
        <v>1410</v>
      </c>
      <c r="F156" s="182" t="s">
        <v>1411</v>
      </c>
      <c r="G156" s="183" t="s">
        <v>175</v>
      </c>
      <c r="H156" s="184">
        <v>27.5</v>
      </c>
      <c r="I156" s="185"/>
      <c r="J156" s="186">
        <f>ROUND(I156*H156,2)</f>
        <v>0</v>
      </c>
      <c r="K156" s="182" t="s">
        <v>163</v>
      </c>
      <c r="L156" s="39"/>
      <c r="M156" s="187" t="s">
        <v>1</v>
      </c>
      <c r="N156" s="188" t="s">
        <v>40</v>
      </c>
      <c r="O156" s="77"/>
      <c r="P156" s="189">
        <f>O156*H156</f>
        <v>0</v>
      </c>
      <c r="Q156" s="189">
        <v>0</v>
      </c>
      <c r="R156" s="189">
        <f>Q156*H156</f>
        <v>0</v>
      </c>
      <c r="S156" s="189">
        <v>0</v>
      </c>
      <c r="T156" s="190">
        <f>S156*H156</f>
        <v>0</v>
      </c>
      <c r="U156" s="38"/>
      <c r="V156" s="38"/>
      <c r="W156" s="38"/>
      <c r="X156" s="38"/>
      <c r="Y156" s="38"/>
      <c r="Z156" s="38"/>
      <c r="AA156" s="38"/>
      <c r="AB156" s="38"/>
      <c r="AC156" s="38"/>
      <c r="AD156" s="38"/>
      <c r="AE156" s="38"/>
      <c r="AR156" s="191" t="s">
        <v>164</v>
      </c>
      <c r="AT156" s="191" t="s">
        <v>159</v>
      </c>
      <c r="AU156" s="191" t="s">
        <v>83</v>
      </c>
      <c r="AY156" s="19" t="s">
        <v>157</v>
      </c>
      <c r="BE156" s="192">
        <f>IF(N156="základní",J156,0)</f>
        <v>0</v>
      </c>
      <c r="BF156" s="192">
        <f>IF(N156="snížená",J156,0)</f>
        <v>0</v>
      </c>
      <c r="BG156" s="192">
        <f>IF(N156="zákl. přenesená",J156,0)</f>
        <v>0</v>
      </c>
      <c r="BH156" s="192">
        <f>IF(N156="sníž. přenesená",J156,0)</f>
        <v>0</v>
      </c>
      <c r="BI156" s="192">
        <f>IF(N156="nulová",J156,0)</f>
        <v>0</v>
      </c>
      <c r="BJ156" s="19" t="s">
        <v>81</v>
      </c>
      <c r="BK156" s="192">
        <f>ROUND(I156*H156,2)</f>
        <v>0</v>
      </c>
      <c r="BL156" s="19" t="s">
        <v>164</v>
      </c>
      <c r="BM156" s="191" t="s">
        <v>1832</v>
      </c>
    </row>
    <row r="157" s="2" customFormat="1">
      <c r="A157" s="38"/>
      <c r="B157" s="39"/>
      <c r="C157" s="38"/>
      <c r="D157" s="193" t="s">
        <v>166</v>
      </c>
      <c r="E157" s="38"/>
      <c r="F157" s="194" t="s">
        <v>1413</v>
      </c>
      <c r="G157" s="38"/>
      <c r="H157" s="38"/>
      <c r="I157" s="195"/>
      <c r="J157" s="38"/>
      <c r="K157" s="38"/>
      <c r="L157" s="39"/>
      <c r="M157" s="196"/>
      <c r="N157" s="197"/>
      <c r="O157" s="77"/>
      <c r="P157" s="77"/>
      <c r="Q157" s="77"/>
      <c r="R157" s="77"/>
      <c r="S157" s="77"/>
      <c r="T157" s="78"/>
      <c r="U157" s="38"/>
      <c r="V157" s="38"/>
      <c r="W157" s="38"/>
      <c r="X157" s="38"/>
      <c r="Y157" s="38"/>
      <c r="Z157" s="38"/>
      <c r="AA157" s="38"/>
      <c r="AB157" s="38"/>
      <c r="AC157" s="38"/>
      <c r="AD157" s="38"/>
      <c r="AE157" s="38"/>
      <c r="AT157" s="19" t="s">
        <v>166</v>
      </c>
      <c r="AU157" s="19" t="s">
        <v>83</v>
      </c>
    </row>
    <row r="158" s="2" customFormat="1" ht="24.15" customHeight="1">
      <c r="A158" s="38"/>
      <c r="B158" s="179"/>
      <c r="C158" s="180" t="s">
        <v>228</v>
      </c>
      <c r="D158" s="180" t="s">
        <v>159</v>
      </c>
      <c r="E158" s="181" t="s">
        <v>1833</v>
      </c>
      <c r="F158" s="182" t="s">
        <v>1834</v>
      </c>
      <c r="G158" s="183" t="s">
        <v>162</v>
      </c>
      <c r="H158" s="184">
        <v>110</v>
      </c>
      <c r="I158" s="185"/>
      <c r="J158" s="186">
        <f>ROUND(I158*H158,2)</f>
        <v>0</v>
      </c>
      <c r="K158" s="182" t="s">
        <v>163</v>
      </c>
      <c r="L158" s="39"/>
      <c r="M158" s="187" t="s">
        <v>1</v>
      </c>
      <c r="N158" s="188" t="s">
        <v>40</v>
      </c>
      <c r="O158" s="77"/>
      <c r="P158" s="189">
        <f>O158*H158</f>
        <v>0</v>
      </c>
      <c r="Q158" s="189">
        <v>0</v>
      </c>
      <c r="R158" s="189">
        <f>Q158*H158</f>
        <v>0</v>
      </c>
      <c r="S158" s="189">
        <v>0</v>
      </c>
      <c r="T158" s="190">
        <f>S158*H158</f>
        <v>0</v>
      </c>
      <c r="U158" s="38"/>
      <c r="V158" s="38"/>
      <c r="W158" s="38"/>
      <c r="X158" s="38"/>
      <c r="Y158" s="38"/>
      <c r="Z158" s="38"/>
      <c r="AA158" s="38"/>
      <c r="AB158" s="38"/>
      <c r="AC158" s="38"/>
      <c r="AD158" s="38"/>
      <c r="AE158" s="38"/>
      <c r="AR158" s="191" t="s">
        <v>164</v>
      </c>
      <c r="AT158" s="191" t="s">
        <v>159</v>
      </c>
      <c r="AU158" s="191" t="s">
        <v>83</v>
      </c>
      <c r="AY158" s="19" t="s">
        <v>157</v>
      </c>
      <c r="BE158" s="192">
        <f>IF(N158="základní",J158,0)</f>
        <v>0</v>
      </c>
      <c r="BF158" s="192">
        <f>IF(N158="snížená",J158,0)</f>
        <v>0</v>
      </c>
      <c r="BG158" s="192">
        <f>IF(N158="zákl. přenesená",J158,0)</f>
        <v>0</v>
      </c>
      <c r="BH158" s="192">
        <f>IF(N158="sníž. přenesená",J158,0)</f>
        <v>0</v>
      </c>
      <c r="BI158" s="192">
        <f>IF(N158="nulová",J158,0)</f>
        <v>0</v>
      </c>
      <c r="BJ158" s="19" t="s">
        <v>81</v>
      </c>
      <c r="BK158" s="192">
        <f>ROUND(I158*H158,2)</f>
        <v>0</v>
      </c>
      <c r="BL158" s="19" t="s">
        <v>164</v>
      </c>
      <c r="BM158" s="191" t="s">
        <v>1835</v>
      </c>
    </row>
    <row r="159" s="2" customFormat="1">
      <c r="A159" s="38"/>
      <c r="B159" s="39"/>
      <c r="C159" s="38"/>
      <c r="D159" s="193" t="s">
        <v>166</v>
      </c>
      <c r="E159" s="38"/>
      <c r="F159" s="194" t="s">
        <v>1836</v>
      </c>
      <c r="G159" s="38"/>
      <c r="H159" s="38"/>
      <c r="I159" s="195"/>
      <c r="J159" s="38"/>
      <c r="K159" s="38"/>
      <c r="L159" s="39"/>
      <c r="M159" s="196"/>
      <c r="N159" s="197"/>
      <c r="O159" s="77"/>
      <c r="P159" s="77"/>
      <c r="Q159" s="77"/>
      <c r="R159" s="77"/>
      <c r="S159" s="77"/>
      <c r="T159" s="78"/>
      <c r="U159" s="38"/>
      <c r="V159" s="38"/>
      <c r="W159" s="38"/>
      <c r="X159" s="38"/>
      <c r="Y159" s="38"/>
      <c r="Z159" s="38"/>
      <c r="AA159" s="38"/>
      <c r="AB159" s="38"/>
      <c r="AC159" s="38"/>
      <c r="AD159" s="38"/>
      <c r="AE159" s="38"/>
      <c r="AT159" s="19" t="s">
        <v>166</v>
      </c>
      <c r="AU159" s="19" t="s">
        <v>83</v>
      </c>
    </row>
    <row r="160" s="2" customFormat="1">
      <c r="A160" s="38"/>
      <c r="B160" s="39"/>
      <c r="C160" s="38"/>
      <c r="D160" s="193" t="s">
        <v>168</v>
      </c>
      <c r="E160" s="38"/>
      <c r="F160" s="198" t="s">
        <v>1801</v>
      </c>
      <c r="G160" s="38"/>
      <c r="H160" s="38"/>
      <c r="I160" s="195"/>
      <c r="J160" s="38"/>
      <c r="K160" s="38"/>
      <c r="L160" s="39"/>
      <c r="M160" s="196"/>
      <c r="N160" s="197"/>
      <c r="O160" s="77"/>
      <c r="P160" s="77"/>
      <c r="Q160" s="77"/>
      <c r="R160" s="77"/>
      <c r="S160" s="77"/>
      <c r="T160" s="78"/>
      <c r="U160" s="38"/>
      <c r="V160" s="38"/>
      <c r="W160" s="38"/>
      <c r="X160" s="38"/>
      <c r="Y160" s="38"/>
      <c r="Z160" s="38"/>
      <c r="AA160" s="38"/>
      <c r="AB160" s="38"/>
      <c r="AC160" s="38"/>
      <c r="AD160" s="38"/>
      <c r="AE160" s="38"/>
      <c r="AT160" s="19" t="s">
        <v>168</v>
      </c>
      <c r="AU160" s="19" t="s">
        <v>83</v>
      </c>
    </row>
    <row r="161" s="14" customFormat="1">
      <c r="A161" s="14"/>
      <c r="B161" s="206"/>
      <c r="C161" s="14"/>
      <c r="D161" s="193" t="s">
        <v>170</v>
      </c>
      <c r="E161" s="207" t="s">
        <v>1</v>
      </c>
      <c r="F161" s="208" t="s">
        <v>902</v>
      </c>
      <c r="G161" s="14"/>
      <c r="H161" s="209">
        <v>110</v>
      </c>
      <c r="I161" s="210"/>
      <c r="J161" s="14"/>
      <c r="K161" s="14"/>
      <c r="L161" s="206"/>
      <c r="M161" s="211"/>
      <c r="N161" s="212"/>
      <c r="O161" s="212"/>
      <c r="P161" s="212"/>
      <c r="Q161" s="212"/>
      <c r="R161" s="212"/>
      <c r="S161" s="212"/>
      <c r="T161" s="213"/>
      <c r="U161" s="14"/>
      <c r="V161" s="14"/>
      <c r="W161" s="14"/>
      <c r="X161" s="14"/>
      <c r="Y161" s="14"/>
      <c r="Z161" s="14"/>
      <c r="AA161" s="14"/>
      <c r="AB161" s="14"/>
      <c r="AC161" s="14"/>
      <c r="AD161" s="14"/>
      <c r="AE161" s="14"/>
      <c r="AT161" s="207" t="s">
        <v>170</v>
      </c>
      <c r="AU161" s="207" t="s">
        <v>83</v>
      </c>
      <c r="AV161" s="14" t="s">
        <v>83</v>
      </c>
      <c r="AW161" s="14" t="s">
        <v>32</v>
      </c>
      <c r="AX161" s="14" t="s">
        <v>81</v>
      </c>
      <c r="AY161" s="207" t="s">
        <v>157</v>
      </c>
    </row>
    <row r="162" s="2" customFormat="1" ht="24.15" customHeight="1">
      <c r="A162" s="38"/>
      <c r="B162" s="179"/>
      <c r="C162" s="180" t="s">
        <v>234</v>
      </c>
      <c r="D162" s="180" t="s">
        <v>159</v>
      </c>
      <c r="E162" s="181" t="s">
        <v>1417</v>
      </c>
      <c r="F162" s="182" t="s">
        <v>1418</v>
      </c>
      <c r="G162" s="183" t="s">
        <v>197</v>
      </c>
      <c r="H162" s="184">
        <v>49.5</v>
      </c>
      <c r="I162" s="185"/>
      <c r="J162" s="186">
        <f>ROUND(I162*H162,2)</f>
        <v>0</v>
      </c>
      <c r="K162" s="182" t="s">
        <v>163</v>
      </c>
      <c r="L162" s="39"/>
      <c r="M162" s="187" t="s">
        <v>1</v>
      </c>
      <c r="N162" s="188" t="s">
        <v>40</v>
      </c>
      <c r="O162" s="77"/>
      <c r="P162" s="189">
        <f>O162*H162</f>
        <v>0</v>
      </c>
      <c r="Q162" s="189">
        <v>0</v>
      </c>
      <c r="R162" s="189">
        <f>Q162*H162</f>
        <v>0</v>
      </c>
      <c r="S162" s="189">
        <v>0</v>
      </c>
      <c r="T162" s="190">
        <f>S162*H162</f>
        <v>0</v>
      </c>
      <c r="U162" s="38"/>
      <c r="V162" s="38"/>
      <c r="W162" s="38"/>
      <c r="X162" s="38"/>
      <c r="Y162" s="38"/>
      <c r="Z162" s="38"/>
      <c r="AA162" s="38"/>
      <c r="AB162" s="38"/>
      <c r="AC162" s="38"/>
      <c r="AD162" s="38"/>
      <c r="AE162" s="38"/>
      <c r="AR162" s="191" t="s">
        <v>164</v>
      </c>
      <c r="AT162" s="191" t="s">
        <v>159</v>
      </c>
      <c r="AU162" s="191" t="s">
        <v>83</v>
      </c>
      <c r="AY162" s="19" t="s">
        <v>157</v>
      </c>
      <c r="BE162" s="192">
        <f>IF(N162="základní",J162,0)</f>
        <v>0</v>
      </c>
      <c r="BF162" s="192">
        <f>IF(N162="snížená",J162,0)</f>
        <v>0</v>
      </c>
      <c r="BG162" s="192">
        <f>IF(N162="zákl. přenesená",J162,0)</f>
        <v>0</v>
      </c>
      <c r="BH162" s="192">
        <f>IF(N162="sníž. přenesená",J162,0)</f>
        <v>0</v>
      </c>
      <c r="BI162" s="192">
        <f>IF(N162="nulová",J162,0)</f>
        <v>0</v>
      </c>
      <c r="BJ162" s="19" t="s">
        <v>81</v>
      </c>
      <c r="BK162" s="192">
        <f>ROUND(I162*H162,2)</f>
        <v>0</v>
      </c>
      <c r="BL162" s="19" t="s">
        <v>164</v>
      </c>
      <c r="BM162" s="191" t="s">
        <v>1837</v>
      </c>
    </row>
    <row r="163" s="2" customFormat="1">
      <c r="A163" s="38"/>
      <c r="B163" s="39"/>
      <c r="C163" s="38"/>
      <c r="D163" s="193" t="s">
        <v>166</v>
      </c>
      <c r="E163" s="38"/>
      <c r="F163" s="194" t="s">
        <v>1420</v>
      </c>
      <c r="G163" s="38"/>
      <c r="H163" s="38"/>
      <c r="I163" s="195"/>
      <c r="J163" s="38"/>
      <c r="K163" s="38"/>
      <c r="L163" s="39"/>
      <c r="M163" s="196"/>
      <c r="N163" s="197"/>
      <c r="O163" s="77"/>
      <c r="P163" s="77"/>
      <c r="Q163" s="77"/>
      <c r="R163" s="77"/>
      <c r="S163" s="77"/>
      <c r="T163" s="78"/>
      <c r="U163" s="38"/>
      <c r="V163" s="38"/>
      <c r="W163" s="38"/>
      <c r="X163" s="38"/>
      <c r="Y163" s="38"/>
      <c r="Z163" s="38"/>
      <c r="AA163" s="38"/>
      <c r="AB163" s="38"/>
      <c r="AC163" s="38"/>
      <c r="AD163" s="38"/>
      <c r="AE163" s="38"/>
      <c r="AT163" s="19" t="s">
        <v>166</v>
      </c>
      <c r="AU163" s="19" t="s">
        <v>83</v>
      </c>
    </row>
    <row r="164" s="14" customFormat="1">
      <c r="A164" s="14"/>
      <c r="B164" s="206"/>
      <c r="C164" s="14"/>
      <c r="D164" s="193" t="s">
        <v>170</v>
      </c>
      <c r="E164" s="14"/>
      <c r="F164" s="208" t="s">
        <v>1838</v>
      </c>
      <c r="G164" s="14"/>
      <c r="H164" s="209">
        <v>49.5</v>
      </c>
      <c r="I164" s="210"/>
      <c r="J164" s="14"/>
      <c r="K164" s="14"/>
      <c r="L164" s="206"/>
      <c r="M164" s="211"/>
      <c r="N164" s="212"/>
      <c r="O164" s="212"/>
      <c r="P164" s="212"/>
      <c r="Q164" s="212"/>
      <c r="R164" s="212"/>
      <c r="S164" s="212"/>
      <c r="T164" s="213"/>
      <c r="U164" s="14"/>
      <c r="V164" s="14"/>
      <c r="W164" s="14"/>
      <c r="X164" s="14"/>
      <c r="Y164" s="14"/>
      <c r="Z164" s="14"/>
      <c r="AA164" s="14"/>
      <c r="AB164" s="14"/>
      <c r="AC164" s="14"/>
      <c r="AD164" s="14"/>
      <c r="AE164" s="14"/>
      <c r="AT164" s="207" t="s">
        <v>170</v>
      </c>
      <c r="AU164" s="207" t="s">
        <v>83</v>
      </c>
      <c r="AV164" s="14" t="s">
        <v>83</v>
      </c>
      <c r="AW164" s="14" t="s">
        <v>3</v>
      </c>
      <c r="AX164" s="14" t="s">
        <v>81</v>
      </c>
      <c r="AY164" s="207" t="s">
        <v>157</v>
      </c>
    </row>
    <row r="165" s="12" customFormat="1" ht="22.8" customHeight="1">
      <c r="A165" s="12"/>
      <c r="B165" s="166"/>
      <c r="C165" s="12"/>
      <c r="D165" s="167" t="s">
        <v>74</v>
      </c>
      <c r="E165" s="177" t="s">
        <v>187</v>
      </c>
      <c r="F165" s="177" t="s">
        <v>265</v>
      </c>
      <c r="G165" s="12"/>
      <c r="H165" s="12"/>
      <c r="I165" s="169"/>
      <c r="J165" s="178">
        <f>BK165</f>
        <v>0</v>
      </c>
      <c r="K165" s="12"/>
      <c r="L165" s="166"/>
      <c r="M165" s="171"/>
      <c r="N165" s="172"/>
      <c r="O165" s="172"/>
      <c r="P165" s="173">
        <f>SUM(P166:P177)</f>
        <v>0</v>
      </c>
      <c r="Q165" s="172"/>
      <c r="R165" s="173">
        <f>SUM(R166:R177)</f>
        <v>37.689300000000003</v>
      </c>
      <c r="S165" s="172"/>
      <c r="T165" s="174">
        <f>SUM(T166:T177)</f>
        <v>0</v>
      </c>
      <c r="U165" s="12"/>
      <c r="V165" s="12"/>
      <c r="W165" s="12"/>
      <c r="X165" s="12"/>
      <c r="Y165" s="12"/>
      <c r="Z165" s="12"/>
      <c r="AA165" s="12"/>
      <c r="AB165" s="12"/>
      <c r="AC165" s="12"/>
      <c r="AD165" s="12"/>
      <c r="AE165" s="12"/>
      <c r="AR165" s="167" t="s">
        <v>81</v>
      </c>
      <c r="AT165" s="175" t="s">
        <v>74</v>
      </c>
      <c r="AU165" s="175" t="s">
        <v>81</v>
      </c>
      <c r="AY165" s="167" t="s">
        <v>157</v>
      </c>
      <c r="BK165" s="176">
        <f>SUM(BK166:BK177)</f>
        <v>0</v>
      </c>
    </row>
    <row r="166" s="2" customFormat="1" ht="14.4" customHeight="1">
      <c r="A166" s="38"/>
      <c r="B166" s="179"/>
      <c r="C166" s="180" t="s">
        <v>244</v>
      </c>
      <c r="D166" s="180" t="s">
        <v>159</v>
      </c>
      <c r="E166" s="181" t="s">
        <v>1839</v>
      </c>
      <c r="F166" s="182" t="s">
        <v>1840</v>
      </c>
      <c r="G166" s="183" t="s">
        <v>162</v>
      </c>
      <c r="H166" s="184">
        <v>110</v>
      </c>
      <c r="I166" s="185"/>
      <c r="J166" s="186">
        <f>ROUND(I166*H166,2)</f>
        <v>0</v>
      </c>
      <c r="K166" s="182" t="s">
        <v>163</v>
      </c>
      <c r="L166" s="39"/>
      <c r="M166" s="187" t="s">
        <v>1</v>
      </c>
      <c r="N166" s="188" t="s">
        <v>40</v>
      </c>
      <c r="O166" s="77"/>
      <c r="P166" s="189">
        <f>O166*H166</f>
        <v>0</v>
      </c>
      <c r="Q166" s="189">
        <v>0</v>
      </c>
      <c r="R166" s="189">
        <f>Q166*H166</f>
        <v>0</v>
      </c>
      <c r="S166" s="189">
        <v>0</v>
      </c>
      <c r="T166" s="190">
        <f>S166*H166</f>
        <v>0</v>
      </c>
      <c r="U166" s="38"/>
      <c r="V166" s="38"/>
      <c r="W166" s="38"/>
      <c r="X166" s="38"/>
      <c r="Y166" s="38"/>
      <c r="Z166" s="38"/>
      <c r="AA166" s="38"/>
      <c r="AB166" s="38"/>
      <c r="AC166" s="38"/>
      <c r="AD166" s="38"/>
      <c r="AE166" s="38"/>
      <c r="AR166" s="191" t="s">
        <v>164</v>
      </c>
      <c r="AT166" s="191" t="s">
        <v>159</v>
      </c>
      <c r="AU166" s="191" t="s">
        <v>83</v>
      </c>
      <c r="AY166" s="19" t="s">
        <v>157</v>
      </c>
      <c r="BE166" s="192">
        <f>IF(N166="základní",J166,0)</f>
        <v>0</v>
      </c>
      <c r="BF166" s="192">
        <f>IF(N166="snížená",J166,0)</f>
        <v>0</v>
      </c>
      <c r="BG166" s="192">
        <f>IF(N166="zákl. přenesená",J166,0)</f>
        <v>0</v>
      </c>
      <c r="BH166" s="192">
        <f>IF(N166="sníž. přenesená",J166,0)</f>
        <v>0</v>
      </c>
      <c r="BI166" s="192">
        <f>IF(N166="nulová",J166,0)</f>
        <v>0</v>
      </c>
      <c r="BJ166" s="19" t="s">
        <v>81</v>
      </c>
      <c r="BK166" s="192">
        <f>ROUND(I166*H166,2)</f>
        <v>0</v>
      </c>
      <c r="BL166" s="19" t="s">
        <v>164</v>
      </c>
      <c r="BM166" s="191" t="s">
        <v>1841</v>
      </c>
    </row>
    <row r="167" s="2" customFormat="1">
      <c r="A167" s="38"/>
      <c r="B167" s="39"/>
      <c r="C167" s="38"/>
      <c r="D167" s="193" t="s">
        <v>166</v>
      </c>
      <c r="E167" s="38"/>
      <c r="F167" s="194" t="s">
        <v>1842</v>
      </c>
      <c r="G167" s="38"/>
      <c r="H167" s="38"/>
      <c r="I167" s="195"/>
      <c r="J167" s="38"/>
      <c r="K167" s="38"/>
      <c r="L167" s="39"/>
      <c r="M167" s="196"/>
      <c r="N167" s="197"/>
      <c r="O167" s="77"/>
      <c r="P167" s="77"/>
      <c r="Q167" s="77"/>
      <c r="R167" s="77"/>
      <c r="S167" s="77"/>
      <c r="T167" s="78"/>
      <c r="U167" s="38"/>
      <c r="V167" s="38"/>
      <c r="W167" s="38"/>
      <c r="X167" s="38"/>
      <c r="Y167" s="38"/>
      <c r="Z167" s="38"/>
      <c r="AA167" s="38"/>
      <c r="AB167" s="38"/>
      <c r="AC167" s="38"/>
      <c r="AD167" s="38"/>
      <c r="AE167" s="38"/>
      <c r="AT167" s="19" t="s">
        <v>166</v>
      </c>
      <c r="AU167" s="19" t="s">
        <v>83</v>
      </c>
    </row>
    <row r="168" s="2" customFormat="1">
      <c r="A168" s="38"/>
      <c r="B168" s="39"/>
      <c r="C168" s="38"/>
      <c r="D168" s="193" t="s">
        <v>168</v>
      </c>
      <c r="E168" s="38"/>
      <c r="F168" s="198" t="s">
        <v>1801</v>
      </c>
      <c r="G168" s="38"/>
      <c r="H168" s="38"/>
      <c r="I168" s="195"/>
      <c r="J168" s="38"/>
      <c r="K168" s="38"/>
      <c r="L168" s="39"/>
      <c r="M168" s="196"/>
      <c r="N168" s="197"/>
      <c r="O168" s="77"/>
      <c r="P168" s="77"/>
      <c r="Q168" s="77"/>
      <c r="R168" s="77"/>
      <c r="S168" s="77"/>
      <c r="T168" s="78"/>
      <c r="U168" s="38"/>
      <c r="V168" s="38"/>
      <c r="W168" s="38"/>
      <c r="X168" s="38"/>
      <c r="Y168" s="38"/>
      <c r="Z168" s="38"/>
      <c r="AA168" s="38"/>
      <c r="AB168" s="38"/>
      <c r="AC168" s="38"/>
      <c r="AD168" s="38"/>
      <c r="AE168" s="38"/>
      <c r="AT168" s="19" t="s">
        <v>168</v>
      </c>
      <c r="AU168" s="19" t="s">
        <v>83</v>
      </c>
    </row>
    <row r="169" s="14" customFormat="1">
      <c r="A169" s="14"/>
      <c r="B169" s="206"/>
      <c r="C169" s="14"/>
      <c r="D169" s="193" t="s">
        <v>170</v>
      </c>
      <c r="E169" s="207" t="s">
        <v>1</v>
      </c>
      <c r="F169" s="208" t="s">
        <v>902</v>
      </c>
      <c r="G169" s="14"/>
      <c r="H169" s="209">
        <v>110</v>
      </c>
      <c r="I169" s="210"/>
      <c r="J169" s="14"/>
      <c r="K169" s="14"/>
      <c r="L169" s="206"/>
      <c r="M169" s="211"/>
      <c r="N169" s="212"/>
      <c r="O169" s="212"/>
      <c r="P169" s="212"/>
      <c r="Q169" s="212"/>
      <c r="R169" s="212"/>
      <c r="S169" s="212"/>
      <c r="T169" s="213"/>
      <c r="U169" s="14"/>
      <c r="V169" s="14"/>
      <c r="W169" s="14"/>
      <c r="X169" s="14"/>
      <c r="Y169" s="14"/>
      <c r="Z169" s="14"/>
      <c r="AA169" s="14"/>
      <c r="AB169" s="14"/>
      <c r="AC169" s="14"/>
      <c r="AD169" s="14"/>
      <c r="AE169" s="14"/>
      <c r="AT169" s="207" t="s">
        <v>170</v>
      </c>
      <c r="AU169" s="207" t="s">
        <v>83</v>
      </c>
      <c r="AV169" s="14" t="s">
        <v>83</v>
      </c>
      <c r="AW169" s="14" t="s">
        <v>32</v>
      </c>
      <c r="AX169" s="14" t="s">
        <v>81</v>
      </c>
      <c r="AY169" s="207" t="s">
        <v>157</v>
      </c>
    </row>
    <row r="170" s="2" customFormat="1" ht="14.4" customHeight="1">
      <c r="A170" s="38"/>
      <c r="B170" s="179"/>
      <c r="C170" s="180" t="s">
        <v>252</v>
      </c>
      <c r="D170" s="180" t="s">
        <v>159</v>
      </c>
      <c r="E170" s="181" t="s">
        <v>1843</v>
      </c>
      <c r="F170" s="182" t="s">
        <v>1844</v>
      </c>
      <c r="G170" s="183" t="s">
        <v>162</v>
      </c>
      <c r="H170" s="184">
        <v>110</v>
      </c>
      <c r="I170" s="185"/>
      <c r="J170" s="186">
        <f>ROUND(I170*H170,2)</f>
        <v>0</v>
      </c>
      <c r="K170" s="182" t="s">
        <v>1</v>
      </c>
      <c r="L170" s="39"/>
      <c r="M170" s="187" t="s">
        <v>1</v>
      </c>
      <c r="N170" s="188" t="s">
        <v>40</v>
      </c>
      <c r="O170" s="77"/>
      <c r="P170" s="189">
        <f>O170*H170</f>
        <v>0</v>
      </c>
      <c r="Q170" s="189">
        <v>0</v>
      </c>
      <c r="R170" s="189">
        <f>Q170*H170</f>
        <v>0</v>
      </c>
      <c r="S170" s="189">
        <v>0</v>
      </c>
      <c r="T170" s="190">
        <f>S170*H170</f>
        <v>0</v>
      </c>
      <c r="U170" s="38"/>
      <c r="V170" s="38"/>
      <c r="W170" s="38"/>
      <c r="X170" s="38"/>
      <c r="Y170" s="38"/>
      <c r="Z170" s="38"/>
      <c r="AA170" s="38"/>
      <c r="AB170" s="38"/>
      <c r="AC170" s="38"/>
      <c r="AD170" s="38"/>
      <c r="AE170" s="38"/>
      <c r="AR170" s="191" t="s">
        <v>164</v>
      </c>
      <c r="AT170" s="191" t="s">
        <v>159</v>
      </c>
      <c r="AU170" s="191" t="s">
        <v>83</v>
      </c>
      <c r="AY170" s="19" t="s">
        <v>157</v>
      </c>
      <c r="BE170" s="192">
        <f>IF(N170="základní",J170,0)</f>
        <v>0</v>
      </c>
      <c r="BF170" s="192">
        <f>IF(N170="snížená",J170,0)</f>
        <v>0</v>
      </c>
      <c r="BG170" s="192">
        <f>IF(N170="zákl. přenesená",J170,0)</f>
        <v>0</v>
      </c>
      <c r="BH170" s="192">
        <f>IF(N170="sníž. přenesená",J170,0)</f>
        <v>0</v>
      </c>
      <c r="BI170" s="192">
        <f>IF(N170="nulová",J170,0)</f>
        <v>0</v>
      </c>
      <c r="BJ170" s="19" t="s">
        <v>81</v>
      </c>
      <c r="BK170" s="192">
        <f>ROUND(I170*H170,2)</f>
        <v>0</v>
      </c>
      <c r="BL170" s="19" t="s">
        <v>164</v>
      </c>
      <c r="BM170" s="191" t="s">
        <v>1845</v>
      </c>
    </row>
    <row r="171" s="2" customFormat="1">
      <c r="A171" s="38"/>
      <c r="B171" s="39"/>
      <c r="C171" s="38"/>
      <c r="D171" s="193" t="s">
        <v>166</v>
      </c>
      <c r="E171" s="38"/>
      <c r="F171" s="194" t="s">
        <v>1842</v>
      </c>
      <c r="G171" s="38"/>
      <c r="H171" s="38"/>
      <c r="I171" s="195"/>
      <c r="J171" s="38"/>
      <c r="K171" s="38"/>
      <c r="L171" s="39"/>
      <c r="M171" s="196"/>
      <c r="N171" s="197"/>
      <c r="O171" s="77"/>
      <c r="P171" s="77"/>
      <c r="Q171" s="77"/>
      <c r="R171" s="77"/>
      <c r="S171" s="77"/>
      <c r="T171" s="78"/>
      <c r="U171" s="38"/>
      <c r="V171" s="38"/>
      <c r="W171" s="38"/>
      <c r="X171" s="38"/>
      <c r="Y171" s="38"/>
      <c r="Z171" s="38"/>
      <c r="AA171" s="38"/>
      <c r="AB171" s="38"/>
      <c r="AC171" s="38"/>
      <c r="AD171" s="38"/>
      <c r="AE171" s="38"/>
      <c r="AT171" s="19" t="s">
        <v>166</v>
      </c>
      <c r="AU171" s="19" t="s">
        <v>83</v>
      </c>
    </row>
    <row r="172" s="2" customFormat="1" ht="24.15" customHeight="1">
      <c r="A172" s="38"/>
      <c r="B172" s="179"/>
      <c r="C172" s="180" t="s">
        <v>258</v>
      </c>
      <c r="D172" s="180" t="s">
        <v>159</v>
      </c>
      <c r="E172" s="181" t="s">
        <v>1846</v>
      </c>
      <c r="F172" s="182" t="s">
        <v>1847</v>
      </c>
      <c r="G172" s="183" t="s">
        <v>162</v>
      </c>
      <c r="H172" s="184">
        <v>110</v>
      </c>
      <c r="I172" s="185"/>
      <c r="J172" s="186">
        <f>ROUND(I172*H172,2)</f>
        <v>0</v>
      </c>
      <c r="K172" s="182" t="s">
        <v>163</v>
      </c>
      <c r="L172" s="39"/>
      <c r="M172" s="187" t="s">
        <v>1</v>
      </c>
      <c r="N172" s="188" t="s">
        <v>40</v>
      </c>
      <c r="O172" s="77"/>
      <c r="P172" s="189">
        <f>O172*H172</f>
        <v>0</v>
      </c>
      <c r="Q172" s="189">
        <v>0.10503</v>
      </c>
      <c r="R172" s="189">
        <f>Q172*H172</f>
        <v>11.5533</v>
      </c>
      <c r="S172" s="189">
        <v>0</v>
      </c>
      <c r="T172" s="190">
        <f>S172*H172</f>
        <v>0</v>
      </c>
      <c r="U172" s="38"/>
      <c r="V172" s="38"/>
      <c r="W172" s="38"/>
      <c r="X172" s="38"/>
      <c r="Y172" s="38"/>
      <c r="Z172" s="38"/>
      <c r="AA172" s="38"/>
      <c r="AB172" s="38"/>
      <c r="AC172" s="38"/>
      <c r="AD172" s="38"/>
      <c r="AE172" s="38"/>
      <c r="AR172" s="191" t="s">
        <v>164</v>
      </c>
      <c r="AT172" s="191" t="s">
        <v>159</v>
      </c>
      <c r="AU172" s="191" t="s">
        <v>83</v>
      </c>
      <c r="AY172" s="19" t="s">
        <v>157</v>
      </c>
      <c r="BE172" s="192">
        <f>IF(N172="základní",J172,0)</f>
        <v>0</v>
      </c>
      <c r="BF172" s="192">
        <f>IF(N172="snížená",J172,0)</f>
        <v>0</v>
      </c>
      <c r="BG172" s="192">
        <f>IF(N172="zákl. přenesená",J172,0)</f>
        <v>0</v>
      </c>
      <c r="BH172" s="192">
        <f>IF(N172="sníž. přenesená",J172,0)</f>
        <v>0</v>
      </c>
      <c r="BI172" s="192">
        <f>IF(N172="nulová",J172,0)</f>
        <v>0</v>
      </c>
      <c r="BJ172" s="19" t="s">
        <v>81</v>
      </c>
      <c r="BK172" s="192">
        <f>ROUND(I172*H172,2)</f>
        <v>0</v>
      </c>
      <c r="BL172" s="19" t="s">
        <v>164</v>
      </c>
      <c r="BM172" s="191" t="s">
        <v>1848</v>
      </c>
    </row>
    <row r="173" s="2" customFormat="1">
      <c r="A173" s="38"/>
      <c r="B173" s="39"/>
      <c r="C173" s="38"/>
      <c r="D173" s="193" t="s">
        <v>166</v>
      </c>
      <c r="E173" s="38"/>
      <c r="F173" s="194" t="s">
        <v>1849</v>
      </c>
      <c r="G173" s="38"/>
      <c r="H173" s="38"/>
      <c r="I173" s="195"/>
      <c r="J173" s="38"/>
      <c r="K173" s="38"/>
      <c r="L173" s="39"/>
      <c r="M173" s="196"/>
      <c r="N173" s="197"/>
      <c r="O173" s="77"/>
      <c r="P173" s="77"/>
      <c r="Q173" s="77"/>
      <c r="R173" s="77"/>
      <c r="S173" s="77"/>
      <c r="T173" s="78"/>
      <c r="U173" s="38"/>
      <c r="V173" s="38"/>
      <c r="W173" s="38"/>
      <c r="X173" s="38"/>
      <c r="Y173" s="38"/>
      <c r="Z173" s="38"/>
      <c r="AA173" s="38"/>
      <c r="AB173" s="38"/>
      <c r="AC173" s="38"/>
      <c r="AD173" s="38"/>
      <c r="AE173" s="38"/>
      <c r="AT173" s="19" t="s">
        <v>166</v>
      </c>
      <c r="AU173" s="19" t="s">
        <v>83</v>
      </c>
    </row>
    <row r="174" s="2" customFormat="1" ht="14.4" customHeight="1">
      <c r="A174" s="38"/>
      <c r="B174" s="179"/>
      <c r="C174" s="214" t="s">
        <v>266</v>
      </c>
      <c r="D174" s="214" t="s">
        <v>194</v>
      </c>
      <c r="E174" s="215" t="s">
        <v>1850</v>
      </c>
      <c r="F174" s="216" t="s">
        <v>1851</v>
      </c>
      <c r="G174" s="217" t="s">
        <v>162</v>
      </c>
      <c r="H174" s="218">
        <v>121</v>
      </c>
      <c r="I174" s="219"/>
      <c r="J174" s="220">
        <f>ROUND(I174*H174,2)</f>
        <v>0</v>
      </c>
      <c r="K174" s="216" t="s">
        <v>163</v>
      </c>
      <c r="L174" s="221"/>
      <c r="M174" s="222" t="s">
        <v>1</v>
      </c>
      <c r="N174" s="223" t="s">
        <v>40</v>
      </c>
      <c r="O174" s="77"/>
      <c r="P174" s="189">
        <f>O174*H174</f>
        <v>0</v>
      </c>
      <c r="Q174" s="189">
        <v>0.216</v>
      </c>
      <c r="R174" s="189">
        <f>Q174*H174</f>
        <v>26.135999999999999</v>
      </c>
      <c r="S174" s="189">
        <v>0</v>
      </c>
      <c r="T174" s="190">
        <f>S174*H174</f>
        <v>0</v>
      </c>
      <c r="U174" s="38"/>
      <c r="V174" s="38"/>
      <c r="W174" s="38"/>
      <c r="X174" s="38"/>
      <c r="Y174" s="38"/>
      <c r="Z174" s="38"/>
      <c r="AA174" s="38"/>
      <c r="AB174" s="38"/>
      <c r="AC174" s="38"/>
      <c r="AD174" s="38"/>
      <c r="AE174" s="38"/>
      <c r="AR174" s="191" t="s">
        <v>198</v>
      </c>
      <c r="AT174" s="191" t="s">
        <v>194</v>
      </c>
      <c r="AU174" s="191" t="s">
        <v>83</v>
      </c>
      <c r="AY174" s="19" t="s">
        <v>157</v>
      </c>
      <c r="BE174" s="192">
        <f>IF(N174="základní",J174,0)</f>
        <v>0</v>
      </c>
      <c r="BF174" s="192">
        <f>IF(N174="snížená",J174,0)</f>
        <v>0</v>
      </c>
      <c r="BG174" s="192">
        <f>IF(N174="zákl. přenesená",J174,0)</f>
        <v>0</v>
      </c>
      <c r="BH174" s="192">
        <f>IF(N174="sníž. přenesená",J174,0)</f>
        <v>0</v>
      </c>
      <c r="BI174" s="192">
        <f>IF(N174="nulová",J174,0)</f>
        <v>0</v>
      </c>
      <c r="BJ174" s="19" t="s">
        <v>81</v>
      </c>
      <c r="BK174" s="192">
        <f>ROUND(I174*H174,2)</f>
        <v>0</v>
      </c>
      <c r="BL174" s="19" t="s">
        <v>164</v>
      </c>
      <c r="BM174" s="191" t="s">
        <v>1852</v>
      </c>
    </row>
    <row r="175" s="2" customFormat="1">
      <c r="A175" s="38"/>
      <c r="B175" s="39"/>
      <c r="C175" s="38"/>
      <c r="D175" s="193" t="s">
        <v>166</v>
      </c>
      <c r="E175" s="38"/>
      <c r="F175" s="194" t="s">
        <v>1851</v>
      </c>
      <c r="G175" s="38"/>
      <c r="H175" s="38"/>
      <c r="I175" s="195"/>
      <c r="J175" s="38"/>
      <c r="K175" s="38"/>
      <c r="L175" s="39"/>
      <c r="M175" s="196"/>
      <c r="N175" s="197"/>
      <c r="O175" s="77"/>
      <c r="P175" s="77"/>
      <c r="Q175" s="77"/>
      <c r="R175" s="77"/>
      <c r="S175" s="77"/>
      <c r="T175" s="78"/>
      <c r="U175" s="38"/>
      <c r="V175" s="38"/>
      <c r="W175" s="38"/>
      <c r="X175" s="38"/>
      <c r="Y175" s="38"/>
      <c r="Z175" s="38"/>
      <c r="AA175" s="38"/>
      <c r="AB175" s="38"/>
      <c r="AC175" s="38"/>
      <c r="AD175" s="38"/>
      <c r="AE175" s="38"/>
      <c r="AT175" s="19" t="s">
        <v>166</v>
      </c>
      <c r="AU175" s="19" t="s">
        <v>83</v>
      </c>
    </row>
    <row r="176" s="2" customFormat="1">
      <c r="A176" s="38"/>
      <c r="B176" s="39"/>
      <c r="C176" s="38"/>
      <c r="D176" s="193" t="s">
        <v>168</v>
      </c>
      <c r="E176" s="38"/>
      <c r="F176" s="198" t="s">
        <v>1853</v>
      </c>
      <c r="G176" s="38"/>
      <c r="H176" s="38"/>
      <c r="I176" s="195"/>
      <c r="J176" s="38"/>
      <c r="K176" s="38"/>
      <c r="L176" s="39"/>
      <c r="M176" s="196"/>
      <c r="N176" s="197"/>
      <c r="O176" s="77"/>
      <c r="P176" s="77"/>
      <c r="Q176" s="77"/>
      <c r="R176" s="77"/>
      <c r="S176" s="77"/>
      <c r="T176" s="78"/>
      <c r="U176" s="38"/>
      <c r="V176" s="38"/>
      <c r="W176" s="38"/>
      <c r="X176" s="38"/>
      <c r="Y176" s="38"/>
      <c r="Z176" s="38"/>
      <c r="AA176" s="38"/>
      <c r="AB176" s="38"/>
      <c r="AC176" s="38"/>
      <c r="AD176" s="38"/>
      <c r="AE176" s="38"/>
      <c r="AT176" s="19" t="s">
        <v>168</v>
      </c>
      <c r="AU176" s="19" t="s">
        <v>83</v>
      </c>
    </row>
    <row r="177" s="14" customFormat="1">
      <c r="A177" s="14"/>
      <c r="B177" s="206"/>
      <c r="C177" s="14"/>
      <c r="D177" s="193" t="s">
        <v>170</v>
      </c>
      <c r="E177" s="14"/>
      <c r="F177" s="208" t="s">
        <v>1854</v>
      </c>
      <c r="G177" s="14"/>
      <c r="H177" s="209">
        <v>121</v>
      </c>
      <c r="I177" s="210"/>
      <c r="J177" s="14"/>
      <c r="K177" s="14"/>
      <c r="L177" s="206"/>
      <c r="M177" s="211"/>
      <c r="N177" s="212"/>
      <c r="O177" s="212"/>
      <c r="P177" s="212"/>
      <c r="Q177" s="212"/>
      <c r="R177" s="212"/>
      <c r="S177" s="212"/>
      <c r="T177" s="213"/>
      <c r="U177" s="14"/>
      <c r="V177" s="14"/>
      <c r="W177" s="14"/>
      <c r="X177" s="14"/>
      <c r="Y177" s="14"/>
      <c r="Z177" s="14"/>
      <c r="AA177" s="14"/>
      <c r="AB177" s="14"/>
      <c r="AC177" s="14"/>
      <c r="AD177" s="14"/>
      <c r="AE177" s="14"/>
      <c r="AT177" s="207" t="s">
        <v>170</v>
      </c>
      <c r="AU177" s="207" t="s">
        <v>83</v>
      </c>
      <c r="AV177" s="14" t="s">
        <v>83</v>
      </c>
      <c r="AW177" s="14" t="s">
        <v>3</v>
      </c>
      <c r="AX177" s="14" t="s">
        <v>81</v>
      </c>
      <c r="AY177" s="207" t="s">
        <v>157</v>
      </c>
    </row>
    <row r="178" s="12" customFormat="1" ht="22.8" customHeight="1">
      <c r="A178" s="12"/>
      <c r="B178" s="166"/>
      <c r="C178" s="12"/>
      <c r="D178" s="167" t="s">
        <v>74</v>
      </c>
      <c r="E178" s="177" t="s">
        <v>228</v>
      </c>
      <c r="F178" s="177" t="s">
        <v>600</v>
      </c>
      <c r="G178" s="12"/>
      <c r="H178" s="12"/>
      <c r="I178" s="169"/>
      <c r="J178" s="178">
        <f>BK178</f>
        <v>0</v>
      </c>
      <c r="K178" s="12"/>
      <c r="L178" s="166"/>
      <c r="M178" s="171"/>
      <c r="N178" s="172"/>
      <c r="O178" s="172"/>
      <c r="P178" s="173">
        <f>SUM(P179:P204)</f>
        <v>0</v>
      </c>
      <c r="Q178" s="172"/>
      <c r="R178" s="173">
        <f>SUM(R179:R204)</f>
        <v>12.146049999999999</v>
      </c>
      <c r="S178" s="172"/>
      <c r="T178" s="174">
        <f>SUM(T179:T204)</f>
        <v>0</v>
      </c>
      <c r="U178" s="12"/>
      <c r="V178" s="12"/>
      <c r="W178" s="12"/>
      <c r="X178" s="12"/>
      <c r="Y178" s="12"/>
      <c r="Z178" s="12"/>
      <c r="AA178" s="12"/>
      <c r="AB178" s="12"/>
      <c r="AC178" s="12"/>
      <c r="AD178" s="12"/>
      <c r="AE178" s="12"/>
      <c r="AR178" s="167" t="s">
        <v>81</v>
      </c>
      <c r="AT178" s="175" t="s">
        <v>74</v>
      </c>
      <c r="AU178" s="175" t="s">
        <v>81</v>
      </c>
      <c r="AY178" s="167" t="s">
        <v>157</v>
      </c>
      <c r="BK178" s="176">
        <f>SUM(BK179:BK204)</f>
        <v>0</v>
      </c>
    </row>
    <row r="179" s="2" customFormat="1" ht="24.15" customHeight="1">
      <c r="A179" s="38"/>
      <c r="B179" s="179"/>
      <c r="C179" s="180" t="s">
        <v>8</v>
      </c>
      <c r="D179" s="180" t="s">
        <v>159</v>
      </c>
      <c r="E179" s="181" t="s">
        <v>1855</v>
      </c>
      <c r="F179" s="182" t="s">
        <v>1856</v>
      </c>
      <c r="G179" s="183" t="s">
        <v>261</v>
      </c>
      <c r="H179" s="184">
        <v>22</v>
      </c>
      <c r="I179" s="185"/>
      <c r="J179" s="186">
        <f>ROUND(I179*H179,2)</f>
        <v>0</v>
      </c>
      <c r="K179" s="182" t="s">
        <v>163</v>
      </c>
      <c r="L179" s="39"/>
      <c r="M179" s="187" t="s">
        <v>1</v>
      </c>
      <c r="N179" s="188" t="s">
        <v>40</v>
      </c>
      <c r="O179" s="77"/>
      <c r="P179" s="189">
        <f>O179*H179</f>
        <v>0</v>
      </c>
      <c r="Q179" s="189">
        <v>0.20219000000000001</v>
      </c>
      <c r="R179" s="189">
        <f>Q179*H179</f>
        <v>4.4481799999999998</v>
      </c>
      <c r="S179" s="189">
        <v>0</v>
      </c>
      <c r="T179" s="190">
        <f>S179*H179</f>
        <v>0</v>
      </c>
      <c r="U179" s="38"/>
      <c r="V179" s="38"/>
      <c r="W179" s="38"/>
      <c r="X179" s="38"/>
      <c r="Y179" s="38"/>
      <c r="Z179" s="38"/>
      <c r="AA179" s="38"/>
      <c r="AB179" s="38"/>
      <c r="AC179" s="38"/>
      <c r="AD179" s="38"/>
      <c r="AE179" s="38"/>
      <c r="AR179" s="191" t="s">
        <v>164</v>
      </c>
      <c r="AT179" s="191" t="s">
        <v>159</v>
      </c>
      <c r="AU179" s="191" t="s">
        <v>83</v>
      </c>
      <c r="AY179" s="19" t="s">
        <v>157</v>
      </c>
      <c r="BE179" s="192">
        <f>IF(N179="základní",J179,0)</f>
        <v>0</v>
      </c>
      <c r="BF179" s="192">
        <f>IF(N179="snížená",J179,0)</f>
        <v>0</v>
      </c>
      <c r="BG179" s="192">
        <f>IF(N179="zákl. přenesená",J179,0)</f>
        <v>0</v>
      </c>
      <c r="BH179" s="192">
        <f>IF(N179="sníž. přenesená",J179,0)</f>
        <v>0</v>
      </c>
      <c r="BI179" s="192">
        <f>IF(N179="nulová",J179,0)</f>
        <v>0</v>
      </c>
      <c r="BJ179" s="19" t="s">
        <v>81</v>
      </c>
      <c r="BK179" s="192">
        <f>ROUND(I179*H179,2)</f>
        <v>0</v>
      </c>
      <c r="BL179" s="19" t="s">
        <v>164</v>
      </c>
      <c r="BM179" s="191" t="s">
        <v>1857</v>
      </c>
    </row>
    <row r="180" s="2" customFormat="1">
      <c r="A180" s="38"/>
      <c r="B180" s="39"/>
      <c r="C180" s="38"/>
      <c r="D180" s="193" t="s">
        <v>166</v>
      </c>
      <c r="E180" s="38"/>
      <c r="F180" s="194" t="s">
        <v>1858</v>
      </c>
      <c r="G180" s="38"/>
      <c r="H180" s="38"/>
      <c r="I180" s="195"/>
      <c r="J180" s="38"/>
      <c r="K180" s="38"/>
      <c r="L180" s="39"/>
      <c r="M180" s="196"/>
      <c r="N180" s="197"/>
      <c r="O180" s="77"/>
      <c r="P180" s="77"/>
      <c r="Q180" s="77"/>
      <c r="R180" s="77"/>
      <c r="S180" s="77"/>
      <c r="T180" s="78"/>
      <c r="U180" s="38"/>
      <c r="V180" s="38"/>
      <c r="W180" s="38"/>
      <c r="X180" s="38"/>
      <c r="Y180" s="38"/>
      <c r="Z180" s="38"/>
      <c r="AA180" s="38"/>
      <c r="AB180" s="38"/>
      <c r="AC180" s="38"/>
      <c r="AD180" s="38"/>
      <c r="AE180" s="38"/>
      <c r="AT180" s="19" t="s">
        <v>166</v>
      </c>
      <c r="AU180" s="19" t="s">
        <v>83</v>
      </c>
    </row>
    <row r="181" s="2" customFormat="1">
      <c r="A181" s="38"/>
      <c r="B181" s="39"/>
      <c r="C181" s="38"/>
      <c r="D181" s="193" t="s">
        <v>168</v>
      </c>
      <c r="E181" s="38"/>
      <c r="F181" s="198" t="s">
        <v>1801</v>
      </c>
      <c r="G181" s="38"/>
      <c r="H181" s="38"/>
      <c r="I181" s="195"/>
      <c r="J181" s="38"/>
      <c r="K181" s="38"/>
      <c r="L181" s="39"/>
      <c r="M181" s="196"/>
      <c r="N181" s="197"/>
      <c r="O181" s="77"/>
      <c r="P181" s="77"/>
      <c r="Q181" s="77"/>
      <c r="R181" s="77"/>
      <c r="S181" s="77"/>
      <c r="T181" s="78"/>
      <c r="U181" s="38"/>
      <c r="V181" s="38"/>
      <c r="W181" s="38"/>
      <c r="X181" s="38"/>
      <c r="Y181" s="38"/>
      <c r="Z181" s="38"/>
      <c r="AA181" s="38"/>
      <c r="AB181" s="38"/>
      <c r="AC181" s="38"/>
      <c r="AD181" s="38"/>
      <c r="AE181" s="38"/>
      <c r="AT181" s="19" t="s">
        <v>168</v>
      </c>
      <c r="AU181" s="19" t="s">
        <v>83</v>
      </c>
    </row>
    <row r="182" s="14" customFormat="1">
      <c r="A182" s="14"/>
      <c r="B182" s="206"/>
      <c r="C182" s="14"/>
      <c r="D182" s="193" t="s">
        <v>170</v>
      </c>
      <c r="E182" s="207" t="s">
        <v>1</v>
      </c>
      <c r="F182" s="208" t="s">
        <v>317</v>
      </c>
      <c r="G182" s="14"/>
      <c r="H182" s="209">
        <v>22</v>
      </c>
      <c r="I182" s="210"/>
      <c r="J182" s="14"/>
      <c r="K182" s="14"/>
      <c r="L182" s="206"/>
      <c r="M182" s="211"/>
      <c r="N182" s="212"/>
      <c r="O182" s="212"/>
      <c r="P182" s="212"/>
      <c r="Q182" s="212"/>
      <c r="R182" s="212"/>
      <c r="S182" s="212"/>
      <c r="T182" s="213"/>
      <c r="U182" s="14"/>
      <c r="V182" s="14"/>
      <c r="W182" s="14"/>
      <c r="X182" s="14"/>
      <c r="Y182" s="14"/>
      <c r="Z182" s="14"/>
      <c r="AA182" s="14"/>
      <c r="AB182" s="14"/>
      <c r="AC182" s="14"/>
      <c r="AD182" s="14"/>
      <c r="AE182" s="14"/>
      <c r="AT182" s="207" t="s">
        <v>170</v>
      </c>
      <c r="AU182" s="207" t="s">
        <v>83</v>
      </c>
      <c r="AV182" s="14" t="s">
        <v>83</v>
      </c>
      <c r="AW182" s="14" t="s">
        <v>32</v>
      </c>
      <c r="AX182" s="14" t="s">
        <v>81</v>
      </c>
      <c r="AY182" s="207" t="s">
        <v>157</v>
      </c>
    </row>
    <row r="183" s="2" customFormat="1" ht="14.4" customHeight="1">
      <c r="A183" s="38"/>
      <c r="B183" s="179"/>
      <c r="C183" s="214" t="s">
        <v>275</v>
      </c>
      <c r="D183" s="214" t="s">
        <v>194</v>
      </c>
      <c r="E183" s="215" t="s">
        <v>1859</v>
      </c>
      <c r="F183" s="216" t="s">
        <v>1860</v>
      </c>
      <c r="G183" s="217" t="s">
        <v>261</v>
      </c>
      <c r="H183" s="218">
        <v>23.100000000000001</v>
      </c>
      <c r="I183" s="219"/>
      <c r="J183" s="220">
        <f>ROUND(I183*H183,2)</f>
        <v>0</v>
      </c>
      <c r="K183" s="216" t="s">
        <v>163</v>
      </c>
      <c r="L183" s="221"/>
      <c r="M183" s="222" t="s">
        <v>1</v>
      </c>
      <c r="N183" s="223" t="s">
        <v>40</v>
      </c>
      <c r="O183" s="77"/>
      <c r="P183" s="189">
        <f>O183*H183</f>
        <v>0</v>
      </c>
      <c r="Q183" s="189">
        <v>0.10199999999999999</v>
      </c>
      <c r="R183" s="189">
        <f>Q183*H183</f>
        <v>2.3561999999999998</v>
      </c>
      <c r="S183" s="189">
        <v>0</v>
      </c>
      <c r="T183" s="190">
        <f>S183*H183</f>
        <v>0</v>
      </c>
      <c r="U183" s="38"/>
      <c r="V183" s="38"/>
      <c r="W183" s="38"/>
      <c r="X183" s="38"/>
      <c r="Y183" s="38"/>
      <c r="Z183" s="38"/>
      <c r="AA183" s="38"/>
      <c r="AB183" s="38"/>
      <c r="AC183" s="38"/>
      <c r="AD183" s="38"/>
      <c r="AE183" s="38"/>
      <c r="AR183" s="191" t="s">
        <v>198</v>
      </c>
      <c r="AT183" s="191" t="s">
        <v>194</v>
      </c>
      <c r="AU183" s="191" t="s">
        <v>83</v>
      </c>
      <c r="AY183" s="19" t="s">
        <v>157</v>
      </c>
      <c r="BE183" s="192">
        <f>IF(N183="základní",J183,0)</f>
        <v>0</v>
      </c>
      <c r="BF183" s="192">
        <f>IF(N183="snížená",J183,0)</f>
        <v>0</v>
      </c>
      <c r="BG183" s="192">
        <f>IF(N183="zákl. přenesená",J183,0)</f>
        <v>0</v>
      </c>
      <c r="BH183" s="192">
        <f>IF(N183="sníž. přenesená",J183,0)</f>
        <v>0</v>
      </c>
      <c r="BI183" s="192">
        <f>IF(N183="nulová",J183,0)</f>
        <v>0</v>
      </c>
      <c r="BJ183" s="19" t="s">
        <v>81</v>
      </c>
      <c r="BK183" s="192">
        <f>ROUND(I183*H183,2)</f>
        <v>0</v>
      </c>
      <c r="BL183" s="19" t="s">
        <v>164</v>
      </c>
      <c r="BM183" s="191" t="s">
        <v>1861</v>
      </c>
    </row>
    <row r="184" s="2" customFormat="1">
      <c r="A184" s="38"/>
      <c r="B184" s="39"/>
      <c r="C184" s="38"/>
      <c r="D184" s="193" t="s">
        <v>166</v>
      </c>
      <c r="E184" s="38"/>
      <c r="F184" s="194" t="s">
        <v>1860</v>
      </c>
      <c r="G184" s="38"/>
      <c r="H184" s="38"/>
      <c r="I184" s="195"/>
      <c r="J184" s="38"/>
      <c r="K184" s="38"/>
      <c r="L184" s="39"/>
      <c r="M184" s="196"/>
      <c r="N184" s="197"/>
      <c r="O184" s="77"/>
      <c r="P184" s="77"/>
      <c r="Q184" s="77"/>
      <c r="R184" s="77"/>
      <c r="S184" s="77"/>
      <c r="T184" s="78"/>
      <c r="U184" s="38"/>
      <c r="V184" s="38"/>
      <c r="W184" s="38"/>
      <c r="X184" s="38"/>
      <c r="Y184" s="38"/>
      <c r="Z184" s="38"/>
      <c r="AA184" s="38"/>
      <c r="AB184" s="38"/>
      <c r="AC184" s="38"/>
      <c r="AD184" s="38"/>
      <c r="AE184" s="38"/>
      <c r="AT184" s="19" t="s">
        <v>166</v>
      </c>
      <c r="AU184" s="19" t="s">
        <v>83</v>
      </c>
    </row>
    <row r="185" s="14" customFormat="1">
      <c r="A185" s="14"/>
      <c r="B185" s="206"/>
      <c r="C185" s="14"/>
      <c r="D185" s="193" t="s">
        <v>170</v>
      </c>
      <c r="E185" s="14"/>
      <c r="F185" s="208" t="s">
        <v>1862</v>
      </c>
      <c r="G185" s="14"/>
      <c r="H185" s="209">
        <v>23.100000000000001</v>
      </c>
      <c r="I185" s="210"/>
      <c r="J185" s="14"/>
      <c r="K185" s="14"/>
      <c r="L185" s="206"/>
      <c r="M185" s="211"/>
      <c r="N185" s="212"/>
      <c r="O185" s="212"/>
      <c r="P185" s="212"/>
      <c r="Q185" s="212"/>
      <c r="R185" s="212"/>
      <c r="S185" s="212"/>
      <c r="T185" s="213"/>
      <c r="U185" s="14"/>
      <c r="V185" s="14"/>
      <c r="W185" s="14"/>
      <c r="X185" s="14"/>
      <c r="Y185" s="14"/>
      <c r="Z185" s="14"/>
      <c r="AA185" s="14"/>
      <c r="AB185" s="14"/>
      <c r="AC185" s="14"/>
      <c r="AD185" s="14"/>
      <c r="AE185" s="14"/>
      <c r="AT185" s="207" t="s">
        <v>170</v>
      </c>
      <c r="AU185" s="207" t="s">
        <v>83</v>
      </c>
      <c r="AV185" s="14" t="s">
        <v>83</v>
      </c>
      <c r="AW185" s="14" t="s">
        <v>3</v>
      </c>
      <c r="AX185" s="14" t="s">
        <v>81</v>
      </c>
      <c r="AY185" s="207" t="s">
        <v>157</v>
      </c>
    </row>
    <row r="186" s="2" customFormat="1" ht="24.15" customHeight="1">
      <c r="A186" s="38"/>
      <c r="B186" s="179"/>
      <c r="C186" s="180" t="s">
        <v>283</v>
      </c>
      <c r="D186" s="180" t="s">
        <v>159</v>
      </c>
      <c r="E186" s="181" t="s">
        <v>1863</v>
      </c>
      <c r="F186" s="182" t="s">
        <v>1864</v>
      </c>
      <c r="G186" s="183" t="s">
        <v>261</v>
      </c>
      <c r="H186" s="184">
        <v>22</v>
      </c>
      <c r="I186" s="185"/>
      <c r="J186" s="186">
        <f>ROUND(I186*H186,2)</f>
        <v>0</v>
      </c>
      <c r="K186" s="182" t="s">
        <v>163</v>
      </c>
      <c r="L186" s="39"/>
      <c r="M186" s="187" t="s">
        <v>1</v>
      </c>
      <c r="N186" s="188" t="s">
        <v>40</v>
      </c>
      <c r="O186" s="77"/>
      <c r="P186" s="189">
        <f>O186*H186</f>
        <v>0</v>
      </c>
      <c r="Q186" s="189">
        <v>0.15540000000000001</v>
      </c>
      <c r="R186" s="189">
        <f>Q186*H186</f>
        <v>3.4188000000000001</v>
      </c>
      <c r="S186" s="189">
        <v>0</v>
      </c>
      <c r="T186" s="190">
        <f>S186*H186</f>
        <v>0</v>
      </c>
      <c r="U186" s="38"/>
      <c r="V186" s="38"/>
      <c r="W186" s="38"/>
      <c r="X186" s="38"/>
      <c r="Y186" s="38"/>
      <c r="Z186" s="38"/>
      <c r="AA186" s="38"/>
      <c r="AB186" s="38"/>
      <c r="AC186" s="38"/>
      <c r="AD186" s="38"/>
      <c r="AE186" s="38"/>
      <c r="AR186" s="191" t="s">
        <v>164</v>
      </c>
      <c r="AT186" s="191" t="s">
        <v>159</v>
      </c>
      <c r="AU186" s="191" t="s">
        <v>83</v>
      </c>
      <c r="AY186" s="19" t="s">
        <v>157</v>
      </c>
      <c r="BE186" s="192">
        <f>IF(N186="základní",J186,0)</f>
        <v>0</v>
      </c>
      <c r="BF186" s="192">
        <f>IF(N186="snížená",J186,0)</f>
        <v>0</v>
      </c>
      <c r="BG186" s="192">
        <f>IF(N186="zákl. přenesená",J186,0)</f>
        <v>0</v>
      </c>
      <c r="BH186" s="192">
        <f>IF(N186="sníž. přenesená",J186,0)</f>
        <v>0</v>
      </c>
      <c r="BI186" s="192">
        <f>IF(N186="nulová",J186,0)</f>
        <v>0</v>
      </c>
      <c r="BJ186" s="19" t="s">
        <v>81</v>
      </c>
      <c r="BK186" s="192">
        <f>ROUND(I186*H186,2)</f>
        <v>0</v>
      </c>
      <c r="BL186" s="19" t="s">
        <v>164</v>
      </c>
      <c r="BM186" s="191" t="s">
        <v>1865</v>
      </c>
    </row>
    <row r="187" s="2" customFormat="1">
      <c r="A187" s="38"/>
      <c r="B187" s="39"/>
      <c r="C187" s="38"/>
      <c r="D187" s="193" t="s">
        <v>166</v>
      </c>
      <c r="E187" s="38"/>
      <c r="F187" s="194" t="s">
        <v>1866</v>
      </c>
      <c r="G187" s="38"/>
      <c r="H187" s="38"/>
      <c r="I187" s="195"/>
      <c r="J187" s="38"/>
      <c r="K187" s="38"/>
      <c r="L187" s="39"/>
      <c r="M187" s="196"/>
      <c r="N187" s="197"/>
      <c r="O187" s="77"/>
      <c r="P187" s="77"/>
      <c r="Q187" s="77"/>
      <c r="R187" s="77"/>
      <c r="S187" s="77"/>
      <c r="T187" s="78"/>
      <c r="U187" s="38"/>
      <c r="V187" s="38"/>
      <c r="W187" s="38"/>
      <c r="X187" s="38"/>
      <c r="Y187" s="38"/>
      <c r="Z187" s="38"/>
      <c r="AA187" s="38"/>
      <c r="AB187" s="38"/>
      <c r="AC187" s="38"/>
      <c r="AD187" s="38"/>
      <c r="AE187" s="38"/>
      <c r="AT187" s="19" t="s">
        <v>166</v>
      </c>
      <c r="AU187" s="19" t="s">
        <v>83</v>
      </c>
    </row>
    <row r="188" s="2" customFormat="1">
      <c r="A188" s="38"/>
      <c r="B188" s="39"/>
      <c r="C188" s="38"/>
      <c r="D188" s="193" t="s">
        <v>168</v>
      </c>
      <c r="E188" s="38"/>
      <c r="F188" s="198" t="s">
        <v>1801</v>
      </c>
      <c r="G188" s="38"/>
      <c r="H188" s="38"/>
      <c r="I188" s="195"/>
      <c r="J188" s="38"/>
      <c r="K188" s="38"/>
      <c r="L188" s="39"/>
      <c r="M188" s="196"/>
      <c r="N188" s="197"/>
      <c r="O188" s="77"/>
      <c r="P188" s="77"/>
      <c r="Q188" s="77"/>
      <c r="R188" s="77"/>
      <c r="S188" s="77"/>
      <c r="T188" s="78"/>
      <c r="U188" s="38"/>
      <c r="V188" s="38"/>
      <c r="W188" s="38"/>
      <c r="X188" s="38"/>
      <c r="Y188" s="38"/>
      <c r="Z188" s="38"/>
      <c r="AA188" s="38"/>
      <c r="AB188" s="38"/>
      <c r="AC188" s="38"/>
      <c r="AD188" s="38"/>
      <c r="AE188" s="38"/>
      <c r="AT188" s="19" t="s">
        <v>168</v>
      </c>
      <c r="AU188" s="19" t="s">
        <v>83</v>
      </c>
    </row>
    <row r="189" s="14" customFormat="1">
      <c r="A189" s="14"/>
      <c r="B189" s="206"/>
      <c r="C189" s="14"/>
      <c r="D189" s="193" t="s">
        <v>170</v>
      </c>
      <c r="E189" s="207" t="s">
        <v>1</v>
      </c>
      <c r="F189" s="208" t="s">
        <v>317</v>
      </c>
      <c r="G189" s="14"/>
      <c r="H189" s="209">
        <v>22</v>
      </c>
      <c r="I189" s="210"/>
      <c r="J189" s="14"/>
      <c r="K189" s="14"/>
      <c r="L189" s="206"/>
      <c r="M189" s="211"/>
      <c r="N189" s="212"/>
      <c r="O189" s="212"/>
      <c r="P189" s="212"/>
      <c r="Q189" s="212"/>
      <c r="R189" s="212"/>
      <c r="S189" s="212"/>
      <c r="T189" s="213"/>
      <c r="U189" s="14"/>
      <c r="V189" s="14"/>
      <c r="W189" s="14"/>
      <c r="X189" s="14"/>
      <c r="Y189" s="14"/>
      <c r="Z189" s="14"/>
      <c r="AA189" s="14"/>
      <c r="AB189" s="14"/>
      <c r="AC189" s="14"/>
      <c r="AD189" s="14"/>
      <c r="AE189" s="14"/>
      <c r="AT189" s="207" t="s">
        <v>170</v>
      </c>
      <c r="AU189" s="207" t="s">
        <v>83</v>
      </c>
      <c r="AV189" s="14" t="s">
        <v>83</v>
      </c>
      <c r="AW189" s="14" t="s">
        <v>32</v>
      </c>
      <c r="AX189" s="14" t="s">
        <v>81</v>
      </c>
      <c r="AY189" s="207" t="s">
        <v>157</v>
      </c>
    </row>
    <row r="190" s="2" customFormat="1" ht="14.4" customHeight="1">
      <c r="A190" s="38"/>
      <c r="B190" s="179"/>
      <c r="C190" s="214" t="s">
        <v>298</v>
      </c>
      <c r="D190" s="214" t="s">
        <v>194</v>
      </c>
      <c r="E190" s="215" t="s">
        <v>1867</v>
      </c>
      <c r="F190" s="216" t="s">
        <v>1868</v>
      </c>
      <c r="G190" s="217" t="s">
        <v>261</v>
      </c>
      <c r="H190" s="218">
        <v>23.100000000000001</v>
      </c>
      <c r="I190" s="219"/>
      <c r="J190" s="220">
        <f>ROUND(I190*H190,2)</f>
        <v>0</v>
      </c>
      <c r="K190" s="216" t="s">
        <v>163</v>
      </c>
      <c r="L190" s="221"/>
      <c r="M190" s="222" t="s">
        <v>1</v>
      </c>
      <c r="N190" s="223" t="s">
        <v>40</v>
      </c>
      <c r="O190" s="77"/>
      <c r="P190" s="189">
        <f>O190*H190</f>
        <v>0</v>
      </c>
      <c r="Q190" s="189">
        <v>0.081000000000000003</v>
      </c>
      <c r="R190" s="189">
        <f>Q190*H190</f>
        <v>1.8711000000000002</v>
      </c>
      <c r="S190" s="189">
        <v>0</v>
      </c>
      <c r="T190" s="190">
        <f>S190*H190</f>
        <v>0</v>
      </c>
      <c r="U190" s="38"/>
      <c r="V190" s="38"/>
      <c r="W190" s="38"/>
      <c r="X190" s="38"/>
      <c r="Y190" s="38"/>
      <c r="Z190" s="38"/>
      <c r="AA190" s="38"/>
      <c r="AB190" s="38"/>
      <c r="AC190" s="38"/>
      <c r="AD190" s="38"/>
      <c r="AE190" s="38"/>
      <c r="AR190" s="191" t="s">
        <v>198</v>
      </c>
      <c r="AT190" s="191" t="s">
        <v>194</v>
      </c>
      <c r="AU190" s="191" t="s">
        <v>83</v>
      </c>
      <c r="AY190" s="19" t="s">
        <v>157</v>
      </c>
      <c r="BE190" s="192">
        <f>IF(N190="základní",J190,0)</f>
        <v>0</v>
      </c>
      <c r="BF190" s="192">
        <f>IF(N190="snížená",J190,0)</f>
        <v>0</v>
      </c>
      <c r="BG190" s="192">
        <f>IF(N190="zákl. přenesená",J190,0)</f>
        <v>0</v>
      </c>
      <c r="BH190" s="192">
        <f>IF(N190="sníž. přenesená",J190,0)</f>
        <v>0</v>
      </c>
      <c r="BI190" s="192">
        <f>IF(N190="nulová",J190,0)</f>
        <v>0</v>
      </c>
      <c r="BJ190" s="19" t="s">
        <v>81</v>
      </c>
      <c r="BK190" s="192">
        <f>ROUND(I190*H190,2)</f>
        <v>0</v>
      </c>
      <c r="BL190" s="19" t="s">
        <v>164</v>
      </c>
      <c r="BM190" s="191" t="s">
        <v>1869</v>
      </c>
    </row>
    <row r="191" s="2" customFormat="1">
      <c r="A191" s="38"/>
      <c r="B191" s="39"/>
      <c r="C191" s="38"/>
      <c r="D191" s="193" t="s">
        <v>166</v>
      </c>
      <c r="E191" s="38"/>
      <c r="F191" s="194" t="s">
        <v>1868</v>
      </c>
      <c r="G191" s="38"/>
      <c r="H191" s="38"/>
      <c r="I191" s="195"/>
      <c r="J191" s="38"/>
      <c r="K191" s="38"/>
      <c r="L191" s="39"/>
      <c r="M191" s="196"/>
      <c r="N191" s="197"/>
      <c r="O191" s="77"/>
      <c r="P191" s="77"/>
      <c r="Q191" s="77"/>
      <c r="R191" s="77"/>
      <c r="S191" s="77"/>
      <c r="T191" s="78"/>
      <c r="U191" s="38"/>
      <c r="V191" s="38"/>
      <c r="W191" s="38"/>
      <c r="X191" s="38"/>
      <c r="Y191" s="38"/>
      <c r="Z191" s="38"/>
      <c r="AA191" s="38"/>
      <c r="AB191" s="38"/>
      <c r="AC191" s="38"/>
      <c r="AD191" s="38"/>
      <c r="AE191" s="38"/>
      <c r="AT191" s="19" t="s">
        <v>166</v>
      </c>
      <c r="AU191" s="19" t="s">
        <v>83</v>
      </c>
    </row>
    <row r="192" s="14" customFormat="1">
      <c r="A192" s="14"/>
      <c r="B192" s="206"/>
      <c r="C192" s="14"/>
      <c r="D192" s="193" t="s">
        <v>170</v>
      </c>
      <c r="E192" s="14"/>
      <c r="F192" s="208" t="s">
        <v>1862</v>
      </c>
      <c r="G192" s="14"/>
      <c r="H192" s="209">
        <v>23.100000000000001</v>
      </c>
      <c r="I192" s="210"/>
      <c r="J192" s="14"/>
      <c r="K192" s="14"/>
      <c r="L192" s="206"/>
      <c r="M192" s="211"/>
      <c r="N192" s="212"/>
      <c r="O192" s="212"/>
      <c r="P192" s="212"/>
      <c r="Q192" s="212"/>
      <c r="R192" s="212"/>
      <c r="S192" s="212"/>
      <c r="T192" s="213"/>
      <c r="U192" s="14"/>
      <c r="V192" s="14"/>
      <c r="W192" s="14"/>
      <c r="X192" s="14"/>
      <c r="Y192" s="14"/>
      <c r="Z192" s="14"/>
      <c r="AA192" s="14"/>
      <c r="AB192" s="14"/>
      <c r="AC192" s="14"/>
      <c r="AD192" s="14"/>
      <c r="AE192" s="14"/>
      <c r="AT192" s="207" t="s">
        <v>170</v>
      </c>
      <c r="AU192" s="207" t="s">
        <v>83</v>
      </c>
      <c r="AV192" s="14" t="s">
        <v>83</v>
      </c>
      <c r="AW192" s="14" t="s">
        <v>3</v>
      </c>
      <c r="AX192" s="14" t="s">
        <v>81</v>
      </c>
      <c r="AY192" s="207" t="s">
        <v>157</v>
      </c>
    </row>
    <row r="193" s="2" customFormat="1" ht="24.15" customHeight="1">
      <c r="A193" s="38"/>
      <c r="B193" s="179"/>
      <c r="C193" s="180" t="s">
        <v>303</v>
      </c>
      <c r="D193" s="180" t="s">
        <v>159</v>
      </c>
      <c r="E193" s="181" t="s">
        <v>1870</v>
      </c>
      <c r="F193" s="182" t="s">
        <v>1871</v>
      </c>
      <c r="G193" s="183" t="s">
        <v>162</v>
      </c>
      <c r="H193" s="184">
        <v>110</v>
      </c>
      <c r="I193" s="185"/>
      <c r="J193" s="186">
        <f>ROUND(I193*H193,2)</f>
        <v>0</v>
      </c>
      <c r="K193" s="182" t="s">
        <v>163</v>
      </c>
      <c r="L193" s="39"/>
      <c r="M193" s="187" t="s">
        <v>1</v>
      </c>
      <c r="N193" s="188" t="s">
        <v>40</v>
      </c>
      <c r="O193" s="77"/>
      <c r="P193" s="189">
        <f>O193*H193</f>
        <v>0</v>
      </c>
      <c r="Q193" s="189">
        <v>0.00046999999999999999</v>
      </c>
      <c r="R193" s="189">
        <f>Q193*H193</f>
        <v>0.051699999999999996</v>
      </c>
      <c r="S193" s="189">
        <v>0</v>
      </c>
      <c r="T193" s="190">
        <f>S193*H193</f>
        <v>0</v>
      </c>
      <c r="U193" s="38"/>
      <c r="V193" s="38"/>
      <c r="W193" s="38"/>
      <c r="X193" s="38"/>
      <c r="Y193" s="38"/>
      <c r="Z193" s="38"/>
      <c r="AA193" s="38"/>
      <c r="AB193" s="38"/>
      <c r="AC193" s="38"/>
      <c r="AD193" s="38"/>
      <c r="AE193" s="38"/>
      <c r="AR193" s="191" t="s">
        <v>164</v>
      </c>
      <c r="AT193" s="191" t="s">
        <v>159</v>
      </c>
      <c r="AU193" s="191" t="s">
        <v>83</v>
      </c>
      <c r="AY193" s="19" t="s">
        <v>157</v>
      </c>
      <c r="BE193" s="192">
        <f>IF(N193="základní",J193,0)</f>
        <v>0</v>
      </c>
      <c r="BF193" s="192">
        <f>IF(N193="snížená",J193,0)</f>
        <v>0</v>
      </c>
      <c r="BG193" s="192">
        <f>IF(N193="zákl. přenesená",J193,0)</f>
        <v>0</v>
      </c>
      <c r="BH193" s="192">
        <f>IF(N193="sníž. přenesená",J193,0)</f>
        <v>0</v>
      </c>
      <c r="BI193" s="192">
        <f>IF(N193="nulová",J193,0)</f>
        <v>0</v>
      </c>
      <c r="BJ193" s="19" t="s">
        <v>81</v>
      </c>
      <c r="BK193" s="192">
        <f>ROUND(I193*H193,2)</f>
        <v>0</v>
      </c>
      <c r="BL193" s="19" t="s">
        <v>164</v>
      </c>
      <c r="BM193" s="191" t="s">
        <v>1872</v>
      </c>
    </row>
    <row r="194" s="2" customFormat="1">
      <c r="A194" s="38"/>
      <c r="B194" s="39"/>
      <c r="C194" s="38"/>
      <c r="D194" s="193" t="s">
        <v>166</v>
      </c>
      <c r="E194" s="38"/>
      <c r="F194" s="194" t="s">
        <v>1873</v>
      </c>
      <c r="G194" s="38"/>
      <c r="H194" s="38"/>
      <c r="I194" s="195"/>
      <c r="J194" s="38"/>
      <c r="K194" s="38"/>
      <c r="L194" s="39"/>
      <c r="M194" s="196"/>
      <c r="N194" s="197"/>
      <c r="O194" s="77"/>
      <c r="P194" s="77"/>
      <c r="Q194" s="77"/>
      <c r="R194" s="77"/>
      <c r="S194" s="77"/>
      <c r="T194" s="78"/>
      <c r="U194" s="38"/>
      <c r="V194" s="38"/>
      <c r="W194" s="38"/>
      <c r="X194" s="38"/>
      <c r="Y194" s="38"/>
      <c r="Z194" s="38"/>
      <c r="AA194" s="38"/>
      <c r="AB194" s="38"/>
      <c r="AC194" s="38"/>
      <c r="AD194" s="38"/>
      <c r="AE194" s="38"/>
      <c r="AT194" s="19" t="s">
        <v>166</v>
      </c>
      <c r="AU194" s="19" t="s">
        <v>83</v>
      </c>
    </row>
    <row r="195" s="2" customFormat="1">
      <c r="A195" s="38"/>
      <c r="B195" s="39"/>
      <c r="C195" s="38"/>
      <c r="D195" s="193" t="s">
        <v>168</v>
      </c>
      <c r="E195" s="38"/>
      <c r="F195" s="198" t="s">
        <v>1801</v>
      </c>
      <c r="G195" s="38"/>
      <c r="H195" s="38"/>
      <c r="I195" s="195"/>
      <c r="J195" s="38"/>
      <c r="K195" s="38"/>
      <c r="L195" s="39"/>
      <c r="M195" s="196"/>
      <c r="N195" s="197"/>
      <c r="O195" s="77"/>
      <c r="P195" s="77"/>
      <c r="Q195" s="77"/>
      <c r="R195" s="77"/>
      <c r="S195" s="77"/>
      <c r="T195" s="78"/>
      <c r="U195" s="38"/>
      <c r="V195" s="38"/>
      <c r="W195" s="38"/>
      <c r="X195" s="38"/>
      <c r="Y195" s="38"/>
      <c r="Z195" s="38"/>
      <c r="AA195" s="38"/>
      <c r="AB195" s="38"/>
      <c r="AC195" s="38"/>
      <c r="AD195" s="38"/>
      <c r="AE195" s="38"/>
      <c r="AT195" s="19" t="s">
        <v>168</v>
      </c>
      <c r="AU195" s="19" t="s">
        <v>83</v>
      </c>
    </row>
    <row r="196" s="14" customFormat="1">
      <c r="A196" s="14"/>
      <c r="B196" s="206"/>
      <c r="C196" s="14"/>
      <c r="D196" s="193" t="s">
        <v>170</v>
      </c>
      <c r="E196" s="207" t="s">
        <v>1</v>
      </c>
      <c r="F196" s="208" t="s">
        <v>902</v>
      </c>
      <c r="G196" s="14"/>
      <c r="H196" s="209">
        <v>110</v>
      </c>
      <c r="I196" s="210"/>
      <c r="J196" s="14"/>
      <c r="K196" s="14"/>
      <c r="L196" s="206"/>
      <c r="M196" s="211"/>
      <c r="N196" s="212"/>
      <c r="O196" s="212"/>
      <c r="P196" s="212"/>
      <c r="Q196" s="212"/>
      <c r="R196" s="212"/>
      <c r="S196" s="212"/>
      <c r="T196" s="213"/>
      <c r="U196" s="14"/>
      <c r="V196" s="14"/>
      <c r="W196" s="14"/>
      <c r="X196" s="14"/>
      <c r="Y196" s="14"/>
      <c r="Z196" s="14"/>
      <c r="AA196" s="14"/>
      <c r="AB196" s="14"/>
      <c r="AC196" s="14"/>
      <c r="AD196" s="14"/>
      <c r="AE196" s="14"/>
      <c r="AT196" s="207" t="s">
        <v>170</v>
      </c>
      <c r="AU196" s="207" t="s">
        <v>83</v>
      </c>
      <c r="AV196" s="14" t="s">
        <v>83</v>
      </c>
      <c r="AW196" s="14" t="s">
        <v>32</v>
      </c>
      <c r="AX196" s="14" t="s">
        <v>81</v>
      </c>
      <c r="AY196" s="207" t="s">
        <v>157</v>
      </c>
    </row>
    <row r="197" s="2" customFormat="1" ht="14.4" customHeight="1">
      <c r="A197" s="38"/>
      <c r="B197" s="179"/>
      <c r="C197" s="180" t="s">
        <v>308</v>
      </c>
      <c r="D197" s="180" t="s">
        <v>159</v>
      </c>
      <c r="E197" s="181" t="s">
        <v>1874</v>
      </c>
      <c r="F197" s="182" t="s">
        <v>1875</v>
      </c>
      <c r="G197" s="183" t="s">
        <v>261</v>
      </c>
      <c r="H197" s="184">
        <v>2</v>
      </c>
      <c r="I197" s="185"/>
      <c r="J197" s="186">
        <f>ROUND(I197*H197,2)</f>
        <v>0</v>
      </c>
      <c r="K197" s="182" t="s">
        <v>163</v>
      </c>
      <c r="L197" s="39"/>
      <c r="M197" s="187" t="s">
        <v>1</v>
      </c>
      <c r="N197" s="188" t="s">
        <v>40</v>
      </c>
      <c r="O197" s="77"/>
      <c r="P197" s="189">
        <f>O197*H197</f>
        <v>0</v>
      </c>
      <c r="Q197" s="189">
        <v>0</v>
      </c>
      <c r="R197" s="189">
        <f>Q197*H197</f>
        <v>0</v>
      </c>
      <c r="S197" s="189">
        <v>0</v>
      </c>
      <c r="T197" s="190">
        <f>S197*H197</f>
        <v>0</v>
      </c>
      <c r="U197" s="38"/>
      <c r="V197" s="38"/>
      <c r="W197" s="38"/>
      <c r="X197" s="38"/>
      <c r="Y197" s="38"/>
      <c r="Z197" s="38"/>
      <c r="AA197" s="38"/>
      <c r="AB197" s="38"/>
      <c r="AC197" s="38"/>
      <c r="AD197" s="38"/>
      <c r="AE197" s="38"/>
      <c r="AR197" s="191" t="s">
        <v>164</v>
      </c>
      <c r="AT197" s="191" t="s">
        <v>159</v>
      </c>
      <c r="AU197" s="191" t="s">
        <v>83</v>
      </c>
      <c r="AY197" s="19" t="s">
        <v>157</v>
      </c>
      <c r="BE197" s="192">
        <f>IF(N197="základní",J197,0)</f>
        <v>0</v>
      </c>
      <c r="BF197" s="192">
        <f>IF(N197="snížená",J197,0)</f>
        <v>0</v>
      </c>
      <c r="BG197" s="192">
        <f>IF(N197="zákl. přenesená",J197,0)</f>
        <v>0</v>
      </c>
      <c r="BH197" s="192">
        <f>IF(N197="sníž. přenesená",J197,0)</f>
        <v>0</v>
      </c>
      <c r="BI197" s="192">
        <f>IF(N197="nulová",J197,0)</f>
        <v>0</v>
      </c>
      <c r="BJ197" s="19" t="s">
        <v>81</v>
      </c>
      <c r="BK197" s="192">
        <f>ROUND(I197*H197,2)</f>
        <v>0</v>
      </c>
      <c r="BL197" s="19" t="s">
        <v>164</v>
      </c>
      <c r="BM197" s="191" t="s">
        <v>1876</v>
      </c>
    </row>
    <row r="198" s="2" customFormat="1">
      <c r="A198" s="38"/>
      <c r="B198" s="39"/>
      <c r="C198" s="38"/>
      <c r="D198" s="193" t="s">
        <v>166</v>
      </c>
      <c r="E198" s="38"/>
      <c r="F198" s="194" t="s">
        <v>1877</v>
      </c>
      <c r="G198" s="38"/>
      <c r="H198" s="38"/>
      <c r="I198" s="195"/>
      <c r="J198" s="38"/>
      <c r="K198" s="38"/>
      <c r="L198" s="39"/>
      <c r="M198" s="196"/>
      <c r="N198" s="197"/>
      <c r="O198" s="77"/>
      <c r="P198" s="77"/>
      <c r="Q198" s="77"/>
      <c r="R198" s="77"/>
      <c r="S198" s="77"/>
      <c r="T198" s="78"/>
      <c r="U198" s="38"/>
      <c r="V198" s="38"/>
      <c r="W198" s="38"/>
      <c r="X198" s="38"/>
      <c r="Y198" s="38"/>
      <c r="Z198" s="38"/>
      <c r="AA198" s="38"/>
      <c r="AB198" s="38"/>
      <c r="AC198" s="38"/>
      <c r="AD198" s="38"/>
      <c r="AE198" s="38"/>
      <c r="AT198" s="19" t="s">
        <v>166</v>
      </c>
      <c r="AU198" s="19" t="s">
        <v>83</v>
      </c>
    </row>
    <row r="199" s="2" customFormat="1">
      <c r="A199" s="38"/>
      <c r="B199" s="39"/>
      <c r="C199" s="38"/>
      <c r="D199" s="193" t="s">
        <v>168</v>
      </c>
      <c r="E199" s="38"/>
      <c r="F199" s="198" t="s">
        <v>1801</v>
      </c>
      <c r="G199" s="38"/>
      <c r="H199" s="38"/>
      <c r="I199" s="195"/>
      <c r="J199" s="38"/>
      <c r="K199" s="38"/>
      <c r="L199" s="39"/>
      <c r="M199" s="196"/>
      <c r="N199" s="197"/>
      <c r="O199" s="77"/>
      <c r="P199" s="77"/>
      <c r="Q199" s="77"/>
      <c r="R199" s="77"/>
      <c r="S199" s="77"/>
      <c r="T199" s="78"/>
      <c r="U199" s="38"/>
      <c r="V199" s="38"/>
      <c r="W199" s="38"/>
      <c r="X199" s="38"/>
      <c r="Y199" s="38"/>
      <c r="Z199" s="38"/>
      <c r="AA199" s="38"/>
      <c r="AB199" s="38"/>
      <c r="AC199" s="38"/>
      <c r="AD199" s="38"/>
      <c r="AE199" s="38"/>
      <c r="AT199" s="19" t="s">
        <v>168</v>
      </c>
      <c r="AU199" s="19" t="s">
        <v>83</v>
      </c>
    </row>
    <row r="200" s="14" customFormat="1">
      <c r="A200" s="14"/>
      <c r="B200" s="206"/>
      <c r="C200" s="14"/>
      <c r="D200" s="193" t="s">
        <v>170</v>
      </c>
      <c r="E200" s="207" t="s">
        <v>1</v>
      </c>
      <c r="F200" s="208" t="s">
        <v>83</v>
      </c>
      <c r="G200" s="14"/>
      <c r="H200" s="209">
        <v>2</v>
      </c>
      <c r="I200" s="210"/>
      <c r="J200" s="14"/>
      <c r="K200" s="14"/>
      <c r="L200" s="206"/>
      <c r="M200" s="211"/>
      <c r="N200" s="212"/>
      <c r="O200" s="212"/>
      <c r="P200" s="212"/>
      <c r="Q200" s="212"/>
      <c r="R200" s="212"/>
      <c r="S200" s="212"/>
      <c r="T200" s="213"/>
      <c r="U200" s="14"/>
      <c r="V200" s="14"/>
      <c r="W200" s="14"/>
      <c r="X200" s="14"/>
      <c r="Y200" s="14"/>
      <c r="Z200" s="14"/>
      <c r="AA200" s="14"/>
      <c r="AB200" s="14"/>
      <c r="AC200" s="14"/>
      <c r="AD200" s="14"/>
      <c r="AE200" s="14"/>
      <c r="AT200" s="207" t="s">
        <v>170</v>
      </c>
      <c r="AU200" s="207" t="s">
        <v>83</v>
      </c>
      <c r="AV200" s="14" t="s">
        <v>83</v>
      </c>
      <c r="AW200" s="14" t="s">
        <v>32</v>
      </c>
      <c r="AX200" s="14" t="s">
        <v>81</v>
      </c>
      <c r="AY200" s="207" t="s">
        <v>157</v>
      </c>
    </row>
    <row r="201" s="2" customFormat="1" ht="14.4" customHeight="1">
      <c r="A201" s="38"/>
      <c r="B201" s="179"/>
      <c r="C201" s="180" t="s">
        <v>7</v>
      </c>
      <c r="D201" s="180" t="s">
        <v>159</v>
      </c>
      <c r="E201" s="181" t="s">
        <v>1878</v>
      </c>
      <c r="F201" s="182" t="s">
        <v>1879</v>
      </c>
      <c r="G201" s="183" t="s">
        <v>261</v>
      </c>
      <c r="H201" s="184">
        <v>3.5</v>
      </c>
      <c r="I201" s="185"/>
      <c r="J201" s="186">
        <f>ROUND(I201*H201,2)</f>
        <v>0</v>
      </c>
      <c r="K201" s="182" t="s">
        <v>163</v>
      </c>
      <c r="L201" s="39"/>
      <c r="M201" s="187" t="s">
        <v>1</v>
      </c>
      <c r="N201" s="188" t="s">
        <v>40</v>
      </c>
      <c r="O201" s="77"/>
      <c r="P201" s="189">
        <f>O201*H201</f>
        <v>0</v>
      </c>
      <c r="Q201" s="189">
        <v>2.0000000000000002E-05</v>
      </c>
      <c r="R201" s="189">
        <f>Q201*H201</f>
        <v>7.0000000000000007E-05</v>
      </c>
      <c r="S201" s="189">
        <v>0</v>
      </c>
      <c r="T201" s="190">
        <f>S201*H201</f>
        <v>0</v>
      </c>
      <c r="U201" s="38"/>
      <c r="V201" s="38"/>
      <c r="W201" s="38"/>
      <c r="X201" s="38"/>
      <c r="Y201" s="38"/>
      <c r="Z201" s="38"/>
      <c r="AA201" s="38"/>
      <c r="AB201" s="38"/>
      <c r="AC201" s="38"/>
      <c r="AD201" s="38"/>
      <c r="AE201" s="38"/>
      <c r="AR201" s="191" t="s">
        <v>164</v>
      </c>
      <c r="AT201" s="191" t="s">
        <v>159</v>
      </c>
      <c r="AU201" s="191" t="s">
        <v>83</v>
      </c>
      <c r="AY201" s="19" t="s">
        <v>157</v>
      </c>
      <c r="BE201" s="192">
        <f>IF(N201="základní",J201,0)</f>
        <v>0</v>
      </c>
      <c r="BF201" s="192">
        <f>IF(N201="snížená",J201,0)</f>
        <v>0</v>
      </c>
      <c r="BG201" s="192">
        <f>IF(N201="zákl. přenesená",J201,0)</f>
        <v>0</v>
      </c>
      <c r="BH201" s="192">
        <f>IF(N201="sníž. přenesená",J201,0)</f>
        <v>0</v>
      </c>
      <c r="BI201" s="192">
        <f>IF(N201="nulová",J201,0)</f>
        <v>0</v>
      </c>
      <c r="BJ201" s="19" t="s">
        <v>81</v>
      </c>
      <c r="BK201" s="192">
        <f>ROUND(I201*H201,2)</f>
        <v>0</v>
      </c>
      <c r="BL201" s="19" t="s">
        <v>164</v>
      </c>
      <c r="BM201" s="191" t="s">
        <v>1880</v>
      </c>
    </row>
    <row r="202" s="2" customFormat="1">
      <c r="A202" s="38"/>
      <c r="B202" s="39"/>
      <c r="C202" s="38"/>
      <c r="D202" s="193" t="s">
        <v>166</v>
      </c>
      <c r="E202" s="38"/>
      <c r="F202" s="194" t="s">
        <v>1881</v>
      </c>
      <c r="G202" s="38"/>
      <c r="H202" s="38"/>
      <c r="I202" s="195"/>
      <c r="J202" s="38"/>
      <c r="K202" s="38"/>
      <c r="L202" s="39"/>
      <c r="M202" s="196"/>
      <c r="N202" s="197"/>
      <c r="O202" s="77"/>
      <c r="P202" s="77"/>
      <c r="Q202" s="77"/>
      <c r="R202" s="77"/>
      <c r="S202" s="77"/>
      <c r="T202" s="78"/>
      <c r="U202" s="38"/>
      <c r="V202" s="38"/>
      <c r="W202" s="38"/>
      <c r="X202" s="38"/>
      <c r="Y202" s="38"/>
      <c r="Z202" s="38"/>
      <c r="AA202" s="38"/>
      <c r="AB202" s="38"/>
      <c r="AC202" s="38"/>
      <c r="AD202" s="38"/>
      <c r="AE202" s="38"/>
      <c r="AT202" s="19" t="s">
        <v>166</v>
      </c>
      <c r="AU202" s="19" t="s">
        <v>83</v>
      </c>
    </row>
    <row r="203" s="2" customFormat="1">
      <c r="A203" s="38"/>
      <c r="B203" s="39"/>
      <c r="C203" s="38"/>
      <c r="D203" s="193" t="s">
        <v>168</v>
      </c>
      <c r="E203" s="38"/>
      <c r="F203" s="198" t="s">
        <v>1801</v>
      </c>
      <c r="G203" s="38"/>
      <c r="H203" s="38"/>
      <c r="I203" s="195"/>
      <c r="J203" s="38"/>
      <c r="K203" s="38"/>
      <c r="L203" s="39"/>
      <c r="M203" s="196"/>
      <c r="N203" s="197"/>
      <c r="O203" s="77"/>
      <c r="P203" s="77"/>
      <c r="Q203" s="77"/>
      <c r="R203" s="77"/>
      <c r="S203" s="77"/>
      <c r="T203" s="78"/>
      <c r="U203" s="38"/>
      <c r="V203" s="38"/>
      <c r="W203" s="38"/>
      <c r="X203" s="38"/>
      <c r="Y203" s="38"/>
      <c r="Z203" s="38"/>
      <c r="AA203" s="38"/>
      <c r="AB203" s="38"/>
      <c r="AC203" s="38"/>
      <c r="AD203" s="38"/>
      <c r="AE203" s="38"/>
      <c r="AT203" s="19" t="s">
        <v>168</v>
      </c>
      <c r="AU203" s="19" t="s">
        <v>83</v>
      </c>
    </row>
    <row r="204" s="14" customFormat="1">
      <c r="A204" s="14"/>
      <c r="B204" s="206"/>
      <c r="C204" s="14"/>
      <c r="D204" s="193" t="s">
        <v>170</v>
      </c>
      <c r="E204" s="207" t="s">
        <v>1</v>
      </c>
      <c r="F204" s="208" t="s">
        <v>1882</v>
      </c>
      <c r="G204" s="14"/>
      <c r="H204" s="209">
        <v>3.5</v>
      </c>
      <c r="I204" s="210"/>
      <c r="J204" s="14"/>
      <c r="K204" s="14"/>
      <c r="L204" s="206"/>
      <c r="M204" s="211"/>
      <c r="N204" s="212"/>
      <c r="O204" s="212"/>
      <c r="P204" s="212"/>
      <c r="Q204" s="212"/>
      <c r="R204" s="212"/>
      <c r="S204" s="212"/>
      <c r="T204" s="213"/>
      <c r="U204" s="14"/>
      <c r="V204" s="14"/>
      <c r="W204" s="14"/>
      <c r="X204" s="14"/>
      <c r="Y204" s="14"/>
      <c r="Z204" s="14"/>
      <c r="AA204" s="14"/>
      <c r="AB204" s="14"/>
      <c r="AC204" s="14"/>
      <c r="AD204" s="14"/>
      <c r="AE204" s="14"/>
      <c r="AT204" s="207" t="s">
        <v>170</v>
      </c>
      <c r="AU204" s="207" t="s">
        <v>83</v>
      </c>
      <c r="AV204" s="14" t="s">
        <v>83</v>
      </c>
      <c r="AW204" s="14" t="s">
        <v>32</v>
      </c>
      <c r="AX204" s="14" t="s">
        <v>81</v>
      </c>
      <c r="AY204" s="207" t="s">
        <v>157</v>
      </c>
    </row>
    <row r="205" s="12" customFormat="1" ht="22.8" customHeight="1">
      <c r="A205" s="12"/>
      <c r="B205" s="166"/>
      <c r="C205" s="12"/>
      <c r="D205" s="167" t="s">
        <v>74</v>
      </c>
      <c r="E205" s="177" t="s">
        <v>802</v>
      </c>
      <c r="F205" s="177" t="s">
        <v>803</v>
      </c>
      <c r="G205" s="12"/>
      <c r="H205" s="12"/>
      <c r="I205" s="169"/>
      <c r="J205" s="178">
        <f>BK205</f>
        <v>0</v>
      </c>
      <c r="K205" s="12"/>
      <c r="L205" s="166"/>
      <c r="M205" s="171"/>
      <c r="N205" s="172"/>
      <c r="O205" s="172"/>
      <c r="P205" s="173">
        <f>SUM(P206:P220)</f>
        <v>0</v>
      </c>
      <c r="Q205" s="172"/>
      <c r="R205" s="173">
        <f>SUM(R206:R220)</f>
        <v>0</v>
      </c>
      <c r="S205" s="172"/>
      <c r="T205" s="174">
        <f>SUM(T206:T220)</f>
        <v>0</v>
      </c>
      <c r="U205" s="12"/>
      <c r="V205" s="12"/>
      <c r="W205" s="12"/>
      <c r="X205" s="12"/>
      <c r="Y205" s="12"/>
      <c r="Z205" s="12"/>
      <c r="AA205" s="12"/>
      <c r="AB205" s="12"/>
      <c r="AC205" s="12"/>
      <c r="AD205" s="12"/>
      <c r="AE205" s="12"/>
      <c r="AR205" s="167" t="s">
        <v>81</v>
      </c>
      <c r="AT205" s="175" t="s">
        <v>74</v>
      </c>
      <c r="AU205" s="175" t="s">
        <v>81</v>
      </c>
      <c r="AY205" s="167" t="s">
        <v>157</v>
      </c>
      <c r="BK205" s="176">
        <f>SUM(BK206:BK220)</f>
        <v>0</v>
      </c>
    </row>
    <row r="206" s="2" customFormat="1" ht="14.4" customHeight="1">
      <c r="A206" s="38"/>
      <c r="B206" s="179"/>
      <c r="C206" s="180" t="s">
        <v>317</v>
      </c>
      <c r="D206" s="180" t="s">
        <v>159</v>
      </c>
      <c r="E206" s="181" t="s">
        <v>1883</v>
      </c>
      <c r="F206" s="182" t="s">
        <v>1884</v>
      </c>
      <c r="G206" s="183" t="s">
        <v>197</v>
      </c>
      <c r="H206" s="184">
        <v>90.215999999999994</v>
      </c>
      <c r="I206" s="185"/>
      <c r="J206" s="186">
        <f>ROUND(I206*H206,2)</f>
        <v>0</v>
      </c>
      <c r="K206" s="182" t="s">
        <v>163</v>
      </c>
      <c r="L206" s="39"/>
      <c r="M206" s="187" t="s">
        <v>1</v>
      </c>
      <c r="N206" s="188" t="s">
        <v>40</v>
      </c>
      <c r="O206" s="77"/>
      <c r="P206" s="189">
        <f>O206*H206</f>
        <v>0</v>
      </c>
      <c r="Q206" s="189">
        <v>0</v>
      </c>
      <c r="R206" s="189">
        <f>Q206*H206</f>
        <v>0</v>
      </c>
      <c r="S206" s="189">
        <v>0</v>
      </c>
      <c r="T206" s="190">
        <f>S206*H206</f>
        <v>0</v>
      </c>
      <c r="U206" s="38"/>
      <c r="V206" s="38"/>
      <c r="W206" s="38"/>
      <c r="X206" s="38"/>
      <c r="Y206" s="38"/>
      <c r="Z206" s="38"/>
      <c r="AA206" s="38"/>
      <c r="AB206" s="38"/>
      <c r="AC206" s="38"/>
      <c r="AD206" s="38"/>
      <c r="AE206" s="38"/>
      <c r="AR206" s="191" t="s">
        <v>164</v>
      </c>
      <c r="AT206" s="191" t="s">
        <v>159</v>
      </c>
      <c r="AU206" s="191" t="s">
        <v>83</v>
      </c>
      <c r="AY206" s="19" t="s">
        <v>157</v>
      </c>
      <c r="BE206" s="192">
        <f>IF(N206="základní",J206,0)</f>
        <v>0</v>
      </c>
      <c r="BF206" s="192">
        <f>IF(N206="snížená",J206,0)</f>
        <v>0</v>
      </c>
      <c r="BG206" s="192">
        <f>IF(N206="zákl. přenesená",J206,0)</f>
        <v>0</v>
      </c>
      <c r="BH206" s="192">
        <f>IF(N206="sníž. přenesená",J206,0)</f>
        <v>0</v>
      </c>
      <c r="BI206" s="192">
        <f>IF(N206="nulová",J206,0)</f>
        <v>0</v>
      </c>
      <c r="BJ206" s="19" t="s">
        <v>81</v>
      </c>
      <c r="BK206" s="192">
        <f>ROUND(I206*H206,2)</f>
        <v>0</v>
      </c>
      <c r="BL206" s="19" t="s">
        <v>164</v>
      </c>
      <c r="BM206" s="191" t="s">
        <v>1885</v>
      </c>
    </row>
    <row r="207" s="2" customFormat="1">
      <c r="A207" s="38"/>
      <c r="B207" s="39"/>
      <c r="C207" s="38"/>
      <c r="D207" s="193" t="s">
        <v>166</v>
      </c>
      <c r="E207" s="38"/>
      <c r="F207" s="194" t="s">
        <v>1886</v>
      </c>
      <c r="G207" s="38"/>
      <c r="H207" s="38"/>
      <c r="I207" s="195"/>
      <c r="J207" s="38"/>
      <c r="K207" s="38"/>
      <c r="L207" s="39"/>
      <c r="M207" s="196"/>
      <c r="N207" s="197"/>
      <c r="O207" s="77"/>
      <c r="P207" s="77"/>
      <c r="Q207" s="77"/>
      <c r="R207" s="77"/>
      <c r="S207" s="77"/>
      <c r="T207" s="78"/>
      <c r="U207" s="38"/>
      <c r="V207" s="38"/>
      <c r="W207" s="38"/>
      <c r="X207" s="38"/>
      <c r="Y207" s="38"/>
      <c r="Z207" s="38"/>
      <c r="AA207" s="38"/>
      <c r="AB207" s="38"/>
      <c r="AC207" s="38"/>
      <c r="AD207" s="38"/>
      <c r="AE207" s="38"/>
      <c r="AT207" s="19" t="s">
        <v>166</v>
      </c>
      <c r="AU207" s="19" t="s">
        <v>83</v>
      </c>
    </row>
    <row r="208" s="2" customFormat="1" ht="24.15" customHeight="1">
      <c r="A208" s="38"/>
      <c r="B208" s="179"/>
      <c r="C208" s="180" t="s">
        <v>333</v>
      </c>
      <c r="D208" s="180" t="s">
        <v>159</v>
      </c>
      <c r="E208" s="181" t="s">
        <v>1887</v>
      </c>
      <c r="F208" s="182" t="s">
        <v>1888</v>
      </c>
      <c r="G208" s="183" t="s">
        <v>197</v>
      </c>
      <c r="H208" s="184">
        <v>811.94399999999996</v>
      </c>
      <c r="I208" s="185"/>
      <c r="J208" s="186">
        <f>ROUND(I208*H208,2)</f>
        <v>0</v>
      </c>
      <c r="K208" s="182" t="s">
        <v>163</v>
      </c>
      <c r="L208" s="39"/>
      <c r="M208" s="187" t="s">
        <v>1</v>
      </c>
      <c r="N208" s="188" t="s">
        <v>40</v>
      </c>
      <c r="O208" s="77"/>
      <c r="P208" s="189">
        <f>O208*H208</f>
        <v>0</v>
      </c>
      <c r="Q208" s="189">
        <v>0</v>
      </c>
      <c r="R208" s="189">
        <f>Q208*H208</f>
        <v>0</v>
      </c>
      <c r="S208" s="189">
        <v>0</v>
      </c>
      <c r="T208" s="190">
        <f>S208*H208</f>
        <v>0</v>
      </c>
      <c r="U208" s="38"/>
      <c r="V208" s="38"/>
      <c r="W208" s="38"/>
      <c r="X208" s="38"/>
      <c r="Y208" s="38"/>
      <c r="Z208" s="38"/>
      <c r="AA208" s="38"/>
      <c r="AB208" s="38"/>
      <c r="AC208" s="38"/>
      <c r="AD208" s="38"/>
      <c r="AE208" s="38"/>
      <c r="AR208" s="191" t="s">
        <v>164</v>
      </c>
      <c r="AT208" s="191" t="s">
        <v>159</v>
      </c>
      <c r="AU208" s="191" t="s">
        <v>83</v>
      </c>
      <c r="AY208" s="19" t="s">
        <v>157</v>
      </c>
      <c r="BE208" s="192">
        <f>IF(N208="základní",J208,0)</f>
        <v>0</v>
      </c>
      <c r="BF208" s="192">
        <f>IF(N208="snížená",J208,0)</f>
        <v>0</v>
      </c>
      <c r="BG208" s="192">
        <f>IF(N208="zákl. přenesená",J208,0)</f>
        <v>0</v>
      </c>
      <c r="BH208" s="192">
        <f>IF(N208="sníž. přenesená",J208,0)</f>
        <v>0</v>
      </c>
      <c r="BI208" s="192">
        <f>IF(N208="nulová",J208,0)</f>
        <v>0</v>
      </c>
      <c r="BJ208" s="19" t="s">
        <v>81</v>
      </c>
      <c r="BK208" s="192">
        <f>ROUND(I208*H208,2)</f>
        <v>0</v>
      </c>
      <c r="BL208" s="19" t="s">
        <v>164</v>
      </c>
      <c r="BM208" s="191" t="s">
        <v>1889</v>
      </c>
    </row>
    <row r="209" s="2" customFormat="1">
      <c r="A209" s="38"/>
      <c r="B209" s="39"/>
      <c r="C209" s="38"/>
      <c r="D209" s="193" t="s">
        <v>166</v>
      </c>
      <c r="E209" s="38"/>
      <c r="F209" s="194" t="s">
        <v>1890</v>
      </c>
      <c r="G209" s="38"/>
      <c r="H209" s="38"/>
      <c r="I209" s="195"/>
      <c r="J209" s="38"/>
      <c r="K209" s="38"/>
      <c r="L209" s="39"/>
      <c r="M209" s="196"/>
      <c r="N209" s="197"/>
      <c r="O209" s="77"/>
      <c r="P209" s="77"/>
      <c r="Q209" s="77"/>
      <c r="R209" s="77"/>
      <c r="S209" s="77"/>
      <c r="T209" s="78"/>
      <c r="U209" s="38"/>
      <c r="V209" s="38"/>
      <c r="W209" s="38"/>
      <c r="X209" s="38"/>
      <c r="Y209" s="38"/>
      <c r="Z209" s="38"/>
      <c r="AA209" s="38"/>
      <c r="AB209" s="38"/>
      <c r="AC209" s="38"/>
      <c r="AD209" s="38"/>
      <c r="AE209" s="38"/>
      <c r="AT209" s="19" t="s">
        <v>166</v>
      </c>
      <c r="AU209" s="19" t="s">
        <v>83</v>
      </c>
    </row>
    <row r="210" s="14" customFormat="1">
      <c r="A210" s="14"/>
      <c r="B210" s="206"/>
      <c r="C210" s="14"/>
      <c r="D210" s="193" t="s">
        <v>170</v>
      </c>
      <c r="E210" s="14"/>
      <c r="F210" s="208" t="s">
        <v>1891</v>
      </c>
      <c r="G210" s="14"/>
      <c r="H210" s="209">
        <v>811.94399999999996</v>
      </c>
      <c r="I210" s="210"/>
      <c r="J210" s="14"/>
      <c r="K210" s="14"/>
      <c r="L210" s="206"/>
      <c r="M210" s="211"/>
      <c r="N210" s="212"/>
      <c r="O210" s="212"/>
      <c r="P210" s="212"/>
      <c r="Q210" s="212"/>
      <c r="R210" s="212"/>
      <c r="S210" s="212"/>
      <c r="T210" s="213"/>
      <c r="U210" s="14"/>
      <c r="V210" s="14"/>
      <c r="W210" s="14"/>
      <c r="X210" s="14"/>
      <c r="Y210" s="14"/>
      <c r="Z210" s="14"/>
      <c r="AA210" s="14"/>
      <c r="AB210" s="14"/>
      <c r="AC210" s="14"/>
      <c r="AD210" s="14"/>
      <c r="AE210" s="14"/>
      <c r="AT210" s="207" t="s">
        <v>170</v>
      </c>
      <c r="AU210" s="207" t="s">
        <v>83</v>
      </c>
      <c r="AV210" s="14" t="s">
        <v>83</v>
      </c>
      <c r="AW210" s="14" t="s">
        <v>3</v>
      </c>
      <c r="AX210" s="14" t="s">
        <v>81</v>
      </c>
      <c r="AY210" s="207" t="s">
        <v>157</v>
      </c>
    </row>
    <row r="211" s="2" customFormat="1" ht="24.15" customHeight="1">
      <c r="A211" s="38"/>
      <c r="B211" s="179"/>
      <c r="C211" s="180" t="s">
        <v>338</v>
      </c>
      <c r="D211" s="180" t="s">
        <v>159</v>
      </c>
      <c r="E211" s="181" t="s">
        <v>1892</v>
      </c>
      <c r="F211" s="182" t="s">
        <v>1893</v>
      </c>
      <c r="G211" s="183" t="s">
        <v>197</v>
      </c>
      <c r="H211" s="184">
        <v>90.215999999999994</v>
      </c>
      <c r="I211" s="185"/>
      <c r="J211" s="186">
        <f>ROUND(I211*H211,2)</f>
        <v>0</v>
      </c>
      <c r="K211" s="182" t="s">
        <v>163</v>
      </c>
      <c r="L211" s="39"/>
      <c r="M211" s="187" t="s">
        <v>1</v>
      </c>
      <c r="N211" s="188" t="s">
        <v>40</v>
      </c>
      <c r="O211" s="77"/>
      <c r="P211" s="189">
        <f>O211*H211</f>
        <v>0</v>
      </c>
      <c r="Q211" s="189">
        <v>0</v>
      </c>
      <c r="R211" s="189">
        <f>Q211*H211</f>
        <v>0</v>
      </c>
      <c r="S211" s="189">
        <v>0</v>
      </c>
      <c r="T211" s="190">
        <f>S211*H211</f>
        <v>0</v>
      </c>
      <c r="U211" s="38"/>
      <c r="V211" s="38"/>
      <c r="W211" s="38"/>
      <c r="X211" s="38"/>
      <c r="Y211" s="38"/>
      <c r="Z211" s="38"/>
      <c r="AA211" s="38"/>
      <c r="AB211" s="38"/>
      <c r="AC211" s="38"/>
      <c r="AD211" s="38"/>
      <c r="AE211" s="38"/>
      <c r="AR211" s="191" t="s">
        <v>164</v>
      </c>
      <c r="AT211" s="191" t="s">
        <v>159</v>
      </c>
      <c r="AU211" s="191" t="s">
        <v>83</v>
      </c>
      <c r="AY211" s="19" t="s">
        <v>157</v>
      </c>
      <c r="BE211" s="192">
        <f>IF(N211="základní",J211,0)</f>
        <v>0</v>
      </c>
      <c r="BF211" s="192">
        <f>IF(N211="snížená",J211,0)</f>
        <v>0</v>
      </c>
      <c r="BG211" s="192">
        <f>IF(N211="zákl. přenesená",J211,0)</f>
        <v>0</v>
      </c>
      <c r="BH211" s="192">
        <f>IF(N211="sníž. přenesená",J211,0)</f>
        <v>0</v>
      </c>
      <c r="BI211" s="192">
        <f>IF(N211="nulová",J211,0)</f>
        <v>0</v>
      </c>
      <c r="BJ211" s="19" t="s">
        <v>81</v>
      </c>
      <c r="BK211" s="192">
        <f>ROUND(I211*H211,2)</f>
        <v>0</v>
      </c>
      <c r="BL211" s="19" t="s">
        <v>164</v>
      </c>
      <c r="BM211" s="191" t="s">
        <v>1894</v>
      </c>
    </row>
    <row r="212" s="2" customFormat="1">
      <c r="A212" s="38"/>
      <c r="B212" s="39"/>
      <c r="C212" s="38"/>
      <c r="D212" s="193" t="s">
        <v>166</v>
      </c>
      <c r="E212" s="38"/>
      <c r="F212" s="194" t="s">
        <v>1895</v>
      </c>
      <c r="G212" s="38"/>
      <c r="H212" s="38"/>
      <c r="I212" s="195"/>
      <c r="J212" s="38"/>
      <c r="K212" s="38"/>
      <c r="L212" s="39"/>
      <c r="M212" s="196"/>
      <c r="N212" s="197"/>
      <c r="O212" s="77"/>
      <c r="P212" s="77"/>
      <c r="Q212" s="77"/>
      <c r="R212" s="77"/>
      <c r="S212" s="77"/>
      <c r="T212" s="78"/>
      <c r="U212" s="38"/>
      <c r="V212" s="38"/>
      <c r="W212" s="38"/>
      <c r="X212" s="38"/>
      <c r="Y212" s="38"/>
      <c r="Z212" s="38"/>
      <c r="AA212" s="38"/>
      <c r="AB212" s="38"/>
      <c r="AC212" s="38"/>
      <c r="AD212" s="38"/>
      <c r="AE212" s="38"/>
      <c r="AT212" s="19" t="s">
        <v>166</v>
      </c>
      <c r="AU212" s="19" t="s">
        <v>83</v>
      </c>
    </row>
    <row r="213" s="2" customFormat="1" ht="37.8" customHeight="1">
      <c r="A213" s="38"/>
      <c r="B213" s="179"/>
      <c r="C213" s="180" t="s">
        <v>347</v>
      </c>
      <c r="D213" s="180" t="s">
        <v>159</v>
      </c>
      <c r="E213" s="181" t="s">
        <v>1896</v>
      </c>
      <c r="F213" s="182" t="s">
        <v>1897</v>
      </c>
      <c r="G213" s="183" t="s">
        <v>197</v>
      </c>
      <c r="H213" s="184">
        <v>34.159999999999997</v>
      </c>
      <c r="I213" s="185"/>
      <c r="J213" s="186">
        <f>ROUND(I213*H213,2)</f>
        <v>0</v>
      </c>
      <c r="K213" s="182" t="s">
        <v>163</v>
      </c>
      <c r="L213" s="39"/>
      <c r="M213" s="187" t="s">
        <v>1</v>
      </c>
      <c r="N213" s="188" t="s">
        <v>40</v>
      </c>
      <c r="O213" s="77"/>
      <c r="P213" s="189">
        <f>O213*H213</f>
        <v>0</v>
      </c>
      <c r="Q213" s="189">
        <v>0</v>
      </c>
      <c r="R213" s="189">
        <f>Q213*H213</f>
        <v>0</v>
      </c>
      <c r="S213" s="189">
        <v>0</v>
      </c>
      <c r="T213" s="190">
        <f>S213*H213</f>
        <v>0</v>
      </c>
      <c r="U213" s="38"/>
      <c r="V213" s="38"/>
      <c r="W213" s="38"/>
      <c r="X213" s="38"/>
      <c r="Y213" s="38"/>
      <c r="Z213" s="38"/>
      <c r="AA213" s="38"/>
      <c r="AB213" s="38"/>
      <c r="AC213" s="38"/>
      <c r="AD213" s="38"/>
      <c r="AE213" s="38"/>
      <c r="AR213" s="191" t="s">
        <v>164</v>
      </c>
      <c r="AT213" s="191" t="s">
        <v>159</v>
      </c>
      <c r="AU213" s="191" t="s">
        <v>83</v>
      </c>
      <c r="AY213" s="19" t="s">
        <v>157</v>
      </c>
      <c r="BE213" s="192">
        <f>IF(N213="základní",J213,0)</f>
        <v>0</v>
      </c>
      <c r="BF213" s="192">
        <f>IF(N213="snížená",J213,0)</f>
        <v>0</v>
      </c>
      <c r="BG213" s="192">
        <f>IF(N213="zákl. přenesená",J213,0)</f>
        <v>0</v>
      </c>
      <c r="BH213" s="192">
        <f>IF(N213="sníž. přenesená",J213,0)</f>
        <v>0</v>
      </c>
      <c r="BI213" s="192">
        <f>IF(N213="nulová",J213,0)</f>
        <v>0</v>
      </c>
      <c r="BJ213" s="19" t="s">
        <v>81</v>
      </c>
      <c r="BK213" s="192">
        <f>ROUND(I213*H213,2)</f>
        <v>0</v>
      </c>
      <c r="BL213" s="19" t="s">
        <v>164</v>
      </c>
      <c r="BM213" s="191" t="s">
        <v>1898</v>
      </c>
    </row>
    <row r="214" s="2" customFormat="1">
      <c r="A214" s="38"/>
      <c r="B214" s="39"/>
      <c r="C214" s="38"/>
      <c r="D214" s="193" t="s">
        <v>166</v>
      </c>
      <c r="E214" s="38"/>
      <c r="F214" s="194" t="s">
        <v>1899</v>
      </c>
      <c r="G214" s="38"/>
      <c r="H214" s="38"/>
      <c r="I214" s="195"/>
      <c r="J214" s="38"/>
      <c r="K214" s="38"/>
      <c r="L214" s="39"/>
      <c r="M214" s="196"/>
      <c r="N214" s="197"/>
      <c r="O214" s="77"/>
      <c r="P214" s="77"/>
      <c r="Q214" s="77"/>
      <c r="R214" s="77"/>
      <c r="S214" s="77"/>
      <c r="T214" s="78"/>
      <c r="U214" s="38"/>
      <c r="V214" s="38"/>
      <c r="W214" s="38"/>
      <c r="X214" s="38"/>
      <c r="Y214" s="38"/>
      <c r="Z214" s="38"/>
      <c r="AA214" s="38"/>
      <c r="AB214" s="38"/>
      <c r="AC214" s="38"/>
      <c r="AD214" s="38"/>
      <c r="AE214" s="38"/>
      <c r="AT214" s="19" t="s">
        <v>166</v>
      </c>
      <c r="AU214" s="19" t="s">
        <v>83</v>
      </c>
    </row>
    <row r="215" s="14" customFormat="1">
      <c r="A215" s="14"/>
      <c r="B215" s="206"/>
      <c r="C215" s="14"/>
      <c r="D215" s="193" t="s">
        <v>170</v>
      </c>
      <c r="E215" s="207" t="s">
        <v>1</v>
      </c>
      <c r="F215" s="208" t="s">
        <v>1900</v>
      </c>
      <c r="G215" s="14"/>
      <c r="H215" s="209">
        <v>34.159999999999997</v>
      </c>
      <c r="I215" s="210"/>
      <c r="J215" s="14"/>
      <c r="K215" s="14"/>
      <c r="L215" s="206"/>
      <c r="M215" s="211"/>
      <c r="N215" s="212"/>
      <c r="O215" s="212"/>
      <c r="P215" s="212"/>
      <c r="Q215" s="212"/>
      <c r="R215" s="212"/>
      <c r="S215" s="212"/>
      <c r="T215" s="213"/>
      <c r="U215" s="14"/>
      <c r="V215" s="14"/>
      <c r="W215" s="14"/>
      <c r="X215" s="14"/>
      <c r="Y215" s="14"/>
      <c r="Z215" s="14"/>
      <c r="AA215" s="14"/>
      <c r="AB215" s="14"/>
      <c r="AC215" s="14"/>
      <c r="AD215" s="14"/>
      <c r="AE215" s="14"/>
      <c r="AT215" s="207" t="s">
        <v>170</v>
      </c>
      <c r="AU215" s="207" t="s">
        <v>83</v>
      </c>
      <c r="AV215" s="14" t="s">
        <v>83</v>
      </c>
      <c r="AW215" s="14" t="s">
        <v>32</v>
      </c>
      <c r="AX215" s="14" t="s">
        <v>81</v>
      </c>
      <c r="AY215" s="207" t="s">
        <v>157</v>
      </c>
    </row>
    <row r="216" s="2" customFormat="1" ht="37.8" customHeight="1">
      <c r="A216" s="38"/>
      <c r="B216" s="179"/>
      <c r="C216" s="180" t="s">
        <v>352</v>
      </c>
      <c r="D216" s="180" t="s">
        <v>159</v>
      </c>
      <c r="E216" s="181" t="s">
        <v>1901</v>
      </c>
      <c r="F216" s="182" t="s">
        <v>1420</v>
      </c>
      <c r="G216" s="183" t="s">
        <v>197</v>
      </c>
      <c r="H216" s="184">
        <v>48.399999999999999</v>
      </c>
      <c r="I216" s="185"/>
      <c r="J216" s="186">
        <f>ROUND(I216*H216,2)</f>
        <v>0</v>
      </c>
      <c r="K216" s="182" t="s">
        <v>163</v>
      </c>
      <c r="L216" s="39"/>
      <c r="M216" s="187" t="s">
        <v>1</v>
      </c>
      <c r="N216" s="188" t="s">
        <v>40</v>
      </c>
      <c r="O216" s="77"/>
      <c r="P216" s="189">
        <f>O216*H216</f>
        <v>0</v>
      </c>
      <c r="Q216" s="189">
        <v>0</v>
      </c>
      <c r="R216" s="189">
        <f>Q216*H216</f>
        <v>0</v>
      </c>
      <c r="S216" s="189">
        <v>0</v>
      </c>
      <c r="T216" s="190">
        <f>S216*H216</f>
        <v>0</v>
      </c>
      <c r="U216" s="38"/>
      <c r="V216" s="38"/>
      <c r="W216" s="38"/>
      <c r="X216" s="38"/>
      <c r="Y216" s="38"/>
      <c r="Z216" s="38"/>
      <c r="AA216" s="38"/>
      <c r="AB216" s="38"/>
      <c r="AC216" s="38"/>
      <c r="AD216" s="38"/>
      <c r="AE216" s="38"/>
      <c r="AR216" s="191" t="s">
        <v>164</v>
      </c>
      <c r="AT216" s="191" t="s">
        <v>159</v>
      </c>
      <c r="AU216" s="191" t="s">
        <v>83</v>
      </c>
      <c r="AY216" s="19" t="s">
        <v>157</v>
      </c>
      <c r="BE216" s="192">
        <f>IF(N216="základní",J216,0)</f>
        <v>0</v>
      </c>
      <c r="BF216" s="192">
        <f>IF(N216="snížená",J216,0)</f>
        <v>0</v>
      </c>
      <c r="BG216" s="192">
        <f>IF(N216="zákl. přenesená",J216,0)</f>
        <v>0</v>
      </c>
      <c r="BH216" s="192">
        <f>IF(N216="sníž. přenesená",J216,0)</f>
        <v>0</v>
      </c>
      <c r="BI216" s="192">
        <f>IF(N216="nulová",J216,0)</f>
        <v>0</v>
      </c>
      <c r="BJ216" s="19" t="s">
        <v>81</v>
      </c>
      <c r="BK216" s="192">
        <f>ROUND(I216*H216,2)</f>
        <v>0</v>
      </c>
      <c r="BL216" s="19" t="s">
        <v>164</v>
      </c>
      <c r="BM216" s="191" t="s">
        <v>1902</v>
      </c>
    </row>
    <row r="217" s="2" customFormat="1">
      <c r="A217" s="38"/>
      <c r="B217" s="39"/>
      <c r="C217" s="38"/>
      <c r="D217" s="193" t="s">
        <v>166</v>
      </c>
      <c r="E217" s="38"/>
      <c r="F217" s="194" t="s">
        <v>1420</v>
      </c>
      <c r="G217" s="38"/>
      <c r="H217" s="38"/>
      <c r="I217" s="195"/>
      <c r="J217" s="38"/>
      <c r="K217" s="38"/>
      <c r="L217" s="39"/>
      <c r="M217" s="196"/>
      <c r="N217" s="197"/>
      <c r="O217" s="77"/>
      <c r="P217" s="77"/>
      <c r="Q217" s="77"/>
      <c r="R217" s="77"/>
      <c r="S217" s="77"/>
      <c r="T217" s="78"/>
      <c r="U217" s="38"/>
      <c r="V217" s="38"/>
      <c r="W217" s="38"/>
      <c r="X217" s="38"/>
      <c r="Y217" s="38"/>
      <c r="Z217" s="38"/>
      <c r="AA217" s="38"/>
      <c r="AB217" s="38"/>
      <c r="AC217" s="38"/>
      <c r="AD217" s="38"/>
      <c r="AE217" s="38"/>
      <c r="AT217" s="19" t="s">
        <v>166</v>
      </c>
      <c r="AU217" s="19" t="s">
        <v>83</v>
      </c>
    </row>
    <row r="218" s="2" customFormat="1" ht="37.8" customHeight="1">
      <c r="A218" s="38"/>
      <c r="B218" s="179"/>
      <c r="C218" s="180" t="s">
        <v>358</v>
      </c>
      <c r="D218" s="180" t="s">
        <v>159</v>
      </c>
      <c r="E218" s="181" t="s">
        <v>1903</v>
      </c>
      <c r="F218" s="182" t="s">
        <v>1904</v>
      </c>
      <c r="G218" s="183" t="s">
        <v>197</v>
      </c>
      <c r="H218" s="184">
        <v>7.6559999999999997</v>
      </c>
      <c r="I218" s="185"/>
      <c r="J218" s="186">
        <f>ROUND(I218*H218,2)</f>
        <v>0</v>
      </c>
      <c r="K218" s="182" t="s">
        <v>163</v>
      </c>
      <c r="L218" s="39"/>
      <c r="M218" s="187" t="s">
        <v>1</v>
      </c>
      <c r="N218" s="188" t="s">
        <v>40</v>
      </c>
      <c r="O218" s="77"/>
      <c r="P218" s="189">
        <f>O218*H218</f>
        <v>0</v>
      </c>
      <c r="Q218" s="189">
        <v>0</v>
      </c>
      <c r="R218" s="189">
        <f>Q218*H218</f>
        <v>0</v>
      </c>
      <c r="S218" s="189">
        <v>0</v>
      </c>
      <c r="T218" s="190">
        <f>S218*H218</f>
        <v>0</v>
      </c>
      <c r="U218" s="38"/>
      <c r="V218" s="38"/>
      <c r="W218" s="38"/>
      <c r="X218" s="38"/>
      <c r="Y218" s="38"/>
      <c r="Z218" s="38"/>
      <c r="AA218" s="38"/>
      <c r="AB218" s="38"/>
      <c r="AC218" s="38"/>
      <c r="AD218" s="38"/>
      <c r="AE218" s="38"/>
      <c r="AR218" s="191" t="s">
        <v>164</v>
      </c>
      <c r="AT218" s="191" t="s">
        <v>159</v>
      </c>
      <c r="AU218" s="191" t="s">
        <v>83</v>
      </c>
      <c r="AY218" s="19" t="s">
        <v>157</v>
      </c>
      <c r="BE218" s="192">
        <f>IF(N218="základní",J218,0)</f>
        <v>0</v>
      </c>
      <c r="BF218" s="192">
        <f>IF(N218="snížená",J218,0)</f>
        <v>0</v>
      </c>
      <c r="BG218" s="192">
        <f>IF(N218="zákl. přenesená",J218,0)</f>
        <v>0</v>
      </c>
      <c r="BH218" s="192">
        <f>IF(N218="sníž. přenesená",J218,0)</f>
        <v>0</v>
      </c>
      <c r="BI218" s="192">
        <f>IF(N218="nulová",J218,0)</f>
        <v>0</v>
      </c>
      <c r="BJ218" s="19" t="s">
        <v>81</v>
      </c>
      <c r="BK218" s="192">
        <f>ROUND(I218*H218,2)</f>
        <v>0</v>
      </c>
      <c r="BL218" s="19" t="s">
        <v>164</v>
      </c>
      <c r="BM218" s="191" t="s">
        <v>1905</v>
      </c>
    </row>
    <row r="219" s="2" customFormat="1">
      <c r="A219" s="38"/>
      <c r="B219" s="39"/>
      <c r="C219" s="38"/>
      <c r="D219" s="193" t="s">
        <v>166</v>
      </c>
      <c r="E219" s="38"/>
      <c r="F219" s="194" t="s">
        <v>1904</v>
      </c>
      <c r="G219" s="38"/>
      <c r="H219" s="38"/>
      <c r="I219" s="195"/>
      <c r="J219" s="38"/>
      <c r="K219" s="38"/>
      <c r="L219" s="39"/>
      <c r="M219" s="196"/>
      <c r="N219" s="197"/>
      <c r="O219" s="77"/>
      <c r="P219" s="77"/>
      <c r="Q219" s="77"/>
      <c r="R219" s="77"/>
      <c r="S219" s="77"/>
      <c r="T219" s="78"/>
      <c r="U219" s="38"/>
      <c r="V219" s="38"/>
      <c r="W219" s="38"/>
      <c r="X219" s="38"/>
      <c r="Y219" s="38"/>
      <c r="Z219" s="38"/>
      <c r="AA219" s="38"/>
      <c r="AB219" s="38"/>
      <c r="AC219" s="38"/>
      <c r="AD219" s="38"/>
      <c r="AE219" s="38"/>
      <c r="AT219" s="19" t="s">
        <v>166</v>
      </c>
      <c r="AU219" s="19" t="s">
        <v>83</v>
      </c>
    </row>
    <row r="220" s="14" customFormat="1">
      <c r="A220" s="14"/>
      <c r="B220" s="206"/>
      <c r="C220" s="14"/>
      <c r="D220" s="193" t="s">
        <v>170</v>
      </c>
      <c r="E220" s="207" t="s">
        <v>1</v>
      </c>
      <c r="F220" s="208" t="s">
        <v>1906</v>
      </c>
      <c r="G220" s="14"/>
      <c r="H220" s="209">
        <v>7.6559999999999997</v>
      </c>
      <c r="I220" s="210"/>
      <c r="J220" s="14"/>
      <c r="K220" s="14"/>
      <c r="L220" s="206"/>
      <c r="M220" s="211"/>
      <c r="N220" s="212"/>
      <c r="O220" s="212"/>
      <c r="P220" s="212"/>
      <c r="Q220" s="212"/>
      <c r="R220" s="212"/>
      <c r="S220" s="212"/>
      <c r="T220" s="213"/>
      <c r="U220" s="14"/>
      <c r="V220" s="14"/>
      <c r="W220" s="14"/>
      <c r="X220" s="14"/>
      <c r="Y220" s="14"/>
      <c r="Z220" s="14"/>
      <c r="AA220" s="14"/>
      <c r="AB220" s="14"/>
      <c r="AC220" s="14"/>
      <c r="AD220" s="14"/>
      <c r="AE220" s="14"/>
      <c r="AT220" s="207" t="s">
        <v>170</v>
      </c>
      <c r="AU220" s="207" t="s">
        <v>83</v>
      </c>
      <c r="AV220" s="14" t="s">
        <v>83</v>
      </c>
      <c r="AW220" s="14" t="s">
        <v>32</v>
      </c>
      <c r="AX220" s="14" t="s">
        <v>81</v>
      </c>
      <c r="AY220" s="207" t="s">
        <v>157</v>
      </c>
    </row>
    <row r="221" s="12" customFormat="1" ht="22.8" customHeight="1">
      <c r="A221" s="12"/>
      <c r="B221" s="166"/>
      <c r="C221" s="12"/>
      <c r="D221" s="167" t="s">
        <v>74</v>
      </c>
      <c r="E221" s="177" t="s">
        <v>1907</v>
      </c>
      <c r="F221" s="177" t="s">
        <v>1908</v>
      </c>
      <c r="G221" s="12"/>
      <c r="H221" s="12"/>
      <c r="I221" s="169"/>
      <c r="J221" s="178">
        <f>BK221</f>
        <v>0</v>
      </c>
      <c r="K221" s="12"/>
      <c r="L221" s="166"/>
      <c r="M221" s="171"/>
      <c r="N221" s="172"/>
      <c r="O221" s="172"/>
      <c r="P221" s="173">
        <f>SUM(P222:P223)</f>
        <v>0</v>
      </c>
      <c r="Q221" s="172"/>
      <c r="R221" s="173">
        <f>SUM(R222:R223)</f>
        <v>0</v>
      </c>
      <c r="S221" s="172"/>
      <c r="T221" s="174">
        <f>SUM(T222:T223)</f>
        <v>0</v>
      </c>
      <c r="U221" s="12"/>
      <c r="V221" s="12"/>
      <c r="W221" s="12"/>
      <c r="X221" s="12"/>
      <c r="Y221" s="12"/>
      <c r="Z221" s="12"/>
      <c r="AA221" s="12"/>
      <c r="AB221" s="12"/>
      <c r="AC221" s="12"/>
      <c r="AD221" s="12"/>
      <c r="AE221" s="12"/>
      <c r="AR221" s="167" t="s">
        <v>81</v>
      </c>
      <c r="AT221" s="175" t="s">
        <v>74</v>
      </c>
      <c r="AU221" s="175" t="s">
        <v>81</v>
      </c>
      <c r="AY221" s="167" t="s">
        <v>157</v>
      </c>
      <c r="BK221" s="176">
        <f>SUM(BK222:BK223)</f>
        <v>0</v>
      </c>
    </row>
    <row r="222" s="2" customFormat="1" ht="24.15" customHeight="1">
      <c r="A222" s="38"/>
      <c r="B222" s="179"/>
      <c r="C222" s="180" t="s">
        <v>365</v>
      </c>
      <c r="D222" s="180" t="s">
        <v>159</v>
      </c>
      <c r="E222" s="181" t="s">
        <v>1909</v>
      </c>
      <c r="F222" s="182" t="s">
        <v>1910</v>
      </c>
      <c r="G222" s="183" t="s">
        <v>197</v>
      </c>
      <c r="H222" s="184">
        <v>49.850000000000001</v>
      </c>
      <c r="I222" s="185"/>
      <c r="J222" s="186">
        <f>ROUND(I222*H222,2)</f>
        <v>0</v>
      </c>
      <c r="K222" s="182" t="s">
        <v>163</v>
      </c>
      <c r="L222" s="39"/>
      <c r="M222" s="187" t="s">
        <v>1</v>
      </c>
      <c r="N222" s="188" t="s">
        <v>40</v>
      </c>
      <c r="O222" s="77"/>
      <c r="P222" s="189">
        <f>O222*H222</f>
        <v>0</v>
      </c>
      <c r="Q222" s="189">
        <v>0</v>
      </c>
      <c r="R222" s="189">
        <f>Q222*H222</f>
        <v>0</v>
      </c>
      <c r="S222" s="189">
        <v>0</v>
      </c>
      <c r="T222" s="190">
        <f>S222*H222</f>
        <v>0</v>
      </c>
      <c r="U222" s="38"/>
      <c r="V222" s="38"/>
      <c r="W222" s="38"/>
      <c r="X222" s="38"/>
      <c r="Y222" s="38"/>
      <c r="Z222" s="38"/>
      <c r="AA222" s="38"/>
      <c r="AB222" s="38"/>
      <c r="AC222" s="38"/>
      <c r="AD222" s="38"/>
      <c r="AE222" s="38"/>
      <c r="AR222" s="191" t="s">
        <v>164</v>
      </c>
      <c r="AT222" s="191" t="s">
        <v>159</v>
      </c>
      <c r="AU222" s="191" t="s">
        <v>83</v>
      </c>
      <c r="AY222" s="19" t="s">
        <v>157</v>
      </c>
      <c r="BE222" s="192">
        <f>IF(N222="základní",J222,0)</f>
        <v>0</v>
      </c>
      <c r="BF222" s="192">
        <f>IF(N222="snížená",J222,0)</f>
        <v>0</v>
      </c>
      <c r="BG222" s="192">
        <f>IF(N222="zákl. přenesená",J222,0)</f>
        <v>0</v>
      </c>
      <c r="BH222" s="192">
        <f>IF(N222="sníž. přenesená",J222,0)</f>
        <v>0</v>
      </c>
      <c r="BI222" s="192">
        <f>IF(N222="nulová",J222,0)</f>
        <v>0</v>
      </c>
      <c r="BJ222" s="19" t="s">
        <v>81</v>
      </c>
      <c r="BK222" s="192">
        <f>ROUND(I222*H222,2)</f>
        <v>0</v>
      </c>
      <c r="BL222" s="19" t="s">
        <v>164</v>
      </c>
      <c r="BM222" s="191" t="s">
        <v>1911</v>
      </c>
    </row>
    <row r="223" s="2" customFormat="1">
      <c r="A223" s="38"/>
      <c r="B223" s="39"/>
      <c r="C223" s="38"/>
      <c r="D223" s="193" t="s">
        <v>166</v>
      </c>
      <c r="E223" s="38"/>
      <c r="F223" s="194" t="s">
        <v>1912</v>
      </c>
      <c r="G223" s="38"/>
      <c r="H223" s="38"/>
      <c r="I223" s="195"/>
      <c r="J223" s="38"/>
      <c r="K223" s="38"/>
      <c r="L223" s="39"/>
      <c r="M223" s="241"/>
      <c r="N223" s="242"/>
      <c r="O223" s="243"/>
      <c r="P223" s="243"/>
      <c r="Q223" s="243"/>
      <c r="R223" s="243"/>
      <c r="S223" s="243"/>
      <c r="T223" s="244"/>
      <c r="U223" s="38"/>
      <c r="V223" s="38"/>
      <c r="W223" s="38"/>
      <c r="X223" s="38"/>
      <c r="Y223" s="38"/>
      <c r="Z223" s="38"/>
      <c r="AA223" s="38"/>
      <c r="AB223" s="38"/>
      <c r="AC223" s="38"/>
      <c r="AD223" s="38"/>
      <c r="AE223" s="38"/>
      <c r="AT223" s="19" t="s">
        <v>166</v>
      </c>
      <c r="AU223" s="19" t="s">
        <v>83</v>
      </c>
    </row>
    <row r="224" s="2" customFormat="1" ht="6.96" customHeight="1">
      <c r="A224" s="38"/>
      <c r="B224" s="60"/>
      <c r="C224" s="61"/>
      <c r="D224" s="61"/>
      <c r="E224" s="61"/>
      <c r="F224" s="61"/>
      <c r="G224" s="61"/>
      <c r="H224" s="61"/>
      <c r="I224" s="61"/>
      <c r="J224" s="61"/>
      <c r="K224" s="61"/>
      <c r="L224" s="39"/>
      <c r="M224" s="38"/>
      <c r="O224" s="38"/>
      <c r="P224" s="38"/>
      <c r="Q224" s="38"/>
      <c r="R224" s="38"/>
      <c r="S224" s="38"/>
      <c r="T224" s="38"/>
      <c r="U224" s="38"/>
      <c r="V224" s="38"/>
      <c r="W224" s="38"/>
      <c r="X224" s="38"/>
      <c r="Y224" s="38"/>
      <c r="Z224" s="38"/>
      <c r="AA224" s="38"/>
      <c r="AB224" s="38"/>
      <c r="AC224" s="38"/>
      <c r="AD224" s="38"/>
      <c r="AE224" s="38"/>
    </row>
  </sheetData>
  <autoFilter ref="C125:K223"/>
  <mergeCells count="12">
    <mergeCell ref="E7:H7"/>
    <mergeCell ref="E9:H9"/>
    <mergeCell ref="E11:H11"/>
    <mergeCell ref="E20:H20"/>
    <mergeCell ref="E29:H29"/>
    <mergeCell ref="E85:H85"/>
    <mergeCell ref="E87:H87"/>
    <mergeCell ref="E89:H89"/>
    <mergeCell ref="E114:H114"/>
    <mergeCell ref="E116:H116"/>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1.5" style="1" customWidth="1"/>
    <col min="9" max="9" width="20.16016" style="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8" t="s">
        <v>5</v>
      </c>
      <c r="M2" s="1"/>
      <c r="N2" s="1"/>
      <c r="O2" s="1"/>
      <c r="P2" s="1"/>
      <c r="Q2" s="1"/>
      <c r="R2" s="1"/>
      <c r="S2" s="1"/>
      <c r="T2" s="1"/>
      <c r="U2" s="1"/>
      <c r="V2" s="1"/>
      <c r="AT2" s="19" t="s">
        <v>97</v>
      </c>
    </row>
    <row r="3" s="1" customFormat="1" ht="6.96" customHeight="1">
      <c r="B3" s="20"/>
      <c r="C3" s="21"/>
      <c r="D3" s="21"/>
      <c r="E3" s="21"/>
      <c r="F3" s="21"/>
      <c r="G3" s="21"/>
      <c r="H3" s="21"/>
      <c r="I3" s="21"/>
      <c r="J3" s="21"/>
      <c r="K3" s="21"/>
      <c r="L3" s="22"/>
      <c r="AT3" s="19" t="s">
        <v>83</v>
      </c>
    </row>
    <row r="4" s="1" customFormat="1" ht="24.96" customHeight="1">
      <c r="B4" s="22"/>
      <c r="D4" s="23" t="s">
        <v>104</v>
      </c>
      <c r="L4" s="22"/>
      <c r="M4" s="128" t="s">
        <v>10</v>
      </c>
      <c r="AT4" s="19" t="s">
        <v>3</v>
      </c>
    </row>
    <row r="5" s="1" customFormat="1" ht="6.96" customHeight="1">
      <c r="B5" s="22"/>
      <c r="L5" s="22"/>
    </row>
    <row r="6" s="1" customFormat="1" ht="12" customHeight="1">
      <c r="B6" s="22"/>
      <c r="D6" s="32" t="s">
        <v>16</v>
      </c>
      <c r="L6" s="22"/>
    </row>
    <row r="7" s="1" customFormat="1" ht="16.5" customHeight="1">
      <c r="B7" s="22"/>
      <c r="E7" s="129" t="str">
        <f>'Rekapitulace stavby'!K6</f>
        <v>PD - Sociální zázemí Výškovická</v>
      </c>
      <c r="F7" s="32"/>
      <c r="G7" s="32"/>
      <c r="H7" s="32"/>
      <c r="L7" s="22"/>
    </row>
    <row r="8" s="1" customFormat="1" ht="12" customHeight="1">
      <c r="B8" s="22"/>
      <c r="D8" s="32" t="s">
        <v>105</v>
      </c>
      <c r="L8" s="22"/>
    </row>
    <row r="9" s="2" customFormat="1" ht="16.5" customHeight="1">
      <c r="A9" s="38"/>
      <c r="B9" s="39"/>
      <c r="C9" s="38"/>
      <c r="D9" s="38"/>
      <c r="E9" s="129" t="s">
        <v>106</v>
      </c>
      <c r="F9" s="38"/>
      <c r="G9" s="38"/>
      <c r="H9" s="38"/>
      <c r="I9" s="38"/>
      <c r="J9" s="38"/>
      <c r="K9" s="38"/>
      <c r="L9" s="55"/>
      <c r="S9" s="38"/>
      <c r="T9" s="38"/>
      <c r="U9" s="38"/>
      <c r="V9" s="38"/>
      <c r="W9" s="38"/>
      <c r="X9" s="38"/>
      <c r="Y9" s="38"/>
      <c r="Z9" s="38"/>
      <c r="AA9" s="38"/>
      <c r="AB9" s="38"/>
      <c r="AC9" s="38"/>
      <c r="AD9" s="38"/>
      <c r="AE9" s="38"/>
    </row>
    <row r="10" s="2" customFormat="1" ht="12" customHeight="1">
      <c r="A10" s="38"/>
      <c r="B10" s="39"/>
      <c r="C10" s="38"/>
      <c r="D10" s="32" t="s">
        <v>107</v>
      </c>
      <c r="E10" s="38"/>
      <c r="F10" s="38"/>
      <c r="G10" s="38"/>
      <c r="H10" s="38"/>
      <c r="I10" s="38"/>
      <c r="J10" s="38"/>
      <c r="K10" s="38"/>
      <c r="L10" s="55"/>
      <c r="S10" s="38"/>
      <c r="T10" s="38"/>
      <c r="U10" s="38"/>
      <c r="V10" s="38"/>
      <c r="W10" s="38"/>
      <c r="X10" s="38"/>
      <c r="Y10" s="38"/>
      <c r="Z10" s="38"/>
      <c r="AA10" s="38"/>
      <c r="AB10" s="38"/>
      <c r="AC10" s="38"/>
      <c r="AD10" s="38"/>
      <c r="AE10" s="38"/>
    </row>
    <row r="11" s="2" customFormat="1" ht="16.5" customHeight="1">
      <c r="A11" s="38"/>
      <c r="B11" s="39"/>
      <c r="C11" s="38"/>
      <c r="D11" s="38"/>
      <c r="E11" s="67" t="s">
        <v>1913</v>
      </c>
      <c r="F11" s="38"/>
      <c r="G11" s="38"/>
      <c r="H11" s="38"/>
      <c r="I11" s="38"/>
      <c r="J11" s="38"/>
      <c r="K11" s="38"/>
      <c r="L11" s="55"/>
      <c r="S11" s="38"/>
      <c r="T11" s="38"/>
      <c r="U11" s="38"/>
      <c r="V11" s="38"/>
      <c r="W11" s="38"/>
      <c r="X11" s="38"/>
      <c r="Y11" s="38"/>
      <c r="Z11" s="38"/>
      <c r="AA11" s="38"/>
      <c r="AB11" s="38"/>
      <c r="AC11" s="38"/>
      <c r="AD11" s="38"/>
      <c r="AE11" s="38"/>
    </row>
    <row r="12" s="2" customFormat="1">
      <c r="A12" s="38"/>
      <c r="B12" s="39"/>
      <c r="C12" s="38"/>
      <c r="D12" s="38"/>
      <c r="E12" s="38"/>
      <c r="F12" s="38"/>
      <c r="G12" s="38"/>
      <c r="H12" s="38"/>
      <c r="I12" s="38"/>
      <c r="J12" s="38"/>
      <c r="K12" s="38"/>
      <c r="L12" s="55"/>
      <c r="S12" s="38"/>
      <c r="T12" s="38"/>
      <c r="U12" s="38"/>
      <c r="V12" s="38"/>
      <c r="W12" s="38"/>
      <c r="X12" s="38"/>
      <c r="Y12" s="38"/>
      <c r="Z12" s="38"/>
      <c r="AA12" s="38"/>
      <c r="AB12" s="38"/>
      <c r="AC12" s="38"/>
      <c r="AD12" s="38"/>
      <c r="AE12" s="38"/>
    </row>
    <row r="13" s="2" customFormat="1" ht="12" customHeight="1">
      <c r="A13" s="38"/>
      <c r="B13" s="39"/>
      <c r="C13" s="38"/>
      <c r="D13" s="32" t="s">
        <v>18</v>
      </c>
      <c r="E13" s="38"/>
      <c r="F13" s="27" t="s">
        <v>1</v>
      </c>
      <c r="G13" s="38"/>
      <c r="H13" s="38"/>
      <c r="I13" s="32" t="s">
        <v>19</v>
      </c>
      <c r="J13" s="27" t="s">
        <v>1</v>
      </c>
      <c r="K13" s="38"/>
      <c r="L13" s="55"/>
      <c r="S13" s="38"/>
      <c r="T13" s="38"/>
      <c r="U13" s="38"/>
      <c r="V13" s="38"/>
      <c r="W13" s="38"/>
      <c r="X13" s="38"/>
      <c r="Y13" s="38"/>
      <c r="Z13" s="38"/>
      <c r="AA13" s="38"/>
      <c r="AB13" s="38"/>
      <c r="AC13" s="38"/>
      <c r="AD13" s="38"/>
      <c r="AE13" s="38"/>
    </row>
    <row r="14" s="2" customFormat="1" ht="12" customHeight="1">
      <c r="A14" s="38"/>
      <c r="B14" s="39"/>
      <c r="C14" s="38"/>
      <c r="D14" s="32" t="s">
        <v>20</v>
      </c>
      <c r="E14" s="38"/>
      <c r="F14" s="27" t="s">
        <v>21</v>
      </c>
      <c r="G14" s="38"/>
      <c r="H14" s="38"/>
      <c r="I14" s="32" t="s">
        <v>22</v>
      </c>
      <c r="J14" s="69" t="str">
        <f>'Rekapitulace stavby'!AN8</f>
        <v>11. 11. 2020</v>
      </c>
      <c r="K14" s="38"/>
      <c r="L14" s="55"/>
      <c r="S14" s="38"/>
      <c r="T14" s="38"/>
      <c r="U14" s="38"/>
      <c r="V14" s="38"/>
      <c r="W14" s="38"/>
      <c r="X14" s="38"/>
      <c r="Y14" s="38"/>
      <c r="Z14" s="38"/>
      <c r="AA14" s="38"/>
      <c r="AB14" s="38"/>
      <c r="AC14" s="38"/>
      <c r="AD14" s="38"/>
      <c r="AE14" s="38"/>
    </row>
    <row r="15" s="2" customFormat="1" ht="10.8" customHeight="1">
      <c r="A15" s="38"/>
      <c r="B15" s="39"/>
      <c r="C15" s="38"/>
      <c r="D15" s="38"/>
      <c r="E15" s="38"/>
      <c r="F15" s="38"/>
      <c r="G15" s="38"/>
      <c r="H15" s="38"/>
      <c r="I15" s="38"/>
      <c r="J15" s="38"/>
      <c r="K15" s="38"/>
      <c r="L15" s="55"/>
      <c r="S15" s="38"/>
      <c r="T15" s="38"/>
      <c r="U15" s="38"/>
      <c r="V15" s="38"/>
      <c r="W15" s="38"/>
      <c r="X15" s="38"/>
      <c r="Y15" s="38"/>
      <c r="Z15" s="38"/>
      <c r="AA15" s="38"/>
      <c r="AB15" s="38"/>
      <c r="AC15" s="38"/>
      <c r="AD15" s="38"/>
      <c r="AE15" s="38"/>
    </row>
    <row r="16" s="2" customFormat="1" ht="12" customHeight="1">
      <c r="A16" s="38"/>
      <c r="B16" s="39"/>
      <c r="C16" s="38"/>
      <c r="D16" s="32" t="s">
        <v>24</v>
      </c>
      <c r="E16" s="38"/>
      <c r="F16" s="38"/>
      <c r="G16" s="38"/>
      <c r="H16" s="38"/>
      <c r="I16" s="32" t="s">
        <v>25</v>
      </c>
      <c r="J16" s="27" t="str">
        <f>IF('Rekapitulace stavby'!AN10="","",'Rekapitulace stavby'!AN10)</f>
        <v/>
      </c>
      <c r="K16" s="38"/>
      <c r="L16" s="55"/>
      <c r="S16" s="38"/>
      <c r="T16" s="38"/>
      <c r="U16" s="38"/>
      <c r="V16" s="38"/>
      <c r="W16" s="38"/>
      <c r="X16" s="38"/>
      <c r="Y16" s="38"/>
      <c r="Z16" s="38"/>
      <c r="AA16" s="38"/>
      <c r="AB16" s="38"/>
      <c r="AC16" s="38"/>
      <c r="AD16" s="38"/>
      <c r="AE16" s="38"/>
    </row>
    <row r="17" s="2" customFormat="1" ht="18" customHeight="1">
      <c r="A17" s="38"/>
      <c r="B17" s="39"/>
      <c r="C17" s="38"/>
      <c r="D17" s="38"/>
      <c r="E17" s="27" t="str">
        <f>IF('Rekapitulace stavby'!E11="","",'Rekapitulace stavby'!E11)</f>
        <v>Dopravní podnik Ostrava a.s.</v>
      </c>
      <c r="F17" s="38"/>
      <c r="G17" s="38"/>
      <c r="H17" s="38"/>
      <c r="I17" s="32" t="s">
        <v>27</v>
      </c>
      <c r="J17" s="27" t="str">
        <f>IF('Rekapitulace stavby'!AN11="","",'Rekapitulace stavby'!AN11)</f>
        <v/>
      </c>
      <c r="K17" s="38"/>
      <c r="L17" s="55"/>
      <c r="S17" s="38"/>
      <c r="T17" s="38"/>
      <c r="U17" s="38"/>
      <c r="V17" s="38"/>
      <c r="W17" s="38"/>
      <c r="X17" s="38"/>
      <c r="Y17" s="38"/>
      <c r="Z17" s="38"/>
      <c r="AA17" s="38"/>
      <c r="AB17" s="38"/>
      <c r="AC17" s="38"/>
      <c r="AD17" s="38"/>
      <c r="AE17" s="38"/>
    </row>
    <row r="18" s="2" customFormat="1" ht="6.96" customHeight="1">
      <c r="A18" s="38"/>
      <c r="B18" s="39"/>
      <c r="C18" s="38"/>
      <c r="D18" s="38"/>
      <c r="E18" s="38"/>
      <c r="F18" s="38"/>
      <c r="G18" s="38"/>
      <c r="H18" s="38"/>
      <c r="I18" s="38"/>
      <c r="J18" s="38"/>
      <c r="K18" s="38"/>
      <c r="L18" s="55"/>
      <c r="S18" s="38"/>
      <c r="T18" s="38"/>
      <c r="U18" s="38"/>
      <c r="V18" s="38"/>
      <c r="W18" s="38"/>
      <c r="X18" s="38"/>
      <c r="Y18" s="38"/>
      <c r="Z18" s="38"/>
      <c r="AA18" s="38"/>
      <c r="AB18" s="38"/>
      <c r="AC18" s="38"/>
      <c r="AD18" s="38"/>
      <c r="AE18" s="38"/>
    </row>
    <row r="19" s="2" customFormat="1" ht="12" customHeight="1">
      <c r="A19" s="38"/>
      <c r="B19" s="39"/>
      <c r="C19" s="38"/>
      <c r="D19" s="32" t="s">
        <v>28</v>
      </c>
      <c r="E19" s="38"/>
      <c r="F19" s="38"/>
      <c r="G19" s="38"/>
      <c r="H19" s="38"/>
      <c r="I19" s="32" t="s">
        <v>25</v>
      </c>
      <c r="J19" s="33" t="str">
        <f>'Rekapitulace stavby'!AN13</f>
        <v>Vyplň údaj</v>
      </c>
      <c r="K19" s="38"/>
      <c r="L19" s="55"/>
      <c r="S19" s="38"/>
      <c r="T19" s="38"/>
      <c r="U19" s="38"/>
      <c r="V19" s="38"/>
      <c r="W19" s="38"/>
      <c r="X19" s="38"/>
      <c r="Y19" s="38"/>
      <c r="Z19" s="38"/>
      <c r="AA19" s="38"/>
      <c r="AB19" s="38"/>
      <c r="AC19" s="38"/>
      <c r="AD19" s="38"/>
      <c r="AE19" s="38"/>
    </row>
    <row r="20" s="2" customFormat="1" ht="18" customHeight="1">
      <c r="A20" s="38"/>
      <c r="B20" s="39"/>
      <c r="C20" s="38"/>
      <c r="D20" s="38"/>
      <c r="E20" s="33" t="str">
        <f>'Rekapitulace stavby'!E14</f>
        <v>Vyplň údaj</v>
      </c>
      <c r="F20" s="27"/>
      <c r="G20" s="27"/>
      <c r="H20" s="27"/>
      <c r="I20" s="32" t="s">
        <v>27</v>
      </c>
      <c r="J20" s="33" t="str">
        <f>'Rekapitulace stavby'!AN14</f>
        <v>Vyplň údaj</v>
      </c>
      <c r="K20" s="38"/>
      <c r="L20" s="55"/>
      <c r="S20" s="38"/>
      <c r="T20" s="38"/>
      <c r="U20" s="38"/>
      <c r="V20" s="38"/>
      <c r="W20" s="38"/>
      <c r="X20" s="38"/>
      <c r="Y20" s="38"/>
      <c r="Z20" s="38"/>
      <c r="AA20" s="38"/>
      <c r="AB20" s="38"/>
      <c r="AC20" s="38"/>
      <c r="AD20" s="38"/>
      <c r="AE20" s="38"/>
    </row>
    <row r="21" s="2" customFormat="1" ht="6.96" customHeight="1">
      <c r="A21" s="38"/>
      <c r="B21" s="39"/>
      <c r="C21" s="38"/>
      <c r="D21" s="38"/>
      <c r="E21" s="38"/>
      <c r="F21" s="38"/>
      <c r="G21" s="38"/>
      <c r="H21" s="38"/>
      <c r="I21" s="38"/>
      <c r="J21" s="38"/>
      <c r="K21" s="38"/>
      <c r="L21" s="55"/>
      <c r="S21" s="38"/>
      <c r="T21" s="38"/>
      <c r="U21" s="38"/>
      <c r="V21" s="38"/>
      <c r="W21" s="38"/>
      <c r="X21" s="38"/>
      <c r="Y21" s="38"/>
      <c r="Z21" s="38"/>
      <c r="AA21" s="38"/>
      <c r="AB21" s="38"/>
      <c r="AC21" s="38"/>
      <c r="AD21" s="38"/>
      <c r="AE21" s="38"/>
    </row>
    <row r="22" s="2" customFormat="1" ht="12" customHeight="1">
      <c r="A22" s="38"/>
      <c r="B22" s="39"/>
      <c r="C22" s="38"/>
      <c r="D22" s="32" t="s">
        <v>30</v>
      </c>
      <c r="E22" s="38"/>
      <c r="F22" s="38"/>
      <c r="G22" s="38"/>
      <c r="H22" s="38"/>
      <c r="I22" s="32" t="s">
        <v>25</v>
      </c>
      <c r="J22" s="27" t="str">
        <f>IF('Rekapitulace stavby'!AN16="","",'Rekapitulace stavby'!AN16)</f>
        <v/>
      </c>
      <c r="K22" s="38"/>
      <c r="L22" s="55"/>
      <c r="S22" s="38"/>
      <c r="T22" s="38"/>
      <c r="U22" s="38"/>
      <c r="V22" s="38"/>
      <c r="W22" s="38"/>
      <c r="X22" s="38"/>
      <c r="Y22" s="38"/>
      <c r="Z22" s="38"/>
      <c r="AA22" s="38"/>
      <c r="AB22" s="38"/>
      <c r="AC22" s="38"/>
      <c r="AD22" s="38"/>
      <c r="AE22" s="38"/>
    </row>
    <row r="23" s="2" customFormat="1" ht="18" customHeight="1">
      <c r="A23" s="38"/>
      <c r="B23" s="39"/>
      <c r="C23" s="38"/>
      <c r="D23" s="38"/>
      <c r="E23" s="27" t="str">
        <f>IF('Rekapitulace stavby'!E17="","",'Rekapitulace stavby'!E17)</f>
        <v>RP Projekt s.r.o.</v>
      </c>
      <c r="F23" s="38"/>
      <c r="G23" s="38"/>
      <c r="H23" s="38"/>
      <c r="I23" s="32" t="s">
        <v>27</v>
      </c>
      <c r="J23" s="27" t="str">
        <f>IF('Rekapitulace stavby'!AN17="","",'Rekapitulace stavby'!AN17)</f>
        <v/>
      </c>
      <c r="K23" s="38"/>
      <c r="L23" s="55"/>
      <c r="S23" s="38"/>
      <c r="T23" s="38"/>
      <c r="U23" s="38"/>
      <c r="V23" s="38"/>
      <c r="W23" s="38"/>
      <c r="X23" s="38"/>
      <c r="Y23" s="38"/>
      <c r="Z23" s="38"/>
      <c r="AA23" s="38"/>
      <c r="AB23" s="38"/>
      <c r="AC23" s="38"/>
      <c r="AD23" s="38"/>
      <c r="AE23" s="38"/>
    </row>
    <row r="24" s="2" customFormat="1" ht="6.96" customHeight="1">
      <c r="A24" s="38"/>
      <c r="B24" s="39"/>
      <c r="C24" s="38"/>
      <c r="D24" s="38"/>
      <c r="E24" s="38"/>
      <c r="F24" s="38"/>
      <c r="G24" s="38"/>
      <c r="H24" s="38"/>
      <c r="I24" s="38"/>
      <c r="J24" s="38"/>
      <c r="K24" s="38"/>
      <c r="L24" s="55"/>
      <c r="S24" s="38"/>
      <c r="T24" s="38"/>
      <c r="U24" s="38"/>
      <c r="V24" s="38"/>
      <c r="W24" s="38"/>
      <c r="X24" s="38"/>
      <c r="Y24" s="38"/>
      <c r="Z24" s="38"/>
      <c r="AA24" s="38"/>
      <c r="AB24" s="38"/>
      <c r="AC24" s="38"/>
      <c r="AD24" s="38"/>
      <c r="AE24" s="38"/>
    </row>
    <row r="25" s="2" customFormat="1" ht="12" customHeight="1">
      <c r="A25" s="38"/>
      <c r="B25" s="39"/>
      <c r="C25" s="38"/>
      <c r="D25" s="32" t="s">
        <v>33</v>
      </c>
      <c r="E25" s="38"/>
      <c r="F25" s="38"/>
      <c r="G25" s="38"/>
      <c r="H25" s="38"/>
      <c r="I25" s="32" t="s">
        <v>25</v>
      </c>
      <c r="J25" s="27" t="str">
        <f>IF('Rekapitulace stavby'!AN19="","",'Rekapitulace stavby'!AN19)</f>
        <v/>
      </c>
      <c r="K25" s="38"/>
      <c r="L25" s="55"/>
      <c r="S25" s="38"/>
      <c r="T25" s="38"/>
      <c r="U25" s="38"/>
      <c r="V25" s="38"/>
      <c r="W25" s="38"/>
      <c r="X25" s="38"/>
      <c r="Y25" s="38"/>
      <c r="Z25" s="38"/>
      <c r="AA25" s="38"/>
      <c r="AB25" s="38"/>
      <c r="AC25" s="38"/>
      <c r="AD25" s="38"/>
      <c r="AE25" s="38"/>
    </row>
    <row r="26" s="2" customFormat="1" ht="18" customHeight="1">
      <c r="A26" s="38"/>
      <c r="B26" s="39"/>
      <c r="C26" s="38"/>
      <c r="D26" s="38"/>
      <c r="E26" s="27" t="str">
        <f>IF('Rekapitulace stavby'!E20="","",'Rekapitulace stavby'!E20)</f>
        <v xml:space="preserve"> </v>
      </c>
      <c r="F26" s="38"/>
      <c r="G26" s="38"/>
      <c r="H26" s="38"/>
      <c r="I26" s="32" t="s">
        <v>27</v>
      </c>
      <c r="J26" s="27" t="str">
        <f>IF('Rekapitulace stavby'!AN20="","",'Rekapitulace stavby'!AN20)</f>
        <v/>
      </c>
      <c r="K26" s="38"/>
      <c r="L26" s="55"/>
      <c r="S26" s="38"/>
      <c r="T26" s="38"/>
      <c r="U26" s="38"/>
      <c r="V26" s="38"/>
      <c r="W26" s="38"/>
      <c r="X26" s="38"/>
      <c r="Y26" s="38"/>
      <c r="Z26" s="38"/>
      <c r="AA26" s="38"/>
      <c r="AB26" s="38"/>
      <c r="AC26" s="38"/>
      <c r="AD26" s="38"/>
      <c r="AE26" s="38"/>
    </row>
    <row r="27" s="2" customFormat="1" ht="6.96" customHeight="1">
      <c r="A27" s="38"/>
      <c r="B27" s="39"/>
      <c r="C27" s="38"/>
      <c r="D27" s="38"/>
      <c r="E27" s="38"/>
      <c r="F27" s="38"/>
      <c r="G27" s="38"/>
      <c r="H27" s="38"/>
      <c r="I27" s="38"/>
      <c r="J27" s="38"/>
      <c r="K27" s="38"/>
      <c r="L27" s="55"/>
      <c r="S27" s="38"/>
      <c r="T27" s="38"/>
      <c r="U27" s="38"/>
      <c r="V27" s="38"/>
      <c r="W27" s="38"/>
      <c r="X27" s="38"/>
      <c r="Y27" s="38"/>
      <c r="Z27" s="38"/>
      <c r="AA27" s="38"/>
      <c r="AB27" s="38"/>
      <c r="AC27" s="38"/>
      <c r="AD27" s="38"/>
      <c r="AE27" s="38"/>
    </row>
    <row r="28" s="2" customFormat="1" ht="12" customHeight="1">
      <c r="A28" s="38"/>
      <c r="B28" s="39"/>
      <c r="C28" s="38"/>
      <c r="D28" s="32" t="s">
        <v>34</v>
      </c>
      <c r="E28" s="38"/>
      <c r="F28" s="38"/>
      <c r="G28" s="38"/>
      <c r="H28" s="38"/>
      <c r="I28" s="38"/>
      <c r="J28" s="38"/>
      <c r="K28" s="38"/>
      <c r="L28" s="55"/>
      <c r="S28" s="38"/>
      <c r="T28" s="38"/>
      <c r="U28" s="38"/>
      <c r="V28" s="38"/>
      <c r="W28" s="38"/>
      <c r="X28" s="38"/>
      <c r="Y28" s="38"/>
      <c r="Z28" s="38"/>
      <c r="AA28" s="38"/>
      <c r="AB28" s="38"/>
      <c r="AC28" s="38"/>
      <c r="AD28" s="38"/>
      <c r="AE28" s="38"/>
    </row>
    <row r="29" s="8" customFormat="1" ht="16.5" customHeight="1">
      <c r="A29" s="130"/>
      <c r="B29" s="131"/>
      <c r="C29" s="130"/>
      <c r="D29" s="130"/>
      <c r="E29" s="36" t="s">
        <v>1</v>
      </c>
      <c r="F29" s="36"/>
      <c r="G29" s="36"/>
      <c r="H29" s="36"/>
      <c r="I29" s="130"/>
      <c r="J29" s="130"/>
      <c r="K29" s="130"/>
      <c r="L29" s="132"/>
      <c r="S29" s="130"/>
      <c r="T29" s="130"/>
      <c r="U29" s="130"/>
      <c r="V29" s="130"/>
      <c r="W29" s="130"/>
      <c r="X29" s="130"/>
      <c r="Y29" s="130"/>
      <c r="Z29" s="130"/>
      <c r="AA29" s="130"/>
      <c r="AB29" s="130"/>
      <c r="AC29" s="130"/>
      <c r="AD29" s="130"/>
      <c r="AE29" s="130"/>
    </row>
    <row r="30" s="2" customFormat="1" ht="6.96" customHeight="1">
      <c r="A30" s="38"/>
      <c r="B30" s="39"/>
      <c r="C30" s="38"/>
      <c r="D30" s="38"/>
      <c r="E30" s="38"/>
      <c r="F30" s="38"/>
      <c r="G30" s="38"/>
      <c r="H30" s="38"/>
      <c r="I30" s="38"/>
      <c r="J30" s="38"/>
      <c r="K30" s="38"/>
      <c r="L30" s="55"/>
      <c r="S30" s="38"/>
      <c r="T30" s="38"/>
      <c r="U30" s="38"/>
      <c r="V30" s="38"/>
      <c r="W30" s="38"/>
      <c r="X30" s="38"/>
      <c r="Y30" s="38"/>
      <c r="Z30" s="38"/>
      <c r="AA30" s="38"/>
      <c r="AB30" s="38"/>
      <c r="AC30" s="38"/>
      <c r="AD30" s="38"/>
      <c r="AE30" s="38"/>
    </row>
    <row r="31" s="2" customFormat="1" ht="6.96" customHeight="1">
      <c r="A31" s="38"/>
      <c r="B31" s="39"/>
      <c r="C31" s="38"/>
      <c r="D31" s="90"/>
      <c r="E31" s="90"/>
      <c r="F31" s="90"/>
      <c r="G31" s="90"/>
      <c r="H31" s="90"/>
      <c r="I31" s="90"/>
      <c r="J31" s="90"/>
      <c r="K31" s="90"/>
      <c r="L31" s="55"/>
      <c r="S31" s="38"/>
      <c r="T31" s="38"/>
      <c r="U31" s="38"/>
      <c r="V31" s="38"/>
      <c r="W31" s="38"/>
      <c r="X31" s="38"/>
      <c r="Y31" s="38"/>
      <c r="Z31" s="38"/>
      <c r="AA31" s="38"/>
      <c r="AB31" s="38"/>
      <c r="AC31" s="38"/>
      <c r="AD31" s="38"/>
      <c r="AE31" s="38"/>
    </row>
    <row r="32" s="2" customFormat="1" ht="25.44" customHeight="1">
      <c r="A32" s="38"/>
      <c r="B32" s="39"/>
      <c r="C32" s="38"/>
      <c r="D32" s="133" t="s">
        <v>35</v>
      </c>
      <c r="E32" s="38"/>
      <c r="F32" s="38"/>
      <c r="G32" s="38"/>
      <c r="H32" s="38"/>
      <c r="I32" s="38"/>
      <c r="J32" s="96">
        <f>ROUND(J122, 2)</f>
        <v>0</v>
      </c>
      <c r="K32" s="38"/>
      <c r="L32" s="55"/>
      <c r="S32" s="38"/>
      <c r="T32" s="38"/>
      <c r="U32" s="38"/>
      <c r="V32" s="38"/>
      <c r="W32" s="38"/>
      <c r="X32" s="38"/>
      <c r="Y32" s="38"/>
      <c r="Z32" s="38"/>
      <c r="AA32" s="38"/>
      <c r="AB32" s="38"/>
      <c r="AC32" s="38"/>
      <c r="AD32" s="38"/>
      <c r="AE32" s="38"/>
    </row>
    <row r="33" s="2" customFormat="1" ht="6.96" customHeight="1">
      <c r="A33" s="38"/>
      <c r="B33" s="39"/>
      <c r="C33" s="38"/>
      <c r="D33" s="90"/>
      <c r="E33" s="90"/>
      <c r="F33" s="90"/>
      <c r="G33" s="90"/>
      <c r="H33" s="90"/>
      <c r="I33" s="90"/>
      <c r="J33" s="90"/>
      <c r="K33" s="90"/>
      <c r="L33" s="55"/>
      <c r="S33" s="38"/>
      <c r="T33" s="38"/>
      <c r="U33" s="38"/>
      <c r="V33" s="38"/>
      <c r="W33" s="38"/>
      <c r="X33" s="38"/>
      <c r="Y33" s="38"/>
      <c r="Z33" s="38"/>
      <c r="AA33" s="38"/>
      <c r="AB33" s="38"/>
      <c r="AC33" s="38"/>
      <c r="AD33" s="38"/>
      <c r="AE33" s="38"/>
    </row>
    <row r="34" s="2" customFormat="1" ht="14.4" customHeight="1">
      <c r="A34" s="38"/>
      <c r="B34" s="39"/>
      <c r="C34" s="38"/>
      <c r="D34" s="38"/>
      <c r="E34" s="38"/>
      <c r="F34" s="43" t="s">
        <v>37</v>
      </c>
      <c r="G34" s="38"/>
      <c r="H34" s="38"/>
      <c r="I34" s="43" t="s">
        <v>36</v>
      </c>
      <c r="J34" s="43" t="s">
        <v>38</v>
      </c>
      <c r="K34" s="38"/>
      <c r="L34" s="55"/>
      <c r="S34" s="38"/>
      <c r="T34" s="38"/>
      <c r="U34" s="38"/>
      <c r="V34" s="38"/>
      <c r="W34" s="38"/>
      <c r="X34" s="38"/>
      <c r="Y34" s="38"/>
      <c r="Z34" s="38"/>
      <c r="AA34" s="38"/>
      <c r="AB34" s="38"/>
      <c r="AC34" s="38"/>
      <c r="AD34" s="38"/>
      <c r="AE34" s="38"/>
    </row>
    <row r="35" s="2" customFormat="1" ht="14.4" customHeight="1">
      <c r="A35" s="38"/>
      <c r="B35" s="39"/>
      <c r="C35" s="38"/>
      <c r="D35" s="134" t="s">
        <v>39</v>
      </c>
      <c r="E35" s="32" t="s">
        <v>40</v>
      </c>
      <c r="F35" s="135">
        <f>ROUND((SUM(BE122:BE218)),  2)</f>
        <v>0</v>
      </c>
      <c r="G35" s="38"/>
      <c r="H35" s="38"/>
      <c r="I35" s="136">
        <v>0.20999999999999999</v>
      </c>
      <c r="J35" s="135">
        <f>ROUND(((SUM(BE122:BE218))*I35),  2)</f>
        <v>0</v>
      </c>
      <c r="K35" s="38"/>
      <c r="L35" s="55"/>
      <c r="S35" s="38"/>
      <c r="T35" s="38"/>
      <c r="U35" s="38"/>
      <c r="V35" s="38"/>
      <c r="W35" s="38"/>
      <c r="X35" s="38"/>
      <c r="Y35" s="38"/>
      <c r="Z35" s="38"/>
      <c r="AA35" s="38"/>
      <c r="AB35" s="38"/>
      <c r="AC35" s="38"/>
      <c r="AD35" s="38"/>
      <c r="AE35" s="38"/>
    </row>
    <row r="36" s="2" customFormat="1" ht="14.4" customHeight="1">
      <c r="A36" s="38"/>
      <c r="B36" s="39"/>
      <c r="C36" s="38"/>
      <c r="D36" s="38"/>
      <c r="E36" s="32" t="s">
        <v>41</v>
      </c>
      <c r="F36" s="135">
        <f>ROUND((SUM(BF122:BF218)),  2)</f>
        <v>0</v>
      </c>
      <c r="G36" s="38"/>
      <c r="H36" s="38"/>
      <c r="I36" s="136">
        <v>0.14999999999999999</v>
      </c>
      <c r="J36" s="135">
        <f>ROUND(((SUM(BF122:BF218))*I36),  2)</f>
        <v>0</v>
      </c>
      <c r="K36" s="38"/>
      <c r="L36" s="55"/>
      <c r="S36" s="38"/>
      <c r="T36" s="38"/>
      <c r="U36" s="38"/>
      <c r="V36" s="38"/>
      <c r="W36" s="38"/>
      <c r="X36" s="38"/>
      <c r="Y36" s="38"/>
      <c r="Z36" s="38"/>
      <c r="AA36" s="38"/>
      <c r="AB36" s="38"/>
      <c r="AC36" s="38"/>
      <c r="AD36" s="38"/>
      <c r="AE36" s="38"/>
    </row>
    <row r="37" hidden="1" s="2" customFormat="1" ht="14.4" customHeight="1">
      <c r="A37" s="38"/>
      <c r="B37" s="39"/>
      <c r="C37" s="38"/>
      <c r="D37" s="38"/>
      <c r="E37" s="32" t="s">
        <v>42</v>
      </c>
      <c r="F37" s="135">
        <f>ROUND((SUM(BG122:BG218)),  2)</f>
        <v>0</v>
      </c>
      <c r="G37" s="38"/>
      <c r="H37" s="38"/>
      <c r="I37" s="136">
        <v>0.20999999999999999</v>
      </c>
      <c r="J37" s="135">
        <f>0</f>
        <v>0</v>
      </c>
      <c r="K37" s="38"/>
      <c r="L37" s="55"/>
      <c r="S37" s="38"/>
      <c r="T37" s="38"/>
      <c r="U37" s="38"/>
      <c r="V37" s="38"/>
      <c r="W37" s="38"/>
      <c r="X37" s="38"/>
      <c r="Y37" s="38"/>
      <c r="Z37" s="38"/>
      <c r="AA37" s="38"/>
      <c r="AB37" s="38"/>
      <c r="AC37" s="38"/>
      <c r="AD37" s="38"/>
      <c r="AE37" s="38"/>
    </row>
    <row r="38" hidden="1" s="2" customFormat="1" ht="14.4" customHeight="1">
      <c r="A38" s="38"/>
      <c r="B38" s="39"/>
      <c r="C38" s="38"/>
      <c r="D38" s="38"/>
      <c r="E38" s="32" t="s">
        <v>43</v>
      </c>
      <c r="F38" s="135">
        <f>ROUND((SUM(BH122:BH218)),  2)</f>
        <v>0</v>
      </c>
      <c r="G38" s="38"/>
      <c r="H38" s="38"/>
      <c r="I38" s="136">
        <v>0.14999999999999999</v>
      </c>
      <c r="J38" s="135">
        <f>0</f>
        <v>0</v>
      </c>
      <c r="K38" s="38"/>
      <c r="L38" s="55"/>
      <c r="S38" s="38"/>
      <c r="T38" s="38"/>
      <c r="U38" s="38"/>
      <c r="V38" s="38"/>
      <c r="W38" s="38"/>
      <c r="X38" s="38"/>
      <c r="Y38" s="38"/>
      <c r="Z38" s="38"/>
      <c r="AA38" s="38"/>
      <c r="AB38" s="38"/>
      <c r="AC38" s="38"/>
      <c r="AD38" s="38"/>
      <c r="AE38" s="38"/>
    </row>
    <row r="39" hidden="1" s="2" customFormat="1" ht="14.4" customHeight="1">
      <c r="A39" s="38"/>
      <c r="B39" s="39"/>
      <c r="C39" s="38"/>
      <c r="D39" s="38"/>
      <c r="E39" s="32" t="s">
        <v>44</v>
      </c>
      <c r="F39" s="135">
        <f>ROUND((SUM(BI122:BI218)),  2)</f>
        <v>0</v>
      </c>
      <c r="G39" s="38"/>
      <c r="H39" s="38"/>
      <c r="I39" s="136">
        <v>0</v>
      </c>
      <c r="J39" s="135">
        <f>0</f>
        <v>0</v>
      </c>
      <c r="K39" s="38"/>
      <c r="L39" s="55"/>
      <c r="S39" s="38"/>
      <c r="T39" s="38"/>
      <c r="U39" s="38"/>
      <c r="V39" s="38"/>
      <c r="W39" s="38"/>
      <c r="X39" s="38"/>
      <c r="Y39" s="38"/>
      <c r="Z39" s="38"/>
      <c r="AA39" s="38"/>
      <c r="AB39" s="38"/>
      <c r="AC39" s="38"/>
      <c r="AD39" s="38"/>
      <c r="AE39" s="38"/>
    </row>
    <row r="40" s="2" customFormat="1" ht="6.96" customHeight="1">
      <c r="A40" s="38"/>
      <c r="B40" s="39"/>
      <c r="C40" s="38"/>
      <c r="D40" s="38"/>
      <c r="E40" s="38"/>
      <c r="F40" s="38"/>
      <c r="G40" s="38"/>
      <c r="H40" s="38"/>
      <c r="I40" s="38"/>
      <c r="J40" s="38"/>
      <c r="K40" s="38"/>
      <c r="L40" s="55"/>
      <c r="S40" s="38"/>
      <c r="T40" s="38"/>
      <c r="U40" s="38"/>
      <c r="V40" s="38"/>
      <c r="W40" s="38"/>
      <c r="X40" s="38"/>
      <c r="Y40" s="38"/>
      <c r="Z40" s="38"/>
      <c r="AA40" s="38"/>
      <c r="AB40" s="38"/>
      <c r="AC40" s="38"/>
      <c r="AD40" s="38"/>
      <c r="AE40" s="38"/>
    </row>
    <row r="41" s="2" customFormat="1" ht="25.44" customHeight="1">
      <c r="A41" s="38"/>
      <c r="B41" s="39"/>
      <c r="C41" s="137"/>
      <c r="D41" s="138" t="s">
        <v>45</v>
      </c>
      <c r="E41" s="81"/>
      <c r="F41" s="81"/>
      <c r="G41" s="139" t="s">
        <v>46</v>
      </c>
      <c r="H41" s="140" t="s">
        <v>47</v>
      </c>
      <c r="I41" s="81"/>
      <c r="J41" s="141">
        <f>SUM(J32:J39)</f>
        <v>0</v>
      </c>
      <c r="K41" s="142"/>
      <c r="L41" s="55"/>
      <c r="S41" s="38"/>
      <c r="T41" s="38"/>
      <c r="U41" s="38"/>
      <c r="V41" s="38"/>
      <c r="W41" s="38"/>
      <c r="X41" s="38"/>
      <c r="Y41" s="38"/>
      <c r="Z41" s="38"/>
      <c r="AA41" s="38"/>
      <c r="AB41" s="38"/>
      <c r="AC41" s="38"/>
      <c r="AD41" s="38"/>
      <c r="AE41" s="38"/>
    </row>
    <row r="42" s="2" customFormat="1" ht="14.4" customHeight="1">
      <c r="A42" s="38"/>
      <c r="B42" s="39"/>
      <c r="C42" s="38"/>
      <c r="D42" s="38"/>
      <c r="E42" s="38"/>
      <c r="F42" s="38"/>
      <c r="G42" s="38"/>
      <c r="H42" s="38"/>
      <c r="I42" s="38"/>
      <c r="J42" s="38"/>
      <c r="K42" s="38"/>
      <c r="L42" s="55"/>
      <c r="S42" s="38"/>
      <c r="T42" s="38"/>
      <c r="U42" s="38"/>
      <c r="V42" s="38"/>
      <c r="W42" s="38"/>
      <c r="X42" s="38"/>
      <c r="Y42" s="38"/>
      <c r="Z42" s="38"/>
      <c r="AA42" s="38"/>
      <c r="AB42" s="38"/>
      <c r="AC42" s="38"/>
      <c r="AD42" s="38"/>
      <c r="AE42" s="38"/>
    </row>
    <row r="43" s="1" customFormat="1" ht="14.4" customHeight="1">
      <c r="B43" s="22"/>
      <c r="L43" s="22"/>
    </row>
    <row r="44" s="1" customFormat="1" ht="14.4" customHeight="1">
      <c r="B44" s="22"/>
      <c r="L44" s="22"/>
    </row>
    <row r="45" s="1" customFormat="1" ht="14.4" customHeight="1">
      <c r="B45" s="22"/>
      <c r="L45" s="22"/>
    </row>
    <row r="46" s="1" customFormat="1" ht="14.4" customHeight="1">
      <c r="B46" s="22"/>
      <c r="L46" s="22"/>
    </row>
    <row r="47" s="1" customFormat="1" ht="14.4" customHeight="1">
      <c r="B47" s="22"/>
      <c r="L47" s="22"/>
    </row>
    <row r="48" s="1" customFormat="1" ht="14.4" customHeight="1">
      <c r="B48" s="22"/>
      <c r="L48" s="22"/>
    </row>
    <row r="49" s="1" customFormat="1" ht="14.4" customHeight="1">
      <c r="B49" s="22"/>
      <c r="L49" s="22"/>
    </row>
    <row r="50" s="2" customFormat="1" ht="14.4" customHeight="1">
      <c r="B50" s="55"/>
      <c r="D50" s="56" t="s">
        <v>48</v>
      </c>
      <c r="E50" s="57"/>
      <c r="F50" s="57"/>
      <c r="G50" s="56" t="s">
        <v>49</v>
      </c>
      <c r="H50" s="57"/>
      <c r="I50" s="57"/>
      <c r="J50" s="57"/>
      <c r="K50" s="57"/>
      <c r="L50" s="55"/>
    </row>
    <row r="51">
      <c r="B51" s="22"/>
      <c r="L51" s="22"/>
    </row>
    <row r="52">
      <c r="B52" s="22"/>
      <c r="L52" s="22"/>
    </row>
    <row r="53">
      <c r="B53" s="22"/>
      <c r="L53" s="22"/>
    </row>
    <row r="54">
      <c r="B54" s="22"/>
      <c r="L54" s="22"/>
    </row>
    <row r="55">
      <c r="B55" s="22"/>
      <c r="L55" s="22"/>
    </row>
    <row r="56">
      <c r="B56" s="22"/>
      <c r="L56" s="22"/>
    </row>
    <row r="57">
      <c r="B57" s="22"/>
      <c r="L57" s="22"/>
    </row>
    <row r="58">
      <c r="B58" s="22"/>
      <c r="L58" s="22"/>
    </row>
    <row r="59">
      <c r="B59" s="22"/>
      <c r="L59" s="22"/>
    </row>
    <row r="60">
      <c r="B60" s="22"/>
      <c r="L60" s="22"/>
    </row>
    <row r="61" s="2" customFormat="1">
      <c r="A61" s="38"/>
      <c r="B61" s="39"/>
      <c r="C61" s="38"/>
      <c r="D61" s="58" t="s">
        <v>50</v>
      </c>
      <c r="E61" s="41"/>
      <c r="F61" s="143" t="s">
        <v>51</v>
      </c>
      <c r="G61" s="58" t="s">
        <v>50</v>
      </c>
      <c r="H61" s="41"/>
      <c r="I61" s="41"/>
      <c r="J61" s="144" t="s">
        <v>51</v>
      </c>
      <c r="K61" s="41"/>
      <c r="L61" s="55"/>
      <c r="S61" s="38"/>
      <c r="T61" s="38"/>
      <c r="U61" s="38"/>
      <c r="V61" s="38"/>
      <c r="W61" s="38"/>
      <c r="X61" s="38"/>
      <c r="Y61" s="38"/>
      <c r="Z61" s="38"/>
      <c r="AA61" s="38"/>
      <c r="AB61" s="38"/>
      <c r="AC61" s="38"/>
      <c r="AD61" s="38"/>
      <c r="AE61" s="38"/>
    </row>
    <row r="62">
      <c r="B62" s="22"/>
      <c r="L62" s="22"/>
    </row>
    <row r="63">
      <c r="B63" s="22"/>
      <c r="L63" s="22"/>
    </row>
    <row r="64">
      <c r="B64" s="22"/>
      <c r="L64" s="22"/>
    </row>
    <row r="65" s="2" customFormat="1">
      <c r="A65" s="38"/>
      <c r="B65" s="39"/>
      <c r="C65" s="38"/>
      <c r="D65" s="56" t="s">
        <v>52</v>
      </c>
      <c r="E65" s="59"/>
      <c r="F65" s="59"/>
      <c r="G65" s="56" t="s">
        <v>53</v>
      </c>
      <c r="H65" s="59"/>
      <c r="I65" s="59"/>
      <c r="J65" s="59"/>
      <c r="K65" s="59"/>
      <c r="L65" s="55"/>
      <c r="S65" s="38"/>
      <c r="T65" s="38"/>
      <c r="U65" s="38"/>
      <c r="V65" s="38"/>
      <c r="W65" s="38"/>
      <c r="X65" s="38"/>
      <c r="Y65" s="38"/>
      <c r="Z65" s="38"/>
      <c r="AA65" s="38"/>
      <c r="AB65" s="38"/>
      <c r="AC65" s="38"/>
      <c r="AD65" s="38"/>
      <c r="AE65" s="38"/>
    </row>
    <row r="66">
      <c r="B66" s="22"/>
      <c r="L66" s="22"/>
    </row>
    <row r="67">
      <c r="B67" s="22"/>
      <c r="L67" s="22"/>
    </row>
    <row r="68">
      <c r="B68" s="22"/>
      <c r="L68" s="22"/>
    </row>
    <row r="69">
      <c r="B69" s="22"/>
      <c r="L69" s="22"/>
    </row>
    <row r="70">
      <c r="B70" s="22"/>
      <c r="L70" s="22"/>
    </row>
    <row r="71">
      <c r="B71" s="22"/>
      <c r="L71" s="22"/>
    </row>
    <row r="72">
      <c r="B72" s="22"/>
      <c r="L72" s="22"/>
    </row>
    <row r="73">
      <c r="B73" s="22"/>
      <c r="L73" s="22"/>
    </row>
    <row r="74">
      <c r="B74" s="22"/>
      <c r="L74" s="22"/>
    </row>
    <row r="75">
      <c r="B75" s="22"/>
      <c r="L75" s="22"/>
    </row>
    <row r="76" s="2" customFormat="1">
      <c r="A76" s="38"/>
      <c r="B76" s="39"/>
      <c r="C76" s="38"/>
      <c r="D76" s="58" t="s">
        <v>50</v>
      </c>
      <c r="E76" s="41"/>
      <c r="F76" s="143" t="s">
        <v>51</v>
      </c>
      <c r="G76" s="58" t="s">
        <v>50</v>
      </c>
      <c r="H76" s="41"/>
      <c r="I76" s="41"/>
      <c r="J76" s="144" t="s">
        <v>51</v>
      </c>
      <c r="K76" s="41"/>
      <c r="L76" s="55"/>
      <c r="S76" s="38"/>
      <c r="T76" s="38"/>
      <c r="U76" s="38"/>
      <c r="V76" s="38"/>
      <c r="W76" s="38"/>
      <c r="X76" s="38"/>
      <c r="Y76" s="38"/>
      <c r="Z76" s="38"/>
      <c r="AA76" s="38"/>
      <c r="AB76" s="38"/>
      <c r="AC76" s="38"/>
      <c r="AD76" s="38"/>
      <c r="AE76" s="38"/>
    </row>
    <row r="77" s="2" customFormat="1" ht="14.4" customHeight="1">
      <c r="A77" s="38"/>
      <c r="B77" s="60"/>
      <c r="C77" s="61"/>
      <c r="D77" s="61"/>
      <c r="E77" s="61"/>
      <c r="F77" s="61"/>
      <c r="G77" s="61"/>
      <c r="H77" s="61"/>
      <c r="I77" s="61"/>
      <c r="J77" s="61"/>
      <c r="K77" s="61"/>
      <c r="L77" s="55"/>
      <c r="S77" s="38"/>
      <c r="T77" s="38"/>
      <c r="U77" s="38"/>
      <c r="V77" s="38"/>
      <c r="W77" s="38"/>
      <c r="X77" s="38"/>
      <c r="Y77" s="38"/>
      <c r="Z77" s="38"/>
      <c r="AA77" s="38"/>
      <c r="AB77" s="38"/>
      <c r="AC77" s="38"/>
      <c r="AD77" s="38"/>
      <c r="AE77" s="38"/>
    </row>
    <row r="81" s="2" customFormat="1" ht="6.96" customHeight="1">
      <c r="A81" s="38"/>
      <c r="B81" s="62"/>
      <c r="C81" s="63"/>
      <c r="D81" s="63"/>
      <c r="E81" s="63"/>
      <c r="F81" s="63"/>
      <c r="G81" s="63"/>
      <c r="H81" s="63"/>
      <c r="I81" s="63"/>
      <c r="J81" s="63"/>
      <c r="K81" s="63"/>
      <c r="L81" s="55"/>
      <c r="S81" s="38"/>
      <c r="T81" s="38"/>
      <c r="U81" s="38"/>
      <c r="V81" s="38"/>
      <c r="W81" s="38"/>
      <c r="X81" s="38"/>
      <c r="Y81" s="38"/>
      <c r="Z81" s="38"/>
      <c r="AA81" s="38"/>
      <c r="AB81" s="38"/>
      <c r="AC81" s="38"/>
      <c r="AD81" s="38"/>
      <c r="AE81" s="38"/>
    </row>
    <row r="82" s="2" customFormat="1" ht="24.96" customHeight="1">
      <c r="A82" s="38"/>
      <c r="B82" s="39"/>
      <c r="C82" s="23" t="s">
        <v>109</v>
      </c>
      <c r="D82" s="38"/>
      <c r="E82" s="38"/>
      <c r="F82" s="38"/>
      <c r="G82" s="38"/>
      <c r="H82" s="38"/>
      <c r="I82" s="38"/>
      <c r="J82" s="38"/>
      <c r="K82" s="38"/>
      <c r="L82" s="55"/>
      <c r="S82" s="38"/>
      <c r="T82" s="38"/>
      <c r="U82" s="38"/>
      <c r="V82" s="38"/>
      <c r="W82" s="38"/>
      <c r="X82" s="38"/>
      <c r="Y82" s="38"/>
      <c r="Z82" s="38"/>
      <c r="AA82" s="38"/>
      <c r="AB82" s="38"/>
      <c r="AC82" s="38"/>
      <c r="AD82" s="38"/>
      <c r="AE82" s="38"/>
    </row>
    <row r="83" s="2" customFormat="1" ht="6.96" customHeight="1">
      <c r="A83" s="38"/>
      <c r="B83" s="39"/>
      <c r="C83" s="38"/>
      <c r="D83" s="38"/>
      <c r="E83" s="38"/>
      <c r="F83" s="38"/>
      <c r="G83" s="38"/>
      <c r="H83" s="38"/>
      <c r="I83" s="38"/>
      <c r="J83" s="38"/>
      <c r="K83" s="38"/>
      <c r="L83" s="55"/>
      <c r="S83" s="38"/>
      <c r="T83" s="38"/>
      <c r="U83" s="38"/>
      <c r="V83" s="38"/>
      <c r="W83" s="38"/>
      <c r="X83" s="38"/>
      <c r="Y83" s="38"/>
      <c r="Z83" s="38"/>
      <c r="AA83" s="38"/>
      <c r="AB83" s="38"/>
      <c r="AC83" s="38"/>
      <c r="AD83" s="38"/>
      <c r="AE83" s="38"/>
    </row>
    <row r="84" s="2" customFormat="1" ht="12" customHeight="1">
      <c r="A84" s="38"/>
      <c r="B84" s="39"/>
      <c r="C84" s="32" t="s">
        <v>16</v>
      </c>
      <c r="D84" s="38"/>
      <c r="E84" s="38"/>
      <c r="F84" s="38"/>
      <c r="G84" s="38"/>
      <c r="H84" s="38"/>
      <c r="I84" s="38"/>
      <c r="J84" s="38"/>
      <c r="K84" s="38"/>
      <c r="L84" s="55"/>
      <c r="S84" s="38"/>
      <c r="T84" s="38"/>
      <c r="U84" s="38"/>
      <c r="V84" s="38"/>
      <c r="W84" s="38"/>
      <c r="X84" s="38"/>
      <c r="Y84" s="38"/>
      <c r="Z84" s="38"/>
      <c r="AA84" s="38"/>
      <c r="AB84" s="38"/>
      <c r="AC84" s="38"/>
      <c r="AD84" s="38"/>
      <c r="AE84" s="38"/>
    </row>
    <row r="85" s="2" customFormat="1" ht="16.5" customHeight="1">
      <c r="A85" s="38"/>
      <c r="B85" s="39"/>
      <c r="C85" s="38"/>
      <c r="D85" s="38"/>
      <c r="E85" s="129" t="str">
        <f>E7</f>
        <v>PD - Sociální zázemí Výškovická</v>
      </c>
      <c r="F85" s="32"/>
      <c r="G85" s="32"/>
      <c r="H85" s="32"/>
      <c r="I85" s="38"/>
      <c r="J85" s="38"/>
      <c r="K85" s="38"/>
      <c r="L85" s="55"/>
      <c r="S85" s="38"/>
      <c r="T85" s="38"/>
      <c r="U85" s="38"/>
      <c r="V85" s="38"/>
      <c r="W85" s="38"/>
      <c r="X85" s="38"/>
      <c r="Y85" s="38"/>
      <c r="Z85" s="38"/>
      <c r="AA85" s="38"/>
      <c r="AB85" s="38"/>
      <c r="AC85" s="38"/>
      <c r="AD85" s="38"/>
      <c r="AE85" s="38"/>
    </row>
    <row r="86" s="1" customFormat="1" ht="12" customHeight="1">
      <c r="B86" s="22"/>
      <c r="C86" s="32" t="s">
        <v>105</v>
      </c>
      <c r="L86" s="22"/>
    </row>
    <row r="87" s="2" customFormat="1" ht="16.5" customHeight="1">
      <c r="A87" s="38"/>
      <c r="B87" s="39"/>
      <c r="C87" s="38"/>
      <c r="D87" s="38"/>
      <c r="E87" s="129" t="s">
        <v>106</v>
      </c>
      <c r="F87" s="38"/>
      <c r="G87" s="38"/>
      <c r="H87" s="38"/>
      <c r="I87" s="38"/>
      <c r="J87" s="38"/>
      <c r="K87" s="38"/>
      <c r="L87" s="55"/>
      <c r="S87" s="38"/>
      <c r="T87" s="38"/>
      <c r="U87" s="38"/>
      <c r="V87" s="38"/>
      <c r="W87" s="38"/>
      <c r="X87" s="38"/>
      <c r="Y87" s="38"/>
      <c r="Z87" s="38"/>
      <c r="AA87" s="38"/>
      <c r="AB87" s="38"/>
      <c r="AC87" s="38"/>
      <c r="AD87" s="38"/>
      <c r="AE87" s="38"/>
    </row>
    <row r="88" s="2" customFormat="1" ht="12" customHeight="1">
      <c r="A88" s="38"/>
      <c r="B88" s="39"/>
      <c r="C88" s="32" t="s">
        <v>107</v>
      </c>
      <c r="D88" s="38"/>
      <c r="E88" s="38"/>
      <c r="F88" s="38"/>
      <c r="G88" s="38"/>
      <c r="H88" s="38"/>
      <c r="I88" s="38"/>
      <c r="J88" s="38"/>
      <c r="K88" s="38"/>
      <c r="L88" s="55"/>
      <c r="S88" s="38"/>
      <c r="T88" s="38"/>
      <c r="U88" s="38"/>
      <c r="V88" s="38"/>
      <c r="W88" s="38"/>
      <c r="X88" s="38"/>
      <c r="Y88" s="38"/>
      <c r="Z88" s="38"/>
      <c r="AA88" s="38"/>
      <c r="AB88" s="38"/>
      <c r="AC88" s="38"/>
      <c r="AD88" s="38"/>
      <c r="AE88" s="38"/>
    </row>
    <row r="89" s="2" customFormat="1" ht="16.5" customHeight="1">
      <c r="A89" s="38"/>
      <c r="B89" s="39"/>
      <c r="C89" s="38"/>
      <c r="D89" s="38"/>
      <c r="E89" s="67" t="str">
        <f>E11</f>
        <v>004 - Silnoproud</v>
      </c>
      <c r="F89" s="38"/>
      <c r="G89" s="38"/>
      <c r="H89" s="38"/>
      <c r="I89" s="38"/>
      <c r="J89" s="38"/>
      <c r="K89" s="38"/>
      <c r="L89" s="55"/>
      <c r="S89" s="38"/>
      <c r="T89" s="38"/>
      <c r="U89" s="38"/>
      <c r="V89" s="38"/>
      <c r="W89" s="38"/>
      <c r="X89" s="38"/>
      <c r="Y89" s="38"/>
      <c r="Z89" s="38"/>
      <c r="AA89" s="38"/>
      <c r="AB89" s="38"/>
      <c r="AC89" s="38"/>
      <c r="AD89" s="38"/>
      <c r="AE89" s="38"/>
    </row>
    <row r="90" s="2" customFormat="1" ht="6.96" customHeight="1">
      <c r="A90" s="38"/>
      <c r="B90" s="39"/>
      <c r="C90" s="38"/>
      <c r="D90" s="38"/>
      <c r="E90" s="38"/>
      <c r="F90" s="38"/>
      <c r="G90" s="38"/>
      <c r="H90" s="38"/>
      <c r="I90" s="38"/>
      <c r="J90" s="38"/>
      <c r="K90" s="38"/>
      <c r="L90" s="55"/>
      <c r="S90" s="38"/>
      <c r="T90" s="38"/>
      <c r="U90" s="38"/>
      <c r="V90" s="38"/>
      <c r="W90" s="38"/>
      <c r="X90" s="38"/>
      <c r="Y90" s="38"/>
      <c r="Z90" s="38"/>
      <c r="AA90" s="38"/>
      <c r="AB90" s="38"/>
      <c r="AC90" s="38"/>
      <c r="AD90" s="38"/>
      <c r="AE90" s="38"/>
    </row>
    <row r="91" s="2" customFormat="1" ht="12" customHeight="1">
      <c r="A91" s="38"/>
      <c r="B91" s="39"/>
      <c r="C91" s="32" t="s">
        <v>20</v>
      </c>
      <c r="D91" s="38"/>
      <c r="E91" s="38"/>
      <c r="F91" s="27" t="str">
        <f>F14</f>
        <v xml:space="preserve"> </v>
      </c>
      <c r="G91" s="38"/>
      <c r="H91" s="38"/>
      <c r="I91" s="32" t="s">
        <v>22</v>
      </c>
      <c r="J91" s="69" t="str">
        <f>IF(J14="","",J14)</f>
        <v>11. 11. 2020</v>
      </c>
      <c r="K91" s="38"/>
      <c r="L91" s="55"/>
      <c r="S91" s="38"/>
      <c r="T91" s="38"/>
      <c r="U91" s="38"/>
      <c r="V91" s="38"/>
      <c r="W91" s="38"/>
      <c r="X91" s="38"/>
      <c r="Y91" s="38"/>
      <c r="Z91" s="38"/>
      <c r="AA91" s="38"/>
      <c r="AB91" s="38"/>
      <c r="AC91" s="38"/>
      <c r="AD91" s="38"/>
      <c r="AE91" s="38"/>
    </row>
    <row r="92" s="2" customFormat="1" ht="6.96" customHeight="1">
      <c r="A92" s="38"/>
      <c r="B92" s="39"/>
      <c r="C92" s="38"/>
      <c r="D92" s="38"/>
      <c r="E92" s="38"/>
      <c r="F92" s="38"/>
      <c r="G92" s="38"/>
      <c r="H92" s="38"/>
      <c r="I92" s="38"/>
      <c r="J92" s="38"/>
      <c r="K92" s="38"/>
      <c r="L92" s="55"/>
      <c r="S92" s="38"/>
      <c r="T92" s="38"/>
      <c r="U92" s="38"/>
      <c r="V92" s="38"/>
      <c r="W92" s="38"/>
      <c r="X92" s="38"/>
      <c r="Y92" s="38"/>
      <c r="Z92" s="38"/>
      <c r="AA92" s="38"/>
      <c r="AB92" s="38"/>
      <c r="AC92" s="38"/>
      <c r="AD92" s="38"/>
      <c r="AE92" s="38"/>
    </row>
    <row r="93" s="2" customFormat="1" ht="15.15" customHeight="1">
      <c r="A93" s="38"/>
      <c r="B93" s="39"/>
      <c r="C93" s="32" t="s">
        <v>24</v>
      </c>
      <c r="D93" s="38"/>
      <c r="E93" s="38"/>
      <c r="F93" s="27" t="str">
        <f>E17</f>
        <v>Dopravní podnik Ostrava a.s.</v>
      </c>
      <c r="G93" s="38"/>
      <c r="H93" s="38"/>
      <c r="I93" s="32" t="s">
        <v>30</v>
      </c>
      <c r="J93" s="36" t="str">
        <f>E23</f>
        <v>RP Projekt s.r.o.</v>
      </c>
      <c r="K93" s="38"/>
      <c r="L93" s="55"/>
      <c r="S93" s="38"/>
      <c r="T93" s="38"/>
      <c r="U93" s="38"/>
      <c r="V93" s="38"/>
      <c r="W93" s="38"/>
      <c r="X93" s="38"/>
      <c r="Y93" s="38"/>
      <c r="Z93" s="38"/>
      <c r="AA93" s="38"/>
      <c r="AB93" s="38"/>
      <c r="AC93" s="38"/>
      <c r="AD93" s="38"/>
      <c r="AE93" s="38"/>
    </row>
    <row r="94" s="2" customFormat="1" ht="15.15" customHeight="1">
      <c r="A94" s="38"/>
      <c r="B94" s="39"/>
      <c r="C94" s="32" t="s">
        <v>28</v>
      </c>
      <c r="D94" s="38"/>
      <c r="E94" s="38"/>
      <c r="F94" s="27" t="str">
        <f>IF(E20="","",E20)</f>
        <v>Vyplň údaj</v>
      </c>
      <c r="G94" s="38"/>
      <c r="H94" s="38"/>
      <c r="I94" s="32" t="s">
        <v>33</v>
      </c>
      <c r="J94" s="36" t="str">
        <f>E26</f>
        <v xml:space="preserve"> </v>
      </c>
      <c r="K94" s="38"/>
      <c r="L94" s="55"/>
      <c r="S94" s="38"/>
      <c r="T94" s="38"/>
      <c r="U94" s="38"/>
      <c r="V94" s="38"/>
      <c r="W94" s="38"/>
      <c r="X94" s="38"/>
      <c r="Y94" s="38"/>
      <c r="Z94" s="38"/>
      <c r="AA94" s="38"/>
      <c r="AB94" s="38"/>
      <c r="AC94" s="38"/>
      <c r="AD94" s="38"/>
      <c r="AE94" s="38"/>
    </row>
    <row r="95" s="2" customFormat="1" ht="10.32" customHeight="1">
      <c r="A95" s="38"/>
      <c r="B95" s="39"/>
      <c r="C95" s="38"/>
      <c r="D95" s="38"/>
      <c r="E95" s="38"/>
      <c r="F95" s="38"/>
      <c r="G95" s="38"/>
      <c r="H95" s="38"/>
      <c r="I95" s="38"/>
      <c r="J95" s="38"/>
      <c r="K95" s="38"/>
      <c r="L95" s="55"/>
      <c r="S95" s="38"/>
      <c r="T95" s="38"/>
      <c r="U95" s="38"/>
      <c r="V95" s="38"/>
      <c r="W95" s="38"/>
      <c r="X95" s="38"/>
      <c r="Y95" s="38"/>
      <c r="Z95" s="38"/>
      <c r="AA95" s="38"/>
      <c r="AB95" s="38"/>
      <c r="AC95" s="38"/>
      <c r="AD95" s="38"/>
      <c r="AE95" s="38"/>
    </row>
    <row r="96" s="2" customFormat="1" ht="29.28" customHeight="1">
      <c r="A96" s="38"/>
      <c r="B96" s="39"/>
      <c r="C96" s="145" t="s">
        <v>110</v>
      </c>
      <c r="D96" s="137"/>
      <c r="E96" s="137"/>
      <c r="F96" s="137"/>
      <c r="G96" s="137"/>
      <c r="H96" s="137"/>
      <c r="I96" s="137"/>
      <c r="J96" s="146" t="s">
        <v>111</v>
      </c>
      <c r="K96" s="137"/>
      <c r="L96" s="55"/>
      <c r="S96" s="38"/>
      <c r="T96" s="38"/>
      <c r="U96" s="38"/>
      <c r="V96" s="38"/>
      <c r="W96" s="38"/>
      <c r="X96" s="38"/>
      <c r="Y96" s="38"/>
      <c r="Z96" s="38"/>
      <c r="AA96" s="38"/>
      <c r="AB96" s="38"/>
      <c r="AC96" s="38"/>
      <c r="AD96" s="38"/>
      <c r="AE96" s="38"/>
    </row>
    <row r="97" s="2" customFormat="1" ht="10.32" customHeight="1">
      <c r="A97" s="38"/>
      <c r="B97" s="39"/>
      <c r="C97" s="38"/>
      <c r="D97" s="38"/>
      <c r="E97" s="38"/>
      <c r="F97" s="38"/>
      <c r="G97" s="38"/>
      <c r="H97" s="38"/>
      <c r="I97" s="38"/>
      <c r="J97" s="38"/>
      <c r="K97" s="38"/>
      <c r="L97" s="55"/>
      <c r="S97" s="38"/>
      <c r="T97" s="38"/>
      <c r="U97" s="38"/>
      <c r="V97" s="38"/>
      <c r="W97" s="38"/>
      <c r="X97" s="38"/>
      <c r="Y97" s="38"/>
      <c r="Z97" s="38"/>
      <c r="AA97" s="38"/>
      <c r="AB97" s="38"/>
      <c r="AC97" s="38"/>
      <c r="AD97" s="38"/>
      <c r="AE97" s="38"/>
    </row>
    <row r="98" s="2" customFormat="1" ht="22.8" customHeight="1">
      <c r="A98" s="38"/>
      <c r="B98" s="39"/>
      <c r="C98" s="147" t="s">
        <v>112</v>
      </c>
      <c r="D98" s="38"/>
      <c r="E98" s="38"/>
      <c r="F98" s="38"/>
      <c r="G98" s="38"/>
      <c r="H98" s="38"/>
      <c r="I98" s="38"/>
      <c r="J98" s="96">
        <f>J122</f>
        <v>0</v>
      </c>
      <c r="K98" s="38"/>
      <c r="L98" s="55"/>
      <c r="S98" s="38"/>
      <c r="T98" s="38"/>
      <c r="U98" s="38"/>
      <c r="V98" s="38"/>
      <c r="W98" s="38"/>
      <c r="X98" s="38"/>
      <c r="Y98" s="38"/>
      <c r="Z98" s="38"/>
      <c r="AA98" s="38"/>
      <c r="AB98" s="38"/>
      <c r="AC98" s="38"/>
      <c r="AD98" s="38"/>
      <c r="AE98" s="38"/>
      <c r="AU98" s="19" t="s">
        <v>113</v>
      </c>
    </row>
    <row r="99" s="9" customFormat="1" ht="24.96" customHeight="1">
      <c r="A99" s="9"/>
      <c r="B99" s="148"/>
      <c r="C99" s="9"/>
      <c r="D99" s="149" t="s">
        <v>1914</v>
      </c>
      <c r="E99" s="150"/>
      <c r="F99" s="150"/>
      <c r="G99" s="150"/>
      <c r="H99" s="150"/>
      <c r="I99" s="150"/>
      <c r="J99" s="151">
        <f>J123</f>
        <v>0</v>
      </c>
      <c r="K99" s="9"/>
      <c r="L99" s="148"/>
      <c r="S99" s="9"/>
      <c r="T99" s="9"/>
      <c r="U99" s="9"/>
      <c r="V99" s="9"/>
      <c r="W99" s="9"/>
      <c r="X99" s="9"/>
      <c r="Y99" s="9"/>
      <c r="Z99" s="9"/>
      <c r="AA99" s="9"/>
      <c r="AB99" s="9"/>
      <c r="AC99" s="9"/>
      <c r="AD99" s="9"/>
      <c r="AE99" s="9"/>
    </row>
    <row r="100" s="10" customFormat="1" ht="19.92" customHeight="1">
      <c r="A100" s="10"/>
      <c r="B100" s="152"/>
      <c r="C100" s="10"/>
      <c r="D100" s="153" t="s">
        <v>1915</v>
      </c>
      <c r="E100" s="154"/>
      <c r="F100" s="154"/>
      <c r="G100" s="154"/>
      <c r="H100" s="154"/>
      <c r="I100" s="154"/>
      <c r="J100" s="155">
        <f>J124</f>
        <v>0</v>
      </c>
      <c r="K100" s="10"/>
      <c r="L100" s="152"/>
      <c r="S100" s="10"/>
      <c r="T100" s="10"/>
      <c r="U100" s="10"/>
      <c r="V100" s="10"/>
      <c r="W100" s="10"/>
      <c r="X100" s="10"/>
      <c r="Y100" s="10"/>
      <c r="Z100" s="10"/>
      <c r="AA100" s="10"/>
      <c r="AB100" s="10"/>
      <c r="AC100" s="10"/>
      <c r="AD100" s="10"/>
      <c r="AE100" s="10"/>
    </row>
    <row r="101" s="2" customFormat="1" ht="21.84" customHeight="1">
      <c r="A101" s="38"/>
      <c r="B101" s="39"/>
      <c r="C101" s="38"/>
      <c r="D101" s="38"/>
      <c r="E101" s="38"/>
      <c r="F101" s="38"/>
      <c r="G101" s="38"/>
      <c r="H101" s="38"/>
      <c r="I101" s="38"/>
      <c r="J101" s="38"/>
      <c r="K101" s="38"/>
      <c r="L101" s="55"/>
      <c r="S101" s="38"/>
      <c r="T101" s="38"/>
      <c r="U101" s="38"/>
      <c r="V101" s="38"/>
      <c r="W101" s="38"/>
      <c r="X101" s="38"/>
      <c r="Y101" s="38"/>
      <c r="Z101" s="38"/>
      <c r="AA101" s="38"/>
      <c r="AB101" s="38"/>
      <c r="AC101" s="38"/>
      <c r="AD101" s="38"/>
      <c r="AE101" s="38"/>
    </row>
    <row r="102" s="2" customFormat="1" ht="6.96" customHeight="1">
      <c r="A102" s="38"/>
      <c r="B102" s="60"/>
      <c r="C102" s="61"/>
      <c r="D102" s="61"/>
      <c r="E102" s="61"/>
      <c r="F102" s="61"/>
      <c r="G102" s="61"/>
      <c r="H102" s="61"/>
      <c r="I102" s="61"/>
      <c r="J102" s="61"/>
      <c r="K102" s="61"/>
      <c r="L102" s="55"/>
      <c r="S102" s="38"/>
      <c r="T102" s="38"/>
      <c r="U102" s="38"/>
      <c r="V102" s="38"/>
      <c r="W102" s="38"/>
      <c r="X102" s="38"/>
      <c r="Y102" s="38"/>
      <c r="Z102" s="38"/>
      <c r="AA102" s="38"/>
      <c r="AB102" s="38"/>
      <c r="AC102" s="38"/>
      <c r="AD102" s="38"/>
      <c r="AE102" s="38"/>
    </row>
    <row r="106" s="2" customFormat="1" ht="6.96" customHeight="1">
      <c r="A106" s="38"/>
      <c r="B106" s="62"/>
      <c r="C106" s="63"/>
      <c r="D106" s="63"/>
      <c r="E106" s="63"/>
      <c r="F106" s="63"/>
      <c r="G106" s="63"/>
      <c r="H106" s="63"/>
      <c r="I106" s="63"/>
      <c r="J106" s="63"/>
      <c r="K106" s="63"/>
      <c r="L106" s="55"/>
      <c r="S106" s="38"/>
      <c r="T106" s="38"/>
      <c r="U106" s="38"/>
      <c r="V106" s="38"/>
      <c r="W106" s="38"/>
      <c r="X106" s="38"/>
      <c r="Y106" s="38"/>
      <c r="Z106" s="38"/>
      <c r="AA106" s="38"/>
      <c r="AB106" s="38"/>
      <c r="AC106" s="38"/>
      <c r="AD106" s="38"/>
      <c r="AE106" s="38"/>
    </row>
    <row r="107" s="2" customFormat="1" ht="24.96" customHeight="1">
      <c r="A107" s="38"/>
      <c r="B107" s="39"/>
      <c r="C107" s="23" t="s">
        <v>142</v>
      </c>
      <c r="D107" s="38"/>
      <c r="E107" s="38"/>
      <c r="F107" s="38"/>
      <c r="G107" s="38"/>
      <c r="H107" s="38"/>
      <c r="I107" s="38"/>
      <c r="J107" s="38"/>
      <c r="K107" s="38"/>
      <c r="L107" s="55"/>
      <c r="S107" s="38"/>
      <c r="T107" s="38"/>
      <c r="U107" s="38"/>
      <c r="V107" s="38"/>
      <c r="W107" s="38"/>
      <c r="X107" s="38"/>
      <c r="Y107" s="38"/>
      <c r="Z107" s="38"/>
      <c r="AA107" s="38"/>
      <c r="AB107" s="38"/>
      <c r="AC107" s="38"/>
      <c r="AD107" s="38"/>
      <c r="AE107" s="38"/>
    </row>
    <row r="108" s="2" customFormat="1" ht="6.96" customHeight="1">
      <c r="A108" s="38"/>
      <c r="B108" s="39"/>
      <c r="C108" s="38"/>
      <c r="D108" s="38"/>
      <c r="E108" s="38"/>
      <c r="F108" s="38"/>
      <c r="G108" s="38"/>
      <c r="H108" s="38"/>
      <c r="I108" s="38"/>
      <c r="J108" s="38"/>
      <c r="K108" s="38"/>
      <c r="L108" s="55"/>
      <c r="S108" s="38"/>
      <c r="T108" s="38"/>
      <c r="U108" s="38"/>
      <c r="V108" s="38"/>
      <c r="W108" s="38"/>
      <c r="X108" s="38"/>
      <c r="Y108" s="38"/>
      <c r="Z108" s="38"/>
      <c r="AA108" s="38"/>
      <c r="AB108" s="38"/>
      <c r="AC108" s="38"/>
      <c r="AD108" s="38"/>
      <c r="AE108" s="38"/>
    </row>
    <row r="109" s="2" customFormat="1" ht="12" customHeight="1">
      <c r="A109" s="38"/>
      <c r="B109" s="39"/>
      <c r="C109" s="32" t="s">
        <v>16</v>
      </c>
      <c r="D109" s="38"/>
      <c r="E109" s="38"/>
      <c r="F109" s="38"/>
      <c r="G109" s="38"/>
      <c r="H109" s="38"/>
      <c r="I109" s="38"/>
      <c r="J109" s="38"/>
      <c r="K109" s="38"/>
      <c r="L109" s="55"/>
      <c r="S109" s="38"/>
      <c r="T109" s="38"/>
      <c r="U109" s="38"/>
      <c r="V109" s="38"/>
      <c r="W109" s="38"/>
      <c r="X109" s="38"/>
      <c r="Y109" s="38"/>
      <c r="Z109" s="38"/>
      <c r="AA109" s="38"/>
      <c r="AB109" s="38"/>
      <c r="AC109" s="38"/>
      <c r="AD109" s="38"/>
      <c r="AE109" s="38"/>
    </row>
    <row r="110" s="2" customFormat="1" ht="16.5" customHeight="1">
      <c r="A110" s="38"/>
      <c r="B110" s="39"/>
      <c r="C110" s="38"/>
      <c r="D110" s="38"/>
      <c r="E110" s="129" t="str">
        <f>E7</f>
        <v>PD - Sociální zázemí Výškovická</v>
      </c>
      <c r="F110" s="32"/>
      <c r="G110" s="32"/>
      <c r="H110" s="32"/>
      <c r="I110" s="38"/>
      <c r="J110" s="38"/>
      <c r="K110" s="38"/>
      <c r="L110" s="55"/>
      <c r="S110" s="38"/>
      <c r="T110" s="38"/>
      <c r="U110" s="38"/>
      <c r="V110" s="38"/>
      <c r="W110" s="38"/>
      <c r="X110" s="38"/>
      <c r="Y110" s="38"/>
      <c r="Z110" s="38"/>
      <c r="AA110" s="38"/>
      <c r="AB110" s="38"/>
      <c r="AC110" s="38"/>
      <c r="AD110" s="38"/>
      <c r="AE110" s="38"/>
    </row>
    <row r="111" s="1" customFormat="1" ht="12" customHeight="1">
      <c r="B111" s="22"/>
      <c r="C111" s="32" t="s">
        <v>105</v>
      </c>
      <c r="L111" s="22"/>
    </row>
    <row r="112" s="2" customFormat="1" ht="16.5" customHeight="1">
      <c r="A112" s="38"/>
      <c r="B112" s="39"/>
      <c r="C112" s="38"/>
      <c r="D112" s="38"/>
      <c r="E112" s="129" t="s">
        <v>106</v>
      </c>
      <c r="F112" s="38"/>
      <c r="G112" s="38"/>
      <c r="H112" s="38"/>
      <c r="I112" s="38"/>
      <c r="J112" s="38"/>
      <c r="K112" s="38"/>
      <c r="L112" s="55"/>
      <c r="S112" s="38"/>
      <c r="T112" s="38"/>
      <c r="U112" s="38"/>
      <c r="V112" s="38"/>
      <c r="W112" s="38"/>
      <c r="X112" s="38"/>
      <c r="Y112" s="38"/>
      <c r="Z112" s="38"/>
      <c r="AA112" s="38"/>
      <c r="AB112" s="38"/>
      <c r="AC112" s="38"/>
      <c r="AD112" s="38"/>
      <c r="AE112" s="38"/>
    </row>
    <row r="113" s="2" customFormat="1" ht="12" customHeight="1">
      <c r="A113" s="38"/>
      <c r="B113" s="39"/>
      <c r="C113" s="32" t="s">
        <v>107</v>
      </c>
      <c r="D113" s="38"/>
      <c r="E113" s="38"/>
      <c r="F113" s="38"/>
      <c r="G113" s="38"/>
      <c r="H113" s="38"/>
      <c r="I113" s="38"/>
      <c r="J113" s="38"/>
      <c r="K113" s="38"/>
      <c r="L113" s="55"/>
      <c r="S113" s="38"/>
      <c r="T113" s="38"/>
      <c r="U113" s="38"/>
      <c r="V113" s="38"/>
      <c r="W113" s="38"/>
      <c r="X113" s="38"/>
      <c r="Y113" s="38"/>
      <c r="Z113" s="38"/>
      <c r="AA113" s="38"/>
      <c r="AB113" s="38"/>
      <c r="AC113" s="38"/>
      <c r="AD113" s="38"/>
      <c r="AE113" s="38"/>
    </row>
    <row r="114" s="2" customFormat="1" ht="16.5" customHeight="1">
      <c r="A114" s="38"/>
      <c r="B114" s="39"/>
      <c r="C114" s="38"/>
      <c r="D114" s="38"/>
      <c r="E114" s="67" t="str">
        <f>E11</f>
        <v>004 - Silnoproud</v>
      </c>
      <c r="F114" s="38"/>
      <c r="G114" s="38"/>
      <c r="H114" s="38"/>
      <c r="I114" s="38"/>
      <c r="J114" s="38"/>
      <c r="K114" s="38"/>
      <c r="L114" s="55"/>
      <c r="S114" s="38"/>
      <c r="T114" s="38"/>
      <c r="U114" s="38"/>
      <c r="V114" s="38"/>
      <c r="W114" s="38"/>
      <c r="X114" s="38"/>
      <c r="Y114" s="38"/>
      <c r="Z114" s="38"/>
      <c r="AA114" s="38"/>
      <c r="AB114" s="38"/>
      <c r="AC114" s="38"/>
      <c r="AD114" s="38"/>
      <c r="AE114" s="38"/>
    </row>
    <row r="115" s="2" customFormat="1" ht="6.96" customHeight="1">
      <c r="A115" s="38"/>
      <c r="B115" s="39"/>
      <c r="C115" s="38"/>
      <c r="D115" s="38"/>
      <c r="E115" s="38"/>
      <c r="F115" s="38"/>
      <c r="G115" s="38"/>
      <c r="H115" s="38"/>
      <c r="I115" s="38"/>
      <c r="J115" s="38"/>
      <c r="K115" s="38"/>
      <c r="L115" s="55"/>
      <c r="S115" s="38"/>
      <c r="T115" s="38"/>
      <c r="U115" s="38"/>
      <c r="V115" s="38"/>
      <c r="W115" s="38"/>
      <c r="X115" s="38"/>
      <c r="Y115" s="38"/>
      <c r="Z115" s="38"/>
      <c r="AA115" s="38"/>
      <c r="AB115" s="38"/>
      <c r="AC115" s="38"/>
      <c r="AD115" s="38"/>
      <c r="AE115" s="38"/>
    </row>
    <row r="116" s="2" customFormat="1" ht="12" customHeight="1">
      <c r="A116" s="38"/>
      <c r="B116" s="39"/>
      <c r="C116" s="32" t="s">
        <v>20</v>
      </c>
      <c r="D116" s="38"/>
      <c r="E116" s="38"/>
      <c r="F116" s="27" t="str">
        <f>F14</f>
        <v xml:space="preserve"> </v>
      </c>
      <c r="G116" s="38"/>
      <c r="H116" s="38"/>
      <c r="I116" s="32" t="s">
        <v>22</v>
      </c>
      <c r="J116" s="69" t="str">
        <f>IF(J14="","",J14)</f>
        <v>11. 11. 2020</v>
      </c>
      <c r="K116" s="38"/>
      <c r="L116" s="55"/>
      <c r="S116" s="38"/>
      <c r="T116" s="38"/>
      <c r="U116" s="38"/>
      <c r="V116" s="38"/>
      <c r="W116" s="38"/>
      <c r="X116" s="38"/>
      <c r="Y116" s="38"/>
      <c r="Z116" s="38"/>
      <c r="AA116" s="38"/>
      <c r="AB116" s="38"/>
      <c r="AC116" s="38"/>
      <c r="AD116" s="38"/>
      <c r="AE116" s="38"/>
    </row>
    <row r="117" s="2" customFormat="1" ht="6.96" customHeight="1">
      <c r="A117" s="38"/>
      <c r="B117" s="39"/>
      <c r="C117" s="38"/>
      <c r="D117" s="38"/>
      <c r="E117" s="38"/>
      <c r="F117" s="38"/>
      <c r="G117" s="38"/>
      <c r="H117" s="38"/>
      <c r="I117" s="38"/>
      <c r="J117" s="38"/>
      <c r="K117" s="38"/>
      <c r="L117" s="55"/>
      <c r="S117" s="38"/>
      <c r="T117" s="38"/>
      <c r="U117" s="38"/>
      <c r="V117" s="38"/>
      <c r="W117" s="38"/>
      <c r="X117" s="38"/>
      <c r="Y117" s="38"/>
      <c r="Z117" s="38"/>
      <c r="AA117" s="38"/>
      <c r="AB117" s="38"/>
      <c r="AC117" s="38"/>
      <c r="AD117" s="38"/>
      <c r="AE117" s="38"/>
    </row>
    <row r="118" s="2" customFormat="1" ht="15.15" customHeight="1">
      <c r="A118" s="38"/>
      <c r="B118" s="39"/>
      <c r="C118" s="32" t="s">
        <v>24</v>
      </c>
      <c r="D118" s="38"/>
      <c r="E118" s="38"/>
      <c r="F118" s="27" t="str">
        <f>E17</f>
        <v>Dopravní podnik Ostrava a.s.</v>
      </c>
      <c r="G118" s="38"/>
      <c r="H118" s="38"/>
      <c r="I118" s="32" t="s">
        <v>30</v>
      </c>
      <c r="J118" s="36" t="str">
        <f>E23</f>
        <v>RP Projekt s.r.o.</v>
      </c>
      <c r="K118" s="38"/>
      <c r="L118" s="55"/>
      <c r="S118" s="38"/>
      <c r="T118" s="38"/>
      <c r="U118" s="38"/>
      <c r="V118" s="38"/>
      <c r="W118" s="38"/>
      <c r="X118" s="38"/>
      <c r="Y118" s="38"/>
      <c r="Z118" s="38"/>
      <c r="AA118" s="38"/>
      <c r="AB118" s="38"/>
      <c r="AC118" s="38"/>
      <c r="AD118" s="38"/>
      <c r="AE118" s="38"/>
    </row>
    <row r="119" s="2" customFormat="1" ht="15.15" customHeight="1">
      <c r="A119" s="38"/>
      <c r="B119" s="39"/>
      <c r="C119" s="32" t="s">
        <v>28</v>
      </c>
      <c r="D119" s="38"/>
      <c r="E119" s="38"/>
      <c r="F119" s="27" t="str">
        <f>IF(E20="","",E20)</f>
        <v>Vyplň údaj</v>
      </c>
      <c r="G119" s="38"/>
      <c r="H119" s="38"/>
      <c r="I119" s="32" t="s">
        <v>33</v>
      </c>
      <c r="J119" s="36" t="str">
        <f>E26</f>
        <v xml:space="preserve"> </v>
      </c>
      <c r="K119" s="38"/>
      <c r="L119" s="55"/>
      <c r="S119" s="38"/>
      <c r="T119" s="38"/>
      <c r="U119" s="38"/>
      <c r="V119" s="38"/>
      <c r="W119" s="38"/>
      <c r="X119" s="38"/>
      <c r="Y119" s="38"/>
      <c r="Z119" s="38"/>
      <c r="AA119" s="38"/>
      <c r="AB119" s="38"/>
      <c r="AC119" s="38"/>
      <c r="AD119" s="38"/>
      <c r="AE119" s="38"/>
    </row>
    <row r="120" s="2" customFormat="1" ht="10.32" customHeight="1">
      <c r="A120" s="38"/>
      <c r="B120" s="39"/>
      <c r="C120" s="38"/>
      <c r="D120" s="38"/>
      <c r="E120" s="38"/>
      <c r="F120" s="38"/>
      <c r="G120" s="38"/>
      <c r="H120" s="38"/>
      <c r="I120" s="38"/>
      <c r="J120" s="38"/>
      <c r="K120" s="38"/>
      <c r="L120" s="55"/>
      <c r="S120" s="38"/>
      <c r="T120" s="38"/>
      <c r="U120" s="38"/>
      <c r="V120" s="38"/>
      <c r="W120" s="38"/>
      <c r="X120" s="38"/>
      <c r="Y120" s="38"/>
      <c r="Z120" s="38"/>
      <c r="AA120" s="38"/>
      <c r="AB120" s="38"/>
      <c r="AC120" s="38"/>
      <c r="AD120" s="38"/>
      <c r="AE120" s="38"/>
    </row>
    <row r="121" s="11" customFormat="1" ht="29.28" customHeight="1">
      <c r="A121" s="156"/>
      <c r="B121" s="157"/>
      <c r="C121" s="158" t="s">
        <v>143</v>
      </c>
      <c r="D121" s="159" t="s">
        <v>60</v>
      </c>
      <c r="E121" s="159" t="s">
        <v>56</v>
      </c>
      <c r="F121" s="159" t="s">
        <v>57</v>
      </c>
      <c r="G121" s="159" t="s">
        <v>144</v>
      </c>
      <c r="H121" s="159" t="s">
        <v>145</v>
      </c>
      <c r="I121" s="159" t="s">
        <v>146</v>
      </c>
      <c r="J121" s="159" t="s">
        <v>111</v>
      </c>
      <c r="K121" s="160" t="s">
        <v>147</v>
      </c>
      <c r="L121" s="161"/>
      <c r="M121" s="86" t="s">
        <v>1</v>
      </c>
      <c r="N121" s="87" t="s">
        <v>39</v>
      </c>
      <c r="O121" s="87" t="s">
        <v>148</v>
      </c>
      <c r="P121" s="87" t="s">
        <v>149</v>
      </c>
      <c r="Q121" s="87" t="s">
        <v>150</v>
      </c>
      <c r="R121" s="87" t="s">
        <v>151</v>
      </c>
      <c r="S121" s="87" t="s">
        <v>152</v>
      </c>
      <c r="T121" s="88" t="s">
        <v>153</v>
      </c>
      <c r="U121" s="156"/>
      <c r="V121" s="156"/>
      <c r="W121" s="156"/>
      <c r="X121" s="156"/>
      <c r="Y121" s="156"/>
      <c r="Z121" s="156"/>
      <c r="AA121" s="156"/>
      <c r="AB121" s="156"/>
      <c r="AC121" s="156"/>
      <c r="AD121" s="156"/>
      <c r="AE121" s="156"/>
    </row>
    <row r="122" s="2" customFormat="1" ht="22.8" customHeight="1">
      <c r="A122" s="38"/>
      <c r="B122" s="39"/>
      <c r="C122" s="93" t="s">
        <v>154</v>
      </c>
      <c r="D122" s="38"/>
      <c r="E122" s="38"/>
      <c r="F122" s="38"/>
      <c r="G122" s="38"/>
      <c r="H122" s="38"/>
      <c r="I122" s="38"/>
      <c r="J122" s="162">
        <f>BK122</f>
        <v>0</v>
      </c>
      <c r="K122" s="38"/>
      <c r="L122" s="39"/>
      <c r="M122" s="89"/>
      <c r="N122" s="73"/>
      <c r="O122" s="90"/>
      <c r="P122" s="163">
        <f>P123</f>
        <v>0</v>
      </c>
      <c r="Q122" s="90"/>
      <c r="R122" s="163">
        <f>R123</f>
        <v>0</v>
      </c>
      <c r="S122" s="90"/>
      <c r="T122" s="164">
        <f>T123</f>
        <v>0</v>
      </c>
      <c r="U122" s="38"/>
      <c r="V122" s="38"/>
      <c r="W122" s="38"/>
      <c r="X122" s="38"/>
      <c r="Y122" s="38"/>
      <c r="Z122" s="38"/>
      <c r="AA122" s="38"/>
      <c r="AB122" s="38"/>
      <c r="AC122" s="38"/>
      <c r="AD122" s="38"/>
      <c r="AE122" s="38"/>
      <c r="AT122" s="19" t="s">
        <v>74</v>
      </c>
      <c r="AU122" s="19" t="s">
        <v>113</v>
      </c>
      <c r="BK122" s="165">
        <f>BK123</f>
        <v>0</v>
      </c>
    </row>
    <row r="123" s="12" customFormat="1" ht="25.92" customHeight="1">
      <c r="A123" s="12"/>
      <c r="B123" s="166"/>
      <c r="C123" s="12"/>
      <c r="D123" s="167" t="s">
        <v>74</v>
      </c>
      <c r="E123" s="168" t="s">
        <v>194</v>
      </c>
      <c r="F123" s="168" t="s">
        <v>1916</v>
      </c>
      <c r="G123" s="12"/>
      <c r="H123" s="12"/>
      <c r="I123" s="169"/>
      <c r="J123" s="170">
        <f>BK123</f>
        <v>0</v>
      </c>
      <c r="K123" s="12"/>
      <c r="L123" s="166"/>
      <c r="M123" s="171"/>
      <c r="N123" s="172"/>
      <c r="O123" s="172"/>
      <c r="P123" s="173">
        <f>P124</f>
        <v>0</v>
      </c>
      <c r="Q123" s="172"/>
      <c r="R123" s="173">
        <f>R124</f>
        <v>0</v>
      </c>
      <c r="S123" s="172"/>
      <c r="T123" s="174">
        <f>T124</f>
        <v>0</v>
      </c>
      <c r="U123" s="12"/>
      <c r="V123" s="12"/>
      <c r="W123" s="12"/>
      <c r="X123" s="12"/>
      <c r="Y123" s="12"/>
      <c r="Z123" s="12"/>
      <c r="AA123" s="12"/>
      <c r="AB123" s="12"/>
      <c r="AC123" s="12"/>
      <c r="AD123" s="12"/>
      <c r="AE123" s="12"/>
      <c r="AR123" s="167" t="s">
        <v>179</v>
      </c>
      <c r="AT123" s="175" t="s">
        <v>74</v>
      </c>
      <c r="AU123" s="175" t="s">
        <v>75</v>
      </c>
      <c r="AY123" s="167" t="s">
        <v>157</v>
      </c>
      <c r="BK123" s="176">
        <f>BK124</f>
        <v>0</v>
      </c>
    </row>
    <row r="124" s="12" customFormat="1" ht="22.8" customHeight="1">
      <c r="A124" s="12"/>
      <c r="B124" s="166"/>
      <c r="C124" s="12"/>
      <c r="D124" s="167" t="s">
        <v>74</v>
      </c>
      <c r="E124" s="177" t="s">
        <v>1917</v>
      </c>
      <c r="F124" s="177" t="s">
        <v>1918</v>
      </c>
      <c r="G124" s="12"/>
      <c r="H124" s="12"/>
      <c r="I124" s="169"/>
      <c r="J124" s="178">
        <f>BK124</f>
        <v>0</v>
      </c>
      <c r="K124" s="12"/>
      <c r="L124" s="166"/>
      <c r="M124" s="171"/>
      <c r="N124" s="172"/>
      <c r="O124" s="172"/>
      <c r="P124" s="173">
        <f>SUM(P125:P218)</f>
        <v>0</v>
      </c>
      <c r="Q124" s="172"/>
      <c r="R124" s="173">
        <f>SUM(R125:R218)</f>
        <v>0</v>
      </c>
      <c r="S124" s="172"/>
      <c r="T124" s="174">
        <f>SUM(T125:T218)</f>
        <v>0</v>
      </c>
      <c r="U124" s="12"/>
      <c r="V124" s="12"/>
      <c r="W124" s="12"/>
      <c r="X124" s="12"/>
      <c r="Y124" s="12"/>
      <c r="Z124" s="12"/>
      <c r="AA124" s="12"/>
      <c r="AB124" s="12"/>
      <c r="AC124" s="12"/>
      <c r="AD124" s="12"/>
      <c r="AE124" s="12"/>
      <c r="AR124" s="167" t="s">
        <v>179</v>
      </c>
      <c r="AT124" s="175" t="s">
        <v>74</v>
      </c>
      <c r="AU124" s="175" t="s">
        <v>81</v>
      </c>
      <c r="AY124" s="167" t="s">
        <v>157</v>
      </c>
      <c r="BK124" s="176">
        <f>SUM(BK125:BK218)</f>
        <v>0</v>
      </c>
    </row>
    <row r="125" s="2" customFormat="1" ht="14.4" customHeight="1">
      <c r="A125" s="38"/>
      <c r="B125" s="179"/>
      <c r="C125" s="180" t="s">
        <v>81</v>
      </c>
      <c r="D125" s="180" t="s">
        <v>159</v>
      </c>
      <c r="E125" s="181" t="s">
        <v>1919</v>
      </c>
      <c r="F125" s="182" t="s">
        <v>1920</v>
      </c>
      <c r="G125" s="183" t="s">
        <v>231</v>
      </c>
      <c r="H125" s="184">
        <v>60</v>
      </c>
      <c r="I125" s="185"/>
      <c r="J125" s="186">
        <f>ROUND(I125*H125,2)</f>
        <v>0</v>
      </c>
      <c r="K125" s="182" t="s">
        <v>1</v>
      </c>
      <c r="L125" s="39"/>
      <c r="M125" s="187" t="s">
        <v>1</v>
      </c>
      <c r="N125" s="188" t="s">
        <v>40</v>
      </c>
      <c r="O125" s="77"/>
      <c r="P125" s="189">
        <f>O125*H125</f>
        <v>0</v>
      </c>
      <c r="Q125" s="189">
        <v>0</v>
      </c>
      <c r="R125" s="189">
        <f>Q125*H125</f>
        <v>0</v>
      </c>
      <c r="S125" s="189">
        <v>0</v>
      </c>
      <c r="T125" s="190">
        <f>S125*H125</f>
        <v>0</v>
      </c>
      <c r="U125" s="38"/>
      <c r="V125" s="38"/>
      <c r="W125" s="38"/>
      <c r="X125" s="38"/>
      <c r="Y125" s="38"/>
      <c r="Z125" s="38"/>
      <c r="AA125" s="38"/>
      <c r="AB125" s="38"/>
      <c r="AC125" s="38"/>
      <c r="AD125" s="38"/>
      <c r="AE125" s="38"/>
      <c r="AR125" s="191" t="s">
        <v>164</v>
      </c>
      <c r="AT125" s="191" t="s">
        <v>159</v>
      </c>
      <c r="AU125" s="191" t="s">
        <v>83</v>
      </c>
      <c r="AY125" s="19" t="s">
        <v>157</v>
      </c>
      <c r="BE125" s="192">
        <f>IF(N125="základní",J125,0)</f>
        <v>0</v>
      </c>
      <c r="BF125" s="192">
        <f>IF(N125="snížená",J125,0)</f>
        <v>0</v>
      </c>
      <c r="BG125" s="192">
        <f>IF(N125="zákl. přenesená",J125,0)</f>
        <v>0</v>
      </c>
      <c r="BH125" s="192">
        <f>IF(N125="sníž. přenesená",J125,0)</f>
        <v>0</v>
      </c>
      <c r="BI125" s="192">
        <f>IF(N125="nulová",J125,0)</f>
        <v>0</v>
      </c>
      <c r="BJ125" s="19" t="s">
        <v>81</v>
      </c>
      <c r="BK125" s="192">
        <f>ROUND(I125*H125,2)</f>
        <v>0</v>
      </c>
      <c r="BL125" s="19" t="s">
        <v>164</v>
      </c>
      <c r="BM125" s="191" t="s">
        <v>83</v>
      </c>
    </row>
    <row r="126" s="2" customFormat="1">
      <c r="A126" s="38"/>
      <c r="B126" s="39"/>
      <c r="C126" s="38"/>
      <c r="D126" s="193" t="s">
        <v>166</v>
      </c>
      <c r="E126" s="38"/>
      <c r="F126" s="194" t="s">
        <v>1920</v>
      </c>
      <c r="G126" s="38"/>
      <c r="H126" s="38"/>
      <c r="I126" s="195"/>
      <c r="J126" s="38"/>
      <c r="K126" s="38"/>
      <c r="L126" s="39"/>
      <c r="M126" s="196"/>
      <c r="N126" s="197"/>
      <c r="O126" s="77"/>
      <c r="P126" s="77"/>
      <c r="Q126" s="77"/>
      <c r="R126" s="77"/>
      <c r="S126" s="77"/>
      <c r="T126" s="78"/>
      <c r="U126" s="38"/>
      <c r="V126" s="38"/>
      <c r="W126" s="38"/>
      <c r="X126" s="38"/>
      <c r="Y126" s="38"/>
      <c r="Z126" s="38"/>
      <c r="AA126" s="38"/>
      <c r="AB126" s="38"/>
      <c r="AC126" s="38"/>
      <c r="AD126" s="38"/>
      <c r="AE126" s="38"/>
      <c r="AT126" s="19" t="s">
        <v>166</v>
      </c>
      <c r="AU126" s="19" t="s">
        <v>83</v>
      </c>
    </row>
    <row r="127" s="2" customFormat="1" ht="14.4" customHeight="1">
      <c r="A127" s="38"/>
      <c r="B127" s="179"/>
      <c r="C127" s="180" t="s">
        <v>83</v>
      </c>
      <c r="D127" s="180" t="s">
        <v>159</v>
      </c>
      <c r="E127" s="181" t="s">
        <v>1921</v>
      </c>
      <c r="F127" s="182" t="s">
        <v>1922</v>
      </c>
      <c r="G127" s="183" t="s">
        <v>261</v>
      </c>
      <c r="H127" s="184">
        <v>60</v>
      </c>
      <c r="I127" s="185"/>
      <c r="J127" s="186">
        <f>ROUND(I127*H127,2)</f>
        <v>0</v>
      </c>
      <c r="K127" s="182" t="s">
        <v>1</v>
      </c>
      <c r="L127" s="39"/>
      <c r="M127" s="187" t="s">
        <v>1</v>
      </c>
      <c r="N127" s="188" t="s">
        <v>40</v>
      </c>
      <c r="O127" s="77"/>
      <c r="P127" s="189">
        <f>O127*H127</f>
        <v>0</v>
      </c>
      <c r="Q127" s="189">
        <v>0</v>
      </c>
      <c r="R127" s="189">
        <f>Q127*H127</f>
        <v>0</v>
      </c>
      <c r="S127" s="189">
        <v>0</v>
      </c>
      <c r="T127" s="190">
        <f>S127*H127</f>
        <v>0</v>
      </c>
      <c r="U127" s="38"/>
      <c r="V127" s="38"/>
      <c r="W127" s="38"/>
      <c r="X127" s="38"/>
      <c r="Y127" s="38"/>
      <c r="Z127" s="38"/>
      <c r="AA127" s="38"/>
      <c r="AB127" s="38"/>
      <c r="AC127" s="38"/>
      <c r="AD127" s="38"/>
      <c r="AE127" s="38"/>
      <c r="AR127" s="191" t="s">
        <v>164</v>
      </c>
      <c r="AT127" s="191" t="s">
        <v>159</v>
      </c>
      <c r="AU127" s="191" t="s">
        <v>83</v>
      </c>
      <c r="AY127" s="19" t="s">
        <v>157</v>
      </c>
      <c r="BE127" s="192">
        <f>IF(N127="základní",J127,0)</f>
        <v>0</v>
      </c>
      <c r="BF127" s="192">
        <f>IF(N127="snížená",J127,0)</f>
        <v>0</v>
      </c>
      <c r="BG127" s="192">
        <f>IF(N127="zákl. přenesená",J127,0)</f>
        <v>0</v>
      </c>
      <c r="BH127" s="192">
        <f>IF(N127="sníž. přenesená",J127,0)</f>
        <v>0</v>
      </c>
      <c r="BI127" s="192">
        <f>IF(N127="nulová",J127,0)</f>
        <v>0</v>
      </c>
      <c r="BJ127" s="19" t="s">
        <v>81</v>
      </c>
      <c r="BK127" s="192">
        <f>ROUND(I127*H127,2)</f>
        <v>0</v>
      </c>
      <c r="BL127" s="19" t="s">
        <v>164</v>
      </c>
      <c r="BM127" s="191" t="s">
        <v>164</v>
      </c>
    </row>
    <row r="128" s="2" customFormat="1">
      <c r="A128" s="38"/>
      <c r="B128" s="39"/>
      <c r="C128" s="38"/>
      <c r="D128" s="193" t="s">
        <v>166</v>
      </c>
      <c r="E128" s="38"/>
      <c r="F128" s="194" t="s">
        <v>1922</v>
      </c>
      <c r="G128" s="38"/>
      <c r="H128" s="38"/>
      <c r="I128" s="195"/>
      <c r="J128" s="38"/>
      <c r="K128" s="38"/>
      <c r="L128" s="39"/>
      <c r="M128" s="196"/>
      <c r="N128" s="197"/>
      <c r="O128" s="77"/>
      <c r="P128" s="77"/>
      <c r="Q128" s="77"/>
      <c r="R128" s="77"/>
      <c r="S128" s="77"/>
      <c r="T128" s="78"/>
      <c r="U128" s="38"/>
      <c r="V128" s="38"/>
      <c r="W128" s="38"/>
      <c r="X128" s="38"/>
      <c r="Y128" s="38"/>
      <c r="Z128" s="38"/>
      <c r="AA128" s="38"/>
      <c r="AB128" s="38"/>
      <c r="AC128" s="38"/>
      <c r="AD128" s="38"/>
      <c r="AE128" s="38"/>
      <c r="AT128" s="19" t="s">
        <v>166</v>
      </c>
      <c r="AU128" s="19" t="s">
        <v>83</v>
      </c>
    </row>
    <row r="129" s="2" customFormat="1" ht="14.4" customHeight="1">
      <c r="A129" s="38"/>
      <c r="B129" s="179"/>
      <c r="C129" s="180" t="s">
        <v>179</v>
      </c>
      <c r="D129" s="180" t="s">
        <v>159</v>
      </c>
      <c r="E129" s="181" t="s">
        <v>1923</v>
      </c>
      <c r="F129" s="182" t="s">
        <v>1924</v>
      </c>
      <c r="G129" s="183" t="s">
        <v>261</v>
      </c>
      <c r="H129" s="184">
        <v>60</v>
      </c>
      <c r="I129" s="185"/>
      <c r="J129" s="186">
        <f>ROUND(I129*H129,2)</f>
        <v>0</v>
      </c>
      <c r="K129" s="182" t="s">
        <v>1</v>
      </c>
      <c r="L129" s="39"/>
      <c r="M129" s="187" t="s">
        <v>1</v>
      </c>
      <c r="N129" s="188" t="s">
        <v>40</v>
      </c>
      <c r="O129" s="77"/>
      <c r="P129" s="189">
        <f>O129*H129</f>
        <v>0</v>
      </c>
      <c r="Q129" s="189">
        <v>0</v>
      </c>
      <c r="R129" s="189">
        <f>Q129*H129</f>
        <v>0</v>
      </c>
      <c r="S129" s="189">
        <v>0</v>
      </c>
      <c r="T129" s="190">
        <f>S129*H129</f>
        <v>0</v>
      </c>
      <c r="U129" s="38"/>
      <c r="V129" s="38"/>
      <c r="W129" s="38"/>
      <c r="X129" s="38"/>
      <c r="Y129" s="38"/>
      <c r="Z129" s="38"/>
      <c r="AA129" s="38"/>
      <c r="AB129" s="38"/>
      <c r="AC129" s="38"/>
      <c r="AD129" s="38"/>
      <c r="AE129" s="38"/>
      <c r="AR129" s="191" t="s">
        <v>164</v>
      </c>
      <c r="AT129" s="191" t="s">
        <v>159</v>
      </c>
      <c r="AU129" s="191" t="s">
        <v>83</v>
      </c>
      <c r="AY129" s="19" t="s">
        <v>157</v>
      </c>
      <c r="BE129" s="192">
        <f>IF(N129="základní",J129,0)</f>
        <v>0</v>
      </c>
      <c r="BF129" s="192">
        <f>IF(N129="snížená",J129,0)</f>
        <v>0</v>
      </c>
      <c r="BG129" s="192">
        <f>IF(N129="zákl. přenesená",J129,0)</f>
        <v>0</v>
      </c>
      <c r="BH129" s="192">
        <f>IF(N129="sníž. přenesená",J129,0)</f>
        <v>0</v>
      </c>
      <c r="BI129" s="192">
        <f>IF(N129="nulová",J129,0)</f>
        <v>0</v>
      </c>
      <c r="BJ129" s="19" t="s">
        <v>81</v>
      </c>
      <c r="BK129" s="192">
        <f>ROUND(I129*H129,2)</f>
        <v>0</v>
      </c>
      <c r="BL129" s="19" t="s">
        <v>164</v>
      </c>
      <c r="BM129" s="191" t="s">
        <v>193</v>
      </c>
    </row>
    <row r="130" s="2" customFormat="1">
      <c r="A130" s="38"/>
      <c r="B130" s="39"/>
      <c r="C130" s="38"/>
      <c r="D130" s="193" t="s">
        <v>166</v>
      </c>
      <c r="E130" s="38"/>
      <c r="F130" s="194" t="s">
        <v>1924</v>
      </c>
      <c r="G130" s="38"/>
      <c r="H130" s="38"/>
      <c r="I130" s="195"/>
      <c r="J130" s="38"/>
      <c r="K130" s="38"/>
      <c r="L130" s="39"/>
      <c r="M130" s="196"/>
      <c r="N130" s="197"/>
      <c r="O130" s="77"/>
      <c r="P130" s="77"/>
      <c r="Q130" s="77"/>
      <c r="R130" s="77"/>
      <c r="S130" s="77"/>
      <c r="T130" s="78"/>
      <c r="U130" s="38"/>
      <c r="V130" s="38"/>
      <c r="W130" s="38"/>
      <c r="X130" s="38"/>
      <c r="Y130" s="38"/>
      <c r="Z130" s="38"/>
      <c r="AA130" s="38"/>
      <c r="AB130" s="38"/>
      <c r="AC130" s="38"/>
      <c r="AD130" s="38"/>
      <c r="AE130" s="38"/>
      <c r="AT130" s="19" t="s">
        <v>166</v>
      </c>
      <c r="AU130" s="19" t="s">
        <v>83</v>
      </c>
    </row>
    <row r="131" s="2" customFormat="1" ht="14.4" customHeight="1">
      <c r="A131" s="38"/>
      <c r="B131" s="179"/>
      <c r="C131" s="180" t="s">
        <v>164</v>
      </c>
      <c r="D131" s="180" t="s">
        <v>159</v>
      </c>
      <c r="E131" s="181" t="s">
        <v>1925</v>
      </c>
      <c r="F131" s="182" t="s">
        <v>1926</v>
      </c>
      <c r="G131" s="183" t="s">
        <v>1927</v>
      </c>
      <c r="H131" s="184">
        <v>20</v>
      </c>
      <c r="I131" s="185"/>
      <c r="J131" s="186">
        <f>ROUND(I131*H131,2)</f>
        <v>0</v>
      </c>
      <c r="K131" s="182" t="s">
        <v>1</v>
      </c>
      <c r="L131" s="39"/>
      <c r="M131" s="187" t="s">
        <v>1</v>
      </c>
      <c r="N131" s="188" t="s">
        <v>40</v>
      </c>
      <c r="O131" s="77"/>
      <c r="P131" s="189">
        <f>O131*H131</f>
        <v>0</v>
      </c>
      <c r="Q131" s="189">
        <v>0</v>
      </c>
      <c r="R131" s="189">
        <f>Q131*H131</f>
        <v>0</v>
      </c>
      <c r="S131" s="189">
        <v>0</v>
      </c>
      <c r="T131" s="190">
        <f>S131*H131</f>
        <v>0</v>
      </c>
      <c r="U131" s="38"/>
      <c r="V131" s="38"/>
      <c r="W131" s="38"/>
      <c r="X131" s="38"/>
      <c r="Y131" s="38"/>
      <c r="Z131" s="38"/>
      <c r="AA131" s="38"/>
      <c r="AB131" s="38"/>
      <c r="AC131" s="38"/>
      <c r="AD131" s="38"/>
      <c r="AE131" s="38"/>
      <c r="AR131" s="191" t="s">
        <v>164</v>
      </c>
      <c r="AT131" s="191" t="s">
        <v>159</v>
      </c>
      <c r="AU131" s="191" t="s">
        <v>83</v>
      </c>
      <c r="AY131" s="19" t="s">
        <v>157</v>
      </c>
      <c r="BE131" s="192">
        <f>IF(N131="základní",J131,0)</f>
        <v>0</v>
      </c>
      <c r="BF131" s="192">
        <f>IF(N131="snížená",J131,0)</f>
        <v>0</v>
      </c>
      <c r="BG131" s="192">
        <f>IF(N131="zákl. přenesená",J131,0)</f>
        <v>0</v>
      </c>
      <c r="BH131" s="192">
        <f>IF(N131="sníž. přenesená",J131,0)</f>
        <v>0</v>
      </c>
      <c r="BI131" s="192">
        <f>IF(N131="nulová",J131,0)</f>
        <v>0</v>
      </c>
      <c r="BJ131" s="19" t="s">
        <v>81</v>
      </c>
      <c r="BK131" s="192">
        <f>ROUND(I131*H131,2)</f>
        <v>0</v>
      </c>
      <c r="BL131" s="19" t="s">
        <v>164</v>
      </c>
      <c r="BM131" s="191" t="s">
        <v>198</v>
      </c>
    </row>
    <row r="132" s="2" customFormat="1">
      <c r="A132" s="38"/>
      <c r="B132" s="39"/>
      <c r="C132" s="38"/>
      <c r="D132" s="193" t="s">
        <v>166</v>
      </c>
      <c r="E132" s="38"/>
      <c r="F132" s="194" t="s">
        <v>1926</v>
      </c>
      <c r="G132" s="38"/>
      <c r="H132" s="38"/>
      <c r="I132" s="195"/>
      <c r="J132" s="38"/>
      <c r="K132" s="38"/>
      <c r="L132" s="39"/>
      <c r="M132" s="196"/>
      <c r="N132" s="197"/>
      <c r="O132" s="77"/>
      <c r="P132" s="77"/>
      <c r="Q132" s="77"/>
      <c r="R132" s="77"/>
      <c r="S132" s="77"/>
      <c r="T132" s="78"/>
      <c r="U132" s="38"/>
      <c r="V132" s="38"/>
      <c r="W132" s="38"/>
      <c r="X132" s="38"/>
      <c r="Y132" s="38"/>
      <c r="Z132" s="38"/>
      <c r="AA132" s="38"/>
      <c r="AB132" s="38"/>
      <c r="AC132" s="38"/>
      <c r="AD132" s="38"/>
      <c r="AE132" s="38"/>
      <c r="AT132" s="19" t="s">
        <v>166</v>
      </c>
      <c r="AU132" s="19" t="s">
        <v>83</v>
      </c>
    </row>
    <row r="133" s="2" customFormat="1" ht="14.4" customHeight="1">
      <c r="A133" s="38"/>
      <c r="B133" s="179"/>
      <c r="C133" s="180" t="s">
        <v>187</v>
      </c>
      <c r="D133" s="180" t="s">
        <v>159</v>
      </c>
      <c r="E133" s="181" t="s">
        <v>1928</v>
      </c>
      <c r="F133" s="182" t="s">
        <v>1929</v>
      </c>
      <c r="G133" s="183" t="s">
        <v>231</v>
      </c>
      <c r="H133" s="184">
        <v>60</v>
      </c>
      <c r="I133" s="185"/>
      <c r="J133" s="186">
        <f>ROUND(I133*H133,2)</f>
        <v>0</v>
      </c>
      <c r="K133" s="182" t="s">
        <v>1</v>
      </c>
      <c r="L133" s="39"/>
      <c r="M133" s="187" t="s">
        <v>1</v>
      </c>
      <c r="N133" s="188" t="s">
        <v>40</v>
      </c>
      <c r="O133" s="77"/>
      <c r="P133" s="189">
        <f>O133*H133</f>
        <v>0</v>
      </c>
      <c r="Q133" s="189">
        <v>0</v>
      </c>
      <c r="R133" s="189">
        <f>Q133*H133</f>
        <v>0</v>
      </c>
      <c r="S133" s="189">
        <v>0</v>
      </c>
      <c r="T133" s="190">
        <f>S133*H133</f>
        <v>0</v>
      </c>
      <c r="U133" s="38"/>
      <c r="V133" s="38"/>
      <c r="W133" s="38"/>
      <c r="X133" s="38"/>
      <c r="Y133" s="38"/>
      <c r="Z133" s="38"/>
      <c r="AA133" s="38"/>
      <c r="AB133" s="38"/>
      <c r="AC133" s="38"/>
      <c r="AD133" s="38"/>
      <c r="AE133" s="38"/>
      <c r="AR133" s="191" t="s">
        <v>164</v>
      </c>
      <c r="AT133" s="191" t="s">
        <v>159</v>
      </c>
      <c r="AU133" s="191" t="s">
        <v>83</v>
      </c>
      <c r="AY133" s="19" t="s">
        <v>157</v>
      </c>
      <c r="BE133" s="192">
        <f>IF(N133="základní",J133,0)</f>
        <v>0</v>
      </c>
      <c r="BF133" s="192">
        <f>IF(N133="snížená",J133,0)</f>
        <v>0</v>
      </c>
      <c r="BG133" s="192">
        <f>IF(N133="zákl. přenesená",J133,0)</f>
        <v>0</v>
      </c>
      <c r="BH133" s="192">
        <f>IF(N133="sníž. přenesená",J133,0)</f>
        <v>0</v>
      </c>
      <c r="BI133" s="192">
        <f>IF(N133="nulová",J133,0)</f>
        <v>0</v>
      </c>
      <c r="BJ133" s="19" t="s">
        <v>81</v>
      </c>
      <c r="BK133" s="192">
        <f>ROUND(I133*H133,2)</f>
        <v>0</v>
      </c>
      <c r="BL133" s="19" t="s">
        <v>164</v>
      </c>
      <c r="BM133" s="191" t="s">
        <v>234</v>
      </c>
    </row>
    <row r="134" s="2" customFormat="1">
      <c r="A134" s="38"/>
      <c r="B134" s="39"/>
      <c r="C134" s="38"/>
      <c r="D134" s="193" t="s">
        <v>166</v>
      </c>
      <c r="E134" s="38"/>
      <c r="F134" s="194" t="s">
        <v>1929</v>
      </c>
      <c r="G134" s="38"/>
      <c r="H134" s="38"/>
      <c r="I134" s="195"/>
      <c r="J134" s="38"/>
      <c r="K134" s="38"/>
      <c r="L134" s="39"/>
      <c r="M134" s="196"/>
      <c r="N134" s="197"/>
      <c r="O134" s="77"/>
      <c r="P134" s="77"/>
      <c r="Q134" s="77"/>
      <c r="R134" s="77"/>
      <c r="S134" s="77"/>
      <c r="T134" s="78"/>
      <c r="U134" s="38"/>
      <c r="V134" s="38"/>
      <c r="W134" s="38"/>
      <c r="X134" s="38"/>
      <c r="Y134" s="38"/>
      <c r="Z134" s="38"/>
      <c r="AA134" s="38"/>
      <c r="AB134" s="38"/>
      <c r="AC134" s="38"/>
      <c r="AD134" s="38"/>
      <c r="AE134" s="38"/>
      <c r="AT134" s="19" t="s">
        <v>166</v>
      </c>
      <c r="AU134" s="19" t="s">
        <v>83</v>
      </c>
    </row>
    <row r="135" s="2" customFormat="1" ht="14.4" customHeight="1">
      <c r="A135" s="38"/>
      <c r="B135" s="179"/>
      <c r="C135" s="180" t="s">
        <v>193</v>
      </c>
      <c r="D135" s="180" t="s">
        <v>159</v>
      </c>
      <c r="E135" s="181" t="s">
        <v>1930</v>
      </c>
      <c r="F135" s="182" t="s">
        <v>1931</v>
      </c>
      <c r="G135" s="183" t="s">
        <v>231</v>
      </c>
      <c r="H135" s="184">
        <v>50</v>
      </c>
      <c r="I135" s="185"/>
      <c r="J135" s="186">
        <f>ROUND(I135*H135,2)</f>
        <v>0</v>
      </c>
      <c r="K135" s="182" t="s">
        <v>1</v>
      </c>
      <c r="L135" s="39"/>
      <c r="M135" s="187" t="s">
        <v>1</v>
      </c>
      <c r="N135" s="188" t="s">
        <v>40</v>
      </c>
      <c r="O135" s="77"/>
      <c r="P135" s="189">
        <f>O135*H135</f>
        <v>0</v>
      </c>
      <c r="Q135" s="189">
        <v>0</v>
      </c>
      <c r="R135" s="189">
        <f>Q135*H135</f>
        <v>0</v>
      </c>
      <c r="S135" s="189">
        <v>0</v>
      </c>
      <c r="T135" s="190">
        <f>S135*H135</f>
        <v>0</v>
      </c>
      <c r="U135" s="38"/>
      <c r="V135" s="38"/>
      <c r="W135" s="38"/>
      <c r="X135" s="38"/>
      <c r="Y135" s="38"/>
      <c r="Z135" s="38"/>
      <c r="AA135" s="38"/>
      <c r="AB135" s="38"/>
      <c r="AC135" s="38"/>
      <c r="AD135" s="38"/>
      <c r="AE135" s="38"/>
      <c r="AR135" s="191" t="s">
        <v>164</v>
      </c>
      <c r="AT135" s="191" t="s">
        <v>159</v>
      </c>
      <c r="AU135" s="191" t="s">
        <v>83</v>
      </c>
      <c r="AY135" s="19" t="s">
        <v>157</v>
      </c>
      <c r="BE135" s="192">
        <f>IF(N135="základní",J135,0)</f>
        <v>0</v>
      </c>
      <c r="BF135" s="192">
        <f>IF(N135="snížená",J135,0)</f>
        <v>0</v>
      </c>
      <c r="BG135" s="192">
        <f>IF(N135="zákl. přenesená",J135,0)</f>
        <v>0</v>
      </c>
      <c r="BH135" s="192">
        <f>IF(N135="sníž. přenesená",J135,0)</f>
        <v>0</v>
      </c>
      <c r="BI135" s="192">
        <f>IF(N135="nulová",J135,0)</f>
        <v>0</v>
      </c>
      <c r="BJ135" s="19" t="s">
        <v>81</v>
      </c>
      <c r="BK135" s="192">
        <f>ROUND(I135*H135,2)</f>
        <v>0</v>
      </c>
      <c r="BL135" s="19" t="s">
        <v>164</v>
      </c>
      <c r="BM135" s="191" t="s">
        <v>252</v>
      </c>
    </row>
    <row r="136" s="2" customFormat="1">
      <c r="A136" s="38"/>
      <c r="B136" s="39"/>
      <c r="C136" s="38"/>
      <c r="D136" s="193" t="s">
        <v>166</v>
      </c>
      <c r="E136" s="38"/>
      <c r="F136" s="194" t="s">
        <v>1931</v>
      </c>
      <c r="G136" s="38"/>
      <c r="H136" s="38"/>
      <c r="I136" s="195"/>
      <c r="J136" s="38"/>
      <c r="K136" s="38"/>
      <c r="L136" s="39"/>
      <c r="M136" s="196"/>
      <c r="N136" s="197"/>
      <c r="O136" s="77"/>
      <c r="P136" s="77"/>
      <c r="Q136" s="77"/>
      <c r="R136" s="77"/>
      <c r="S136" s="77"/>
      <c r="T136" s="78"/>
      <c r="U136" s="38"/>
      <c r="V136" s="38"/>
      <c r="W136" s="38"/>
      <c r="X136" s="38"/>
      <c r="Y136" s="38"/>
      <c r="Z136" s="38"/>
      <c r="AA136" s="38"/>
      <c r="AB136" s="38"/>
      <c r="AC136" s="38"/>
      <c r="AD136" s="38"/>
      <c r="AE136" s="38"/>
      <c r="AT136" s="19" t="s">
        <v>166</v>
      </c>
      <c r="AU136" s="19" t="s">
        <v>83</v>
      </c>
    </row>
    <row r="137" s="2" customFormat="1" ht="14.4" customHeight="1">
      <c r="A137" s="38"/>
      <c r="B137" s="179"/>
      <c r="C137" s="180" t="s">
        <v>203</v>
      </c>
      <c r="D137" s="180" t="s">
        <v>159</v>
      </c>
      <c r="E137" s="181" t="s">
        <v>1932</v>
      </c>
      <c r="F137" s="182" t="s">
        <v>1933</v>
      </c>
      <c r="G137" s="183" t="s">
        <v>231</v>
      </c>
      <c r="H137" s="184">
        <v>10</v>
      </c>
      <c r="I137" s="185"/>
      <c r="J137" s="186">
        <f>ROUND(I137*H137,2)</f>
        <v>0</v>
      </c>
      <c r="K137" s="182" t="s">
        <v>1</v>
      </c>
      <c r="L137" s="39"/>
      <c r="M137" s="187" t="s">
        <v>1</v>
      </c>
      <c r="N137" s="188" t="s">
        <v>40</v>
      </c>
      <c r="O137" s="77"/>
      <c r="P137" s="189">
        <f>O137*H137</f>
        <v>0</v>
      </c>
      <c r="Q137" s="189">
        <v>0</v>
      </c>
      <c r="R137" s="189">
        <f>Q137*H137</f>
        <v>0</v>
      </c>
      <c r="S137" s="189">
        <v>0</v>
      </c>
      <c r="T137" s="190">
        <f>S137*H137</f>
        <v>0</v>
      </c>
      <c r="U137" s="38"/>
      <c r="V137" s="38"/>
      <c r="W137" s="38"/>
      <c r="X137" s="38"/>
      <c r="Y137" s="38"/>
      <c r="Z137" s="38"/>
      <c r="AA137" s="38"/>
      <c r="AB137" s="38"/>
      <c r="AC137" s="38"/>
      <c r="AD137" s="38"/>
      <c r="AE137" s="38"/>
      <c r="AR137" s="191" t="s">
        <v>164</v>
      </c>
      <c r="AT137" s="191" t="s">
        <v>159</v>
      </c>
      <c r="AU137" s="191" t="s">
        <v>83</v>
      </c>
      <c r="AY137" s="19" t="s">
        <v>157</v>
      </c>
      <c r="BE137" s="192">
        <f>IF(N137="základní",J137,0)</f>
        <v>0</v>
      </c>
      <c r="BF137" s="192">
        <f>IF(N137="snížená",J137,0)</f>
        <v>0</v>
      </c>
      <c r="BG137" s="192">
        <f>IF(N137="zákl. přenesená",J137,0)</f>
        <v>0</v>
      </c>
      <c r="BH137" s="192">
        <f>IF(N137="sníž. přenesená",J137,0)</f>
        <v>0</v>
      </c>
      <c r="BI137" s="192">
        <f>IF(N137="nulová",J137,0)</f>
        <v>0</v>
      </c>
      <c r="BJ137" s="19" t="s">
        <v>81</v>
      </c>
      <c r="BK137" s="192">
        <f>ROUND(I137*H137,2)</f>
        <v>0</v>
      </c>
      <c r="BL137" s="19" t="s">
        <v>164</v>
      </c>
      <c r="BM137" s="191" t="s">
        <v>266</v>
      </c>
    </row>
    <row r="138" s="2" customFormat="1">
      <c r="A138" s="38"/>
      <c r="B138" s="39"/>
      <c r="C138" s="38"/>
      <c r="D138" s="193" t="s">
        <v>166</v>
      </c>
      <c r="E138" s="38"/>
      <c r="F138" s="194" t="s">
        <v>1933</v>
      </c>
      <c r="G138" s="38"/>
      <c r="H138" s="38"/>
      <c r="I138" s="195"/>
      <c r="J138" s="38"/>
      <c r="K138" s="38"/>
      <c r="L138" s="39"/>
      <c r="M138" s="196"/>
      <c r="N138" s="197"/>
      <c r="O138" s="77"/>
      <c r="P138" s="77"/>
      <c r="Q138" s="77"/>
      <c r="R138" s="77"/>
      <c r="S138" s="77"/>
      <c r="T138" s="78"/>
      <c r="U138" s="38"/>
      <c r="V138" s="38"/>
      <c r="W138" s="38"/>
      <c r="X138" s="38"/>
      <c r="Y138" s="38"/>
      <c r="Z138" s="38"/>
      <c r="AA138" s="38"/>
      <c r="AB138" s="38"/>
      <c r="AC138" s="38"/>
      <c r="AD138" s="38"/>
      <c r="AE138" s="38"/>
      <c r="AT138" s="19" t="s">
        <v>166</v>
      </c>
      <c r="AU138" s="19" t="s">
        <v>83</v>
      </c>
    </row>
    <row r="139" s="2" customFormat="1" ht="14.4" customHeight="1">
      <c r="A139" s="38"/>
      <c r="B139" s="179"/>
      <c r="C139" s="180" t="s">
        <v>198</v>
      </c>
      <c r="D139" s="180" t="s">
        <v>159</v>
      </c>
      <c r="E139" s="181" t="s">
        <v>1934</v>
      </c>
      <c r="F139" s="182" t="s">
        <v>1935</v>
      </c>
      <c r="G139" s="183" t="s">
        <v>231</v>
      </c>
      <c r="H139" s="184">
        <v>16</v>
      </c>
      <c r="I139" s="185"/>
      <c r="J139" s="186">
        <f>ROUND(I139*H139,2)</f>
        <v>0</v>
      </c>
      <c r="K139" s="182" t="s">
        <v>1</v>
      </c>
      <c r="L139" s="39"/>
      <c r="M139" s="187" t="s">
        <v>1</v>
      </c>
      <c r="N139" s="188" t="s">
        <v>40</v>
      </c>
      <c r="O139" s="77"/>
      <c r="P139" s="189">
        <f>O139*H139</f>
        <v>0</v>
      </c>
      <c r="Q139" s="189">
        <v>0</v>
      </c>
      <c r="R139" s="189">
        <f>Q139*H139</f>
        <v>0</v>
      </c>
      <c r="S139" s="189">
        <v>0</v>
      </c>
      <c r="T139" s="190">
        <f>S139*H139</f>
        <v>0</v>
      </c>
      <c r="U139" s="38"/>
      <c r="V139" s="38"/>
      <c r="W139" s="38"/>
      <c r="X139" s="38"/>
      <c r="Y139" s="38"/>
      <c r="Z139" s="38"/>
      <c r="AA139" s="38"/>
      <c r="AB139" s="38"/>
      <c r="AC139" s="38"/>
      <c r="AD139" s="38"/>
      <c r="AE139" s="38"/>
      <c r="AR139" s="191" t="s">
        <v>164</v>
      </c>
      <c r="AT139" s="191" t="s">
        <v>159</v>
      </c>
      <c r="AU139" s="191" t="s">
        <v>83</v>
      </c>
      <c r="AY139" s="19" t="s">
        <v>157</v>
      </c>
      <c r="BE139" s="192">
        <f>IF(N139="základní",J139,0)</f>
        <v>0</v>
      </c>
      <c r="BF139" s="192">
        <f>IF(N139="snížená",J139,0)</f>
        <v>0</v>
      </c>
      <c r="BG139" s="192">
        <f>IF(N139="zákl. přenesená",J139,0)</f>
        <v>0</v>
      </c>
      <c r="BH139" s="192">
        <f>IF(N139="sníž. přenesená",J139,0)</f>
        <v>0</v>
      </c>
      <c r="BI139" s="192">
        <f>IF(N139="nulová",J139,0)</f>
        <v>0</v>
      </c>
      <c r="BJ139" s="19" t="s">
        <v>81</v>
      </c>
      <c r="BK139" s="192">
        <f>ROUND(I139*H139,2)</f>
        <v>0</v>
      </c>
      <c r="BL139" s="19" t="s">
        <v>164</v>
      </c>
      <c r="BM139" s="191" t="s">
        <v>275</v>
      </c>
    </row>
    <row r="140" s="2" customFormat="1">
      <c r="A140" s="38"/>
      <c r="B140" s="39"/>
      <c r="C140" s="38"/>
      <c r="D140" s="193" t="s">
        <v>166</v>
      </c>
      <c r="E140" s="38"/>
      <c r="F140" s="194" t="s">
        <v>1935</v>
      </c>
      <c r="G140" s="38"/>
      <c r="H140" s="38"/>
      <c r="I140" s="195"/>
      <c r="J140" s="38"/>
      <c r="K140" s="38"/>
      <c r="L140" s="39"/>
      <c r="M140" s="196"/>
      <c r="N140" s="197"/>
      <c r="O140" s="77"/>
      <c r="P140" s="77"/>
      <c r="Q140" s="77"/>
      <c r="R140" s="77"/>
      <c r="S140" s="77"/>
      <c r="T140" s="78"/>
      <c r="U140" s="38"/>
      <c r="V140" s="38"/>
      <c r="W140" s="38"/>
      <c r="X140" s="38"/>
      <c r="Y140" s="38"/>
      <c r="Z140" s="38"/>
      <c r="AA140" s="38"/>
      <c r="AB140" s="38"/>
      <c r="AC140" s="38"/>
      <c r="AD140" s="38"/>
      <c r="AE140" s="38"/>
      <c r="AT140" s="19" t="s">
        <v>166</v>
      </c>
      <c r="AU140" s="19" t="s">
        <v>83</v>
      </c>
    </row>
    <row r="141" s="2" customFormat="1" ht="14.4" customHeight="1">
      <c r="A141" s="38"/>
      <c r="B141" s="179"/>
      <c r="C141" s="180" t="s">
        <v>228</v>
      </c>
      <c r="D141" s="180" t="s">
        <v>159</v>
      </c>
      <c r="E141" s="181" t="s">
        <v>1936</v>
      </c>
      <c r="F141" s="182" t="s">
        <v>1937</v>
      </c>
      <c r="G141" s="183" t="s">
        <v>1927</v>
      </c>
      <c r="H141" s="184">
        <v>32</v>
      </c>
      <c r="I141" s="185"/>
      <c r="J141" s="186">
        <f>ROUND(I141*H141,2)</f>
        <v>0</v>
      </c>
      <c r="K141" s="182" t="s">
        <v>1</v>
      </c>
      <c r="L141" s="39"/>
      <c r="M141" s="187" t="s">
        <v>1</v>
      </c>
      <c r="N141" s="188" t="s">
        <v>40</v>
      </c>
      <c r="O141" s="77"/>
      <c r="P141" s="189">
        <f>O141*H141</f>
        <v>0</v>
      </c>
      <c r="Q141" s="189">
        <v>0</v>
      </c>
      <c r="R141" s="189">
        <f>Q141*H141</f>
        <v>0</v>
      </c>
      <c r="S141" s="189">
        <v>0</v>
      </c>
      <c r="T141" s="190">
        <f>S141*H141</f>
        <v>0</v>
      </c>
      <c r="U141" s="38"/>
      <c r="V141" s="38"/>
      <c r="W141" s="38"/>
      <c r="X141" s="38"/>
      <c r="Y141" s="38"/>
      <c r="Z141" s="38"/>
      <c r="AA141" s="38"/>
      <c r="AB141" s="38"/>
      <c r="AC141" s="38"/>
      <c r="AD141" s="38"/>
      <c r="AE141" s="38"/>
      <c r="AR141" s="191" t="s">
        <v>164</v>
      </c>
      <c r="AT141" s="191" t="s">
        <v>159</v>
      </c>
      <c r="AU141" s="191" t="s">
        <v>83</v>
      </c>
      <c r="AY141" s="19" t="s">
        <v>157</v>
      </c>
      <c r="BE141" s="192">
        <f>IF(N141="základní",J141,0)</f>
        <v>0</v>
      </c>
      <c r="BF141" s="192">
        <f>IF(N141="snížená",J141,0)</f>
        <v>0</v>
      </c>
      <c r="BG141" s="192">
        <f>IF(N141="zákl. přenesená",J141,0)</f>
        <v>0</v>
      </c>
      <c r="BH141" s="192">
        <f>IF(N141="sníž. přenesená",J141,0)</f>
        <v>0</v>
      </c>
      <c r="BI141" s="192">
        <f>IF(N141="nulová",J141,0)</f>
        <v>0</v>
      </c>
      <c r="BJ141" s="19" t="s">
        <v>81</v>
      </c>
      <c r="BK141" s="192">
        <f>ROUND(I141*H141,2)</f>
        <v>0</v>
      </c>
      <c r="BL141" s="19" t="s">
        <v>164</v>
      </c>
      <c r="BM141" s="191" t="s">
        <v>298</v>
      </c>
    </row>
    <row r="142" s="2" customFormat="1">
      <c r="A142" s="38"/>
      <c r="B142" s="39"/>
      <c r="C142" s="38"/>
      <c r="D142" s="193" t="s">
        <v>166</v>
      </c>
      <c r="E142" s="38"/>
      <c r="F142" s="194" t="s">
        <v>1937</v>
      </c>
      <c r="G142" s="38"/>
      <c r="H142" s="38"/>
      <c r="I142" s="195"/>
      <c r="J142" s="38"/>
      <c r="K142" s="38"/>
      <c r="L142" s="39"/>
      <c r="M142" s="196"/>
      <c r="N142" s="197"/>
      <c r="O142" s="77"/>
      <c r="P142" s="77"/>
      <c r="Q142" s="77"/>
      <c r="R142" s="77"/>
      <c r="S142" s="77"/>
      <c r="T142" s="78"/>
      <c r="U142" s="38"/>
      <c r="V142" s="38"/>
      <c r="W142" s="38"/>
      <c r="X142" s="38"/>
      <c r="Y142" s="38"/>
      <c r="Z142" s="38"/>
      <c r="AA142" s="38"/>
      <c r="AB142" s="38"/>
      <c r="AC142" s="38"/>
      <c r="AD142" s="38"/>
      <c r="AE142" s="38"/>
      <c r="AT142" s="19" t="s">
        <v>166</v>
      </c>
      <c r="AU142" s="19" t="s">
        <v>83</v>
      </c>
    </row>
    <row r="143" s="2" customFormat="1" ht="14.4" customHeight="1">
      <c r="A143" s="38"/>
      <c r="B143" s="179"/>
      <c r="C143" s="180" t="s">
        <v>234</v>
      </c>
      <c r="D143" s="180" t="s">
        <v>159</v>
      </c>
      <c r="E143" s="181" t="s">
        <v>1938</v>
      </c>
      <c r="F143" s="182" t="s">
        <v>1939</v>
      </c>
      <c r="G143" s="183" t="s">
        <v>231</v>
      </c>
      <c r="H143" s="184">
        <v>8</v>
      </c>
      <c r="I143" s="185"/>
      <c r="J143" s="186">
        <f>ROUND(I143*H143,2)</f>
        <v>0</v>
      </c>
      <c r="K143" s="182" t="s">
        <v>1</v>
      </c>
      <c r="L143" s="39"/>
      <c r="M143" s="187" t="s">
        <v>1</v>
      </c>
      <c r="N143" s="188" t="s">
        <v>40</v>
      </c>
      <c r="O143" s="77"/>
      <c r="P143" s="189">
        <f>O143*H143</f>
        <v>0</v>
      </c>
      <c r="Q143" s="189">
        <v>0</v>
      </c>
      <c r="R143" s="189">
        <f>Q143*H143</f>
        <v>0</v>
      </c>
      <c r="S143" s="189">
        <v>0</v>
      </c>
      <c r="T143" s="190">
        <f>S143*H143</f>
        <v>0</v>
      </c>
      <c r="U143" s="38"/>
      <c r="V143" s="38"/>
      <c r="W143" s="38"/>
      <c r="X143" s="38"/>
      <c r="Y143" s="38"/>
      <c r="Z143" s="38"/>
      <c r="AA143" s="38"/>
      <c r="AB143" s="38"/>
      <c r="AC143" s="38"/>
      <c r="AD143" s="38"/>
      <c r="AE143" s="38"/>
      <c r="AR143" s="191" t="s">
        <v>164</v>
      </c>
      <c r="AT143" s="191" t="s">
        <v>159</v>
      </c>
      <c r="AU143" s="191" t="s">
        <v>83</v>
      </c>
      <c r="AY143" s="19" t="s">
        <v>157</v>
      </c>
      <c r="BE143" s="192">
        <f>IF(N143="základní",J143,0)</f>
        <v>0</v>
      </c>
      <c r="BF143" s="192">
        <f>IF(N143="snížená",J143,0)</f>
        <v>0</v>
      </c>
      <c r="BG143" s="192">
        <f>IF(N143="zákl. přenesená",J143,0)</f>
        <v>0</v>
      </c>
      <c r="BH143" s="192">
        <f>IF(N143="sníž. přenesená",J143,0)</f>
        <v>0</v>
      </c>
      <c r="BI143" s="192">
        <f>IF(N143="nulová",J143,0)</f>
        <v>0</v>
      </c>
      <c r="BJ143" s="19" t="s">
        <v>81</v>
      </c>
      <c r="BK143" s="192">
        <f>ROUND(I143*H143,2)</f>
        <v>0</v>
      </c>
      <c r="BL143" s="19" t="s">
        <v>164</v>
      </c>
      <c r="BM143" s="191" t="s">
        <v>308</v>
      </c>
    </row>
    <row r="144" s="2" customFormat="1">
      <c r="A144" s="38"/>
      <c r="B144" s="39"/>
      <c r="C144" s="38"/>
      <c r="D144" s="193" t="s">
        <v>166</v>
      </c>
      <c r="E144" s="38"/>
      <c r="F144" s="194" t="s">
        <v>1939</v>
      </c>
      <c r="G144" s="38"/>
      <c r="H144" s="38"/>
      <c r="I144" s="195"/>
      <c r="J144" s="38"/>
      <c r="K144" s="38"/>
      <c r="L144" s="39"/>
      <c r="M144" s="196"/>
      <c r="N144" s="197"/>
      <c r="O144" s="77"/>
      <c r="P144" s="77"/>
      <c r="Q144" s="77"/>
      <c r="R144" s="77"/>
      <c r="S144" s="77"/>
      <c r="T144" s="78"/>
      <c r="U144" s="38"/>
      <c r="V144" s="38"/>
      <c r="W144" s="38"/>
      <c r="X144" s="38"/>
      <c r="Y144" s="38"/>
      <c r="Z144" s="38"/>
      <c r="AA144" s="38"/>
      <c r="AB144" s="38"/>
      <c r="AC144" s="38"/>
      <c r="AD144" s="38"/>
      <c r="AE144" s="38"/>
      <c r="AT144" s="19" t="s">
        <v>166</v>
      </c>
      <c r="AU144" s="19" t="s">
        <v>83</v>
      </c>
    </row>
    <row r="145" s="2" customFormat="1" ht="14.4" customHeight="1">
      <c r="A145" s="38"/>
      <c r="B145" s="179"/>
      <c r="C145" s="180" t="s">
        <v>244</v>
      </c>
      <c r="D145" s="180" t="s">
        <v>159</v>
      </c>
      <c r="E145" s="181" t="s">
        <v>1940</v>
      </c>
      <c r="F145" s="182" t="s">
        <v>1941</v>
      </c>
      <c r="G145" s="183" t="s">
        <v>231</v>
      </c>
      <c r="H145" s="184">
        <v>1</v>
      </c>
      <c r="I145" s="185"/>
      <c r="J145" s="186">
        <f>ROUND(I145*H145,2)</f>
        <v>0</v>
      </c>
      <c r="K145" s="182" t="s">
        <v>1</v>
      </c>
      <c r="L145" s="39"/>
      <c r="M145" s="187" t="s">
        <v>1</v>
      </c>
      <c r="N145" s="188" t="s">
        <v>40</v>
      </c>
      <c r="O145" s="77"/>
      <c r="P145" s="189">
        <f>O145*H145</f>
        <v>0</v>
      </c>
      <c r="Q145" s="189">
        <v>0</v>
      </c>
      <c r="R145" s="189">
        <f>Q145*H145</f>
        <v>0</v>
      </c>
      <c r="S145" s="189">
        <v>0</v>
      </c>
      <c r="T145" s="190">
        <f>S145*H145</f>
        <v>0</v>
      </c>
      <c r="U145" s="38"/>
      <c r="V145" s="38"/>
      <c r="W145" s="38"/>
      <c r="X145" s="38"/>
      <c r="Y145" s="38"/>
      <c r="Z145" s="38"/>
      <c r="AA145" s="38"/>
      <c r="AB145" s="38"/>
      <c r="AC145" s="38"/>
      <c r="AD145" s="38"/>
      <c r="AE145" s="38"/>
      <c r="AR145" s="191" t="s">
        <v>164</v>
      </c>
      <c r="AT145" s="191" t="s">
        <v>159</v>
      </c>
      <c r="AU145" s="191" t="s">
        <v>83</v>
      </c>
      <c r="AY145" s="19" t="s">
        <v>157</v>
      </c>
      <c r="BE145" s="192">
        <f>IF(N145="základní",J145,0)</f>
        <v>0</v>
      </c>
      <c r="BF145" s="192">
        <f>IF(N145="snížená",J145,0)</f>
        <v>0</v>
      </c>
      <c r="BG145" s="192">
        <f>IF(N145="zákl. přenesená",J145,0)</f>
        <v>0</v>
      </c>
      <c r="BH145" s="192">
        <f>IF(N145="sníž. přenesená",J145,0)</f>
        <v>0</v>
      </c>
      <c r="BI145" s="192">
        <f>IF(N145="nulová",J145,0)</f>
        <v>0</v>
      </c>
      <c r="BJ145" s="19" t="s">
        <v>81</v>
      </c>
      <c r="BK145" s="192">
        <f>ROUND(I145*H145,2)</f>
        <v>0</v>
      </c>
      <c r="BL145" s="19" t="s">
        <v>164</v>
      </c>
      <c r="BM145" s="191" t="s">
        <v>317</v>
      </c>
    </row>
    <row r="146" s="2" customFormat="1">
      <c r="A146" s="38"/>
      <c r="B146" s="39"/>
      <c r="C146" s="38"/>
      <c r="D146" s="193" t="s">
        <v>166</v>
      </c>
      <c r="E146" s="38"/>
      <c r="F146" s="194" t="s">
        <v>1941</v>
      </c>
      <c r="G146" s="38"/>
      <c r="H146" s="38"/>
      <c r="I146" s="195"/>
      <c r="J146" s="38"/>
      <c r="K146" s="38"/>
      <c r="L146" s="39"/>
      <c r="M146" s="196"/>
      <c r="N146" s="197"/>
      <c r="O146" s="77"/>
      <c r="P146" s="77"/>
      <c r="Q146" s="77"/>
      <c r="R146" s="77"/>
      <c r="S146" s="77"/>
      <c r="T146" s="78"/>
      <c r="U146" s="38"/>
      <c r="V146" s="38"/>
      <c r="W146" s="38"/>
      <c r="X146" s="38"/>
      <c r="Y146" s="38"/>
      <c r="Z146" s="38"/>
      <c r="AA146" s="38"/>
      <c r="AB146" s="38"/>
      <c r="AC146" s="38"/>
      <c r="AD146" s="38"/>
      <c r="AE146" s="38"/>
      <c r="AT146" s="19" t="s">
        <v>166</v>
      </c>
      <c r="AU146" s="19" t="s">
        <v>83</v>
      </c>
    </row>
    <row r="147" s="2" customFormat="1" ht="14.4" customHeight="1">
      <c r="A147" s="38"/>
      <c r="B147" s="179"/>
      <c r="C147" s="180" t="s">
        <v>252</v>
      </c>
      <c r="D147" s="180" t="s">
        <v>159</v>
      </c>
      <c r="E147" s="181" t="s">
        <v>1942</v>
      </c>
      <c r="F147" s="182" t="s">
        <v>1943</v>
      </c>
      <c r="G147" s="183" t="s">
        <v>231</v>
      </c>
      <c r="H147" s="184">
        <v>13</v>
      </c>
      <c r="I147" s="185"/>
      <c r="J147" s="186">
        <f>ROUND(I147*H147,2)</f>
        <v>0</v>
      </c>
      <c r="K147" s="182" t="s">
        <v>1</v>
      </c>
      <c r="L147" s="39"/>
      <c r="M147" s="187" t="s">
        <v>1</v>
      </c>
      <c r="N147" s="188" t="s">
        <v>40</v>
      </c>
      <c r="O147" s="77"/>
      <c r="P147" s="189">
        <f>O147*H147</f>
        <v>0</v>
      </c>
      <c r="Q147" s="189">
        <v>0</v>
      </c>
      <c r="R147" s="189">
        <f>Q147*H147</f>
        <v>0</v>
      </c>
      <c r="S147" s="189">
        <v>0</v>
      </c>
      <c r="T147" s="190">
        <f>S147*H147</f>
        <v>0</v>
      </c>
      <c r="U147" s="38"/>
      <c r="V147" s="38"/>
      <c r="W147" s="38"/>
      <c r="X147" s="38"/>
      <c r="Y147" s="38"/>
      <c r="Z147" s="38"/>
      <c r="AA147" s="38"/>
      <c r="AB147" s="38"/>
      <c r="AC147" s="38"/>
      <c r="AD147" s="38"/>
      <c r="AE147" s="38"/>
      <c r="AR147" s="191" t="s">
        <v>164</v>
      </c>
      <c r="AT147" s="191" t="s">
        <v>159</v>
      </c>
      <c r="AU147" s="191" t="s">
        <v>83</v>
      </c>
      <c r="AY147" s="19" t="s">
        <v>157</v>
      </c>
      <c r="BE147" s="192">
        <f>IF(N147="základní",J147,0)</f>
        <v>0</v>
      </c>
      <c r="BF147" s="192">
        <f>IF(N147="snížená",J147,0)</f>
        <v>0</v>
      </c>
      <c r="BG147" s="192">
        <f>IF(N147="zákl. přenesená",J147,0)</f>
        <v>0</v>
      </c>
      <c r="BH147" s="192">
        <f>IF(N147="sníž. přenesená",J147,0)</f>
        <v>0</v>
      </c>
      <c r="BI147" s="192">
        <f>IF(N147="nulová",J147,0)</f>
        <v>0</v>
      </c>
      <c r="BJ147" s="19" t="s">
        <v>81</v>
      </c>
      <c r="BK147" s="192">
        <f>ROUND(I147*H147,2)</f>
        <v>0</v>
      </c>
      <c r="BL147" s="19" t="s">
        <v>164</v>
      </c>
      <c r="BM147" s="191" t="s">
        <v>338</v>
      </c>
    </row>
    <row r="148" s="2" customFormat="1">
      <c r="A148" s="38"/>
      <c r="B148" s="39"/>
      <c r="C148" s="38"/>
      <c r="D148" s="193" t="s">
        <v>166</v>
      </c>
      <c r="E148" s="38"/>
      <c r="F148" s="194" t="s">
        <v>1943</v>
      </c>
      <c r="G148" s="38"/>
      <c r="H148" s="38"/>
      <c r="I148" s="195"/>
      <c r="J148" s="38"/>
      <c r="K148" s="38"/>
      <c r="L148" s="39"/>
      <c r="M148" s="196"/>
      <c r="N148" s="197"/>
      <c r="O148" s="77"/>
      <c r="P148" s="77"/>
      <c r="Q148" s="77"/>
      <c r="R148" s="77"/>
      <c r="S148" s="77"/>
      <c r="T148" s="78"/>
      <c r="U148" s="38"/>
      <c r="V148" s="38"/>
      <c r="W148" s="38"/>
      <c r="X148" s="38"/>
      <c r="Y148" s="38"/>
      <c r="Z148" s="38"/>
      <c r="AA148" s="38"/>
      <c r="AB148" s="38"/>
      <c r="AC148" s="38"/>
      <c r="AD148" s="38"/>
      <c r="AE148" s="38"/>
      <c r="AT148" s="19" t="s">
        <v>166</v>
      </c>
      <c r="AU148" s="19" t="s">
        <v>83</v>
      </c>
    </row>
    <row r="149" s="2" customFormat="1" ht="14.4" customHeight="1">
      <c r="A149" s="38"/>
      <c r="B149" s="179"/>
      <c r="C149" s="180" t="s">
        <v>258</v>
      </c>
      <c r="D149" s="180" t="s">
        <v>159</v>
      </c>
      <c r="E149" s="181" t="s">
        <v>1944</v>
      </c>
      <c r="F149" s="182" t="s">
        <v>1945</v>
      </c>
      <c r="G149" s="183" t="s">
        <v>231</v>
      </c>
      <c r="H149" s="184">
        <v>4</v>
      </c>
      <c r="I149" s="185"/>
      <c r="J149" s="186">
        <f>ROUND(I149*H149,2)</f>
        <v>0</v>
      </c>
      <c r="K149" s="182" t="s">
        <v>1</v>
      </c>
      <c r="L149" s="39"/>
      <c r="M149" s="187" t="s">
        <v>1</v>
      </c>
      <c r="N149" s="188" t="s">
        <v>40</v>
      </c>
      <c r="O149" s="77"/>
      <c r="P149" s="189">
        <f>O149*H149</f>
        <v>0</v>
      </c>
      <c r="Q149" s="189">
        <v>0</v>
      </c>
      <c r="R149" s="189">
        <f>Q149*H149</f>
        <v>0</v>
      </c>
      <c r="S149" s="189">
        <v>0</v>
      </c>
      <c r="T149" s="190">
        <f>S149*H149</f>
        <v>0</v>
      </c>
      <c r="U149" s="38"/>
      <c r="V149" s="38"/>
      <c r="W149" s="38"/>
      <c r="X149" s="38"/>
      <c r="Y149" s="38"/>
      <c r="Z149" s="38"/>
      <c r="AA149" s="38"/>
      <c r="AB149" s="38"/>
      <c r="AC149" s="38"/>
      <c r="AD149" s="38"/>
      <c r="AE149" s="38"/>
      <c r="AR149" s="191" t="s">
        <v>164</v>
      </c>
      <c r="AT149" s="191" t="s">
        <v>159</v>
      </c>
      <c r="AU149" s="191" t="s">
        <v>83</v>
      </c>
      <c r="AY149" s="19" t="s">
        <v>157</v>
      </c>
      <c r="BE149" s="192">
        <f>IF(N149="základní",J149,0)</f>
        <v>0</v>
      </c>
      <c r="BF149" s="192">
        <f>IF(N149="snížená",J149,0)</f>
        <v>0</v>
      </c>
      <c r="BG149" s="192">
        <f>IF(N149="zákl. přenesená",J149,0)</f>
        <v>0</v>
      </c>
      <c r="BH149" s="192">
        <f>IF(N149="sníž. přenesená",J149,0)</f>
        <v>0</v>
      </c>
      <c r="BI149" s="192">
        <f>IF(N149="nulová",J149,0)</f>
        <v>0</v>
      </c>
      <c r="BJ149" s="19" t="s">
        <v>81</v>
      </c>
      <c r="BK149" s="192">
        <f>ROUND(I149*H149,2)</f>
        <v>0</v>
      </c>
      <c r="BL149" s="19" t="s">
        <v>164</v>
      </c>
      <c r="BM149" s="191" t="s">
        <v>352</v>
      </c>
    </row>
    <row r="150" s="2" customFormat="1">
      <c r="A150" s="38"/>
      <c r="B150" s="39"/>
      <c r="C150" s="38"/>
      <c r="D150" s="193" t="s">
        <v>166</v>
      </c>
      <c r="E150" s="38"/>
      <c r="F150" s="194" t="s">
        <v>1945</v>
      </c>
      <c r="G150" s="38"/>
      <c r="H150" s="38"/>
      <c r="I150" s="195"/>
      <c r="J150" s="38"/>
      <c r="K150" s="38"/>
      <c r="L150" s="39"/>
      <c r="M150" s="196"/>
      <c r="N150" s="197"/>
      <c r="O150" s="77"/>
      <c r="P150" s="77"/>
      <c r="Q150" s="77"/>
      <c r="R150" s="77"/>
      <c r="S150" s="77"/>
      <c r="T150" s="78"/>
      <c r="U150" s="38"/>
      <c r="V150" s="38"/>
      <c r="W150" s="38"/>
      <c r="X150" s="38"/>
      <c r="Y150" s="38"/>
      <c r="Z150" s="38"/>
      <c r="AA150" s="38"/>
      <c r="AB150" s="38"/>
      <c r="AC150" s="38"/>
      <c r="AD150" s="38"/>
      <c r="AE150" s="38"/>
      <c r="AT150" s="19" t="s">
        <v>166</v>
      </c>
      <c r="AU150" s="19" t="s">
        <v>83</v>
      </c>
    </row>
    <row r="151" s="2" customFormat="1" ht="14.4" customHeight="1">
      <c r="A151" s="38"/>
      <c r="B151" s="179"/>
      <c r="C151" s="180" t="s">
        <v>266</v>
      </c>
      <c r="D151" s="180" t="s">
        <v>159</v>
      </c>
      <c r="E151" s="181" t="s">
        <v>1946</v>
      </c>
      <c r="F151" s="182" t="s">
        <v>1947</v>
      </c>
      <c r="G151" s="183" t="s">
        <v>261</v>
      </c>
      <c r="H151" s="184">
        <v>20</v>
      </c>
      <c r="I151" s="185"/>
      <c r="J151" s="186">
        <f>ROUND(I151*H151,2)</f>
        <v>0</v>
      </c>
      <c r="K151" s="182" t="s">
        <v>1</v>
      </c>
      <c r="L151" s="39"/>
      <c r="M151" s="187" t="s">
        <v>1</v>
      </c>
      <c r="N151" s="188" t="s">
        <v>40</v>
      </c>
      <c r="O151" s="77"/>
      <c r="P151" s="189">
        <f>O151*H151</f>
        <v>0</v>
      </c>
      <c r="Q151" s="189">
        <v>0</v>
      </c>
      <c r="R151" s="189">
        <f>Q151*H151</f>
        <v>0</v>
      </c>
      <c r="S151" s="189">
        <v>0</v>
      </c>
      <c r="T151" s="190">
        <f>S151*H151</f>
        <v>0</v>
      </c>
      <c r="U151" s="38"/>
      <c r="V151" s="38"/>
      <c r="W151" s="38"/>
      <c r="X151" s="38"/>
      <c r="Y151" s="38"/>
      <c r="Z151" s="38"/>
      <c r="AA151" s="38"/>
      <c r="AB151" s="38"/>
      <c r="AC151" s="38"/>
      <c r="AD151" s="38"/>
      <c r="AE151" s="38"/>
      <c r="AR151" s="191" t="s">
        <v>164</v>
      </c>
      <c r="AT151" s="191" t="s">
        <v>159</v>
      </c>
      <c r="AU151" s="191" t="s">
        <v>83</v>
      </c>
      <c r="AY151" s="19" t="s">
        <v>157</v>
      </c>
      <c r="BE151" s="192">
        <f>IF(N151="základní",J151,0)</f>
        <v>0</v>
      </c>
      <c r="BF151" s="192">
        <f>IF(N151="snížená",J151,0)</f>
        <v>0</v>
      </c>
      <c r="BG151" s="192">
        <f>IF(N151="zákl. přenesená",J151,0)</f>
        <v>0</v>
      </c>
      <c r="BH151" s="192">
        <f>IF(N151="sníž. přenesená",J151,0)</f>
        <v>0</v>
      </c>
      <c r="BI151" s="192">
        <f>IF(N151="nulová",J151,0)</f>
        <v>0</v>
      </c>
      <c r="BJ151" s="19" t="s">
        <v>81</v>
      </c>
      <c r="BK151" s="192">
        <f>ROUND(I151*H151,2)</f>
        <v>0</v>
      </c>
      <c r="BL151" s="19" t="s">
        <v>164</v>
      </c>
      <c r="BM151" s="191" t="s">
        <v>365</v>
      </c>
    </row>
    <row r="152" s="2" customFormat="1">
      <c r="A152" s="38"/>
      <c r="B152" s="39"/>
      <c r="C152" s="38"/>
      <c r="D152" s="193" t="s">
        <v>166</v>
      </c>
      <c r="E152" s="38"/>
      <c r="F152" s="194" t="s">
        <v>1947</v>
      </c>
      <c r="G152" s="38"/>
      <c r="H152" s="38"/>
      <c r="I152" s="195"/>
      <c r="J152" s="38"/>
      <c r="K152" s="38"/>
      <c r="L152" s="39"/>
      <c r="M152" s="196"/>
      <c r="N152" s="197"/>
      <c r="O152" s="77"/>
      <c r="P152" s="77"/>
      <c r="Q152" s="77"/>
      <c r="R152" s="77"/>
      <c r="S152" s="77"/>
      <c r="T152" s="78"/>
      <c r="U152" s="38"/>
      <c r="V152" s="38"/>
      <c r="W152" s="38"/>
      <c r="X152" s="38"/>
      <c r="Y152" s="38"/>
      <c r="Z152" s="38"/>
      <c r="AA152" s="38"/>
      <c r="AB152" s="38"/>
      <c r="AC152" s="38"/>
      <c r="AD152" s="38"/>
      <c r="AE152" s="38"/>
      <c r="AT152" s="19" t="s">
        <v>166</v>
      </c>
      <c r="AU152" s="19" t="s">
        <v>83</v>
      </c>
    </row>
    <row r="153" s="2" customFormat="1" ht="14.4" customHeight="1">
      <c r="A153" s="38"/>
      <c r="B153" s="179"/>
      <c r="C153" s="180" t="s">
        <v>8</v>
      </c>
      <c r="D153" s="180" t="s">
        <v>159</v>
      </c>
      <c r="E153" s="181" t="s">
        <v>1948</v>
      </c>
      <c r="F153" s="182" t="s">
        <v>1949</v>
      </c>
      <c r="G153" s="183" t="s">
        <v>261</v>
      </c>
      <c r="H153" s="184">
        <v>350</v>
      </c>
      <c r="I153" s="185"/>
      <c r="J153" s="186">
        <f>ROUND(I153*H153,2)</f>
        <v>0</v>
      </c>
      <c r="K153" s="182" t="s">
        <v>1</v>
      </c>
      <c r="L153" s="39"/>
      <c r="M153" s="187" t="s">
        <v>1</v>
      </c>
      <c r="N153" s="188" t="s">
        <v>40</v>
      </c>
      <c r="O153" s="77"/>
      <c r="P153" s="189">
        <f>O153*H153</f>
        <v>0</v>
      </c>
      <c r="Q153" s="189">
        <v>0</v>
      </c>
      <c r="R153" s="189">
        <f>Q153*H153</f>
        <v>0</v>
      </c>
      <c r="S153" s="189">
        <v>0</v>
      </c>
      <c r="T153" s="190">
        <f>S153*H153</f>
        <v>0</v>
      </c>
      <c r="U153" s="38"/>
      <c r="V153" s="38"/>
      <c r="W153" s="38"/>
      <c r="X153" s="38"/>
      <c r="Y153" s="38"/>
      <c r="Z153" s="38"/>
      <c r="AA153" s="38"/>
      <c r="AB153" s="38"/>
      <c r="AC153" s="38"/>
      <c r="AD153" s="38"/>
      <c r="AE153" s="38"/>
      <c r="AR153" s="191" t="s">
        <v>164</v>
      </c>
      <c r="AT153" s="191" t="s">
        <v>159</v>
      </c>
      <c r="AU153" s="191" t="s">
        <v>83</v>
      </c>
      <c r="AY153" s="19" t="s">
        <v>157</v>
      </c>
      <c r="BE153" s="192">
        <f>IF(N153="základní",J153,0)</f>
        <v>0</v>
      </c>
      <c r="BF153" s="192">
        <f>IF(N153="snížená",J153,0)</f>
        <v>0</v>
      </c>
      <c r="BG153" s="192">
        <f>IF(N153="zákl. přenesená",J153,0)</f>
        <v>0</v>
      </c>
      <c r="BH153" s="192">
        <f>IF(N153="sníž. přenesená",J153,0)</f>
        <v>0</v>
      </c>
      <c r="BI153" s="192">
        <f>IF(N153="nulová",J153,0)</f>
        <v>0</v>
      </c>
      <c r="BJ153" s="19" t="s">
        <v>81</v>
      </c>
      <c r="BK153" s="192">
        <f>ROUND(I153*H153,2)</f>
        <v>0</v>
      </c>
      <c r="BL153" s="19" t="s">
        <v>164</v>
      </c>
      <c r="BM153" s="191" t="s">
        <v>375</v>
      </c>
    </row>
    <row r="154" s="2" customFormat="1">
      <c r="A154" s="38"/>
      <c r="B154" s="39"/>
      <c r="C154" s="38"/>
      <c r="D154" s="193" t="s">
        <v>166</v>
      </c>
      <c r="E154" s="38"/>
      <c r="F154" s="194" t="s">
        <v>1949</v>
      </c>
      <c r="G154" s="38"/>
      <c r="H154" s="38"/>
      <c r="I154" s="195"/>
      <c r="J154" s="38"/>
      <c r="K154" s="38"/>
      <c r="L154" s="39"/>
      <c r="M154" s="196"/>
      <c r="N154" s="197"/>
      <c r="O154" s="77"/>
      <c r="P154" s="77"/>
      <c r="Q154" s="77"/>
      <c r="R154" s="77"/>
      <c r="S154" s="77"/>
      <c r="T154" s="78"/>
      <c r="U154" s="38"/>
      <c r="V154" s="38"/>
      <c r="W154" s="38"/>
      <c r="X154" s="38"/>
      <c r="Y154" s="38"/>
      <c r="Z154" s="38"/>
      <c r="AA154" s="38"/>
      <c r="AB154" s="38"/>
      <c r="AC154" s="38"/>
      <c r="AD154" s="38"/>
      <c r="AE154" s="38"/>
      <c r="AT154" s="19" t="s">
        <v>166</v>
      </c>
      <c r="AU154" s="19" t="s">
        <v>83</v>
      </c>
    </row>
    <row r="155" s="2" customFormat="1" ht="14.4" customHeight="1">
      <c r="A155" s="38"/>
      <c r="B155" s="179"/>
      <c r="C155" s="180" t="s">
        <v>275</v>
      </c>
      <c r="D155" s="180" t="s">
        <v>159</v>
      </c>
      <c r="E155" s="181" t="s">
        <v>1950</v>
      </c>
      <c r="F155" s="182" t="s">
        <v>1951</v>
      </c>
      <c r="G155" s="183" t="s">
        <v>261</v>
      </c>
      <c r="H155" s="184">
        <v>250</v>
      </c>
      <c r="I155" s="185"/>
      <c r="J155" s="186">
        <f>ROUND(I155*H155,2)</f>
        <v>0</v>
      </c>
      <c r="K155" s="182" t="s">
        <v>1</v>
      </c>
      <c r="L155" s="39"/>
      <c r="M155" s="187" t="s">
        <v>1</v>
      </c>
      <c r="N155" s="188" t="s">
        <v>40</v>
      </c>
      <c r="O155" s="77"/>
      <c r="P155" s="189">
        <f>O155*H155</f>
        <v>0</v>
      </c>
      <c r="Q155" s="189">
        <v>0</v>
      </c>
      <c r="R155" s="189">
        <f>Q155*H155</f>
        <v>0</v>
      </c>
      <c r="S155" s="189">
        <v>0</v>
      </c>
      <c r="T155" s="190">
        <f>S155*H155</f>
        <v>0</v>
      </c>
      <c r="U155" s="38"/>
      <c r="V155" s="38"/>
      <c r="W155" s="38"/>
      <c r="X155" s="38"/>
      <c r="Y155" s="38"/>
      <c r="Z155" s="38"/>
      <c r="AA155" s="38"/>
      <c r="AB155" s="38"/>
      <c r="AC155" s="38"/>
      <c r="AD155" s="38"/>
      <c r="AE155" s="38"/>
      <c r="AR155" s="191" t="s">
        <v>164</v>
      </c>
      <c r="AT155" s="191" t="s">
        <v>159</v>
      </c>
      <c r="AU155" s="191" t="s">
        <v>83</v>
      </c>
      <c r="AY155" s="19" t="s">
        <v>157</v>
      </c>
      <c r="BE155" s="192">
        <f>IF(N155="základní",J155,0)</f>
        <v>0</v>
      </c>
      <c r="BF155" s="192">
        <f>IF(N155="snížená",J155,0)</f>
        <v>0</v>
      </c>
      <c r="BG155" s="192">
        <f>IF(N155="zákl. přenesená",J155,0)</f>
        <v>0</v>
      </c>
      <c r="BH155" s="192">
        <f>IF(N155="sníž. přenesená",J155,0)</f>
        <v>0</v>
      </c>
      <c r="BI155" s="192">
        <f>IF(N155="nulová",J155,0)</f>
        <v>0</v>
      </c>
      <c r="BJ155" s="19" t="s">
        <v>81</v>
      </c>
      <c r="BK155" s="192">
        <f>ROUND(I155*H155,2)</f>
        <v>0</v>
      </c>
      <c r="BL155" s="19" t="s">
        <v>164</v>
      </c>
      <c r="BM155" s="191" t="s">
        <v>391</v>
      </c>
    </row>
    <row r="156" s="2" customFormat="1">
      <c r="A156" s="38"/>
      <c r="B156" s="39"/>
      <c r="C156" s="38"/>
      <c r="D156" s="193" t="s">
        <v>166</v>
      </c>
      <c r="E156" s="38"/>
      <c r="F156" s="194" t="s">
        <v>1951</v>
      </c>
      <c r="G156" s="38"/>
      <c r="H156" s="38"/>
      <c r="I156" s="195"/>
      <c r="J156" s="38"/>
      <c r="K156" s="38"/>
      <c r="L156" s="39"/>
      <c r="M156" s="196"/>
      <c r="N156" s="197"/>
      <c r="O156" s="77"/>
      <c r="P156" s="77"/>
      <c r="Q156" s="77"/>
      <c r="R156" s="77"/>
      <c r="S156" s="77"/>
      <c r="T156" s="78"/>
      <c r="U156" s="38"/>
      <c r="V156" s="38"/>
      <c r="W156" s="38"/>
      <c r="X156" s="38"/>
      <c r="Y156" s="38"/>
      <c r="Z156" s="38"/>
      <c r="AA156" s="38"/>
      <c r="AB156" s="38"/>
      <c r="AC156" s="38"/>
      <c r="AD156" s="38"/>
      <c r="AE156" s="38"/>
      <c r="AT156" s="19" t="s">
        <v>166</v>
      </c>
      <c r="AU156" s="19" t="s">
        <v>83</v>
      </c>
    </row>
    <row r="157" s="2" customFormat="1" ht="14.4" customHeight="1">
      <c r="A157" s="38"/>
      <c r="B157" s="179"/>
      <c r="C157" s="180" t="s">
        <v>283</v>
      </c>
      <c r="D157" s="180" t="s">
        <v>159</v>
      </c>
      <c r="E157" s="181" t="s">
        <v>1952</v>
      </c>
      <c r="F157" s="182" t="s">
        <v>1953</v>
      </c>
      <c r="G157" s="183" t="s">
        <v>261</v>
      </c>
      <c r="H157" s="184">
        <v>7</v>
      </c>
      <c r="I157" s="185"/>
      <c r="J157" s="186">
        <f>ROUND(I157*H157,2)</f>
        <v>0</v>
      </c>
      <c r="K157" s="182" t="s">
        <v>1</v>
      </c>
      <c r="L157" s="39"/>
      <c r="M157" s="187" t="s">
        <v>1</v>
      </c>
      <c r="N157" s="188" t="s">
        <v>40</v>
      </c>
      <c r="O157" s="77"/>
      <c r="P157" s="189">
        <f>O157*H157</f>
        <v>0</v>
      </c>
      <c r="Q157" s="189">
        <v>0</v>
      </c>
      <c r="R157" s="189">
        <f>Q157*H157</f>
        <v>0</v>
      </c>
      <c r="S157" s="189">
        <v>0</v>
      </c>
      <c r="T157" s="190">
        <f>S157*H157</f>
        <v>0</v>
      </c>
      <c r="U157" s="38"/>
      <c r="V157" s="38"/>
      <c r="W157" s="38"/>
      <c r="X157" s="38"/>
      <c r="Y157" s="38"/>
      <c r="Z157" s="38"/>
      <c r="AA157" s="38"/>
      <c r="AB157" s="38"/>
      <c r="AC157" s="38"/>
      <c r="AD157" s="38"/>
      <c r="AE157" s="38"/>
      <c r="AR157" s="191" t="s">
        <v>164</v>
      </c>
      <c r="AT157" s="191" t="s">
        <v>159</v>
      </c>
      <c r="AU157" s="191" t="s">
        <v>83</v>
      </c>
      <c r="AY157" s="19" t="s">
        <v>157</v>
      </c>
      <c r="BE157" s="192">
        <f>IF(N157="základní",J157,0)</f>
        <v>0</v>
      </c>
      <c r="BF157" s="192">
        <f>IF(N157="snížená",J157,0)</f>
        <v>0</v>
      </c>
      <c r="BG157" s="192">
        <f>IF(N157="zákl. přenesená",J157,0)</f>
        <v>0</v>
      </c>
      <c r="BH157" s="192">
        <f>IF(N157="sníž. přenesená",J157,0)</f>
        <v>0</v>
      </c>
      <c r="BI157" s="192">
        <f>IF(N157="nulová",J157,0)</f>
        <v>0</v>
      </c>
      <c r="BJ157" s="19" t="s">
        <v>81</v>
      </c>
      <c r="BK157" s="192">
        <f>ROUND(I157*H157,2)</f>
        <v>0</v>
      </c>
      <c r="BL157" s="19" t="s">
        <v>164</v>
      </c>
      <c r="BM157" s="191" t="s">
        <v>407</v>
      </c>
    </row>
    <row r="158" s="2" customFormat="1">
      <c r="A158" s="38"/>
      <c r="B158" s="39"/>
      <c r="C158" s="38"/>
      <c r="D158" s="193" t="s">
        <v>166</v>
      </c>
      <c r="E158" s="38"/>
      <c r="F158" s="194" t="s">
        <v>1953</v>
      </c>
      <c r="G158" s="38"/>
      <c r="H158" s="38"/>
      <c r="I158" s="195"/>
      <c r="J158" s="38"/>
      <c r="K158" s="38"/>
      <c r="L158" s="39"/>
      <c r="M158" s="196"/>
      <c r="N158" s="197"/>
      <c r="O158" s="77"/>
      <c r="P158" s="77"/>
      <c r="Q158" s="77"/>
      <c r="R158" s="77"/>
      <c r="S158" s="77"/>
      <c r="T158" s="78"/>
      <c r="U158" s="38"/>
      <c r="V158" s="38"/>
      <c r="W158" s="38"/>
      <c r="X158" s="38"/>
      <c r="Y158" s="38"/>
      <c r="Z158" s="38"/>
      <c r="AA158" s="38"/>
      <c r="AB158" s="38"/>
      <c r="AC158" s="38"/>
      <c r="AD158" s="38"/>
      <c r="AE158" s="38"/>
      <c r="AT158" s="19" t="s">
        <v>166</v>
      </c>
      <c r="AU158" s="19" t="s">
        <v>83</v>
      </c>
    </row>
    <row r="159" s="2" customFormat="1" ht="14.4" customHeight="1">
      <c r="A159" s="38"/>
      <c r="B159" s="179"/>
      <c r="C159" s="180" t="s">
        <v>298</v>
      </c>
      <c r="D159" s="180" t="s">
        <v>159</v>
      </c>
      <c r="E159" s="181" t="s">
        <v>1954</v>
      </c>
      <c r="F159" s="182" t="s">
        <v>1955</v>
      </c>
      <c r="G159" s="183" t="s">
        <v>261</v>
      </c>
      <c r="H159" s="184">
        <v>7</v>
      </c>
      <c r="I159" s="185"/>
      <c r="J159" s="186">
        <f>ROUND(I159*H159,2)</f>
        <v>0</v>
      </c>
      <c r="K159" s="182" t="s">
        <v>1</v>
      </c>
      <c r="L159" s="39"/>
      <c r="M159" s="187" t="s">
        <v>1</v>
      </c>
      <c r="N159" s="188" t="s">
        <v>40</v>
      </c>
      <c r="O159" s="77"/>
      <c r="P159" s="189">
        <f>O159*H159</f>
        <v>0</v>
      </c>
      <c r="Q159" s="189">
        <v>0</v>
      </c>
      <c r="R159" s="189">
        <f>Q159*H159</f>
        <v>0</v>
      </c>
      <c r="S159" s="189">
        <v>0</v>
      </c>
      <c r="T159" s="190">
        <f>S159*H159</f>
        <v>0</v>
      </c>
      <c r="U159" s="38"/>
      <c r="V159" s="38"/>
      <c r="W159" s="38"/>
      <c r="X159" s="38"/>
      <c r="Y159" s="38"/>
      <c r="Z159" s="38"/>
      <c r="AA159" s="38"/>
      <c r="AB159" s="38"/>
      <c r="AC159" s="38"/>
      <c r="AD159" s="38"/>
      <c r="AE159" s="38"/>
      <c r="AR159" s="191" t="s">
        <v>164</v>
      </c>
      <c r="AT159" s="191" t="s">
        <v>159</v>
      </c>
      <c r="AU159" s="191" t="s">
        <v>83</v>
      </c>
      <c r="AY159" s="19" t="s">
        <v>157</v>
      </c>
      <c r="BE159" s="192">
        <f>IF(N159="základní",J159,0)</f>
        <v>0</v>
      </c>
      <c r="BF159" s="192">
        <f>IF(N159="snížená",J159,0)</f>
        <v>0</v>
      </c>
      <c r="BG159" s="192">
        <f>IF(N159="zákl. přenesená",J159,0)</f>
        <v>0</v>
      </c>
      <c r="BH159" s="192">
        <f>IF(N159="sníž. přenesená",J159,0)</f>
        <v>0</v>
      </c>
      <c r="BI159" s="192">
        <f>IF(N159="nulová",J159,0)</f>
        <v>0</v>
      </c>
      <c r="BJ159" s="19" t="s">
        <v>81</v>
      </c>
      <c r="BK159" s="192">
        <f>ROUND(I159*H159,2)</f>
        <v>0</v>
      </c>
      <c r="BL159" s="19" t="s">
        <v>164</v>
      </c>
      <c r="BM159" s="191" t="s">
        <v>421</v>
      </c>
    </row>
    <row r="160" s="2" customFormat="1">
      <c r="A160" s="38"/>
      <c r="B160" s="39"/>
      <c r="C160" s="38"/>
      <c r="D160" s="193" t="s">
        <v>166</v>
      </c>
      <c r="E160" s="38"/>
      <c r="F160" s="194" t="s">
        <v>1955</v>
      </c>
      <c r="G160" s="38"/>
      <c r="H160" s="38"/>
      <c r="I160" s="195"/>
      <c r="J160" s="38"/>
      <c r="K160" s="38"/>
      <c r="L160" s="39"/>
      <c r="M160" s="196"/>
      <c r="N160" s="197"/>
      <c r="O160" s="77"/>
      <c r="P160" s="77"/>
      <c r="Q160" s="77"/>
      <c r="R160" s="77"/>
      <c r="S160" s="77"/>
      <c r="T160" s="78"/>
      <c r="U160" s="38"/>
      <c r="V160" s="38"/>
      <c r="W160" s="38"/>
      <c r="X160" s="38"/>
      <c r="Y160" s="38"/>
      <c r="Z160" s="38"/>
      <c r="AA160" s="38"/>
      <c r="AB160" s="38"/>
      <c r="AC160" s="38"/>
      <c r="AD160" s="38"/>
      <c r="AE160" s="38"/>
      <c r="AT160" s="19" t="s">
        <v>166</v>
      </c>
      <c r="AU160" s="19" t="s">
        <v>83</v>
      </c>
    </row>
    <row r="161" s="2" customFormat="1" ht="14.4" customHeight="1">
      <c r="A161" s="38"/>
      <c r="B161" s="179"/>
      <c r="C161" s="180" t="s">
        <v>303</v>
      </c>
      <c r="D161" s="180" t="s">
        <v>159</v>
      </c>
      <c r="E161" s="181" t="s">
        <v>1956</v>
      </c>
      <c r="F161" s="182" t="s">
        <v>1957</v>
      </c>
      <c r="G161" s="183" t="s">
        <v>261</v>
      </c>
      <c r="H161" s="184">
        <v>500</v>
      </c>
      <c r="I161" s="185"/>
      <c r="J161" s="186">
        <f>ROUND(I161*H161,2)</f>
        <v>0</v>
      </c>
      <c r="K161" s="182" t="s">
        <v>1</v>
      </c>
      <c r="L161" s="39"/>
      <c r="M161" s="187" t="s">
        <v>1</v>
      </c>
      <c r="N161" s="188" t="s">
        <v>40</v>
      </c>
      <c r="O161" s="77"/>
      <c r="P161" s="189">
        <f>O161*H161</f>
        <v>0</v>
      </c>
      <c r="Q161" s="189">
        <v>0</v>
      </c>
      <c r="R161" s="189">
        <f>Q161*H161</f>
        <v>0</v>
      </c>
      <c r="S161" s="189">
        <v>0</v>
      </c>
      <c r="T161" s="190">
        <f>S161*H161</f>
        <v>0</v>
      </c>
      <c r="U161" s="38"/>
      <c r="V161" s="38"/>
      <c r="W161" s="38"/>
      <c r="X161" s="38"/>
      <c r="Y161" s="38"/>
      <c r="Z161" s="38"/>
      <c r="AA161" s="38"/>
      <c r="AB161" s="38"/>
      <c r="AC161" s="38"/>
      <c r="AD161" s="38"/>
      <c r="AE161" s="38"/>
      <c r="AR161" s="191" t="s">
        <v>164</v>
      </c>
      <c r="AT161" s="191" t="s">
        <v>159</v>
      </c>
      <c r="AU161" s="191" t="s">
        <v>83</v>
      </c>
      <c r="AY161" s="19" t="s">
        <v>157</v>
      </c>
      <c r="BE161" s="192">
        <f>IF(N161="základní",J161,0)</f>
        <v>0</v>
      </c>
      <c r="BF161" s="192">
        <f>IF(N161="snížená",J161,0)</f>
        <v>0</v>
      </c>
      <c r="BG161" s="192">
        <f>IF(N161="zákl. přenesená",J161,0)</f>
        <v>0</v>
      </c>
      <c r="BH161" s="192">
        <f>IF(N161="sníž. přenesená",J161,0)</f>
        <v>0</v>
      </c>
      <c r="BI161" s="192">
        <f>IF(N161="nulová",J161,0)</f>
        <v>0</v>
      </c>
      <c r="BJ161" s="19" t="s">
        <v>81</v>
      </c>
      <c r="BK161" s="192">
        <f>ROUND(I161*H161,2)</f>
        <v>0</v>
      </c>
      <c r="BL161" s="19" t="s">
        <v>164</v>
      </c>
      <c r="BM161" s="191" t="s">
        <v>433</v>
      </c>
    </row>
    <row r="162" s="2" customFormat="1">
      <c r="A162" s="38"/>
      <c r="B162" s="39"/>
      <c r="C162" s="38"/>
      <c r="D162" s="193" t="s">
        <v>166</v>
      </c>
      <c r="E162" s="38"/>
      <c r="F162" s="194" t="s">
        <v>1957</v>
      </c>
      <c r="G162" s="38"/>
      <c r="H162" s="38"/>
      <c r="I162" s="195"/>
      <c r="J162" s="38"/>
      <c r="K162" s="38"/>
      <c r="L162" s="39"/>
      <c r="M162" s="196"/>
      <c r="N162" s="197"/>
      <c r="O162" s="77"/>
      <c r="P162" s="77"/>
      <c r="Q162" s="77"/>
      <c r="R162" s="77"/>
      <c r="S162" s="77"/>
      <c r="T162" s="78"/>
      <c r="U162" s="38"/>
      <c r="V162" s="38"/>
      <c r="W162" s="38"/>
      <c r="X162" s="38"/>
      <c r="Y162" s="38"/>
      <c r="Z162" s="38"/>
      <c r="AA162" s="38"/>
      <c r="AB162" s="38"/>
      <c r="AC162" s="38"/>
      <c r="AD162" s="38"/>
      <c r="AE162" s="38"/>
      <c r="AT162" s="19" t="s">
        <v>166</v>
      </c>
      <c r="AU162" s="19" t="s">
        <v>83</v>
      </c>
    </row>
    <row r="163" s="2" customFormat="1" ht="14.4" customHeight="1">
      <c r="A163" s="38"/>
      <c r="B163" s="179"/>
      <c r="C163" s="180" t="s">
        <v>308</v>
      </c>
      <c r="D163" s="180" t="s">
        <v>159</v>
      </c>
      <c r="E163" s="181" t="s">
        <v>1958</v>
      </c>
      <c r="F163" s="182" t="s">
        <v>1959</v>
      </c>
      <c r="G163" s="183" t="s">
        <v>1927</v>
      </c>
      <c r="H163" s="184">
        <v>5</v>
      </c>
      <c r="I163" s="185"/>
      <c r="J163" s="186">
        <f>ROUND(I163*H163,2)</f>
        <v>0</v>
      </c>
      <c r="K163" s="182" t="s">
        <v>1</v>
      </c>
      <c r="L163" s="39"/>
      <c r="M163" s="187" t="s">
        <v>1</v>
      </c>
      <c r="N163" s="188" t="s">
        <v>40</v>
      </c>
      <c r="O163" s="77"/>
      <c r="P163" s="189">
        <f>O163*H163</f>
        <v>0</v>
      </c>
      <c r="Q163" s="189">
        <v>0</v>
      </c>
      <c r="R163" s="189">
        <f>Q163*H163</f>
        <v>0</v>
      </c>
      <c r="S163" s="189">
        <v>0</v>
      </c>
      <c r="T163" s="190">
        <f>S163*H163</f>
        <v>0</v>
      </c>
      <c r="U163" s="38"/>
      <c r="V163" s="38"/>
      <c r="W163" s="38"/>
      <c r="X163" s="38"/>
      <c r="Y163" s="38"/>
      <c r="Z163" s="38"/>
      <c r="AA163" s="38"/>
      <c r="AB163" s="38"/>
      <c r="AC163" s="38"/>
      <c r="AD163" s="38"/>
      <c r="AE163" s="38"/>
      <c r="AR163" s="191" t="s">
        <v>164</v>
      </c>
      <c r="AT163" s="191" t="s">
        <v>159</v>
      </c>
      <c r="AU163" s="191" t="s">
        <v>83</v>
      </c>
      <c r="AY163" s="19" t="s">
        <v>157</v>
      </c>
      <c r="BE163" s="192">
        <f>IF(N163="základní",J163,0)</f>
        <v>0</v>
      </c>
      <c r="BF163" s="192">
        <f>IF(N163="snížená",J163,0)</f>
        <v>0</v>
      </c>
      <c r="BG163" s="192">
        <f>IF(N163="zákl. přenesená",J163,0)</f>
        <v>0</v>
      </c>
      <c r="BH163" s="192">
        <f>IF(N163="sníž. přenesená",J163,0)</f>
        <v>0</v>
      </c>
      <c r="BI163" s="192">
        <f>IF(N163="nulová",J163,0)</f>
        <v>0</v>
      </c>
      <c r="BJ163" s="19" t="s">
        <v>81</v>
      </c>
      <c r="BK163" s="192">
        <f>ROUND(I163*H163,2)</f>
        <v>0</v>
      </c>
      <c r="BL163" s="19" t="s">
        <v>164</v>
      </c>
      <c r="BM163" s="191" t="s">
        <v>192</v>
      </c>
    </row>
    <row r="164" s="2" customFormat="1">
      <c r="A164" s="38"/>
      <c r="B164" s="39"/>
      <c r="C164" s="38"/>
      <c r="D164" s="193" t="s">
        <v>166</v>
      </c>
      <c r="E164" s="38"/>
      <c r="F164" s="194" t="s">
        <v>1959</v>
      </c>
      <c r="G164" s="38"/>
      <c r="H164" s="38"/>
      <c r="I164" s="195"/>
      <c r="J164" s="38"/>
      <c r="K164" s="38"/>
      <c r="L164" s="39"/>
      <c r="M164" s="196"/>
      <c r="N164" s="197"/>
      <c r="O164" s="77"/>
      <c r="P164" s="77"/>
      <c r="Q164" s="77"/>
      <c r="R164" s="77"/>
      <c r="S164" s="77"/>
      <c r="T164" s="78"/>
      <c r="U164" s="38"/>
      <c r="V164" s="38"/>
      <c r="W164" s="38"/>
      <c r="X164" s="38"/>
      <c r="Y164" s="38"/>
      <c r="Z164" s="38"/>
      <c r="AA164" s="38"/>
      <c r="AB164" s="38"/>
      <c r="AC164" s="38"/>
      <c r="AD164" s="38"/>
      <c r="AE164" s="38"/>
      <c r="AT164" s="19" t="s">
        <v>166</v>
      </c>
      <c r="AU164" s="19" t="s">
        <v>83</v>
      </c>
    </row>
    <row r="165" s="2" customFormat="1" ht="14.4" customHeight="1">
      <c r="A165" s="38"/>
      <c r="B165" s="179"/>
      <c r="C165" s="180" t="s">
        <v>7</v>
      </c>
      <c r="D165" s="180" t="s">
        <v>159</v>
      </c>
      <c r="E165" s="181" t="s">
        <v>1960</v>
      </c>
      <c r="F165" s="182" t="s">
        <v>1961</v>
      </c>
      <c r="G165" s="183" t="s">
        <v>1927</v>
      </c>
      <c r="H165" s="184">
        <v>5</v>
      </c>
      <c r="I165" s="185"/>
      <c r="J165" s="186">
        <f>ROUND(I165*H165,2)</f>
        <v>0</v>
      </c>
      <c r="K165" s="182" t="s">
        <v>1</v>
      </c>
      <c r="L165" s="39"/>
      <c r="M165" s="187" t="s">
        <v>1</v>
      </c>
      <c r="N165" s="188" t="s">
        <v>40</v>
      </c>
      <c r="O165" s="77"/>
      <c r="P165" s="189">
        <f>O165*H165</f>
        <v>0</v>
      </c>
      <c r="Q165" s="189">
        <v>0</v>
      </c>
      <c r="R165" s="189">
        <f>Q165*H165</f>
        <v>0</v>
      </c>
      <c r="S165" s="189">
        <v>0</v>
      </c>
      <c r="T165" s="190">
        <f>S165*H165</f>
        <v>0</v>
      </c>
      <c r="U165" s="38"/>
      <c r="V165" s="38"/>
      <c r="W165" s="38"/>
      <c r="X165" s="38"/>
      <c r="Y165" s="38"/>
      <c r="Z165" s="38"/>
      <c r="AA165" s="38"/>
      <c r="AB165" s="38"/>
      <c r="AC165" s="38"/>
      <c r="AD165" s="38"/>
      <c r="AE165" s="38"/>
      <c r="AR165" s="191" t="s">
        <v>164</v>
      </c>
      <c r="AT165" s="191" t="s">
        <v>159</v>
      </c>
      <c r="AU165" s="191" t="s">
        <v>83</v>
      </c>
      <c r="AY165" s="19" t="s">
        <v>157</v>
      </c>
      <c r="BE165" s="192">
        <f>IF(N165="základní",J165,0)</f>
        <v>0</v>
      </c>
      <c r="BF165" s="192">
        <f>IF(N165="snížená",J165,0)</f>
        <v>0</v>
      </c>
      <c r="BG165" s="192">
        <f>IF(N165="zákl. přenesená",J165,0)</f>
        <v>0</v>
      </c>
      <c r="BH165" s="192">
        <f>IF(N165="sníž. přenesená",J165,0)</f>
        <v>0</v>
      </c>
      <c r="BI165" s="192">
        <f>IF(N165="nulová",J165,0)</f>
        <v>0</v>
      </c>
      <c r="BJ165" s="19" t="s">
        <v>81</v>
      </c>
      <c r="BK165" s="192">
        <f>ROUND(I165*H165,2)</f>
        <v>0</v>
      </c>
      <c r="BL165" s="19" t="s">
        <v>164</v>
      </c>
      <c r="BM165" s="191" t="s">
        <v>465</v>
      </c>
    </row>
    <row r="166" s="2" customFormat="1">
      <c r="A166" s="38"/>
      <c r="B166" s="39"/>
      <c r="C166" s="38"/>
      <c r="D166" s="193" t="s">
        <v>166</v>
      </c>
      <c r="E166" s="38"/>
      <c r="F166" s="194" t="s">
        <v>1961</v>
      </c>
      <c r="G166" s="38"/>
      <c r="H166" s="38"/>
      <c r="I166" s="195"/>
      <c r="J166" s="38"/>
      <c r="K166" s="38"/>
      <c r="L166" s="39"/>
      <c r="M166" s="196"/>
      <c r="N166" s="197"/>
      <c r="O166" s="77"/>
      <c r="P166" s="77"/>
      <c r="Q166" s="77"/>
      <c r="R166" s="77"/>
      <c r="S166" s="77"/>
      <c r="T166" s="78"/>
      <c r="U166" s="38"/>
      <c r="V166" s="38"/>
      <c r="W166" s="38"/>
      <c r="X166" s="38"/>
      <c r="Y166" s="38"/>
      <c r="Z166" s="38"/>
      <c r="AA166" s="38"/>
      <c r="AB166" s="38"/>
      <c r="AC166" s="38"/>
      <c r="AD166" s="38"/>
      <c r="AE166" s="38"/>
      <c r="AT166" s="19" t="s">
        <v>166</v>
      </c>
      <c r="AU166" s="19" t="s">
        <v>83</v>
      </c>
    </row>
    <row r="167" s="2" customFormat="1" ht="14.4" customHeight="1">
      <c r="A167" s="38"/>
      <c r="B167" s="179"/>
      <c r="C167" s="180" t="s">
        <v>317</v>
      </c>
      <c r="D167" s="180" t="s">
        <v>159</v>
      </c>
      <c r="E167" s="181" t="s">
        <v>1962</v>
      </c>
      <c r="F167" s="182" t="s">
        <v>1963</v>
      </c>
      <c r="G167" s="183" t="s">
        <v>1927</v>
      </c>
      <c r="H167" s="184">
        <v>8</v>
      </c>
      <c r="I167" s="185"/>
      <c r="J167" s="186">
        <f>ROUND(I167*H167,2)</f>
        <v>0</v>
      </c>
      <c r="K167" s="182" t="s">
        <v>1</v>
      </c>
      <c r="L167" s="39"/>
      <c r="M167" s="187" t="s">
        <v>1</v>
      </c>
      <c r="N167" s="188" t="s">
        <v>40</v>
      </c>
      <c r="O167" s="77"/>
      <c r="P167" s="189">
        <f>O167*H167</f>
        <v>0</v>
      </c>
      <c r="Q167" s="189">
        <v>0</v>
      </c>
      <c r="R167" s="189">
        <f>Q167*H167</f>
        <v>0</v>
      </c>
      <c r="S167" s="189">
        <v>0</v>
      </c>
      <c r="T167" s="190">
        <f>S167*H167</f>
        <v>0</v>
      </c>
      <c r="U167" s="38"/>
      <c r="V167" s="38"/>
      <c r="W167" s="38"/>
      <c r="X167" s="38"/>
      <c r="Y167" s="38"/>
      <c r="Z167" s="38"/>
      <c r="AA167" s="38"/>
      <c r="AB167" s="38"/>
      <c r="AC167" s="38"/>
      <c r="AD167" s="38"/>
      <c r="AE167" s="38"/>
      <c r="AR167" s="191" t="s">
        <v>164</v>
      </c>
      <c r="AT167" s="191" t="s">
        <v>159</v>
      </c>
      <c r="AU167" s="191" t="s">
        <v>83</v>
      </c>
      <c r="AY167" s="19" t="s">
        <v>157</v>
      </c>
      <c r="BE167" s="192">
        <f>IF(N167="základní",J167,0)</f>
        <v>0</v>
      </c>
      <c r="BF167" s="192">
        <f>IF(N167="snížená",J167,0)</f>
        <v>0</v>
      </c>
      <c r="BG167" s="192">
        <f>IF(N167="zákl. přenesená",J167,0)</f>
        <v>0</v>
      </c>
      <c r="BH167" s="192">
        <f>IF(N167="sníž. přenesená",J167,0)</f>
        <v>0</v>
      </c>
      <c r="BI167" s="192">
        <f>IF(N167="nulová",J167,0)</f>
        <v>0</v>
      </c>
      <c r="BJ167" s="19" t="s">
        <v>81</v>
      </c>
      <c r="BK167" s="192">
        <f>ROUND(I167*H167,2)</f>
        <v>0</v>
      </c>
      <c r="BL167" s="19" t="s">
        <v>164</v>
      </c>
      <c r="BM167" s="191" t="s">
        <v>476</v>
      </c>
    </row>
    <row r="168" s="2" customFormat="1">
      <c r="A168" s="38"/>
      <c r="B168" s="39"/>
      <c r="C168" s="38"/>
      <c r="D168" s="193" t="s">
        <v>166</v>
      </c>
      <c r="E168" s="38"/>
      <c r="F168" s="194" t="s">
        <v>1963</v>
      </c>
      <c r="G168" s="38"/>
      <c r="H168" s="38"/>
      <c r="I168" s="195"/>
      <c r="J168" s="38"/>
      <c r="K168" s="38"/>
      <c r="L168" s="39"/>
      <c r="M168" s="196"/>
      <c r="N168" s="197"/>
      <c r="O168" s="77"/>
      <c r="P168" s="77"/>
      <c r="Q168" s="77"/>
      <c r="R168" s="77"/>
      <c r="S168" s="77"/>
      <c r="T168" s="78"/>
      <c r="U168" s="38"/>
      <c r="V168" s="38"/>
      <c r="W168" s="38"/>
      <c r="X168" s="38"/>
      <c r="Y168" s="38"/>
      <c r="Z168" s="38"/>
      <c r="AA168" s="38"/>
      <c r="AB168" s="38"/>
      <c r="AC168" s="38"/>
      <c r="AD168" s="38"/>
      <c r="AE168" s="38"/>
      <c r="AT168" s="19" t="s">
        <v>166</v>
      </c>
      <c r="AU168" s="19" t="s">
        <v>83</v>
      </c>
    </row>
    <row r="169" s="2" customFormat="1" ht="14.4" customHeight="1">
      <c r="A169" s="38"/>
      <c r="B169" s="179"/>
      <c r="C169" s="180" t="s">
        <v>333</v>
      </c>
      <c r="D169" s="180" t="s">
        <v>159</v>
      </c>
      <c r="E169" s="181" t="s">
        <v>1964</v>
      </c>
      <c r="F169" s="182" t="s">
        <v>1965</v>
      </c>
      <c r="G169" s="183" t="s">
        <v>1966</v>
      </c>
      <c r="H169" s="184">
        <v>1</v>
      </c>
      <c r="I169" s="185"/>
      <c r="J169" s="186">
        <f>ROUND(I169*H169,2)</f>
        <v>0</v>
      </c>
      <c r="K169" s="182" t="s">
        <v>1</v>
      </c>
      <c r="L169" s="39"/>
      <c r="M169" s="187" t="s">
        <v>1</v>
      </c>
      <c r="N169" s="188" t="s">
        <v>40</v>
      </c>
      <c r="O169" s="77"/>
      <c r="P169" s="189">
        <f>O169*H169</f>
        <v>0</v>
      </c>
      <c r="Q169" s="189">
        <v>0</v>
      </c>
      <c r="R169" s="189">
        <f>Q169*H169</f>
        <v>0</v>
      </c>
      <c r="S169" s="189">
        <v>0</v>
      </c>
      <c r="T169" s="190">
        <f>S169*H169</f>
        <v>0</v>
      </c>
      <c r="U169" s="38"/>
      <c r="V169" s="38"/>
      <c r="W169" s="38"/>
      <c r="X169" s="38"/>
      <c r="Y169" s="38"/>
      <c r="Z169" s="38"/>
      <c r="AA169" s="38"/>
      <c r="AB169" s="38"/>
      <c r="AC169" s="38"/>
      <c r="AD169" s="38"/>
      <c r="AE169" s="38"/>
      <c r="AR169" s="191" t="s">
        <v>164</v>
      </c>
      <c r="AT169" s="191" t="s">
        <v>159</v>
      </c>
      <c r="AU169" s="191" t="s">
        <v>83</v>
      </c>
      <c r="AY169" s="19" t="s">
        <v>157</v>
      </c>
      <c r="BE169" s="192">
        <f>IF(N169="základní",J169,0)</f>
        <v>0</v>
      </c>
      <c r="BF169" s="192">
        <f>IF(N169="snížená",J169,0)</f>
        <v>0</v>
      </c>
      <c r="BG169" s="192">
        <f>IF(N169="zákl. přenesená",J169,0)</f>
        <v>0</v>
      </c>
      <c r="BH169" s="192">
        <f>IF(N169="sníž. přenesená",J169,0)</f>
        <v>0</v>
      </c>
      <c r="BI169" s="192">
        <f>IF(N169="nulová",J169,0)</f>
        <v>0</v>
      </c>
      <c r="BJ169" s="19" t="s">
        <v>81</v>
      </c>
      <c r="BK169" s="192">
        <f>ROUND(I169*H169,2)</f>
        <v>0</v>
      </c>
      <c r="BL169" s="19" t="s">
        <v>164</v>
      </c>
      <c r="BM169" s="191" t="s">
        <v>504</v>
      </c>
    </row>
    <row r="170" s="2" customFormat="1">
      <c r="A170" s="38"/>
      <c r="B170" s="39"/>
      <c r="C170" s="38"/>
      <c r="D170" s="193" t="s">
        <v>166</v>
      </c>
      <c r="E170" s="38"/>
      <c r="F170" s="194" t="s">
        <v>1965</v>
      </c>
      <c r="G170" s="38"/>
      <c r="H170" s="38"/>
      <c r="I170" s="195"/>
      <c r="J170" s="38"/>
      <c r="K170" s="38"/>
      <c r="L170" s="39"/>
      <c r="M170" s="196"/>
      <c r="N170" s="197"/>
      <c r="O170" s="77"/>
      <c r="P170" s="77"/>
      <c r="Q170" s="77"/>
      <c r="R170" s="77"/>
      <c r="S170" s="77"/>
      <c r="T170" s="78"/>
      <c r="U170" s="38"/>
      <c r="V170" s="38"/>
      <c r="W170" s="38"/>
      <c r="X170" s="38"/>
      <c r="Y170" s="38"/>
      <c r="Z170" s="38"/>
      <c r="AA170" s="38"/>
      <c r="AB170" s="38"/>
      <c r="AC170" s="38"/>
      <c r="AD170" s="38"/>
      <c r="AE170" s="38"/>
      <c r="AT170" s="19" t="s">
        <v>166</v>
      </c>
      <c r="AU170" s="19" t="s">
        <v>83</v>
      </c>
    </row>
    <row r="171" s="2" customFormat="1" ht="14.4" customHeight="1">
      <c r="A171" s="38"/>
      <c r="B171" s="179"/>
      <c r="C171" s="180" t="s">
        <v>338</v>
      </c>
      <c r="D171" s="180" t="s">
        <v>159</v>
      </c>
      <c r="E171" s="181" t="s">
        <v>1967</v>
      </c>
      <c r="F171" s="182" t="s">
        <v>1968</v>
      </c>
      <c r="G171" s="183" t="s">
        <v>231</v>
      </c>
      <c r="H171" s="184">
        <v>60</v>
      </c>
      <c r="I171" s="185"/>
      <c r="J171" s="186">
        <f>ROUND(I171*H171,2)</f>
        <v>0</v>
      </c>
      <c r="K171" s="182" t="s">
        <v>1</v>
      </c>
      <c r="L171" s="39"/>
      <c r="M171" s="187" t="s">
        <v>1</v>
      </c>
      <c r="N171" s="188" t="s">
        <v>40</v>
      </c>
      <c r="O171" s="77"/>
      <c r="P171" s="189">
        <f>O171*H171</f>
        <v>0</v>
      </c>
      <c r="Q171" s="189">
        <v>0</v>
      </c>
      <c r="R171" s="189">
        <f>Q171*H171</f>
        <v>0</v>
      </c>
      <c r="S171" s="189">
        <v>0</v>
      </c>
      <c r="T171" s="190">
        <f>S171*H171</f>
        <v>0</v>
      </c>
      <c r="U171" s="38"/>
      <c r="V171" s="38"/>
      <c r="W171" s="38"/>
      <c r="X171" s="38"/>
      <c r="Y171" s="38"/>
      <c r="Z171" s="38"/>
      <c r="AA171" s="38"/>
      <c r="AB171" s="38"/>
      <c r="AC171" s="38"/>
      <c r="AD171" s="38"/>
      <c r="AE171" s="38"/>
      <c r="AR171" s="191" t="s">
        <v>164</v>
      </c>
      <c r="AT171" s="191" t="s">
        <v>159</v>
      </c>
      <c r="AU171" s="191" t="s">
        <v>83</v>
      </c>
      <c r="AY171" s="19" t="s">
        <v>157</v>
      </c>
      <c r="BE171" s="192">
        <f>IF(N171="základní",J171,0)</f>
        <v>0</v>
      </c>
      <c r="BF171" s="192">
        <f>IF(N171="snížená",J171,0)</f>
        <v>0</v>
      </c>
      <c r="BG171" s="192">
        <f>IF(N171="zákl. přenesená",J171,0)</f>
        <v>0</v>
      </c>
      <c r="BH171" s="192">
        <f>IF(N171="sníž. přenesená",J171,0)</f>
        <v>0</v>
      </c>
      <c r="BI171" s="192">
        <f>IF(N171="nulová",J171,0)</f>
        <v>0</v>
      </c>
      <c r="BJ171" s="19" t="s">
        <v>81</v>
      </c>
      <c r="BK171" s="192">
        <f>ROUND(I171*H171,2)</f>
        <v>0</v>
      </c>
      <c r="BL171" s="19" t="s">
        <v>164</v>
      </c>
      <c r="BM171" s="191" t="s">
        <v>515</v>
      </c>
    </row>
    <row r="172" s="2" customFormat="1">
      <c r="A172" s="38"/>
      <c r="B172" s="39"/>
      <c r="C172" s="38"/>
      <c r="D172" s="193" t="s">
        <v>166</v>
      </c>
      <c r="E172" s="38"/>
      <c r="F172" s="194" t="s">
        <v>1968</v>
      </c>
      <c r="G172" s="38"/>
      <c r="H172" s="38"/>
      <c r="I172" s="195"/>
      <c r="J172" s="38"/>
      <c r="K172" s="38"/>
      <c r="L172" s="39"/>
      <c r="M172" s="196"/>
      <c r="N172" s="197"/>
      <c r="O172" s="77"/>
      <c r="P172" s="77"/>
      <c r="Q172" s="77"/>
      <c r="R172" s="77"/>
      <c r="S172" s="77"/>
      <c r="T172" s="78"/>
      <c r="U172" s="38"/>
      <c r="V172" s="38"/>
      <c r="W172" s="38"/>
      <c r="X172" s="38"/>
      <c r="Y172" s="38"/>
      <c r="Z172" s="38"/>
      <c r="AA172" s="38"/>
      <c r="AB172" s="38"/>
      <c r="AC172" s="38"/>
      <c r="AD172" s="38"/>
      <c r="AE172" s="38"/>
      <c r="AT172" s="19" t="s">
        <v>166</v>
      </c>
      <c r="AU172" s="19" t="s">
        <v>83</v>
      </c>
    </row>
    <row r="173" s="2" customFormat="1" ht="14.4" customHeight="1">
      <c r="A173" s="38"/>
      <c r="B173" s="179"/>
      <c r="C173" s="180" t="s">
        <v>347</v>
      </c>
      <c r="D173" s="180" t="s">
        <v>159</v>
      </c>
      <c r="E173" s="181" t="s">
        <v>1969</v>
      </c>
      <c r="F173" s="182" t="s">
        <v>1970</v>
      </c>
      <c r="G173" s="183" t="s">
        <v>261</v>
      </c>
      <c r="H173" s="184">
        <v>350</v>
      </c>
      <c r="I173" s="185"/>
      <c r="J173" s="186">
        <f>ROUND(I173*H173,2)</f>
        <v>0</v>
      </c>
      <c r="K173" s="182" t="s">
        <v>1</v>
      </c>
      <c r="L173" s="39"/>
      <c r="M173" s="187" t="s">
        <v>1</v>
      </c>
      <c r="N173" s="188" t="s">
        <v>40</v>
      </c>
      <c r="O173" s="77"/>
      <c r="P173" s="189">
        <f>O173*H173</f>
        <v>0</v>
      </c>
      <c r="Q173" s="189">
        <v>0</v>
      </c>
      <c r="R173" s="189">
        <f>Q173*H173</f>
        <v>0</v>
      </c>
      <c r="S173" s="189">
        <v>0</v>
      </c>
      <c r="T173" s="190">
        <f>S173*H173</f>
        <v>0</v>
      </c>
      <c r="U173" s="38"/>
      <c r="V173" s="38"/>
      <c r="W173" s="38"/>
      <c r="X173" s="38"/>
      <c r="Y173" s="38"/>
      <c r="Z173" s="38"/>
      <c r="AA173" s="38"/>
      <c r="AB173" s="38"/>
      <c r="AC173" s="38"/>
      <c r="AD173" s="38"/>
      <c r="AE173" s="38"/>
      <c r="AR173" s="191" t="s">
        <v>164</v>
      </c>
      <c r="AT173" s="191" t="s">
        <v>159</v>
      </c>
      <c r="AU173" s="191" t="s">
        <v>83</v>
      </c>
      <c r="AY173" s="19" t="s">
        <v>157</v>
      </c>
      <c r="BE173" s="192">
        <f>IF(N173="základní",J173,0)</f>
        <v>0</v>
      </c>
      <c r="BF173" s="192">
        <f>IF(N173="snížená",J173,0)</f>
        <v>0</v>
      </c>
      <c r="BG173" s="192">
        <f>IF(N173="zákl. přenesená",J173,0)</f>
        <v>0</v>
      </c>
      <c r="BH173" s="192">
        <f>IF(N173="sníž. přenesená",J173,0)</f>
        <v>0</v>
      </c>
      <c r="BI173" s="192">
        <f>IF(N173="nulová",J173,0)</f>
        <v>0</v>
      </c>
      <c r="BJ173" s="19" t="s">
        <v>81</v>
      </c>
      <c r="BK173" s="192">
        <f>ROUND(I173*H173,2)</f>
        <v>0</v>
      </c>
      <c r="BL173" s="19" t="s">
        <v>164</v>
      </c>
      <c r="BM173" s="191" t="s">
        <v>525</v>
      </c>
    </row>
    <row r="174" s="2" customFormat="1">
      <c r="A174" s="38"/>
      <c r="B174" s="39"/>
      <c r="C174" s="38"/>
      <c r="D174" s="193" t="s">
        <v>166</v>
      </c>
      <c r="E174" s="38"/>
      <c r="F174" s="194" t="s">
        <v>1970</v>
      </c>
      <c r="G174" s="38"/>
      <c r="H174" s="38"/>
      <c r="I174" s="195"/>
      <c r="J174" s="38"/>
      <c r="K174" s="38"/>
      <c r="L174" s="39"/>
      <c r="M174" s="196"/>
      <c r="N174" s="197"/>
      <c r="O174" s="77"/>
      <c r="P174" s="77"/>
      <c r="Q174" s="77"/>
      <c r="R174" s="77"/>
      <c r="S174" s="77"/>
      <c r="T174" s="78"/>
      <c r="U174" s="38"/>
      <c r="V174" s="38"/>
      <c r="W174" s="38"/>
      <c r="X174" s="38"/>
      <c r="Y174" s="38"/>
      <c r="Z174" s="38"/>
      <c r="AA174" s="38"/>
      <c r="AB174" s="38"/>
      <c r="AC174" s="38"/>
      <c r="AD174" s="38"/>
      <c r="AE174" s="38"/>
      <c r="AT174" s="19" t="s">
        <v>166</v>
      </c>
      <c r="AU174" s="19" t="s">
        <v>83</v>
      </c>
    </row>
    <row r="175" s="2" customFormat="1" ht="14.4" customHeight="1">
      <c r="A175" s="38"/>
      <c r="B175" s="179"/>
      <c r="C175" s="180" t="s">
        <v>352</v>
      </c>
      <c r="D175" s="180" t="s">
        <v>159</v>
      </c>
      <c r="E175" s="181" t="s">
        <v>1971</v>
      </c>
      <c r="F175" s="182" t="s">
        <v>1972</v>
      </c>
      <c r="G175" s="183" t="s">
        <v>261</v>
      </c>
      <c r="H175" s="184">
        <v>250</v>
      </c>
      <c r="I175" s="185"/>
      <c r="J175" s="186">
        <f>ROUND(I175*H175,2)</f>
        <v>0</v>
      </c>
      <c r="K175" s="182" t="s">
        <v>1</v>
      </c>
      <c r="L175" s="39"/>
      <c r="M175" s="187" t="s">
        <v>1</v>
      </c>
      <c r="N175" s="188" t="s">
        <v>40</v>
      </c>
      <c r="O175" s="77"/>
      <c r="P175" s="189">
        <f>O175*H175</f>
        <v>0</v>
      </c>
      <c r="Q175" s="189">
        <v>0</v>
      </c>
      <c r="R175" s="189">
        <f>Q175*H175</f>
        <v>0</v>
      </c>
      <c r="S175" s="189">
        <v>0</v>
      </c>
      <c r="T175" s="190">
        <f>S175*H175</f>
        <v>0</v>
      </c>
      <c r="U175" s="38"/>
      <c r="V175" s="38"/>
      <c r="W175" s="38"/>
      <c r="X175" s="38"/>
      <c r="Y175" s="38"/>
      <c r="Z175" s="38"/>
      <c r="AA175" s="38"/>
      <c r="AB175" s="38"/>
      <c r="AC175" s="38"/>
      <c r="AD175" s="38"/>
      <c r="AE175" s="38"/>
      <c r="AR175" s="191" t="s">
        <v>164</v>
      </c>
      <c r="AT175" s="191" t="s">
        <v>159</v>
      </c>
      <c r="AU175" s="191" t="s">
        <v>83</v>
      </c>
      <c r="AY175" s="19" t="s">
        <v>157</v>
      </c>
      <c r="BE175" s="192">
        <f>IF(N175="základní",J175,0)</f>
        <v>0</v>
      </c>
      <c r="BF175" s="192">
        <f>IF(N175="snížená",J175,0)</f>
        <v>0</v>
      </c>
      <c r="BG175" s="192">
        <f>IF(N175="zákl. přenesená",J175,0)</f>
        <v>0</v>
      </c>
      <c r="BH175" s="192">
        <f>IF(N175="sníž. přenesená",J175,0)</f>
        <v>0</v>
      </c>
      <c r="BI175" s="192">
        <f>IF(N175="nulová",J175,0)</f>
        <v>0</v>
      </c>
      <c r="BJ175" s="19" t="s">
        <v>81</v>
      </c>
      <c r="BK175" s="192">
        <f>ROUND(I175*H175,2)</f>
        <v>0</v>
      </c>
      <c r="BL175" s="19" t="s">
        <v>164</v>
      </c>
      <c r="BM175" s="191" t="s">
        <v>538</v>
      </c>
    </row>
    <row r="176" s="2" customFormat="1">
      <c r="A176" s="38"/>
      <c r="B176" s="39"/>
      <c r="C176" s="38"/>
      <c r="D176" s="193" t="s">
        <v>166</v>
      </c>
      <c r="E176" s="38"/>
      <c r="F176" s="194" t="s">
        <v>1972</v>
      </c>
      <c r="G176" s="38"/>
      <c r="H176" s="38"/>
      <c r="I176" s="195"/>
      <c r="J176" s="38"/>
      <c r="K176" s="38"/>
      <c r="L176" s="39"/>
      <c r="M176" s="196"/>
      <c r="N176" s="197"/>
      <c r="O176" s="77"/>
      <c r="P176" s="77"/>
      <c r="Q176" s="77"/>
      <c r="R176" s="77"/>
      <c r="S176" s="77"/>
      <c r="T176" s="78"/>
      <c r="U176" s="38"/>
      <c r="V176" s="38"/>
      <c r="W176" s="38"/>
      <c r="X176" s="38"/>
      <c r="Y176" s="38"/>
      <c r="Z176" s="38"/>
      <c r="AA176" s="38"/>
      <c r="AB176" s="38"/>
      <c r="AC176" s="38"/>
      <c r="AD176" s="38"/>
      <c r="AE176" s="38"/>
      <c r="AT176" s="19" t="s">
        <v>166</v>
      </c>
      <c r="AU176" s="19" t="s">
        <v>83</v>
      </c>
    </row>
    <row r="177" s="2" customFormat="1" ht="14.4" customHeight="1">
      <c r="A177" s="38"/>
      <c r="B177" s="179"/>
      <c r="C177" s="180" t="s">
        <v>358</v>
      </c>
      <c r="D177" s="180" t="s">
        <v>159</v>
      </c>
      <c r="E177" s="181" t="s">
        <v>1973</v>
      </c>
      <c r="F177" s="182" t="s">
        <v>1974</v>
      </c>
      <c r="G177" s="183" t="s">
        <v>261</v>
      </c>
      <c r="H177" s="184">
        <v>7</v>
      </c>
      <c r="I177" s="185"/>
      <c r="J177" s="186">
        <f>ROUND(I177*H177,2)</f>
        <v>0</v>
      </c>
      <c r="K177" s="182" t="s">
        <v>1</v>
      </c>
      <c r="L177" s="39"/>
      <c r="M177" s="187" t="s">
        <v>1</v>
      </c>
      <c r="N177" s="188" t="s">
        <v>40</v>
      </c>
      <c r="O177" s="77"/>
      <c r="P177" s="189">
        <f>O177*H177</f>
        <v>0</v>
      </c>
      <c r="Q177" s="189">
        <v>0</v>
      </c>
      <c r="R177" s="189">
        <f>Q177*H177</f>
        <v>0</v>
      </c>
      <c r="S177" s="189">
        <v>0</v>
      </c>
      <c r="T177" s="190">
        <f>S177*H177</f>
        <v>0</v>
      </c>
      <c r="U177" s="38"/>
      <c r="V177" s="38"/>
      <c r="W177" s="38"/>
      <c r="X177" s="38"/>
      <c r="Y177" s="38"/>
      <c r="Z177" s="38"/>
      <c r="AA177" s="38"/>
      <c r="AB177" s="38"/>
      <c r="AC177" s="38"/>
      <c r="AD177" s="38"/>
      <c r="AE177" s="38"/>
      <c r="AR177" s="191" t="s">
        <v>164</v>
      </c>
      <c r="AT177" s="191" t="s">
        <v>159</v>
      </c>
      <c r="AU177" s="191" t="s">
        <v>83</v>
      </c>
      <c r="AY177" s="19" t="s">
        <v>157</v>
      </c>
      <c r="BE177" s="192">
        <f>IF(N177="základní",J177,0)</f>
        <v>0</v>
      </c>
      <c r="BF177" s="192">
        <f>IF(N177="snížená",J177,0)</f>
        <v>0</v>
      </c>
      <c r="BG177" s="192">
        <f>IF(N177="zákl. přenesená",J177,0)</f>
        <v>0</v>
      </c>
      <c r="BH177" s="192">
        <f>IF(N177="sníž. přenesená",J177,0)</f>
        <v>0</v>
      </c>
      <c r="BI177" s="192">
        <f>IF(N177="nulová",J177,0)</f>
        <v>0</v>
      </c>
      <c r="BJ177" s="19" t="s">
        <v>81</v>
      </c>
      <c r="BK177" s="192">
        <f>ROUND(I177*H177,2)</f>
        <v>0</v>
      </c>
      <c r="BL177" s="19" t="s">
        <v>164</v>
      </c>
      <c r="BM177" s="191" t="s">
        <v>549</v>
      </c>
    </row>
    <row r="178" s="2" customFormat="1">
      <c r="A178" s="38"/>
      <c r="B178" s="39"/>
      <c r="C178" s="38"/>
      <c r="D178" s="193" t="s">
        <v>166</v>
      </c>
      <c r="E178" s="38"/>
      <c r="F178" s="194" t="s">
        <v>1974</v>
      </c>
      <c r="G178" s="38"/>
      <c r="H178" s="38"/>
      <c r="I178" s="195"/>
      <c r="J178" s="38"/>
      <c r="K178" s="38"/>
      <c r="L178" s="39"/>
      <c r="M178" s="196"/>
      <c r="N178" s="197"/>
      <c r="O178" s="77"/>
      <c r="P178" s="77"/>
      <c r="Q178" s="77"/>
      <c r="R178" s="77"/>
      <c r="S178" s="77"/>
      <c r="T178" s="78"/>
      <c r="U178" s="38"/>
      <c r="V178" s="38"/>
      <c r="W178" s="38"/>
      <c r="X178" s="38"/>
      <c r="Y178" s="38"/>
      <c r="Z178" s="38"/>
      <c r="AA178" s="38"/>
      <c r="AB178" s="38"/>
      <c r="AC178" s="38"/>
      <c r="AD178" s="38"/>
      <c r="AE178" s="38"/>
      <c r="AT178" s="19" t="s">
        <v>166</v>
      </c>
      <c r="AU178" s="19" t="s">
        <v>83</v>
      </c>
    </row>
    <row r="179" s="2" customFormat="1" ht="14.4" customHeight="1">
      <c r="A179" s="38"/>
      <c r="B179" s="179"/>
      <c r="C179" s="180" t="s">
        <v>365</v>
      </c>
      <c r="D179" s="180" t="s">
        <v>159</v>
      </c>
      <c r="E179" s="181" t="s">
        <v>1975</v>
      </c>
      <c r="F179" s="182" t="s">
        <v>1976</v>
      </c>
      <c r="G179" s="183" t="s">
        <v>261</v>
      </c>
      <c r="H179" s="184">
        <v>7</v>
      </c>
      <c r="I179" s="185"/>
      <c r="J179" s="186">
        <f>ROUND(I179*H179,2)</f>
        <v>0</v>
      </c>
      <c r="K179" s="182" t="s">
        <v>1</v>
      </c>
      <c r="L179" s="39"/>
      <c r="M179" s="187" t="s">
        <v>1</v>
      </c>
      <c r="N179" s="188" t="s">
        <v>40</v>
      </c>
      <c r="O179" s="77"/>
      <c r="P179" s="189">
        <f>O179*H179</f>
        <v>0</v>
      </c>
      <c r="Q179" s="189">
        <v>0</v>
      </c>
      <c r="R179" s="189">
        <f>Q179*H179</f>
        <v>0</v>
      </c>
      <c r="S179" s="189">
        <v>0</v>
      </c>
      <c r="T179" s="190">
        <f>S179*H179</f>
        <v>0</v>
      </c>
      <c r="U179" s="38"/>
      <c r="V179" s="38"/>
      <c r="W179" s="38"/>
      <c r="X179" s="38"/>
      <c r="Y179" s="38"/>
      <c r="Z179" s="38"/>
      <c r="AA179" s="38"/>
      <c r="AB179" s="38"/>
      <c r="AC179" s="38"/>
      <c r="AD179" s="38"/>
      <c r="AE179" s="38"/>
      <c r="AR179" s="191" t="s">
        <v>164</v>
      </c>
      <c r="AT179" s="191" t="s">
        <v>159</v>
      </c>
      <c r="AU179" s="191" t="s">
        <v>83</v>
      </c>
      <c r="AY179" s="19" t="s">
        <v>157</v>
      </c>
      <c r="BE179" s="192">
        <f>IF(N179="základní",J179,0)</f>
        <v>0</v>
      </c>
      <c r="BF179" s="192">
        <f>IF(N179="snížená",J179,0)</f>
        <v>0</v>
      </c>
      <c r="BG179" s="192">
        <f>IF(N179="zákl. přenesená",J179,0)</f>
        <v>0</v>
      </c>
      <c r="BH179" s="192">
        <f>IF(N179="sníž. přenesená",J179,0)</f>
        <v>0</v>
      </c>
      <c r="BI179" s="192">
        <f>IF(N179="nulová",J179,0)</f>
        <v>0</v>
      </c>
      <c r="BJ179" s="19" t="s">
        <v>81</v>
      </c>
      <c r="BK179" s="192">
        <f>ROUND(I179*H179,2)</f>
        <v>0</v>
      </c>
      <c r="BL179" s="19" t="s">
        <v>164</v>
      </c>
      <c r="BM179" s="191" t="s">
        <v>568</v>
      </c>
    </row>
    <row r="180" s="2" customFormat="1">
      <c r="A180" s="38"/>
      <c r="B180" s="39"/>
      <c r="C180" s="38"/>
      <c r="D180" s="193" t="s">
        <v>166</v>
      </c>
      <c r="E180" s="38"/>
      <c r="F180" s="194" t="s">
        <v>1976</v>
      </c>
      <c r="G180" s="38"/>
      <c r="H180" s="38"/>
      <c r="I180" s="195"/>
      <c r="J180" s="38"/>
      <c r="K180" s="38"/>
      <c r="L180" s="39"/>
      <c r="M180" s="196"/>
      <c r="N180" s="197"/>
      <c r="O180" s="77"/>
      <c r="P180" s="77"/>
      <c r="Q180" s="77"/>
      <c r="R180" s="77"/>
      <c r="S180" s="77"/>
      <c r="T180" s="78"/>
      <c r="U180" s="38"/>
      <c r="V180" s="38"/>
      <c r="W180" s="38"/>
      <c r="X180" s="38"/>
      <c r="Y180" s="38"/>
      <c r="Z180" s="38"/>
      <c r="AA180" s="38"/>
      <c r="AB180" s="38"/>
      <c r="AC180" s="38"/>
      <c r="AD180" s="38"/>
      <c r="AE180" s="38"/>
      <c r="AT180" s="19" t="s">
        <v>166</v>
      </c>
      <c r="AU180" s="19" t="s">
        <v>83</v>
      </c>
    </row>
    <row r="181" s="2" customFormat="1" ht="14.4" customHeight="1">
      <c r="A181" s="38"/>
      <c r="B181" s="179"/>
      <c r="C181" s="180" t="s">
        <v>370</v>
      </c>
      <c r="D181" s="180" t="s">
        <v>159</v>
      </c>
      <c r="E181" s="181" t="s">
        <v>1977</v>
      </c>
      <c r="F181" s="182" t="s">
        <v>1978</v>
      </c>
      <c r="G181" s="183" t="s">
        <v>261</v>
      </c>
      <c r="H181" s="184">
        <v>500</v>
      </c>
      <c r="I181" s="185"/>
      <c r="J181" s="186">
        <f>ROUND(I181*H181,2)</f>
        <v>0</v>
      </c>
      <c r="K181" s="182" t="s">
        <v>1</v>
      </c>
      <c r="L181" s="39"/>
      <c r="M181" s="187" t="s">
        <v>1</v>
      </c>
      <c r="N181" s="188" t="s">
        <v>40</v>
      </c>
      <c r="O181" s="77"/>
      <c r="P181" s="189">
        <f>O181*H181</f>
        <v>0</v>
      </c>
      <c r="Q181" s="189">
        <v>0</v>
      </c>
      <c r="R181" s="189">
        <f>Q181*H181</f>
        <v>0</v>
      </c>
      <c r="S181" s="189">
        <v>0</v>
      </c>
      <c r="T181" s="190">
        <f>S181*H181</f>
        <v>0</v>
      </c>
      <c r="U181" s="38"/>
      <c r="V181" s="38"/>
      <c r="W181" s="38"/>
      <c r="X181" s="38"/>
      <c r="Y181" s="38"/>
      <c r="Z181" s="38"/>
      <c r="AA181" s="38"/>
      <c r="AB181" s="38"/>
      <c r="AC181" s="38"/>
      <c r="AD181" s="38"/>
      <c r="AE181" s="38"/>
      <c r="AR181" s="191" t="s">
        <v>164</v>
      </c>
      <c r="AT181" s="191" t="s">
        <v>159</v>
      </c>
      <c r="AU181" s="191" t="s">
        <v>83</v>
      </c>
      <c r="AY181" s="19" t="s">
        <v>157</v>
      </c>
      <c r="BE181" s="192">
        <f>IF(N181="základní",J181,0)</f>
        <v>0</v>
      </c>
      <c r="BF181" s="192">
        <f>IF(N181="snížená",J181,0)</f>
        <v>0</v>
      </c>
      <c r="BG181" s="192">
        <f>IF(N181="zákl. přenesená",J181,0)</f>
        <v>0</v>
      </c>
      <c r="BH181" s="192">
        <f>IF(N181="sníž. přenesená",J181,0)</f>
        <v>0</v>
      </c>
      <c r="BI181" s="192">
        <f>IF(N181="nulová",J181,0)</f>
        <v>0</v>
      </c>
      <c r="BJ181" s="19" t="s">
        <v>81</v>
      </c>
      <c r="BK181" s="192">
        <f>ROUND(I181*H181,2)</f>
        <v>0</v>
      </c>
      <c r="BL181" s="19" t="s">
        <v>164</v>
      </c>
      <c r="BM181" s="191" t="s">
        <v>584</v>
      </c>
    </row>
    <row r="182" s="2" customFormat="1">
      <c r="A182" s="38"/>
      <c r="B182" s="39"/>
      <c r="C182" s="38"/>
      <c r="D182" s="193" t="s">
        <v>166</v>
      </c>
      <c r="E182" s="38"/>
      <c r="F182" s="194" t="s">
        <v>1978</v>
      </c>
      <c r="G182" s="38"/>
      <c r="H182" s="38"/>
      <c r="I182" s="195"/>
      <c r="J182" s="38"/>
      <c r="K182" s="38"/>
      <c r="L182" s="39"/>
      <c r="M182" s="196"/>
      <c r="N182" s="197"/>
      <c r="O182" s="77"/>
      <c r="P182" s="77"/>
      <c r="Q182" s="77"/>
      <c r="R182" s="77"/>
      <c r="S182" s="77"/>
      <c r="T182" s="78"/>
      <c r="U182" s="38"/>
      <c r="V182" s="38"/>
      <c r="W182" s="38"/>
      <c r="X182" s="38"/>
      <c r="Y182" s="38"/>
      <c r="Z182" s="38"/>
      <c r="AA182" s="38"/>
      <c r="AB182" s="38"/>
      <c r="AC182" s="38"/>
      <c r="AD182" s="38"/>
      <c r="AE182" s="38"/>
      <c r="AT182" s="19" t="s">
        <v>166</v>
      </c>
      <c r="AU182" s="19" t="s">
        <v>83</v>
      </c>
    </row>
    <row r="183" s="2" customFormat="1" ht="14.4" customHeight="1">
      <c r="A183" s="38"/>
      <c r="B183" s="179"/>
      <c r="C183" s="180" t="s">
        <v>375</v>
      </c>
      <c r="D183" s="180" t="s">
        <v>159</v>
      </c>
      <c r="E183" s="181" t="s">
        <v>1979</v>
      </c>
      <c r="F183" s="182" t="s">
        <v>1980</v>
      </c>
      <c r="G183" s="183" t="s">
        <v>261</v>
      </c>
      <c r="H183" s="184">
        <v>20</v>
      </c>
      <c r="I183" s="185"/>
      <c r="J183" s="186">
        <f>ROUND(I183*H183,2)</f>
        <v>0</v>
      </c>
      <c r="K183" s="182" t="s">
        <v>1</v>
      </c>
      <c r="L183" s="39"/>
      <c r="M183" s="187" t="s">
        <v>1</v>
      </c>
      <c r="N183" s="188" t="s">
        <v>40</v>
      </c>
      <c r="O183" s="77"/>
      <c r="P183" s="189">
        <f>O183*H183</f>
        <v>0</v>
      </c>
      <c r="Q183" s="189">
        <v>0</v>
      </c>
      <c r="R183" s="189">
        <f>Q183*H183</f>
        <v>0</v>
      </c>
      <c r="S183" s="189">
        <v>0</v>
      </c>
      <c r="T183" s="190">
        <f>S183*H183</f>
        <v>0</v>
      </c>
      <c r="U183" s="38"/>
      <c r="V183" s="38"/>
      <c r="W183" s="38"/>
      <c r="X183" s="38"/>
      <c r="Y183" s="38"/>
      <c r="Z183" s="38"/>
      <c r="AA183" s="38"/>
      <c r="AB183" s="38"/>
      <c r="AC183" s="38"/>
      <c r="AD183" s="38"/>
      <c r="AE183" s="38"/>
      <c r="AR183" s="191" t="s">
        <v>164</v>
      </c>
      <c r="AT183" s="191" t="s">
        <v>159</v>
      </c>
      <c r="AU183" s="191" t="s">
        <v>83</v>
      </c>
      <c r="AY183" s="19" t="s">
        <v>157</v>
      </c>
      <c r="BE183" s="192">
        <f>IF(N183="základní",J183,0)</f>
        <v>0</v>
      </c>
      <c r="BF183" s="192">
        <f>IF(N183="snížená",J183,0)</f>
        <v>0</v>
      </c>
      <c r="BG183" s="192">
        <f>IF(N183="zákl. přenesená",J183,0)</f>
        <v>0</v>
      </c>
      <c r="BH183" s="192">
        <f>IF(N183="sníž. přenesená",J183,0)</f>
        <v>0</v>
      </c>
      <c r="BI183" s="192">
        <f>IF(N183="nulová",J183,0)</f>
        <v>0</v>
      </c>
      <c r="BJ183" s="19" t="s">
        <v>81</v>
      </c>
      <c r="BK183" s="192">
        <f>ROUND(I183*H183,2)</f>
        <v>0</v>
      </c>
      <c r="BL183" s="19" t="s">
        <v>164</v>
      </c>
      <c r="BM183" s="191" t="s">
        <v>594</v>
      </c>
    </row>
    <row r="184" s="2" customFormat="1">
      <c r="A184" s="38"/>
      <c r="B184" s="39"/>
      <c r="C184" s="38"/>
      <c r="D184" s="193" t="s">
        <v>166</v>
      </c>
      <c r="E184" s="38"/>
      <c r="F184" s="194" t="s">
        <v>1980</v>
      </c>
      <c r="G184" s="38"/>
      <c r="H184" s="38"/>
      <c r="I184" s="195"/>
      <c r="J184" s="38"/>
      <c r="K184" s="38"/>
      <c r="L184" s="39"/>
      <c r="M184" s="196"/>
      <c r="N184" s="197"/>
      <c r="O184" s="77"/>
      <c r="P184" s="77"/>
      <c r="Q184" s="77"/>
      <c r="R184" s="77"/>
      <c r="S184" s="77"/>
      <c r="T184" s="78"/>
      <c r="U184" s="38"/>
      <c r="V184" s="38"/>
      <c r="W184" s="38"/>
      <c r="X184" s="38"/>
      <c r="Y184" s="38"/>
      <c r="Z184" s="38"/>
      <c r="AA184" s="38"/>
      <c r="AB184" s="38"/>
      <c r="AC184" s="38"/>
      <c r="AD184" s="38"/>
      <c r="AE184" s="38"/>
      <c r="AT184" s="19" t="s">
        <v>166</v>
      </c>
      <c r="AU184" s="19" t="s">
        <v>83</v>
      </c>
    </row>
    <row r="185" s="2" customFormat="1" ht="14.4" customHeight="1">
      <c r="A185" s="38"/>
      <c r="B185" s="179"/>
      <c r="C185" s="180" t="s">
        <v>386</v>
      </c>
      <c r="D185" s="180" t="s">
        <v>159</v>
      </c>
      <c r="E185" s="181" t="s">
        <v>1981</v>
      </c>
      <c r="F185" s="182" t="s">
        <v>1982</v>
      </c>
      <c r="G185" s="183" t="s">
        <v>231</v>
      </c>
      <c r="H185" s="184">
        <v>1</v>
      </c>
      <c r="I185" s="185"/>
      <c r="J185" s="186">
        <f>ROUND(I185*H185,2)</f>
        <v>0</v>
      </c>
      <c r="K185" s="182" t="s">
        <v>1</v>
      </c>
      <c r="L185" s="39"/>
      <c r="M185" s="187" t="s">
        <v>1</v>
      </c>
      <c r="N185" s="188" t="s">
        <v>40</v>
      </c>
      <c r="O185" s="77"/>
      <c r="P185" s="189">
        <f>O185*H185</f>
        <v>0</v>
      </c>
      <c r="Q185" s="189">
        <v>0</v>
      </c>
      <c r="R185" s="189">
        <f>Q185*H185</f>
        <v>0</v>
      </c>
      <c r="S185" s="189">
        <v>0</v>
      </c>
      <c r="T185" s="190">
        <f>S185*H185</f>
        <v>0</v>
      </c>
      <c r="U185" s="38"/>
      <c r="V185" s="38"/>
      <c r="W185" s="38"/>
      <c r="X185" s="38"/>
      <c r="Y185" s="38"/>
      <c r="Z185" s="38"/>
      <c r="AA185" s="38"/>
      <c r="AB185" s="38"/>
      <c r="AC185" s="38"/>
      <c r="AD185" s="38"/>
      <c r="AE185" s="38"/>
      <c r="AR185" s="191" t="s">
        <v>164</v>
      </c>
      <c r="AT185" s="191" t="s">
        <v>159</v>
      </c>
      <c r="AU185" s="191" t="s">
        <v>83</v>
      </c>
      <c r="AY185" s="19" t="s">
        <v>157</v>
      </c>
      <c r="BE185" s="192">
        <f>IF(N185="základní",J185,0)</f>
        <v>0</v>
      </c>
      <c r="BF185" s="192">
        <f>IF(N185="snížená",J185,0)</f>
        <v>0</v>
      </c>
      <c r="BG185" s="192">
        <f>IF(N185="zákl. přenesená",J185,0)</f>
        <v>0</v>
      </c>
      <c r="BH185" s="192">
        <f>IF(N185="sníž. přenesená",J185,0)</f>
        <v>0</v>
      </c>
      <c r="BI185" s="192">
        <f>IF(N185="nulová",J185,0)</f>
        <v>0</v>
      </c>
      <c r="BJ185" s="19" t="s">
        <v>81</v>
      </c>
      <c r="BK185" s="192">
        <f>ROUND(I185*H185,2)</f>
        <v>0</v>
      </c>
      <c r="BL185" s="19" t="s">
        <v>164</v>
      </c>
      <c r="BM185" s="191" t="s">
        <v>606</v>
      </c>
    </row>
    <row r="186" s="2" customFormat="1">
      <c r="A186" s="38"/>
      <c r="B186" s="39"/>
      <c r="C186" s="38"/>
      <c r="D186" s="193" t="s">
        <v>166</v>
      </c>
      <c r="E186" s="38"/>
      <c r="F186" s="194" t="s">
        <v>1982</v>
      </c>
      <c r="G186" s="38"/>
      <c r="H186" s="38"/>
      <c r="I186" s="195"/>
      <c r="J186" s="38"/>
      <c r="K186" s="38"/>
      <c r="L186" s="39"/>
      <c r="M186" s="196"/>
      <c r="N186" s="197"/>
      <c r="O186" s="77"/>
      <c r="P186" s="77"/>
      <c r="Q186" s="77"/>
      <c r="R186" s="77"/>
      <c r="S186" s="77"/>
      <c r="T186" s="78"/>
      <c r="U186" s="38"/>
      <c r="V186" s="38"/>
      <c r="W186" s="38"/>
      <c r="X186" s="38"/>
      <c r="Y186" s="38"/>
      <c r="Z186" s="38"/>
      <c r="AA186" s="38"/>
      <c r="AB186" s="38"/>
      <c r="AC186" s="38"/>
      <c r="AD186" s="38"/>
      <c r="AE186" s="38"/>
      <c r="AT186" s="19" t="s">
        <v>166</v>
      </c>
      <c r="AU186" s="19" t="s">
        <v>83</v>
      </c>
    </row>
    <row r="187" s="2" customFormat="1" ht="24.15" customHeight="1">
      <c r="A187" s="38"/>
      <c r="B187" s="179"/>
      <c r="C187" s="180" t="s">
        <v>391</v>
      </c>
      <c r="D187" s="180" t="s">
        <v>159</v>
      </c>
      <c r="E187" s="181" t="s">
        <v>1983</v>
      </c>
      <c r="F187" s="182" t="s">
        <v>1984</v>
      </c>
      <c r="G187" s="183" t="s">
        <v>231</v>
      </c>
      <c r="H187" s="184">
        <v>1</v>
      </c>
      <c r="I187" s="185"/>
      <c r="J187" s="186">
        <f>ROUND(I187*H187,2)</f>
        <v>0</v>
      </c>
      <c r="K187" s="182" t="s">
        <v>1</v>
      </c>
      <c r="L187" s="39"/>
      <c r="M187" s="187" t="s">
        <v>1</v>
      </c>
      <c r="N187" s="188" t="s">
        <v>40</v>
      </c>
      <c r="O187" s="77"/>
      <c r="P187" s="189">
        <f>O187*H187</f>
        <v>0</v>
      </c>
      <c r="Q187" s="189">
        <v>0</v>
      </c>
      <c r="R187" s="189">
        <f>Q187*H187</f>
        <v>0</v>
      </c>
      <c r="S187" s="189">
        <v>0</v>
      </c>
      <c r="T187" s="190">
        <f>S187*H187</f>
        <v>0</v>
      </c>
      <c r="U187" s="38"/>
      <c r="V187" s="38"/>
      <c r="W187" s="38"/>
      <c r="X187" s="38"/>
      <c r="Y187" s="38"/>
      <c r="Z187" s="38"/>
      <c r="AA187" s="38"/>
      <c r="AB187" s="38"/>
      <c r="AC187" s="38"/>
      <c r="AD187" s="38"/>
      <c r="AE187" s="38"/>
      <c r="AR187" s="191" t="s">
        <v>164</v>
      </c>
      <c r="AT187" s="191" t="s">
        <v>159</v>
      </c>
      <c r="AU187" s="191" t="s">
        <v>83</v>
      </c>
      <c r="AY187" s="19" t="s">
        <v>157</v>
      </c>
      <c r="BE187" s="192">
        <f>IF(N187="základní",J187,0)</f>
        <v>0</v>
      </c>
      <c r="BF187" s="192">
        <f>IF(N187="snížená",J187,0)</f>
        <v>0</v>
      </c>
      <c r="BG187" s="192">
        <f>IF(N187="zákl. přenesená",J187,0)</f>
        <v>0</v>
      </c>
      <c r="BH187" s="192">
        <f>IF(N187="sníž. přenesená",J187,0)</f>
        <v>0</v>
      </c>
      <c r="BI187" s="192">
        <f>IF(N187="nulová",J187,0)</f>
        <v>0</v>
      </c>
      <c r="BJ187" s="19" t="s">
        <v>81</v>
      </c>
      <c r="BK187" s="192">
        <f>ROUND(I187*H187,2)</f>
        <v>0</v>
      </c>
      <c r="BL187" s="19" t="s">
        <v>164</v>
      </c>
      <c r="BM187" s="191" t="s">
        <v>616</v>
      </c>
    </row>
    <row r="188" s="2" customFormat="1">
      <c r="A188" s="38"/>
      <c r="B188" s="39"/>
      <c r="C188" s="38"/>
      <c r="D188" s="193" t="s">
        <v>166</v>
      </c>
      <c r="E188" s="38"/>
      <c r="F188" s="194" t="s">
        <v>1984</v>
      </c>
      <c r="G188" s="38"/>
      <c r="H188" s="38"/>
      <c r="I188" s="195"/>
      <c r="J188" s="38"/>
      <c r="K188" s="38"/>
      <c r="L188" s="39"/>
      <c r="M188" s="196"/>
      <c r="N188" s="197"/>
      <c r="O188" s="77"/>
      <c r="P188" s="77"/>
      <c r="Q188" s="77"/>
      <c r="R188" s="77"/>
      <c r="S188" s="77"/>
      <c r="T188" s="78"/>
      <c r="U188" s="38"/>
      <c r="V188" s="38"/>
      <c r="W188" s="38"/>
      <c r="X188" s="38"/>
      <c r="Y188" s="38"/>
      <c r="Z188" s="38"/>
      <c r="AA188" s="38"/>
      <c r="AB188" s="38"/>
      <c r="AC188" s="38"/>
      <c r="AD188" s="38"/>
      <c r="AE188" s="38"/>
      <c r="AT188" s="19" t="s">
        <v>166</v>
      </c>
      <c r="AU188" s="19" t="s">
        <v>83</v>
      </c>
    </row>
    <row r="189" s="2" customFormat="1" ht="24.15" customHeight="1">
      <c r="A189" s="38"/>
      <c r="B189" s="179"/>
      <c r="C189" s="180" t="s">
        <v>401</v>
      </c>
      <c r="D189" s="180" t="s">
        <v>159</v>
      </c>
      <c r="E189" s="181" t="s">
        <v>1985</v>
      </c>
      <c r="F189" s="182" t="s">
        <v>1986</v>
      </c>
      <c r="G189" s="183" t="s">
        <v>231</v>
      </c>
      <c r="H189" s="184">
        <v>2</v>
      </c>
      <c r="I189" s="185"/>
      <c r="J189" s="186">
        <f>ROUND(I189*H189,2)</f>
        <v>0</v>
      </c>
      <c r="K189" s="182" t="s">
        <v>1</v>
      </c>
      <c r="L189" s="39"/>
      <c r="M189" s="187" t="s">
        <v>1</v>
      </c>
      <c r="N189" s="188" t="s">
        <v>40</v>
      </c>
      <c r="O189" s="77"/>
      <c r="P189" s="189">
        <f>O189*H189</f>
        <v>0</v>
      </c>
      <c r="Q189" s="189">
        <v>0</v>
      </c>
      <c r="R189" s="189">
        <f>Q189*H189</f>
        <v>0</v>
      </c>
      <c r="S189" s="189">
        <v>0</v>
      </c>
      <c r="T189" s="190">
        <f>S189*H189</f>
        <v>0</v>
      </c>
      <c r="U189" s="38"/>
      <c r="V189" s="38"/>
      <c r="W189" s="38"/>
      <c r="X189" s="38"/>
      <c r="Y189" s="38"/>
      <c r="Z189" s="38"/>
      <c r="AA189" s="38"/>
      <c r="AB189" s="38"/>
      <c r="AC189" s="38"/>
      <c r="AD189" s="38"/>
      <c r="AE189" s="38"/>
      <c r="AR189" s="191" t="s">
        <v>164</v>
      </c>
      <c r="AT189" s="191" t="s">
        <v>159</v>
      </c>
      <c r="AU189" s="191" t="s">
        <v>83</v>
      </c>
      <c r="AY189" s="19" t="s">
        <v>157</v>
      </c>
      <c r="BE189" s="192">
        <f>IF(N189="základní",J189,0)</f>
        <v>0</v>
      </c>
      <c r="BF189" s="192">
        <f>IF(N189="snížená",J189,0)</f>
        <v>0</v>
      </c>
      <c r="BG189" s="192">
        <f>IF(N189="zákl. přenesená",J189,0)</f>
        <v>0</v>
      </c>
      <c r="BH189" s="192">
        <f>IF(N189="sníž. přenesená",J189,0)</f>
        <v>0</v>
      </c>
      <c r="BI189" s="192">
        <f>IF(N189="nulová",J189,0)</f>
        <v>0</v>
      </c>
      <c r="BJ189" s="19" t="s">
        <v>81</v>
      </c>
      <c r="BK189" s="192">
        <f>ROUND(I189*H189,2)</f>
        <v>0</v>
      </c>
      <c r="BL189" s="19" t="s">
        <v>164</v>
      </c>
      <c r="BM189" s="191" t="s">
        <v>625</v>
      </c>
    </row>
    <row r="190" s="2" customFormat="1">
      <c r="A190" s="38"/>
      <c r="B190" s="39"/>
      <c r="C190" s="38"/>
      <c r="D190" s="193" t="s">
        <v>166</v>
      </c>
      <c r="E190" s="38"/>
      <c r="F190" s="194" t="s">
        <v>1986</v>
      </c>
      <c r="G190" s="38"/>
      <c r="H190" s="38"/>
      <c r="I190" s="195"/>
      <c r="J190" s="38"/>
      <c r="K190" s="38"/>
      <c r="L190" s="39"/>
      <c r="M190" s="196"/>
      <c r="N190" s="197"/>
      <c r="O190" s="77"/>
      <c r="P190" s="77"/>
      <c r="Q190" s="77"/>
      <c r="R190" s="77"/>
      <c r="S190" s="77"/>
      <c r="T190" s="78"/>
      <c r="U190" s="38"/>
      <c r="V190" s="38"/>
      <c r="W190" s="38"/>
      <c r="X190" s="38"/>
      <c r="Y190" s="38"/>
      <c r="Z190" s="38"/>
      <c r="AA190" s="38"/>
      <c r="AB190" s="38"/>
      <c r="AC190" s="38"/>
      <c r="AD190" s="38"/>
      <c r="AE190" s="38"/>
      <c r="AT190" s="19" t="s">
        <v>166</v>
      </c>
      <c r="AU190" s="19" t="s">
        <v>83</v>
      </c>
    </row>
    <row r="191" s="2" customFormat="1" ht="24.15" customHeight="1">
      <c r="A191" s="38"/>
      <c r="B191" s="179"/>
      <c r="C191" s="180" t="s">
        <v>407</v>
      </c>
      <c r="D191" s="180" t="s">
        <v>159</v>
      </c>
      <c r="E191" s="181" t="s">
        <v>1987</v>
      </c>
      <c r="F191" s="182" t="s">
        <v>1988</v>
      </c>
      <c r="G191" s="183" t="s">
        <v>231</v>
      </c>
      <c r="H191" s="184">
        <v>5</v>
      </c>
      <c r="I191" s="185"/>
      <c r="J191" s="186">
        <f>ROUND(I191*H191,2)</f>
        <v>0</v>
      </c>
      <c r="K191" s="182" t="s">
        <v>1</v>
      </c>
      <c r="L191" s="39"/>
      <c r="M191" s="187" t="s">
        <v>1</v>
      </c>
      <c r="N191" s="188" t="s">
        <v>40</v>
      </c>
      <c r="O191" s="77"/>
      <c r="P191" s="189">
        <f>O191*H191</f>
        <v>0</v>
      </c>
      <c r="Q191" s="189">
        <v>0</v>
      </c>
      <c r="R191" s="189">
        <f>Q191*H191</f>
        <v>0</v>
      </c>
      <c r="S191" s="189">
        <v>0</v>
      </c>
      <c r="T191" s="190">
        <f>S191*H191</f>
        <v>0</v>
      </c>
      <c r="U191" s="38"/>
      <c r="V191" s="38"/>
      <c r="W191" s="38"/>
      <c r="X191" s="38"/>
      <c r="Y191" s="38"/>
      <c r="Z191" s="38"/>
      <c r="AA191" s="38"/>
      <c r="AB191" s="38"/>
      <c r="AC191" s="38"/>
      <c r="AD191" s="38"/>
      <c r="AE191" s="38"/>
      <c r="AR191" s="191" t="s">
        <v>164</v>
      </c>
      <c r="AT191" s="191" t="s">
        <v>159</v>
      </c>
      <c r="AU191" s="191" t="s">
        <v>83</v>
      </c>
      <c r="AY191" s="19" t="s">
        <v>157</v>
      </c>
      <c r="BE191" s="192">
        <f>IF(N191="základní",J191,0)</f>
        <v>0</v>
      </c>
      <c r="BF191" s="192">
        <f>IF(N191="snížená",J191,0)</f>
        <v>0</v>
      </c>
      <c r="BG191" s="192">
        <f>IF(N191="zákl. přenesená",J191,0)</f>
        <v>0</v>
      </c>
      <c r="BH191" s="192">
        <f>IF(N191="sníž. přenesená",J191,0)</f>
        <v>0</v>
      </c>
      <c r="BI191" s="192">
        <f>IF(N191="nulová",J191,0)</f>
        <v>0</v>
      </c>
      <c r="BJ191" s="19" t="s">
        <v>81</v>
      </c>
      <c r="BK191" s="192">
        <f>ROUND(I191*H191,2)</f>
        <v>0</v>
      </c>
      <c r="BL191" s="19" t="s">
        <v>164</v>
      </c>
      <c r="BM191" s="191" t="s">
        <v>635</v>
      </c>
    </row>
    <row r="192" s="2" customFormat="1">
      <c r="A192" s="38"/>
      <c r="B192" s="39"/>
      <c r="C192" s="38"/>
      <c r="D192" s="193" t="s">
        <v>166</v>
      </c>
      <c r="E192" s="38"/>
      <c r="F192" s="194" t="s">
        <v>1988</v>
      </c>
      <c r="G192" s="38"/>
      <c r="H192" s="38"/>
      <c r="I192" s="195"/>
      <c r="J192" s="38"/>
      <c r="K192" s="38"/>
      <c r="L192" s="39"/>
      <c r="M192" s="196"/>
      <c r="N192" s="197"/>
      <c r="O192" s="77"/>
      <c r="P192" s="77"/>
      <c r="Q192" s="77"/>
      <c r="R192" s="77"/>
      <c r="S192" s="77"/>
      <c r="T192" s="78"/>
      <c r="U192" s="38"/>
      <c r="V192" s="38"/>
      <c r="W192" s="38"/>
      <c r="X192" s="38"/>
      <c r="Y192" s="38"/>
      <c r="Z192" s="38"/>
      <c r="AA192" s="38"/>
      <c r="AB192" s="38"/>
      <c r="AC192" s="38"/>
      <c r="AD192" s="38"/>
      <c r="AE192" s="38"/>
      <c r="AT192" s="19" t="s">
        <v>166</v>
      </c>
      <c r="AU192" s="19" t="s">
        <v>83</v>
      </c>
    </row>
    <row r="193" s="2" customFormat="1" ht="24.15" customHeight="1">
      <c r="A193" s="38"/>
      <c r="B193" s="179"/>
      <c r="C193" s="180" t="s">
        <v>416</v>
      </c>
      <c r="D193" s="180" t="s">
        <v>159</v>
      </c>
      <c r="E193" s="181" t="s">
        <v>1989</v>
      </c>
      <c r="F193" s="182" t="s">
        <v>1990</v>
      </c>
      <c r="G193" s="183" t="s">
        <v>231</v>
      </c>
      <c r="H193" s="184">
        <v>3</v>
      </c>
      <c r="I193" s="185"/>
      <c r="J193" s="186">
        <f>ROUND(I193*H193,2)</f>
        <v>0</v>
      </c>
      <c r="K193" s="182" t="s">
        <v>1</v>
      </c>
      <c r="L193" s="39"/>
      <c r="M193" s="187" t="s">
        <v>1</v>
      </c>
      <c r="N193" s="188" t="s">
        <v>40</v>
      </c>
      <c r="O193" s="77"/>
      <c r="P193" s="189">
        <f>O193*H193</f>
        <v>0</v>
      </c>
      <c r="Q193" s="189">
        <v>0</v>
      </c>
      <c r="R193" s="189">
        <f>Q193*H193</f>
        <v>0</v>
      </c>
      <c r="S193" s="189">
        <v>0</v>
      </c>
      <c r="T193" s="190">
        <f>S193*H193</f>
        <v>0</v>
      </c>
      <c r="U193" s="38"/>
      <c r="V193" s="38"/>
      <c r="W193" s="38"/>
      <c r="X193" s="38"/>
      <c r="Y193" s="38"/>
      <c r="Z193" s="38"/>
      <c r="AA193" s="38"/>
      <c r="AB193" s="38"/>
      <c r="AC193" s="38"/>
      <c r="AD193" s="38"/>
      <c r="AE193" s="38"/>
      <c r="AR193" s="191" t="s">
        <v>164</v>
      </c>
      <c r="AT193" s="191" t="s">
        <v>159</v>
      </c>
      <c r="AU193" s="191" t="s">
        <v>83</v>
      </c>
      <c r="AY193" s="19" t="s">
        <v>157</v>
      </c>
      <c r="BE193" s="192">
        <f>IF(N193="základní",J193,0)</f>
        <v>0</v>
      </c>
      <c r="BF193" s="192">
        <f>IF(N193="snížená",J193,0)</f>
        <v>0</v>
      </c>
      <c r="BG193" s="192">
        <f>IF(N193="zákl. přenesená",J193,0)</f>
        <v>0</v>
      </c>
      <c r="BH193" s="192">
        <f>IF(N193="sníž. přenesená",J193,0)</f>
        <v>0</v>
      </c>
      <c r="BI193" s="192">
        <f>IF(N193="nulová",J193,0)</f>
        <v>0</v>
      </c>
      <c r="BJ193" s="19" t="s">
        <v>81</v>
      </c>
      <c r="BK193" s="192">
        <f>ROUND(I193*H193,2)</f>
        <v>0</v>
      </c>
      <c r="BL193" s="19" t="s">
        <v>164</v>
      </c>
      <c r="BM193" s="191" t="s">
        <v>646</v>
      </c>
    </row>
    <row r="194" s="2" customFormat="1">
      <c r="A194" s="38"/>
      <c r="B194" s="39"/>
      <c r="C194" s="38"/>
      <c r="D194" s="193" t="s">
        <v>166</v>
      </c>
      <c r="E194" s="38"/>
      <c r="F194" s="194" t="s">
        <v>1990</v>
      </c>
      <c r="G194" s="38"/>
      <c r="H194" s="38"/>
      <c r="I194" s="195"/>
      <c r="J194" s="38"/>
      <c r="K194" s="38"/>
      <c r="L194" s="39"/>
      <c r="M194" s="196"/>
      <c r="N194" s="197"/>
      <c r="O194" s="77"/>
      <c r="P194" s="77"/>
      <c r="Q194" s="77"/>
      <c r="R194" s="77"/>
      <c r="S194" s="77"/>
      <c r="T194" s="78"/>
      <c r="U194" s="38"/>
      <c r="V194" s="38"/>
      <c r="W194" s="38"/>
      <c r="X194" s="38"/>
      <c r="Y194" s="38"/>
      <c r="Z194" s="38"/>
      <c r="AA194" s="38"/>
      <c r="AB194" s="38"/>
      <c r="AC194" s="38"/>
      <c r="AD194" s="38"/>
      <c r="AE194" s="38"/>
      <c r="AT194" s="19" t="s">
        <v>166</v>
      </c>
      <c r="AU194" s="19" t="s">
        <v>83</v>
      </c>
    </row>
    <row r="195" s="2" customFormat="1" ht="24.15" customHeight="1">
      <c r="A195" s="38"/>
      <c r="B195" s="179"/>
      <c r="C195" s="180" t="s">
        <v>421</v>
      </c>
      <c r="D195" s="180" t="s">
        <v>159</v>
      </c>
      <c r="E195" s="181" t="s">
        <v>1991</v>
      </c>
      <c r="F195" s="182" t="s">
        <v>1992</v>
      </c>
      <c r="G195" s="183" t="s">
        <v>231</v>
      </c>
      <c r="H195" s="184">
        <v>5</v>
      </c>
      <c r="I195" s="185"/>
      <c r="J195" s="186">
        <f>ROUND(I195*H195,2)</f>
        <v>0</v>
      </c>
      <c r="K195" s="182" t="s">
        <v>1</v>
      </c>
      <c r="L195" s="39"/>
      <c r="M195" s="187" t="s">
        <v>1</v>
      </c>
      <c r="N195" s="188" t="s">
        <v>40</v>
      </c>
      <c r="O195" s="77"/>
      <c r="P195" s="189">
        <f>O195*H195</f>
        <v>0</v>
      </c>
      <c r="Q195" s="189">
        <v>0</v>
      </c>
      <c r="R195" s="189">
        <f>Q195*H195</f>
        <v>0</v>
      </c>
      <c r="S195" s="189">
        <v>0</v>
      </c>
      <c r="T195" s="190">
        <f>S195*H195</f>
        <v>0</v>
      </c>
      <c r="U195" s="38"/>
      <c r="V195" s="38"/>
      <c r="W195" s="38"/>
      <c r="X195" s="38"/>
      <c r="Y195" s="38"/>
      <c r="Z195" s="38"/>
      <c r="AA195" s="38"/>
      <c r="AB195" s="38"/>
      <c r="AC195" s="38"/>
      <c r="AD195" s="38"/>
      <c r="AE195" s="38"/>
      <c r="AR195" s="191" t="s">
        <v>164</v>
      </c>
      <c r="AT195" s="191" t="s">
        <v>159</v>
      </c>
      <c r="AU195" s="191" t="s">
        <v>83</v>
      </c>
      <c r="AY195" s="19" t="s">
        <v>157</v>
      </c>
      <c r="BE195" s="192">
        <f>IF(N195="základní",J195,0)</f>
        <v>0</v>
      </c>
      <c r="BF195" s="192">
        <f>IF(N195="snížená",J195,0)</f>
        <v>0</v>
      </c>
      <c r="BG195" s="192">
        <f>IF(N195="zákl. přenesená",J195,0)</f>
        <v>0</v>
      </c>
      <c r="BH195" s="192">
        <f>IF(N195="sníž. přenesená",J195,0)</f>
        <v>0</v>
      </c>
      <c r="BI195" s="192">
        <f>IF(N195="nulová",J195,0)</f>
        <v>0</v>
      </c>
      <c r="BJ195" s="19" t="s">
        <v>81</v>
      </c>
      <c r="BK195" s="192">
        <f>ROUND(I195*H195,2)</f>
        <v>0</v>
      </c>
      <c r="BL195" s="19" t="s">
        <v>164</v>
      </c>
      <c r="BM195" s="191" t="s">
        <v>656</v>
      </c>
    </row>
    <row r="196" s="2" customFormat="1">
      <c r="A196" s="38"/>
      <c r="B196" s="39"/>
      <c r="C196" s="38"/>
      <c r="D196" s="193" t="s">
        <v>166</v>
      </c>
      <c r="E196" s="38"/>
      <c r="F196" s="194" t="s">
        <v>1992</v>
      </c>
      <c r="G196" s="38"/>
      <c r="H196" s="38"/>
      <c r="I196" s="195"/>
      <c r="J196" s="38"/>
      <c r="K196" s="38"/>
      <c r="L196" s="39"/>
      <c r="M196" s="196"/>
      <c r="N196" s="197"/>
      <c r="O196" s="77"/>
      <c r="P196" s="77"/>
      <c r="Q196" s="77"/>
      <c r="R196" s="77"/>
      <c r="S196" s="77"/>
      <c r="T196" s="78"/>
      <c r="U196" s="38"/>
      <c r="V196" s="38"/>
      <c r="W196" s="38"/>
      <c r="X196" s="38"/>
      <c r="Y196" s="38"/>
      <c r="Z196" s="38"/>
      <c r="AA196" s="38"/>
      <c r="AB196" s="38"/>
      <c r="AC196" s="38"/>
      <c r="AD196" s="38"/>
      <c r="AE196" s="38"/>
      <c r="AT196" s="19" t="s">
        <v>166</v>
      </c>
      <c r="AU196" s="19" t="s">
        <v>83</v>
      </c>
    </row>
    <row r="197" s="2" customFormat="1" ht="14.4" customHeight="1">
      <c r="A197" s="38"/>
      <c r="B197" s="179"/>
      <c r="C197" s="180" t="s">
        <v>428</v>
      </c>
      <c r="D197" s="180" t="s">
        <v>159</v>
      </c>
      <c r="E197" s="181" t="s">
        <v>1993</v>
      </c>
      <c r="F197" s="182" t="s">
        <v>1994</v>
      </c>
      <c r="G197" s="183" t="s">
        <v>1966</v>
      </c>
      <c r="H197" s="184">
        <v>1</v>
      </c>
      <c r="I197" s="185"/>
      <c r="J197" s="186">
        <f>ROUND(I197*H197,2)</f>
        <v>0</v>
      </c>
      <c r="K197" s="182" t="s">
        <v>1</v>
      </c>
      <c r="L197" s="39"/>
      <c r="M197" s="187" t="s">
        <v>1</v>
      </c>
      <c r="N197" s="188" t="s">
        <v>40</v>
      </c>
      <c r="O197" s="77"/>
      <c r="P197" s="189">
        <f>O197*H197</f>
        <v>0</v>
      </c>
      <c r="Q197" s="189">
        <v>0</v>
      </c>
      <c r="R197" s="189">
        <f>Q197*H197</f>
        <v>0</v>
      </c>
      <c r="S197" s="189">
        <v>0</v>
      </c>
      <c r="T197" s="190">
        <f>S197*H197</f>
        <v>0</v>
      </c>
      <c r="U197" s="38"/>
      <c r="V197" s="38"/>
      <c r="W197" s="38"/>
      <c r="X197" s="38"/>
      <c r="Y197" s="38"/>
      <c r="Z197" s="38"/>
      <c r="AA197" s="38"/>
      <c r="AB197" s="38"/>
      <c r="AC197" s="38"/>
      <c r="AD197" s="38"/>
      <c r="AE197" s="38"/>
      <c r="AR197" s="191" t="s">
        <v>164</v>
      </c>
      <c r="AT197" s="191" t="s">
        <v>159</v>
      </c>
      <c r="AU197" s="191" t="s">
        <v>83</v>
      </c>
      <c r="AY197" s="19" t="s">
        <v>157</v>
      </c>
      <c r="BE197" s="192">
        <f>IF(N197="základní",J197,0)</f>
        <v>0</v>
      </c>
      <c r="BF197" s="192">
        <f>IF(N197="snížená",J197,0)</f>
        <v>0</v>
      </c>
      <c r="BG197" s="192">
        <f>IF(N197="zákl. přenesená",J197,0)</f>
        <v>0</v>
      </c>
      <c r="BH197" s="192">
        <f>IF(N197="sníž. přenesená",J197,0)</f>
        <v>0</v>
      </c>
      <c r="BI197" s="192">
        <f>IF(N197="nulová",J197,0)</f>
        <v>0</v>
      </c>
      <c r="BJ197" s="19" t="s">
        <v>81</v>
      </c>
      <c r="BK197" s="192">
        <f>ROUND(I197*H197,2)</f>
        <v>0</v>
      </c>
      <c r="BL197" s="19" t="s">
        <v>164</v>
      </c>
      <c r="BM197" s="191" t="s">
        <v>671</v>
      </c>
    </row>
    <row r="198" s="2" customFormat="1">
      <c r="A198" s="38"/>
      <c r="B198" s="39"/>
      <c r="C198" s="38"/>
      <c r="D198" s="193" t="s">
        <v>166</v>
      </c>
      <c r="E198" s="38"/>
      <c r="F198" s="194" t="s">
        <v>1994</v>
      </c>
      <c r="G198" s="38"/>
      <c r="H198" s="38"/>
      <c r="I198" s="195"/>
      <c r="J198" s="38"/>
      <c r="K198" s="38"/>
      <c r="L198" s="39"/>
      <c r="M198" s="196"/>
      <c r="N198" s="197"/>
      <c r="O198" s="77"/>
      <c r="P198" s="77"/>
      <c r="Q198" s="77"/>
      <c r="R198" s="77"/>
      <c r="S198" s="77"/>
      <c r="T198" s="78"/>
      <c r="U198" s="38"/>
      <c r="V198" s="38"/>
      <c r="W198" s="38"/>
      <c r="X198" s="38"/>
      <c r="Y198" s="38"/>
      <c r="Z198" s="38"/>
      <c r="AA198" s="38"/>
      <c r="AB198" s="38"/>
      <c r="AC198" s="38"/>
      <c r="AD198" s="38"/>
      <c r="AE198" s="38"/>
      <c r="AT198" s="19" t="s">
        <v>166</v>
      </c>
      <c r="AU198" s="19" t="s">
        <v>83</v>
      </c>
    </row>
    <row r="199" s="2" customFormat="1" ht="14.4" customHeight="1">
      <c r="A199" s="38"/>
      <c r="B199" s="179"/>
      <c r="C199" s="180" t="s">
        <v>433</v>
      </c>
      <c r="D199" s="180" t="s">
        <v>159</v>
      </c>
      <c r="E199" s="181" t="s">
        <v>1995</v>
      </c>
      <c r="F199" s="182" t="s">
        <v>1996</v>
      </c>
      <c r="G199" s="183" t="s">
        <v>231</v>
      </c>
      <c r="H199" s="184">
        <v>10</v>
      </c>
      <c r="I199" s="185"/>
      <c r="J199" s="186">
        <f>ROUND(I199*H199,2)</f>
        <v>0</v>
      </c>
      <c r="K199" s="182" t="s">
        <v>1</v>
      </c>
      <c r="L199" s="39"/>
      <c r="M199" s="187" t="s">
        <v>1</v>
      </c>
      <c r="N199" s="188" t="s">
        <v>40</v>
      </c>
      <c r="O199" s="77"/>
      <c r="P199" s="189">
        <f>O199*H199</f>
        <v>0</v>
      </c>
      <c r="Q199" s="189">
        <v>0</v>
      </c>
      <c r="R199" s="189">
        <f>Q199*H199</f>
        <v>0</v>
      </c>
      <c r="S199" s="189">
        <v>0</v>
      </c>
      <c r="T199" s="190">
        <f>S199*H199</f>
        <v>0</v>
      </c>
      <c r="U199" s="38"/>
      <c r="V199" s="38"/>
      <c r="W199" s="38"/>
      <c r="X199" s="38"/>
      <c r="Y199" s="38"/>
      <c r="Z199" s="38"/>
      <c r="AA199" s="38"/>
      <c r="AB199" s="38"/>
      <c r="AC199" s="38"/>
      <c r="AD199" s="38"/>
      <c r="AE199" s="38"/>
      <c r="AR199" s="191" t="s">
        <v>164</v>
      </c>
      <c r="AT199" s="191" t="s">
        <v>159</v>
      </c>
      <c r="AU199" s="191" t="s">
        <v>83</v>
      </c>
      <c r="AY199" s="19" t="s">
        <v>157</v>
      </c>
      <c r="BE199" s="192">
        <f>IF(N199="základní",J199,0)</f>
        <v>0</v>
      </c>
      <c r="BF199" s="192">
        <f>IF(N199="snížená",J199,0)</f>
        <v>0</v>
      </c>
      <c r="BG199" s="192">
        <f>IF(N199="zákl. přenesená",J199,0)</f>
        <v>0</v>
      </c>
      <c r="BH199" s="192">
        <f>IF(N199="sníž. přenesená",J199,0)</f>
        <v>0</v>
      </c>
      <c r="BI199" s="192">
        <f>IF(N199="nulová",J199,0)</f>
        <v>0</v>
      </c>
      <c r="BJ199" s="19" t="s">
        <v>81</v>
      </c>
      <c r="BK199" s="192">
        <f>ROUND(I199*H199,2)</f>
        <v>0</v>
      </c>
      <c r="BL199" s="19" t="s">
        <v>164</v>
      </c>
      <c r="BM199" s="191" t="s">
        <v>683</v>
      </c>
    </row>
    <row r="200" s="2" customFormat="1">
      <c r="A200" s="38"/>
      <c r="B200" s="39"/>
      <c r="C200" s="38"/>
      <c r="D200" s="193" t="s">
        <v>166</v>
      </c>
      <c r="E200" s="38"/>
      <c r="F200" s="194" t="s">
        <v>1996</v>
      </c>
      <c r="G200" s="38"/>
      <c r="H200" s="38"/>
      <c r="I200" s="195"/>
      <c r="J200" s="38"/>
      <c r="K200" s="38"/>
      <c r="L200" s="39"/>
      <c r="M200" s="196"/>
      <c r="N200" s="197"/>
      <c r="O200" s="77"/>
      <c r="P200" s="77"/>
      <c r="Q200" s="77"/>
      <c r="R200" s="77"/>
      <c r="S200" s="77"/>
      <c r="T200" s="78"/>
      <c r="U200" s="38"/>
      <c r="V200" s="38"/>
      <c r="W200" s="38"/>
      <c r="X200" s="38"/>
      <c r="Y200" s="38"/>
      <c r="Z200" s="38"/>
      <c r="AA200" s="38"/>
      <c r="AB200" s="38"/>
      <c r="AC200" s="38"/>
      <c r="AD200" s="38"/>
      <c r="AE200" s="38"/>
      <c r="AT200" s="19" t="s">
        <v>166</v>
      </c>
      <c r="AU200" s="19" t="s">
        <v>83</v>
      </c>
    </row>
    <row r="201" s="2" customFormat="1" ht="14.4" customHeight="1">
      <c r="A201" s="38"/>
      <c r="B201" s="179"/>
      <c r="C201" s="180" t="s">
        <v>444</v>
      </c>
      <c r="D201" s="180" t="s">
        <v>159</v>
      </c>
      <c r="E201" s="181" t="s">
        <v>1997</v>
      </c>
      <c r="F201" s="182" t="s">
        <v>1998</v>
      </c>
      <c r="G201" s="183" t="s">
        <v>231</v>
      </c>
      <c r="H201" s="184">
        <v>10</v>
      </c>
      <c r="I201" s="185"/>
      <c r="J201" s="186">
        <f>ROUND(I201*H201,2)</f>
        <v>0</v>
      </c>
      <c r="K201" s="182" t="s">
        <v>1</v>
      </c>
      <c r="L201" s="39"/>
      <c r="M201" s="187" t="s">
        <v>1</v>
      </c>
      <c r="N201" s="188" t="s">
        <v>40</v>
      </c>
      <c r="O201" s="77"/>
      <c r="P201" s="189">
        <f>O201*H201</f>
        <v>0</v>
      </c>
      <c r="Q201" s="189">
        <v>0</v>
      </c>
      <c r="R201" s="189">
        <f>Q201*H201</f>
        <v>0</v>
      </c>
      <c r="S201" s="189">
        <v>0</v>
      </c>
      <c r="T201" s="190">
        <f>S201*H201</f>
        <v>0</v>
      </c>
      <c r="U201" s="38"/>
      <c r="V201" s="38"/>
      <c r="W201" s="38"/>
      <c r="X201" s="38"/>
      <c r="Y201" s="38"/>
      <c r="Z201" s="38"/>
      <c r="AA201" s="38"/>
      <c r="AB201" s="38"/>
      <c r="AC201" s="38"/>
      <c r="AD201" s="38"/>
      <c r="AE201" s="38"/>
      <c r="AR201" s="191" t="s">
        <v>164</v>
      </c>
      <c r="AT201" s="191" t="s">
        <v>159</v>
      </c>
      <c r="AU201" s="191" t="s">
        <v>83</v>
      </c>
      <c r="AY201" s="19" t="s">
        <v>157</v>
      </c>
      <c r="BE201" s="192">
        <f>IF(N201="základní",J201,0)</f>
        <v>0</v>
      </c>
      <c r="BF201" s="192">
        <f>IF(N201="snížená",J201,0)</f>
        <v>0</v>
      </c>
      <c r="BG201" s="192">
        <f>IF(N201="zákl. přenesená",J201,0)</f>
        <v>0</v>
      </c>
      <c r="BH201" s="192">
        <f>IF(N201="sníž. přenesená",J201,0)</f>
        <v>0</v>
      </c>
      <c r="BI201" s="192">
        <f>IF(N201="nulová",J201,0)</f>
        <v>0</v>
      </c>
      <c r="BJ201" s="19" t="s">
        <v>81</v>
      </c>
      <c r="BK201" s="192">
        <f>ROUND(I201*H201,2)</f>
        <v>0</v>
      </c>
      <c r="BL201" s="19" t="s">
        <v>164</v>
      </c>
      <c r="BM201" s="191" t="s">
        <v>694</v>
      </c>
    </row>
    <row r="202" s="2" customFormat="1">
      <c r="A202" s="38"/>
      <c r="B202" s="39"/>
      <c r="C202" s="38"/>
      <c r="D202" s="193" t="s">
        <v>166</v>
      </c>
      <c r="E202" s="38"/>
      <c r="F202" s="194" t="s">
        <v>1998</v>
      </c>
      <c r="G202" s="38"/>
      <c r="H202" s="38"/>
      <c r="I202" s="195"/>
      <c r="J202" s="38"/>
      <c r="K202" s="38"/>
      <c r="L202" s="39"/>
      <c r="M202" s="196"/>
      <c r="N202" s="197"/>
      <c r="O202" s="77"/>
      <c r="P202" s="77"/>
      <c r="Q202" s="77"/>
      <c r="R202" s="77"/>
      <c r="S202" s="77"/>
      <c r="T202" s="78"/>
      <c r="U202" s="38"/>
      <c r="V202" s="38"/>
      <c r="W202" s="38"/>
      <c r="X202" s="38"/>
      <c r="Y202" s="38"/>
      <c r="Z202" s="38"/>
      <c r="AA202" s="38"/>
      <c r="AB202" s="38"/>
      <c r="AC202" s="38"/>
      <c r="AD202" s="38"/>
      <c r="AE202" s="38"/>
      <c r="AT202" s="19" t="s">
        <v>166</v>
      </c>
      <c r="AU202" s="19" t="s">
        <v>83</v>
      </c>
    </row>
    <row r="203" s="2" customFormat="1" ht="14.4" customHeight="1">
      <c r="A203" s="38"/>
      <c r="B203" s="179"/>
      <c r="C203" s="180" t="s">
        <v>192</v>
      </c>
      <c r="D203" s="180" t="s">
        <v>159</v>
      </c>
      <c r="E203" s="181" t="s">
        <v>1999</v>
      </c>
      <c r="F203" s="182" t="s">
        <v>2000</v>
      </c>
      <c r="G203" s="183" t="s">
        <v>231</v>
      </c>
      <c r="H203" s="184">
        <v>21</v>
      </c>
      <c r="I203" s="185"/>
      <c r="J203" s="186">
        <f>ROUND(I203*H203,2)</f>
        <v>0</v>
      </c>
      <c r="K203" s="182" t="s">
        <v>1</v>
      </c>
      <c r="L203" s="39"/>
      <c r="M203" s="187" t="s">
        <v>1</v>
      </c>
      <c r="N203" s="188" t="s">
        <v>40</v>
      </c>
      <c r="O203" s="77"/>
      <c r="P203" s="189">
        <f>O203*H203</f>
        <v>0</v>
      </c>
      <c r="Q203" s="189">
        <v>0</v>
      </c>
      <c r="R203" s="189">
        <f>Q203*H203</f>
        <v>0</v>
      </c>
      <c r="S203" s="189">
        <v>0</v>
      </c>
      <c r="T203" s="190">
        <f>S203*H203</f>
        <v>0</v>
      </c>
      <c r="U203" s="38"/>
      <c r="V203" s="38"/>
      <c r="W203" s="38"/>
      <c r="X203" s="38"/>
      <c r="Y203" s="38"/>
      <c r="Z203" s="38"/>
      <c r="AA203" s="38"/>
      <c r="AB203" s="38"/>
      <c r="AC203" s="38"/>
      <c r="AD203" s="38"/>
      <c r="AE203" s="38"/>
      <c r="AR203" s="191" t="s">
        <v>164</v>
      </c>
      <c r="AT203" s="191" t="s">
        <v>159</v>
      </c>
      <c r="AU203" s="191" t="s">
        <v>83</v>
      </c>
      <c r="AY203" s="19" t="s">
        <v>157</v>
      </c>
      <c r="BE203" s="192">
        <f>IF(N203="základní",J203,0)</f>
        <v>0</v>
      </c>
      <c r="BF203" s="192">
        <f>IF(N203="snížená",J203,0)</f>
        <v>0</v>
      </c>
      <c r="BG203" s="192">
        <f>IF(N203="zákl. přenesená",J203,0)</f>
        <v>0</v>
      </c>
      <c r="BH203" s="192">
        <f>IF(N203="sníž. přenesená",J203,0)</f>
        <v>0</v>
      </c>
      <c r="BI203" s="192">
        <f>IF(N203="nulová",J203,0)</f>
        <v>0</v>
      </c>
      <c r="BJ203" s="19" t="s">
        <v>81</v>
      </c>
      <c r="BK203" s="192">
        <f>ROUND(I203*H203,2)</f>
        <v>0</v>
      </c>
      <c r="BL203" s="19" t="s">
        <v>164</v>
      </c>
      <c r="BM203" s="191" t="s">
        <v>706</v>
      </c>
    </row>
    <row r="204" s="2" customFormat="1">
      <c r="A204" s="38"/>
      <c r="B204" s="39"/>
      <c r="C204" s="38"/>
      <c r="D204" s="193" t="s">
        <v>166</v>
      </c>
      <c r="E204" s="38"/>
      <c r="F204" s="194" t="s">
        <v>2000</v>
      </c>
      <c r="G204" s="38"/>
      <c r="H204" s="38"/>
      <c r="I204" s="195"/>
      <c r="J204" s="38"/>
      <c r="K204" s="38"/>
      <c r="L204" s="39"/>
      <c r="M204" s="196"/>
      <c r="N204" s="197"/>
      <c r="O204" s="77"/>
      <c r="P204" s="77"/>
      <c r="Q204" s="77"/>
      <c r="R204" s="77"/>
      <c r="S204" s="77"/>
      <c r="T204" s="78"/>
      <c r="U204" s="38"/>
      <c r="V204" s="38"/>
      <c r="W204" s="38"/>
      <c r="X204" s="38"/>
      <c r="Y204" s="38"/>
      <c r="Z204" s="38"/>
      <c r="AA204" s="38"/>
      <c r="AB204" s="38"/>
      <c r="AC204" s="38"/>
      <c r="AD204" s="38"/>
      <c r="AE204" s="38"/>
      <c r="AT204" s="19" t="s">
        <v>166</v>
      </c>
      <c r="AU204" s="19" t="s">
        <v>83</v>
      </c>
    </row>
    <row r="205" s="2" customFormat="1" ht="14.4" customHeight="1">
      <c r="A205" s="38"/>
      <c r="B205" s="179"/>
      <c r="C205" s="180" t="s">
        <v>459</v>
      </c>
      <c r="D205" s="180" t="s">
        <v>159</v>
      </c>
      <c r="E205" s="181" t="s">
        <v>2001</v>
      </c>
      <c r="F205" s="182" t="s">
        <v>2002</v>
      </c>
      <c r="G205" s="183" t="s">
        <v>231</v>
      </c>
      <c r="H205" s="184">
        <v>1</v>
      </c>
      <c r="I205" s="185"/>
      <c r="J205" s="186">
        <f>ROUND(I205*H205,2)</f>
        <v>0</v>
      </c>
      <c r="K205" s="182" t="s">
        <v>1</v>
      </c>
      <c r="L205" s="39"/>
      <c r="M205" s="187" t="s">
        <v>1</v>
      </c>
      <c r="N205" s="188" t="s">
        <v>40</v>
      </c>
      <c r="O205" s="77"/>
      <c r="P205" s="189">
        <f>O205*H205</f>
        <v>0</v>
      </c>
      <c r="Q205" s="189">
        <v>0</v>
      </c>
      <c r="R205" s="189">
        <f>Q205*H205</f>
        <v>0</v>
      </c>
      <c r="S205" s="189">
        <v>0</v>
      </c>
      <c r="T205" s="190">
        <f>S205*H205</f>
        <v>0</v>
      </c>
      <c r="U205" s="38"/>
      <c r="V205" s="38"/>
      <c r="W205" s="38"/>
      <c r="X205" s="38"/>
      <c r="Y205" s="38"/>
      <c r="Z205" s="38"/>
      <c r="AA205" s="38"/>
      <c r="AB205" s="38"/>
      <c r="AC205" s="38"/>
      <c r="AD205" s="38"/>
      <c r="AE205" s="38"/>
      <c r="AR205" s="191" t="s">
        <v>164</v>
      </c>
      <c r="AT205" s="191" t="s">
        <v>159</v>
      </c>
      <c r="AU205" s="191" t="s">
        <v>83</v>
      </c>
      <c r="AY205" s="19" t="s">
        <v>157</v>
      </c>
      <c r="BE205" s="192">
        <f>IF(N205="základní",J205,0)</f>
        <v>0</v>
      </c>
      <c r="BF205" s="192">
        <f>IF(N205="snížená",J205,0)</f>
        <v>0</v>
      </c>
      <c r="BG205" s="192">
        <f>IF(N205="zákl. přenesená",J205,0)</f>
        <v>0</v>
      </c>
      <c r="BH205" s="192">
        <f>IF(N205="sníž. přenesená",J205,0)</f>
        <v>0</v>
      </c>
      <c r="BI205" s="192">
        <f>IF(N205="nulová",J205,0)</f>
        <v>0</v>
      </c>
      <c r="BJ205" s="19" t="s">
        <v>81</v>
      </c>
      <c r="BK205" s="192">
        <f>ROUND(I205*H205,2)</f>
        <v>0</v>
      </c>
      <c r="BL205" s="19" t="s">
        <v>164</v>
      </c>
      <c r="BM205" s="191" t="s">
        <v>718</v>
      </c>
    </row>
    <row r="206" s="2" customFormat="1">
      <c r="A206" s="38"/>
      <c r="B206" s="39"/>
      <c r="C206" s="38"/>
      <c r="D206" s="193" t="s">
        <v>166</v>
      </c>
      <c r="E206" s="38"/>
      <c r="F206" s="194" t="s">
        <v>2002</v>
      </c>
      <c r="G206" s="38"/>
      <c r="H206" s="38"/>
      <c r="I206" s="195"/>
      <c r="J206" s="38"/>
      <c r="K206" s="38"/>
      <c r="L206" s="39"/>
      <c r="M206" s="196"/>
      <c r="N206" s="197"/>
      <c r="O206" s="77"/>
      <c r="P206" s="77"/>
      <c r="Q206" s="77"/>
      <c r="R206" s="77"/>
      <c r="S206" s="77"/>
      <c r="T206" s="78"/>
      <c r="U206" s="38"/>
      <c r="V206" s="38"/>
      <c r="W206" s="38"/>
      <c r="X206" s="38"/>
      <c r="Y206" s="38"/>
      <c r="Z206" s="38"/>
      <c r="AA206" s="38"/>
      <c r="AB206" s="38"/>
      <c r="AC206" s="38"/>
      <c r="AD206" s="38"/>
      <c r="AE206" s="38"/>
      <c r="AT206" s="19" t="s">
        <v>166</v>
      </c>
      <c r="AU206" s="19" t="s">
        <v>83</v>
      </c>
    </row>
    <row r="207" s="2" customFormat="1" ht="14.4" customHeight="1">
      <c r="A207" s="38"/>
      <c r="B207" s="179"/>
      <c r="C207" s="180" t="s">
        <v>465</v>
      </c>
      <c r="D207" s="180" t="s">
        <v>159</v>
      </c>
      <c r="E207" s="181" t="s">
        <v>2003</v>
      </c>
      <c r="F207" s="182" t="s">
        <v>2004</v>
      </c>
      <c r="G207" s="183" t="s">
        <v>231</v>
      </c>
      <c r="H207" s="184">
        <v>11</v>
      </c>
      <c r="I207" s="185"/>
      <c r="J207" s="186">
        <f>ROUND(I207*H207,2)</f>
        <v>0</v>
      </c>
      <c r="K207" s="182" t="s">
        <v>1</v>
      </c>
      <c r="L207" s="39"/>
      <c r="M207" s="187" t="s">
        <v>1</v>
      </c>
      <c r="N207" s="188" t="s">
        <v>40</v>
      </c>
      <c r="O207" s="77"/>
      <c r="P207" s="189">
        <f>O207*H207</f>
        <v>0</v>
      </c>
      <c r="Q207" s="189">
        <v>0</v>
      </c>
      <c r="R207" s="189">
        <f>Q207*H207</f>
        <v>0</v>
      </c>
      <c r="S207" s="189">
        <v>0</v>
      </c>
      <c r="T207" s="190">
        <f>S207*H207</f>
        <v>0</v>
      </c>
      <c r="U207" s="38"/>
      <c r="V207" s="38"/>
      <c r="W207" s="38"/>
      <c r="X207" s="38"/>
      <c r="Y207" s="38"/>
      <c r="Z207" s="38"/>
      <c r="AA207" s="38"/>
      <c r="AB207" s="38"/>
      <c r="AC207" s="38"/>
      <c r="AD207" s="38"/>
      <c r="AE207" s="38"/>
      <c r="AR207" s="191" t="s">
        <v>164</v>
      </c>
      <c r="AT207" s="191" t="s">
        <v>159</v>
      </c>
      <c r="AU207" s="191" t="s">
        <v>83</v>
      </c>
      <c r="AY207" s="19" t="s">
        <v>157</v>
      </c>
      <c r="BE207" s="192">
        <f>IF(N207="základní",J207,0)</f>
        <v>0</v>
      </c>
      <c r="BF207" s="192">
        <f>IF(N207="snížená",J207,0)</f>
        <v>0</v>
      </c>
      <c r="BG207" s="192">
        <f>IF(N207="zákl. přenesená",J207,0)</f>
        <v>0</v>
      </c>
      <c r="BH207" s="192">
        <f>IF(N207="sníž. přenesená",J207,0)</f>
        <v>0</v>
      </c>
      <c r="BI207" s="192">
        <f>IF(N207="nulová",J207,0)</f>
        <v>0</v>
      </c>
      <c r="BJ207" s="19" t="s">
        <v>81</v>
      </c>
      <c r="BK207" s="192">
        <f>ROUND(I207*H207,2)</f>
        <v>0</v>
      </c>
      <c r="BL207" s="19" t="s">
        <v>164</v>
      </c>
      <c r="BM207" s="191" t="s">
        <v>732</v>
      </c>
    </row>
    <row r="208" s="2" customFormat="1">
      <c r="A208" s="38"/>
      <c r="B208" s="39"/>
      <c r="C208" s="38"/>
      <c r="D208" s="193" t="s">
        <v>166</v>
      </c>
      <c r="E208" s="38"/>
      <c r="F208" s="194" t="s">
        <v>2004</v>
      </c>
      <c r="G208" s="38"/>
      <c r="H208" s="38"/>
      <c r="I208" s="195"/>
      <c r="J208" s="38"/>
      <c r="K208" s="38"/>
      <c r="L208" s="39"/>
      <c r="M208" s="196"/>
      <c r="N208" s="197"/>
      <c r="O208" s="77"/>
      <c r="P208" s="77"/>
      <c r="Q208" s="77"/>
      <c r="R208" s="77"/>
      <c r="S208" s="77"/>
      <c r="T208" s="78"/>
      <c r="U208" s="38"/>
      <c r="V208" s="38"/>
      <c r="W208" s="38"/>
      <c r="X208" s="38"/>
      <c r="Y208" s="38"/>
      <c r="Z208" s="38"/>
      <c r="AA208" s="38"/>
      <c r="AB208" s="38"/>
      <c r="AC208" s="38"/>
      <c r="AD208" s="38"/>
      <c r="AE208" s="38"/>
      <c r="AT208" s="19" t="s">
        <v>166</v>
      </c>
      <c r="AU208" s="19" t="s">
        <v>83</v>
      </c>
    </row>
    <row r="209" s="2" customFormat="1" ht="14.4" customHeight="1">
      <c r="A209" s="38"/>
      <c r="B209" s="179"/>
      <c r="C209" s="180" t="s">
        <v>471</v>
      </c>
      <c r="D209" s="180" t="s">
        <v>159</v>
      </c>
      <c r="E209" s="181" t="s">
        <v>2005</v>
      </c>
      <c r="F209" s="182" t="s">
        <v>2006</v>
      </c>
      <c r="G209" s="183" t="s">
        <v>231</v>
      </c>
      <c r="H209" s="184">
        <v>1</v>
      </c>
      <c r="I209" s="185"/>
      <c r="J209" s="186">
        <f>ROUND(I209*H209,2)</f>
        <v>0</v>
      </c>
      <c r="K209" s="182" t="s">
        <v>1</v>
      </c>
      <c r="L209" s="39"/>
      <c r="M209" s="187" t="s">
        <v>1</v>
      </c>
      <c r="N209" s="188" t="s">
        <v>40</v>
      </c>
      <c r="O209" s="77"/>
      <c r="P209" s="189">
        <f>O209*H209</f>
        <v>0</v>
      </c>
      <c r="Q209" s="189">
        <v>0</v>
      </c>
      <c r="R209" s="189">
        <f>Q209*H209</f>
        <v>0</v>
      </c>
      <c r="S209" s="189">
        <v>0</v>
      </c>
      <c r="T209" s="190">
        <f>S209*H209</f>
        <v>0</v>
      </c>
      <c r="U209" s="38"/>
      <c r="V209" s="38"/>
      <c r="W209" s="38"/>
      <c r="X209" s="38"/>
      <c r="Y209" s="38"/>
      <c r="Z209" s="38"/>
      <c r="AA209" s="38"/>
      <c r="AB209" s="38"/>
      <c r="AC209" s="38"/>
      <c r="AD209" s="38"/>
      <c r="AE209" s="38"/>
      <c r="AR209" s="191" t="s">
        <v>164</v>
      </c>
      <c r="AT209" s="191" t="s">
        <v>159</v>
      </c>
      <c r="AU209" s="191" t="s">
        <v>83</v>
      </c>
      <c r="AY209" s="19" t="s">
        <v>157</v>
      </c>
      <c r="BE209" s="192">
        <f>IF(N209="základní",J209,0)</f>
        <v>0</v>
      </c>
      <c r="BF209" s="192">
        <f>IF(N209="snížená",J209,0)</f>
        <v>0</v>
      </c>
      <c r="BG209" s="192">
        <f>IF(N209="zákl. přenesená",J209,0)</f>
        <v>0</v>
      </c>
      <c r="BH209" s="192">
        <f>IF(N209="sníž. přenesená",J209,0)</f>
        <v>0</v>
      </c>
      <c r="BI209" s="192">
        <f>IF(N209="nulová",J209,0)</f>
        <v>0</v>
      </c>
      <c r="BJ209" s="19" t="s">
        <v>81</v>
      </c>
      <c r="BK209" s="192">
        <f>ROUND(I209*H209,2)</f>
        <v>0</v>
      </c>
      <c r="BL209" s="19" t="s">
        <v>164</v>
      </c>
      <c r="BM209" s="191" t="s">
        <v>746</v>
      </c>
    </row>
    <row r="210" s="2" customFormat="1">
      <c r="A210" s="38"/>
      <c r="B210" s="39"/>
      <c r="C210" s="38"/>
      <c r="D210" s="193" t="s">
        <v>166</v>
      </c>
      <c r="E210" s="38"/>
      <c r="F210" s="194" t="s">
        <v>2006</v>
      </c>
      <c r="G210" s="38"/>
      <c r="H210" s="38"/>
      <c r="I210" s="195"/>
      <c r="J210" s="38"/>
      <c r="K210" s="38"/>
      <c r="L210" s="39"/>
      <c r="M210" s="196"/>
      <c r="N210" s="197"/>
      <c r="O210" s="77"/>
      <c r="P210" s="77"/>
      <c r="Q210" s="77"/>
      <c r="R210" s="77"/>
      <c r="S210" s="77"/>
      <c r="T210" s="78"/>
      <c r="U210" s="38"/>
      <c r="V210" s="38"/>
      <c r="W210" s="38"/>
      <c r="X210" s="38"/>
      <c r="Y210" s="38"/>
      <c r="Z210" s="38"/>
      <c r="AA210" s="38"/>
      <c r="AB210" s="38"/>
      <c r="AC210" s="38"/>
      <c r="AD210" s="38"/>
      <c r="AE210" s="38"/>
      <c r="AT210" s="19" t="s">
        <v>166</v>
      </c>
      <c r="AU210" s="19" t="s">
        <v>83</v>
      </c>
    </row>
    <row r="211" s="2" customFormat="1" ht="14.4" customHeight="1">
      <c r="A211" s="38"/>
      <c r="B211" s="179"/>
      <c r="C211" s="180" t="s">
        <v>476</v>
      </c>
      <c r="D211" s="180" t="s">
        <v>159</v>
      </c>
      <c r="E211" s="181" t="s">
        <v>2007</v>
      </c>
      <c r="F211" s="182" t="s">
        <v>2008</v>
      </c>
      <c r="G211" s="183" t="s">
        <v>231</v>
      </c>
      <c r="H211" s="184">
        <v>100</v>
      </c>
      <c r="I211" s="185"/>
      <c r="J211" s="186">
        <f>ROUND(I211*H211,2)</f>
        <v>0</v>
      </c>
      <c r="K211" s="182" t="s">
        <v>1</v>
      </c>
      <c r="L211" s="39"/>
      <c r="M211" s="187" t="s">
        <v>1</v>
      </c>
      <c r="N211" s="188" t="s">
        <v>40</v>
      </c>
      <c r="O211" s="77"/>
      <c r="P211" s="189">
        <f>O211*H211</f>
        <v>0</v>
      </c>
      <c r="Q211" s="189">
        <v>0</v>
      </c>
      <c r="R211" s="189">
        <f>Q211*H211</f>
        <v>0</v>
      </c>
      <c r="S211" s="189">
        <v>0</v>
      </c>
      <c r="T211" s="190">
        <f>S211*H211</f>
        <v>0</v>
      </c>
      <c r="U211" s="38"/>
      <c r="V211" s="38"/>
      <c r="W211" s="38"/>
      <c r="X211" s="38"/>
      <c r="Y211" s="38"/>
      <c r="Z211" s="38"/>
      <c r="AA211" s="38"/>
      <c r="AB211" s="38"/>
      <c r="AC211" s="38"/>
      <c r="AD211" s="38"/>
      <c r="AE211" s="38"/>
      <c r="AR211" s="191" t="s">
        <v>164</v>
      </c>
      <c r="AT211" s="191" t="s">
        <v>159</v>
      </c>
      <c r="AU211" s="191" t="s">
        <v>83</v>
      </c>
      <c r="AY211" s="19" t="s">
        <v>157</v>
      </c>
      <c r="BE211" s="192">
        <f>IF(N211="základní",J211,0)</f>
        <v>0</v>
      </c>
      <c r="BF211" s="192">
        <f>IF(N211="snížená",J211,0)</f>
        <v>0</v>
      </c>
      <c r="BG211" s="192">
        <f>IF(N211="zákl. přenesená",J211,0)</f>
        <v>0</v>
      </c>
      <c r="BH211" s="192">
        <f>IF(N211="sníž. přenesená",J211,0)</f>
        <v>0</v>
      </c>
      <c r="BI211" s="192">
        <f>IF(N211="nulová",J211,0)</f>
        <v>0</v>
      </c>
      <c r="BJ211" s="19" t="s">
        <v>81</v>
      </c>
      <c r="BK211" s="192">
        <f>ROUND(I211*H211,2)</f>
        <v>0</v>
      </c>
      <c r="BL211" s="19" t="s">
        <v>164</v>
      </c>
      <c r="BM211" s="191" t="s">
        <v>767</v>
      </c>
    </row>
    <row r="212" s="2" customFormat="1">
      <c r="A212" s="38"/>
      <c r="B212" s="39"/>
      <c r="C212" s="38"/>
      <c r="D212" s="193" t="s">
        <v>166</v>
      </c>
      <c r="E212" s="38"/>
      <c r="F212" s="194" t="s">
        <v>2008</v>
      </c>
      <c r="G212" s="38"/>
      <c r="H212" s="38"/>
      <c r="I212" s="195"/>
      <c r="J212" s="38"/>
      <c r="K212" s="38"/>
      <c r="L212" s="39"/>
      <c r="M212" s="196"/>
      <c r="N212" s="197"/>
      <c r="O212" s="77"/>
      <c r="P212" s="77"/>
      <c r="Q212" s="77"/>
      <c r="R212" s="77"/>
      <c r="S212" s="77"/>
      <c r="T212" s="78"/>
      <c r="U212" s="38"/>
      <c r="V212" s="38"/>
      <c r="W212" s="38"/>
      <c r="X212" s="38"/>
      <c r="Y212" s="38"/>
      <c r="Z212" s="38"/>
      <c r="AA212" s="38"/>
      <c r="AB212" s="38"/>
      <c r="AC212" s="38"/>
      <c r="AD212" s="38"/>
      <c r="AE212" s="38"/>
      <c r="AT212" s="19" t="s">
        <v>166</v>
      </c>
      <c r="AU212" s="19" t="s">
        <v>83</v>
      </c>
    </row>
    <row r="213" s="2" customFormat="1" ht="14.4" customHeight="1">
      <c r="A213" s="38"/>
      <c r="B213" s="179"/>
      <c r="C213" s="180" t="s">
        <v>489</v>
      </c>
      <c r="D213" s="180" t="s">
        <v>159</v>
      </c>
      <c r="E213" s="181" t="s">
        <v>2009</v>
      </c>
      <c r="F213" s="182" t="s">
        <v>2010</v>
      </c>
      <c r="G213" s="183" t="s">
        <v>231</v>
      </c>
      <c r="H213" s="184">
        <v>50</v>
      </c>
      <c r="I213" s="185"/>
      <c r="J213" s="186">
        <f>ROUND(I213*H213,2)</f>
        <v>0</v>
      </c>
      <c r="K213" s="182" t="s">
        <v>1</v>
      </c>
      <c r="L213" s="39"/>
      <c r="M213" s="187" t="s">
        <v>1</v>
      </c>
      <c r="N213" s="188" t="s">
        <v>40</v>
      </c>
      <c r="O213" s="77"/>
      <c r="P213" s="189">
        <f>O213*H213</f>
        <v>0</v>
      </c>
      <c r="Q213" s="189">
        <v>0</v>
      </c>
      <c r="R213" s="189">
        <f>Q213*H213</f>
        <v>0</v>
      </c>
      <c r="S213" s="189">
        <v>0</v>
      </c>
      <c r="T213" s="190">
        <f>S213*H213</f>
        <v>0</v>
      </c>
      <c r="U213" s="38"/>
      <c r="V213" s="38"/>
      <c r="W213" s="38"/>
      <c r="X213" s="38"/>
      <c r="Y213" s="38"/>
      <c r="Z213" s="38"/>
      <c r="AA213" s="38"/>
      <c r="AB213" s="38"/>
      <c r="AC213" s="38"/>
      <c r="AD213" s="38"/>
      <c r="AE213" s="38"/>
      <c r="AR213" s="191" t="s">
        <v>164</v>
      </c>
      <c r="AT213" s="191" t="s">
        <v>159</v>
      </c>
      <c r="AU213" s="191" t="s">
        <v>83</v>
      </c>
      <c r="AY213" s="19" t="s">
        <v>157</v>
      </c>
      <c r="BE213" s="192">
        <f>IF(N213="základní",J213,0)</f>
        <v>0</v>
      </c>
      <c r="BF213" s="192">
        <f>IF(N213="snížená",J213,0)</f>
        <v>0</v>
      </c>
      <c r="BG213" s="192">
        <f>IF(N213="zákl. přenesená",J213,0)</f>
        <v>0</v>
      </c>
      <c r="BH213" s="192">
        <f>IF(N213="sníž. přenesená",J213,0)</f>
        <v>0</v>
      </c>
      <c r="BI213" s="192">
        <f>IF(N213="nulová",J213,0)</f>
        <v>0</v>
      </c>
      <c r="BJ213" s="19" t="s">
        <v>81</v>
      </c>
      <c r="BK213" s="192">
        <f>ROUND(I213*H213,2)</f>
        <v>0</v>
      </c>
      <c r="BL213" s="19" t="s">
        <v>164</v>
      </c>
      <c r="BM213" s="191" t="s">
        <v>782</v>
      </c>
    </row>
    <row r="214" s="2" customFormat="1">
      <c r="A214" s="38"/>
      <c r="B214" s="39"/>
      <c r="C214" s="38"/>
      <c r="D214" s="193" t="s">
        <v>166</v>
      </c>
      <c r="E214" s="38"/>
      <c r="F214" s="194" t="s">
        <v>2010</v>
      </c>
      <c r="G214" s="38"/>
      <c r="H214" s="38"/>
      <c r="I214" s="195"/>
      <c r="J214" s="38"/>
      <c r="K214" s="38"/>
      <c r="L214" s="39"/>
      <c r="M214" s="196"/>
      <c r="N214" s="197"/>
      <c r="O214" s="77"/>
      <c r="P214" s="77"/>
      <c r="Q214" s="77"/>
      <c r="R214" s="77"/>
      <c r="S214" s="77"/>
      <c r="T214" s="78"/>
      <c r="U214" s="38"/>
      <c r="V214" s="38"/>
      <c r="W214" s="38"/>
      <c r="X214" s="38"/>
      <c r="Y214" s="38"/>
      <c r="Z214" s="38"/>
      <c r="AA214" s="38"/>
      <c r="AB214" s="38"/>
      <c r="AC214" s="38"/>
      <c r="AD214" s="38"/>
      <c r="AE214" s="38"/>
      <c r="AT214" s="19" t="s">
        <v>166</v>
      </c>
      <c r="AU214" s="19" t="s">
        <v>83</v>
      </c>
    </row>
    <row r="215" s="2" customFormat="1" ht="14.4" customHeight="1">
      <c r="A215" s="38"/>
      <c r="B215" s="179"/>
      <c r="C215" s="180" t="s">
        <v>504</v>
      </c>
      <c r="D215" s="180" t="s">
        <v>159</v>
      </c>
      <c r="E215" s="181" t="s">
        <v>2011</v>
      </c>
      <c r="F215" s="182" t="s">
        <v>2012</v>
      </c>
      <c r="G215" s="183" t="s">
        <v>1136</v>
      </c>
      <c r="H215" s="184">
        <v>50</v>
      </c>
      <c r="I215" s="185"/>
      <c r="J215" s="186">
        <f>ROUND(I215*H215,2)</f>
        <v>0</v>
      </c>
      <c r="K215" s="182" t="s">
        <v>1</v>
      </c>
      <c r="L215" s="39"/>
      <c r="M215" s="187" t="s">
        <v>1</v>
      </c>
      <c r="N215" s="188" t="s">
        <v>40</v>
      </c>
      <c r="O215" s="77"/>
      <c r="P215" s="189">
        <f>O215*H215</f>
        <v>0</v>
      </c>
      <c r="Q215" s="189">
        <v>0</v>
      </c>
      <c r="R215" s="189">
        <f>Q215*H215</f>
        <v>0</v>
      </c>
      <c r="S215" s="189">
        <v>0</v>
      </c>
      <c r="T215" s="190">
        <f>S215*H215</f>
        <v>0</v>
      </c>
      <c r="U215" s="38"/>
      <c r="V215" s="38"/>
      <c r="W215" s="38"/>
      <c r="X215" s="38"/>
      <c r="Y215" s="38"/>
      <c r="Z215" s="38"/>
      <c r="AA215" s="38"/>
      <c r="AB215" s="38"/>
      <c r="AC215" s="38"/>
      <c r="AD215" s="38"/>
      <c r="AE215" s="38"/>
      <c r="AR215" s="191" t="s">
        <v>164</v>
      </c>
      <c r="AT215" s="191" t="s">
        <v>159</v>
      </c>
      <c r="AU215" s="191" t="s">
        <v>83</v>
      </c>
      <c r="AY215" s="19" t="s">
        <v>157</v>
      </c>
      <c r="BE215" s="192">
        <f>IF(N215="základní",J215,0)</f>
        <v>0</v>
      </c>
      <c r="BF215" s="192">
        <f>IF(N215="snížená",J215,0)</f>
        <v>0</v>
      </c>
      <c r="BG215" s="192">
        <f>IF(N215="zákl. přenesená",J215,0)</f>
        <v>0</v>
      </c>
      <c r="BH215" s="192">
        <f>IF(N215="sníž. přenesená",J215,0)</f>
        <v>0</v>
      </c>
      <c r="BI215" s="192">
        <f>IF(N215="nulová",J215,0)</f>
        <v>0</v>
      </c>
      <c r="BJ215" s="19" t="s">
        <v>81</v>
      </c>
      <c r="BK215" s="192">
        <f>ROUND(I215*H215,2)</f>
        <v>0</v>
      </c>
      <c r="BL215" s="19" t="s">
        <v>164</v>
      </c>
      <c r="BM215" s="191" t="s">
        <v>792</v>
      </c>
    </row>
    <row r="216" s="2" customFormat="1">
      <c r="A216" s="38"/>
      <c r="B216" s="39"/>
      <c r="C216" s="38"/>
      <c r="D216" s="193" t="s">
        <v>166</v>
      </c>
      <c r="E216" s="38"/>
      <c r="F216" s="194" t="s">
        <v>2012</v>
      </c>
      <c r="G216" s="38"/>
      <c r="H216" s="38"/>
      <c r="I216" s="195"/>
      <c r="J216" s="38"/>
      <c r="K216" s="38"/>
      <c r="L216" s="39"/>
      <c r="M216" s="196"/>
      <c r="N216" s="197"/>
      <c r="O216" s="77"/>
      <c r="P216" s="77"/>
      <c r="Q216" s="77"/>
      <c r="R216" s="77"/>
      <c r="S216" s="77"/>
      <c r="T216" s="78"/>
      <c r="U216" s="38"/>
      <c r="V216" s="38"/>
      <c r="W216" s="38"/>
      <c r="X216" s="38"/>
      <c r="Y216" s="38"/>
      <c r="Z216" s="38"/>
      <c r="AA216" s="38"/>
      <c r="AB216" s="38"/>
      <c r="AC216" s="38"/>
      <c r="AD216" s="38"/>
      <c r="AE216" s="38"/>
      <c r="AT216" s="19" t="s">
        <v>166</v>
      </c>
      <c r="AU216" s="19" t="s">
        <v>83</v>
      </c>
    </row>
    <row r="217" s="2" customFormat="1" ht="14.4" customHeight="1">
      <c r="A217" s="38"/>
      <c r="B217" s="179"/>
      <c r="C217" s="180" t="s">
        <v>509</v>
      </c>
      <c r="D217" s="180" t="s">
        <v>159</v>
      </c>
      <c r="E217" s="181" t="s">
        <v>2013</v>
      </c>
      <c r="F217" s="182" t="s">
        <v>2014</v>
      </c>
      <c r="G217" s="183" t="s">
        <v>1966</v>
      </c>
      <c r="H217" s="184">
        <v>1</v>
      </c>
      <c r="I217" s="185"/>
      <c r="J217" s="186">
        <f>ROUND(I217*H217,2)</f>
        <v>0</v>
      </c>
      <c r="K217" s="182" t="s">
        <v>1</v>
      </c>
      <c r="L217" s="39"/>
      <c r="M217" s="187" t="s">
        <v>1</v>
      </c>
      <c r="N217" s="188" t="s">
        <v>40</v>
      </c>
      <c r="O217" s="77"/>
      <c r="P217" s="189">
        <f>O217*H217</f>
        <v>0</v>
      </c>
      <c r="Q217" s="189">
        <v>0</v>
      </c>
      <c r="R217" s="189">
        <f>Q217*H217</f>
        <v>0</v>
      </c>
      <c r="S217" s="189">
        <v>0</v>
      </c>
      <c r="T217" s="190">
        <f>S217*H217</f>
        <v>0</v>
      </c>
      <c r="U217" s="38"/>
      <c r="V217" s="38"/>
      <c r="W217" s="38"/>
      <c r="X217" s="38"/>
      <c r="Y217" s="38"/>
      <c r="Z217" s="38"/>
      <c r="AA217" s="38"/>
      <c r="AB217" s="38"/>
      <c r="AC217" s="38"/>
      <c r="AD217" s="38"/>
      <c r="AE217" s="38"/>
      <c r="AR217" s="191" t="s">
        <v>164</v>
      </c>
      <c r="AT217" s="191" t="s">
        <v>159</v>
      </c>
      <c r="AU217" s="191" t="s">
        <v>83</v>
      </c>
      <c r="AY217" s="19" t="s">
        <v>157</v>
      </c>
      <c r="BE217" s="192">
        <f>IF(N217="základní",J217,0)</f>
        <v>0</v>
      </c>
      <c r="BF217" s="192">
        <f>IF(N217="snížená",J217,0)</f>
        <v>0</v>
      </c>
      <c r="BG217" s="192">
        <f>IF(N217="zákl. přenesená",J217,0)</f>
        <v>0</v>
      </c>
      <c r="BH217" s="192">
        <f>IF(N217="sníž. přenesená",J217,0)</f>
        <v>0</v>
      </c>
      <c r="BI217" s="192">
        <f>IF(N217="nulová",J217,0)</f>
        <v>0</v>
      </c>
      <c r="BJ217" s="19" t="s">
        <v>81</v>
      </c>
      <c r="BK217" s="192">
        <f>ROUND(I217*H217,2)</f>
        <v>0</v>
      </c>
      <c r="BL217" s="19" t="s">
        <v>164</v>
      </c>
      <c r="BM217" s="191" t="s">
        <v>804</v>
      </c>
    </row>
    <row r="218" s="2" customFormat="1">
      <c r="A218" s="38"/>
      <c r="B218" s="39"/>
      <c r="C218" s="38"/>
      <c r="D218" s="193" t="s">
        <v>166</v>
      </c>
      <c r="E218" s="38"/>
      <c r="F218" s="194" t="s">
        <v>2014</v>
      </c>
      <c r="G218" s="38"/>
      <c r="H218" s="38"/>
      <c r="I218" s="195"/>
      <c r="J218" s="38"/>
      <c r="K218" s="38"/>
      <c r="L218" s="39"/>
      <c r="M218" s="241"/>
      <c r="N218" s="242"/>
      <c r="O218" s="243"/>
      <c r="P218" s="243"/>
      <c r="Q218" s="243"/>
      <c r="R218" s="243"/>
      <c r="S218" s="243"/>
      <c r="T218" s="244"/>
      <c r="U218" s="38"/>
      <c r="V218" s="38"/>
      <c r="W218" s="38"/>
      <c r="X218" s="38"/>
      <c r="Y218" s="38"/>
      <c r="Z218" s="38"/>
      <c r="AA218" s="38"/>
      <c r="AB218" s="38"/>
      <c r="AC218" s="38"/>
      <c r="AD218" s="38"/>
      <c r="AE218" s="38"/>
      <c r="AT218" s="19" t="s">
        <v>166</v>
      </c>
      <c r="AU218" s="19" t="s">
        <v>83</v>
      </c>
    </row>
    <row r="219" s="2" customFormat="1" ht="6.96" customHeight="1">
      <c r="A219" s="38"/>
      <c r="B219" s="60"/>
      <c r="C219" s="61"/>
      <c r="D219" s="61"/>
      <c r="E219" s="61"/>
      <c r="F219" s="61"/>
      <c r="G219" s="61"/>
      <c r="H219" s="61"/>
      <c r="I219" s="61"/>
      <c r="J219" s="61"/>
      <c r="K219" s="61"/>
      <c r="L219" s="39"/>
      <c r="M219" s="38"/>
      <c r="O219" s="38"/>
      <c r="P219" s="38"/>
      <c r="Q219" s="38"/>
      <c r="R219" s="38"/>
      <c r="S219" s="38"/>
      <c r="T219" s="38"/>
      <c r="U219" s="38"/>
      <c r="V219" s="38"/>
      <c r="W219" s="38"/>
      <c r="X219" s="38"/>
      <c r="Y219" s="38"/>
      <c r="Z219" s="38"/>
      <c r="AA219" s="38"/>
      <c r="AB219" s="38"/>
      <c r="AC219" s="38"/>
      <c r="AD219" s="38"/>
      <c r="AE219" s="38"/>
    </row>
  </sheetData>
  <autoFilter ref="C121:K218"/>
  <mergeCells count="12">
    <mergeCell ref="E7:H7"/>
    <mergeCell ref="E9:H9"/>
    <mergeCell ref="E11:H11"/>
    <mergeCell ref="E20:H20"/>
    <mergeCell ref="E29:H29"/>
    <mergeCell ref="E85:H85"/>
    <mergeCell ref="E87:H87"/>
    <mergeCell ref="E89:H89"/>
    <mergeCell ref="E110:H110"/>
    <mergeCell ref="E112:H112"/>
    <mergeCell ref="E114:H114"/>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1.5" style="1" customWidth="1"/>
    <col min="9" max="9" width="20.16016" style="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8" t="s">
        <v>5</v>
      </c>
      <c r="M2" s="1"/>
      <c r="N2" s="1"/>
      <c r="O2" s="1"/>
      <c r="P2" s="1"/>
      <c r="Q2" s="1"/>
      <c r="R2" s="1"/>
      <c r="S2" s="1"/>
      <c r="T2" s="1"/>
      <c r="U2" s="1"/>
      <c r="V2" s="1"/>
      <c r="AT2" s="19" t="s">
        <v>100</v>
      </c>
    </row>
    <row r="3" s="1" customFormat="1" ht="6.96" customHeight="1">
      <c r="B3" s="20"/>
      <c r="C3" s="21"/>
      <c r="D3" s="21"/>
      <c r="E3" s="21"/>
      <c r="F3" s="21"/>
      <c r="G3" s="21"/>
      <c r="H3" s="21"/>
      <c r="I3" s="21"/>
      <c r="J3" s="21"/>
      <c r="K3" s="21"/>
      <c r="L3" s="22"/>
      <c r="AT3" s="19" t="s">
        <v>83</v>
      </c>
    </row>
    <row r="4" s="1" customFormat="1" ht="24.96" customHeight="1">
      <c r="B4" s="22"/>
      <c r="D4" s="23" t="s">
        <v>104</v>
      </c>
      <c r="L4" s="22"/>
      <c r="M4" s="128" t="s">
        <v>10</v>
      </c>
      <c r="AT4" s="19" t="s">
        <v>3</v>
      </c>
    </row>
    <row r="5" s="1" customFormat="1" ht="6.96" customHeight="1">
      <c r="B5" s="22"/>
      <c r="L5" s="22"/>
    </row>
    <row r="6" s="1" customFormat="1" ht="12" customHeight="1">
      <c r="B6" s="22"/>
      <c r="D6" s="32" t="s">
        <v>16</v>
      </c>
      <c r="L6" s="22"/>
    </row>
    <row r="7" s="1" customFormat="1" ht="16.5" customHeight="1">
      <c r="B7" s="22"/>
      <c r="E7" s="129" t="str">
        <f>'Rekapitulace stavby'!K6</f>
        <v>PD - Sociální zázemí Výškovická</v>
      </c>
      <c r="F7" s="32"/>
      <c r="G7" s="32"/>
      <c r="H7" s="32"/>
      <c r="L7" s="22"/>
    </row>
    <row r="8" s="1" customFormat="1" ht="12" customHeight="1">
      <c r="B8" s="22"/>
      <c r="D8" s="32" t="s">
        <v>105</v>
      </c>
      <c r="L8" s="22"/>
    </row>
    <row r="9" s="2" customFormat="1" ht="16.5" customHeight="1">
      <c r="A9" s="38"/>
      <c r="B9" s="39"/>
      <c r="C9" s="38"/>
      <c r="D9" s="38"/>
      <c r="E9" s="129" t="s">
        <v>106</v>
      </c>
      <c r="F9" s="38"/>
      <c r="G9" s="38"/>
      <c r="H9" s="38"/>
      <c r="I9" s="38"/>
      <c r="J9" s="38"/>
      <c r="K9" s="38"/>
      <c r="L9" s="55"/>
      <c r="S9" s="38"/>
      <c r="T9" s="38"/>
      <c r="U9" s="38"/>
      <c r="V9" s="38"/>
      <c r="W9" s="38"/>
      <c r="X9" s="38"/>
      <c r="Y9" s="38"/>
      <c r="Z9" s="38"/>
      <c r="AA9" s="38"/>
      <c r="AB9" s="38"/>
      <c r="AC9" s="38"/>
      <c r="AD9" s="38"/>
      <c r="AE9" s="38"/>
    </row>
    <row r="10" s="2" customFormat="1" ht="12" customHeight="1">
      <c r="A10" s="38"/>
      <c r="B10" s="39"/>
      <c r="C10" s="38"/>
      <c r="D10" s="32" t="s">
        <v>107</v>
      </c>
      <c r="E10" s="38"/>
      <c r="F10" s="38"/>
      <c r="G10" s="38"/>
      <c r="H10" s="38"/>
      <c r="I10" s="38"/>
      <c r="J10" s="38"/>
      <c r="K10" s="38"/>
      <c r="L10" s="55"/>
      <c r="S10" s="38"/>
      <c r="T10" s="38"/>
      <c r="U10" s="38"/>
      <c r="V10" s="38"/>
      <c r="W10" s="38"/>
      <c r="X10" s="38"/>
      <c r="Y10" s="38"/>
      <c r="Z10" s="38"/>
      <c r="AA10" s="38"/>
      <c r="AB10" s="38"/>
      <c r="AC10" s="38"/>
      <c r="AD10" s="38"/>
      <c r="AE10" s="38"/>
    </row>
    <row r="11" s="2" customFormat="1" ht="16.5" customHeight="1">
      <c r="A11" s="38"/>
      <c r="B11" s="39"/>
      <c r="C11" s="38"/>
      <c r="D11" s="38"/>
      <c r="E11" s="67" t="s">
        <v>2015</v>
      </c>
      <c r="F11" s="38"/>
      <c r="G11" s="38"/>
      <c r="H11" s="38"/>
      <c r="I11" s="38"/>
      <c r="J11" s="38"/>
      <c r="K11" s="38"/>
      <c r="L11" s="55"/>
      <c r="S11" s="38"/>
      <c r="T11" s="38"/>
      <c r="U11" s="38"/>
      <c r="V11" s="38"/>
      <c r="W11" s="38"/>
      <c r="X11" s="38"/>
      <c r="Y11" s="38"/>
      <c r="Z11" s="38"/>
      <c r="AA11" s="38"/>
      <c r="AB11" s="38"/>
      <c r="AC11" s="38"/>
      <c r="AD11" s="38"/>
      <c r="AE11" s="38"/>
    </row>
    <row r="12" s="2" customFormat="1">
      <c r="A12" s="38"/>
      <c r="B12" s="39"/>
      <c r="C12" s="38"/>
      <c r="D12" s="38"/>
      <c r="E12" s="38"/>
      <c r="F12" s="38"/>
      <c r="G12" s="38"/>
      <c r="H12" s="38"/>
      <c r="I12" s="38"/>
      <c r="J12" s="38"/>
      <c r="K12" s="38"/>
      <c r="L12" s="55"/>
      <c r="S12" s="38"/>
      <c r="T12" s="38"/>
      <c r="U12" s="38"/>
      <c r="V12" s="38"/>
      <c r="W12" s="38"/>
      <c r="X12" s="38"/>
      <c r="Y12" s="38"/>
      <c r="Z12" s="38"/>
      <c r="AA12" s="38"/>
      <c r="AB12" s="38"/>
      <c r="AC12" s="38"/>
      <c r="AD12" s="38"/>
      <c r="AE12" s="38"/>
    </row>
    <row r="13" s="2" customFormat="1" ht="12" customHeight="1">
      <c r="A13" s="38"/>
      <c r="B13" s="39"/>
      <c r="C13" s="38"/>
      <c r="D13" s="32" t="s">
        <v>18</v>
      </c>
      <c r="E13" s="38"/>
      <c r="F13" s="27" t="s">
        <v>1</v>
      </c>
      <c r="G13" s="38"/>
      <c r="H13" s="38"/>
      <c r="I13" s="32" t="s">
        <v>19</v>
      </c>
      <c r="J13" s="27" t="s">
        <v>1</v>
      </c>
      <c r="K13" s="38"/>
      <c r="L13" s="55"/>
      <c r="S13" s="38"/>
      <c r="T13" s="38"/>
      <c r="U13" s="38"/>
      <c r="V13" s="38"/>
      <c r="W13" s="38"/>
      <c r="X13" s="38"/>
      <c r="Y13" s="38"/>
      <c r="Z13" s="38"/>
      <c r="AA13" s="38"/>
      <c r="AB13" s="38"/>
      <c r="AC13" s="38"/>
      <c r="AD13" s="38"/>
      <c r="AE13" s="38"/>
    </row>
    <row r="14" s="2" customFormat="1" ht="12" customHeight="1">
      <c r="A14" s="38"/>
      <c r="B14" s="39"/>
      <c r="C14" s="38"/>
      <c r="D14" s="32" t="s">
        <v>20</v>
      </c>
      <c r="E14" s="38"/>
      <c r="F14" s="27" t="s">
        <v>21</v>
      </c>
      <c r="G14" s="38"/>
      <c r="H14" s="38"/>
      <c r="I14" s="32" t="s">
        <v>22</v>
      </c>
      <c r="J14" s="69" t="str">
        <f>'Rekapitulace stavby'!AN8</f>
        <v>11. 11. 2020</v>
      </c>
      <c r="K14" s="38"/>
      <c r="L14" s="55"/>
      <c r="S14" s="38"/>
      <c r="T14" s="38"/>
      <c r="U14" s="38"/>
      <c r="V14" s="38"/>
      <c r="W14" s="38"/>
      <c r="X14" s="38"/>
      <c r="Y14" s="38"/>
      <c r="Z14" s="38"/>
      <c r="AA14" s="38"/>
      <c r="AB14" s="38"/>
      <c r="AC14" s="38"/>
      <c r="AD14" s="38"/>
      <c r="AE14" s="38"/>
    </row>
    <row r="15" s="2" customFormat="1" ht="10.8" customHeight="1">
      <c r="A15" s="38"/>
      <c r="B15" s="39"/>
      <c r="C15" s="38"/>
      <c r="D15" s="38"/>
      <c r="E15" s="38"/>
      <c r="F15" s="38"/>
      <c r="G15" s="38"/>
      <c r="H15" s="38"/>
      <c r="I15" s="38"/>
      <c r="J15" s="38"/>
      <c r="K15" s="38"/>
      <c r="L15" s="55"/>
      <c r="S15" s="38"/>
      <c r="T15" s="38"/>
      <c r="U15" s="38"/>
      <c r="V15" s="38"/>
      <c r="W15" s="38"/>
      <c r="X15" s="38"/>
      <c r="Y15" s="38"/>
      <c r="Z15" s="38"/>
      <c r="AA15" s="38"/>
      <c r="AB15" s="38"/>
      <c r="AC15" s="38"/>
      <c r="AD15" s="38"/>
      <c r="AE15" s="38"/>
    </row>
    <row r="16" s="2" customFormat="1" ht="12" customHeight="1">
      <c r="A16" s="38"/>
      <c r="B16" s="39"/>
      <c r="C16" s="38"/>
      <c r="D16" s="32" t="s">
        <v>24</v>
      </c>
      <c r="E16" s="38"/>
      <c r="F16" s="38"/>
      <c r="G16" s="38"/>
      <c r="H16" s="38"/>
      <c r="I16" s="32" t="s">
        <v>25</v>
      </c>
      <c r="J16" s="27" t="str">
        <f>IF('Rekapitulace stavby'!AN10="","",'Rekapitulace stavby'!AN10)</f>
        <v/>
      </c>
      <c r="K16" s="38"/>
      <c r="L16" s="55"/>
      <c r="S16" s="38"/>
      <c r="T16" s="38"/>
      <c r="U16" s="38"/>
      <c r="V16" s="38"/>
      <c r="W16" s="38"/>
      <c r="X16" s="38"/>
      <c r="Y16" s="38"/>
      <c r="Z16" s="38"/>
      <c r="AA16" s="38"/>
      <c r="AB16" s="38"/>
      <c r="AC16" s="38"/>
      <c r="AD16" s="38"/>
      <c r="AE16" s="38"/>
    </row>
    <row r="17" s="2" customFormat="1" ht="18" customHeight="1">
      <c r="A17" s="38"/>
      <c r="B17" s="39"/>
      <c r="C17" s="38"/>
      <c r="D17" s="38"/>
      <c r="E17" s="27" t="str">
        <f>IF('Rekapitulace stavby'!E11="","",'Rekapitulace stavby'!E11)</f>
        <v>Dopravní podnik Ostrava a.s.</v>
      </c>
      <c r="F17" s="38"/>
      <c r="G17" s="38"/>
      <c r="H17" s="38"/>
      <c r="I17" s="32" t="s">
        <v>27</v>
      </c>
      <c r="J17" s="27" t="str">
        <f>IF('Rekapitulace stavby'!AN11="","",'Rekapitulace stavby'!AN11)</f>
        <v/>
      </c>
      <c r="K17" s="38"/>
      <c r="L17" s="55"/>
      <c r="S17" s="38"/>
      <c r="T17" s="38"/>
      <c r="U17" s="38"/>
      <c r="V17" s="38"/>
      <c r="W17" s="38"/>
      <c r="X17" s="38"/>
      <c r="Y17" s="38"/>
      <c r="Z17" s="38"/>
      <c r="AA17" s="38"/>
      <c r="AB17" s="38"/>
      <c r="AC17" s="38"/>
      <c r="AD17" s="38"/>
      <c r="AE17" s="38"/>
    </row>
    <row r="18" s="2" customFormat="1" ht="6.96" customHeight="1">
      <c r="A18" s="38"/>
      <c r="B18" s="39"/>
      <c r="C18" s="38"/>
      <c r="D18" s="38"/>
      <c r="E18" s="38"/>
      <c r="F18" s="38"/>
      <c r="G18" s="38"/>
      <c r="H18" s="38"/>
      <c r="I18" s="38"/>
      <c r="J18" s="38"/>
      <c r="K18" s="38"/>
      <c r="L18" s="55"/>
      <c r="S18" s="38"/>
      <c r="T18" s="38"/>
      <c r="U18" s="38"/>
      <c r="V18" s="38"/>
      <c r="W18" s="38"/>
      <c r="X18" s="38"/>
      <c r="Y18" s="38"/>
      <c r="Z18" s="38"/>
      <c r="AA18" s="38"/>
      <c r="AB18" s="38"/>
      <c r="AC18" s="38"/>
      <c r="AD18" s="38"/>
      <c r="AE18" s="38"/>
    </row>
    <row r="19" s="2" customFormat="1" ht="12" customHeight="1">
      <c r="A19" s="38"/>
      <c r="B19" s="39"/>
      <c r="C19" s="38"/>
      <c r="D19" s="32" t="s">
        <v>28</v>
      </c>
      <c r="E19" s="38"/>
      <c r="F19" s="38"/>
      <c r="G19" s="38"/>
      <c r="H19" s="38"/>
      <c r="I19" s="32" t="s">
        <v>25</v>
      </c>
      <c r="J19" s="33" t="str">
        <f>'Rekapitulace stavby'!AN13</f>
        <v>Vyplň údaj</v>
      </c>
      <c r="K19" s="38"/>
      <c r="L19" s="55"/>
      <c r="S19" s="38"/>
      <c r="T19" s="38"/>
      <c r="U19" s="38"/>
      <c r="V19" s="38"/>
      <c r="W19" s="38"/>
      <c r="X19" s="38"/>
      <c r="Y19" s="38"/>
      <c r="Z19" s="38"/>
      <c r="AA19" s="38"/>
      <c r="AB19" s="38"/>
      <c r="AC19" s="38"/>
      <c r="AD19" s="38"/>
      <c r="AE19" s="38"/>
    </row>
    <row r="20" s="2" customFormat="1" ht="18" customHeight="1">
      <c r="A20" s="38"/>
      <c r="B20" s="39"/>
      <c r="C20" s="38"/>
      <c r="D20" s="38"/>
      <c r="E20" s="33" t="str">
        <f>'Rekapitulace stavby'!E14</f>
        <v>Vyplň údaj</v>
      </c>
      <c r="F20" s="27"/>
      <c r="G20" s="27"/>
      <c r="H20" s="27"/>
      <c r="I20" s="32" t="s">
        <v>27</v>
      </c>
      <c r="J20" s="33" t="str">
        <f>'Rekapitulace stavby'!AN14</f>
        <v>Vyplň údaj</v>
      </c>
      <c r="K20" s="38"/>
      <c r="L20" s="55"/>
      <c r="S20" s="38"/>
      <c r="T20" s="38"/>
      <c r="U20" s="38"/>
      <c r="V20" s="38"/>
      <c r="W20" s="38"/>
      <c r="X20" s="38"/>
      <c r="Y20" s="38"/>
      <c r="Z20" s="38"/>
      <c r="AA20" s="38"/>
      <c r="AB20" s="38"/>
      <c r="AC20" s="38"/>
      <c r="AD20" s="38"/>
      <c r="AE20" s="38"/>
    </row>
    <row r="21" s="2" customFormat="1" ht="6.96" customHeight="1">
      <c r="A21" s="38"/>
      <c r="B21" s="39"/>
      <c r="C21" s="38"/>
      <c r="D21" s="38"/>
      <c r="E21" s="38"/>
      <c r="F21" s="38"/>
      <c r="G21" s="38"/>
      <c r="H21" s="38"/>
      <c r="I21" s="38"/>
      <c r="J21" s="38"/>
      <c r="K21" s="38"/>
      <c r="L21" s="55"/>
      <c r="S21" s="38"/>
      <c r="T21" s="38"/>
      <c r="U21" s="38"/>
      <c r="V21" s="38"/>
      <c r="W21" s="38"/>
      <c r="X21" s="38"/>
      <c r="Y21" s="38"/>
      <c r="Z21" s="38"/>
      <c r="AA21" s="38"/>
      <c r="AB21" s="38"/>
      <c r="AC21" s="38"/>
      <c r="AD21" s="38"/>
      <c r="AE21" s="38"/>
    </row>
    <row r="22" s="2" customFormat="1" ht="12" customHeight="1">
      <c r="A22" s="38"/>
      <c r="B22" s="39"/>
      <c r="C22" s="38"/>
      <c r="D22" s="32" t="s">
        <v>30</v>
      </c>
      <c r="E22" s="38"/>
      <c r="F22" s="38"/>
      <c r="G22" s="38"/>
      <c r="H22" s="38"/>
      <c r="I22" s="32" t="s">
        <v>25</v>
      </c>
      <c r="J22" s="27" t="str">
        <f>IF('Rekapitulace stavby'!AN16="","",'Rekapitulace stavby'!AN16)</f>
        <v/>
      </c>
      <c r="K22" s="38"/>
      <c r="L22" s="55"/>
      <c r="S22" s="38"/>
      <c r="T22" s="38"/>
      <c r="U22" s="38"/>
      <c r="V22" s="38"/>
      <c r="W22" s="38"/>
      <c r="X22" s="38"/>
      <c r="Y22" s="38"/>
      <c r="Z22" s="38"/>
      <c r="AA22" s="38"/>
      <c r="AB22" s="38"/>
      <c r="AC22" s="38"/>
      <c r="AD22" s="38"/>
      <c r="AE22" s="38"/>
    </row>
    <row r="23" s="2" customFormat="1" ht="18" customHeight="1">
      <c r="A23" s="38"/>
      <c r="B23" s="39"/>
      <c r="C23" s="38"/>
      <c r="D23" s="38"/>
      <c r="E23" s="27" t="str">
        <f>IF('Rekapitulace stavby'!E17="","",'Rekapitulace stavby'!E17)</f>
        <v>RP Projekt s.r.o.</v>
      </c>
      <c r="F23" s="38"/>
      <c r="G23" s="38"/>
      <c r="H23" s="38"/>
      <c r="I23" s="32" t="s">
        <v>27</v>
      </c>
      <c r="J23" s="27" t="str">
        <f>IF('Rekapitulace stavby'!AN17="","",'Rekapitulace stavby'!AN17)</f>
        <v/>
      </c>
      <c r="K23" s="38"/>
      <c r="L23" s="55"/>
      <c r="S23" s="38"/>
      <c r="T23" s="38"/>
      <c r="U23" s="38"/>
      <c r="V23" s="38"/>
      <c r="W23" s="38"/>
      <c r="X23" s="38"/>
      <c r="Y23" s="38"/>
      <c r="Z23" s="38"/>
      <c r="AA23" s="38"/>
      <c r="AB23" s="38"/>
      <c r="AC23" s="38"/>
      <c r="AD23" s="38"/>
      <c r="AE23" s="38"/>
    </row>
    <row r="24" s="2" customFormat="1" ht="6.96" customHeight="1">
      <c r="A24" s="38"/>
      <c r="B24" s="39"/>
      <c r="C24" s="38"/>
      <c r="D24" s="38"/>
      <c r="E24" s="38"/>
      <c r="F24" s="38"/>
      <c r="G24" s="38"/>
      <c r="H24" s="38"/>
      <c r="I24" s="38"/>
      <c r="J24" s="38"/>
      <c r="K24" s="38"/>
      <c r="L24" s="55"/>
      <c r="S24" s="38"/>
      <c r="T24" s="38"/>
      <c r="U24" s="38"/>
      <c r="V24" s="38"/>
      <c r="W24" s="38"/>
      <c r="X24" s="38"/>
      <c r="Y24" s="38"/>
      <c r="Z24" s="38"/>
      <c r="AA24" s="38"/>
      <c r="AB24" s="38"/>
      <c r="AC24" s="38"/>
      <c r="AD24" s="38"/>
      <c r="AE24" s="38"/>
    </row>
    <row r="25" s="2" customFormat="1" ht="12" customHeight="1">
      <c r="A25" s="38"/>
      <c r="B25" s="39"/>
      <c r="C25" s="38"/>
      <c r="D25" s="32" t="s">
        <v>33</v>
      </c>
      <c r="E25" s="38"/>
      <c r="F25" s="38"/>
      <c r="G25" s="38"/>
      <c r="H25" s="38"/>
      <c r="I25" s="32" t="s">
        <v>25</v>
      </c>
      <c r="J25" s="27" t="str">
        <f>IF('Rekapitulace stavby'!AN19="","",'Rekapitulace stavby'!AN19)</f>
        <v/>
      </c>
      <c r="K25" s="38"/>
      <c r="L25" s="55"/>
      <c r="S25" s="38"/>
      <c r="T25" s="38"/>
      <c r="U25" s="38"/>
      <c r="V25" s="38"/>
      <c r="W25" s="38"/>
      <c r="X25" s="38"/>
      <c r="Y25" s="38"/>
      <c r="Z25" s="38"/>
      <c r="AA25" s="38"/>
      <c r="AB25" s="38"/>
      <c r="AC25" s="38"/>
      <c r="AD25" s="38"/>
      <c r="AE25" s="38"/>
    </row>
    <row r="26" s="2" customFormat="1" ht="18" customHeight="1">
      <c r="A26" s="38"/>
      <c r="B26" s="39"/>
      <c r="C26" s="38"/>
      <c r="D26" s="38"/>
      <c r="E26" s="27" t="str">
        <f>IF('Rekapitulace stavby'!E20="","",'Rekapitulace stavby'!E20)</f>
        <v xml:space="preserve"> </v>
      </c>
      <c r="F26" s="38"/>
      <c r="G26" s="38"/>
      <c r="H26" s="38"/>
      <c r="I26" s="32" t="s">
        <v>27</v>
      </c>
      <c r="J26" s="27" t="str">
        <f>IF('Rekapitulace stavby'!AN20="","",'Rekapitulace stavby'!AN20)</f>
        <v/>
      </c>
      <c r="K26" s="38"/>
      <c r="L26" s="55"/>
      <c r="S26" s="38"/>
      <c r="T26" s="38"/>
      <c r="U26" s="38"/>
      <c r="V26" s="38"/>
      <c r="W26" s="38"/>
      <c r="X26" s="38"/>
      <c r="Y26" s="38"/>
      <c r="Z26" s="38"/>
      <c r="AA26" s="38"/>
      <c r="AB26" s="38"/>
      <c r="AC26" s="38"/>
      <c r="AD26" s="38"/>
      <c r="AE26" s="38"/>
    </row>
    <row r="27" s="2" customFormat="1" ht="6.96" customHeight="1">
      <c r="A27" s="38"/>
      <c r="B27" s="39"/>
      <c r="C27" s="38"/>
      <c r="D27" s="38"/>
      <c r="E27" s="38"/>
      <c r="F27" s="38"/>
      <c r="G27" s="38"/>
      <c r="H27" s="38"/>
      <c r="I27" s="38"/>
      <c r="J27" s="38"/>
      <c r="K27" s="38"/>
      <c r="L27" s="55"/>
      <c r="S27" s="38"/>
      <c r="T27" s="38"/>
      <c r="U27" s="38"/>
      <c r="V27" s="38"/>
      <c r="W27" s="38"/>
      <c r="X27" s="38"/>
      <c r="Y27" s="38"/>
      <c r="Z27" s="38"/>
      <c r="AA27" s="38"/>
      <c r="AB27" s="38"/>
      <c r="AC27" s="38"/>
      <c r="AD27" s="38"/>
      <c r="AE27" s="38"/>
    </row>
    <row r="28" s="2" customFormat="1" ht="12" customHeight="1">
      <c r="A28" s="38"/>
      <c r="B28" s="39"/>
      <c r="C28" s="38"/>
      <c r="D28" s="32" t="s">
        <v>34</v>
      </c>
      <c r="E28" s="38"/>
      <c r="F28" s="38"/>
      <c r="G28" s="38"/>
      <c r="H28" s="38"/>
      <c r="I28" s="38"/>
      <c r="J28" s="38"/>
      <c r="K28" s="38"/>
      <c r="L28" s="55"/>
      <c r="S28" s="38"/>
      <c r="T28" s="38"/>
      <c r="U28" s="38"/>
      <c r="V28" s="38"/>
      <c r="W28" s="38"/>
      <c r="X28" s="38"/>
      <c r="Y28" s="38"/>
      <c r="Z28" s="38"/>
      <c r="AA28" s="38"/>
      <c r="AB28" s="38"/>
      <c r="AC28" s="38"/>
      <c r="AD28" s="38"/>
      <c r="AE28" s="38"/>
    </row>
    <row r="29" s="8" customFormat="1" ht="16.5" customHeight="1">
      <c r="A29" s="130"/>
      <c r="B29" s="131"/>
      <c r="C29" s="130"/>
      <c r="D29" s="130"/>
      <c r="E29" s="36" t="s">
        <v>1</v>
      </c>
      <c r="F29" s="36"/>
      <c r="G29" s="36"/>
      <c r="H29" s="36"/>
      <c r="I29" s="130"/>
      <c r="J29" s="130"/>
      <c r="K29" s="130"/>
      <c r="L29" s="132"/>
      <c r="S29" s="130"/>
      <c r="T29" s="130"/>
      <c r="U29" s="130"/>
      <c r="V29" s="130"/>
      <c r="W29" s="130"/>
      <c r="X29" s="130"/>
      <c r="Y29" s="130"/>
      <c r="Z29" s="130"/>
      <c r="AA29" s="130"/>
      <c r="AB29" s="130"/>
      <c r="AC29" s="130"/>
      <c r="AD29" s="130"/>
      <c r="AE29" s="130"/>
    </row>
    <row r="30" s="2" customFormat="1" ht="6.96" customHeight="1">
      <c r="A30" s="38"/>
      <c r="B30" s="39"/>
      <c r="C30" s="38"/>
      <c r="D30" s="38"/>
      <c r="E30" s="38"/>
      <c r="F30" s="38"/>
      <c r="G30" s="38"/>
      <c r="H30" s="38"/>
      <c r="I30" s="38"/>
      <c r="J30" s="38"/>
      <c r="K30" s="38"/>
      <c r="L30" s="55"/>
      <c r="S30" s="38"/>
      <c r="T30" s="38"/>
      <c r="U30" s="38"/>
      <c r="V30" s="38"/>
      <c r="W30" s="38"/>
      <c r="X30" s="38"/>
      <c r="Y30" s="38"/>
      <c r="Z30" s="38"/>
      <c r="AA30" s="38"/>
      <c r="AB30" s="38"/>
      <c r="AC30" s="38"/>
      <c r="AD30" s="38"/>
      <c r="AE30" s="38"/>
    </row>
    <row r="31" s="2" customFormat="1" ht="6.96" customHeight="1">
      <c r="A31" s="38"/>
      <c r="B31" s="39"/>
      <c r="C31" s="38"/>
      <c r="D31" s="90"/>
      <c r="E31" s="90"/>
      <c r="F31" s="90"/>
      <c r="G31" s="90"/>
      <c r="H31" s="90"/>
      <c r="I31" s="90"/>
      <c r="J31" s="90"/>
      <c r="K31" s="90"/>
      <c r="L31" s="55"/>
      <c r="S31" s="38"/>
      <c r="T31" s="38"/>
      <c r="U31" s="38"/>
      <c r="V31" s="38"/>
      <c r="W31" s="38"/>
      <c r="X31" s="38"/>
      <c r="Y31" s="38"/>
      <c r="Z31" s="38"/>
      <c r="AA31" s="38"/>
      <c r="AB31" s="38"/>
      <c r="AC31" s="38"/>
      <c r="AD31" s="38"/>
      <c r="AE31" s="38"/>
    </row>
    <row r="32" s="2" customFormat="1" ht="25.44" customHeight="1">
      <c r="A32" s="38"/>
      <c r="B32" s="39"/>
      <c r="C32" s="38"/>
      <c r="D32" s="133" t="s">
        <v>35</v>
      </c>
      <c r="E32" s="38"/>
      <c r="F32" s="38"/>
      <c r="G32" s="38"/>
      <c r="H32" s="38"/>
      <c r="I32" s="38"/>
      <c r="J32" s="96">
        <f>ROUND(J122, 2)</f>
        <v>0</v>
      </c>
      <c r="K32" s="38"/>
      <c r="L32" s="55"/>
      <c r="S32" s="38"/>
      <c r="T32" s="38"/>
      <c r="U32" s="38"/>
      <c r="V32" s="38"/>
      <c r="W32" s="38"/>
      <c r="X32" s="38"/>
      <c r="Y32" s="38"/>
      <c r="Z32" s="38"/>
      <c r="AA32" s="38"/>
      <c r="AB32" s="38"/>
      <c r="AC32" s="38"/>
      <c r="AD32" s="38"/>
      <c r="AE32" s="38"/>
    </row>
    <row r="33" s="2" customFormat="1" ht="6.96" customHeight="1">
      <c r="A33" s="38"/>
      <c r="B33" s="39"/>
      <c r="C33" s="38"/>
      <c r="D33" s="90"/>
      <c r="E33" s="90"/>
      <c r="F33" s="90"/>
      <c r="G33" s="90"/>
      <c r="H33" s="90"/>
      <c r="I33" s="90"/>
      <c r="J33" s="90"/>
      <c r="K33" s="90"/>
      <c r="L33" s="55"/>
      <c r="S33" s="38"/>
      <c r="T33" s="38"/>
      <c r="U33" s="38"/>
      <c r="V33" s="38"/>
      <c r="W33" s="38"/>
      <c r="X33" s="38"/>
      <c r="Y33" s="38"/>
      <c r="Z33" s="38"/>
      <c r="AA33" s="38"/>
      <c r="AB33" s="38"/>
      <c r="AC33" s="38"/>
      <c r="AD33" s="38"/>
      <c r="AE33" s="38"/>
    </row>
    <row r="34" s="2" customFormat="1" ht="14.4" customHeight="1">
      <c r="A34" s="38"/>
      <c r="B34" s="39"/>
      <c r="C34" s="38"/>
      <c r="D34" s="38"/>
      <c r="E34" s="38"/>
      <c r="F34" s="43" t="s">
        <v>37</v>
      </c>
      <c r="G34" s="38"/>
      <c r="H34" s="38"/>
      <c r="I34" s="43" t="s">
        <v>36</v>
      </c>
      <c r="J34" s="43" t="s">
        <v>38</v>
      </c>
      <c r="K34" s="38"/>
      <c r="L34" s="55"/>
      <c r="S34" s="38"/>
      <c r="T34" s="38"/>
      <c r="U34" s="38"/>
      <c r="V34" s="38"/>
      <c r="W34" s="38"/>
      <c r="X34" s="38"/>
      <c r="Y34" s="38"/>
      <c r="Z34" s="38"/>
      <c r="AA34" s="38"/>
      <c r="AB34" s="38"/>
      <c r="AC34" s="38"/>
      <c r="AD34" s="38"/>
      <c r="AE34" s="38"/>
    </row>
    <row r="35" s="2" customFormat="1" ht="14.4" customHeight="1">
      <c r="A35" s="38"/>
      <c r="B35" s="39"/>
      <c r="C35" s="38"/>
      <c r="D35" s="134" t="s">
        <v>39</v>
      </c>
      <c r="E35" s="32" t="s">
        <v>40</v>
      </c>
      <c r="F35" s="135">
        <f>ROUND((SUM(BE122:BE206)),  2)</f>
        <v>0</v>
      </c>
      <c r="G35" s="38"/>
      <c r="H35" s="38"/>
      <c r="I35" s="136">
        <v>0.20999999999999999</v>
      </c>
      <c r="J35" s="135">
        <f>ROUND(((SUM(BE122:BE206))*I35),  2)</f>
        <v>0</v>
      </c>
      <c r="K35" s="38"/>
      <c r="L35" s="55"/>
      <c r="S35" s="38"/>
      <c r="T35" s="38"/>
      <c r="U35" s="38"/>
      <c r="V35" s="38"/>
      <c r="W35" s="38"/>
      <c r="X35" s="38"/>
      <c r="Y35" s="38"/>
      <c r="Z35" s="38"/>
      <c r="AA35" s="38"/>
      <c r="AB35" s="38"/>
      <c r="AC35" s="38"/>
      <c r="AD35" s="38"/>
      <c r="AE35" s="38"/>
    </row>
    <row r="36" s="2" customFormat="1" ht="14.4" customHeight="1">
      <c r="A36" s="38"/>
      <c r="B36" s="39"/>
      <c r="C36" s="38"/>
      <c r="D36" s="38"/>
      <c r="E36" s="32" t="s">
        <v>41</v>
      </c>
      <c r="F36" s="135">
        <f>ROUND((SUM(BF122:BF206)),  2)</f>
        <v>0</v>
      </c>
      <c r="G36" s="38"/>
      <c r="H36" s="38"/>
      <c r="I36" s="136">
        <v>0.14999999999999999</v>
      </c>
      <c r="J36" s="135">
        <f>ROUND(((SUM(BF122:BF206))*I36),  2)</f>
        <v>0</v>
      </c>
      <c r="K36" s="38"/>
      <c r="L36" s="55"/>
      <c r="S36" s="38"/>
      <c r="T36" s="38"/>
      <c r="U36" s="38"/>
      <c r="V36" s="38"/>
      <c r="W36" s="38"/>
      <c r="X36" s="38"/>
      <c r="Y36" s="38"/>
      <c r="Z36" s="38"/>
      <c r="AA36" s="38"/>
      <c r="AB36" s="38"/>
      <c r="AC36" s="38"/>
      <c r="AD36" s="38"/>
      <c r="AE36" s="38"/>
    </row>
    <row r="37" hidden="1" s="2" customFormat="1" ht="14.4" customHeight="1">
      <c r="A37" s="38"/>
      <c r="B37" s="39"/>
      <c r="C37" s="38"/>
      <c r="D37" s="38"/>
      <c r="E37" s="32" t="s">
        <v>42</v>
      </c>
      <c r="F37" s="135">
        <f>ROUND((SUM(BG122:BG206)),  2)</f>
        <v>0</v>
      </c>
      <c r="G37" s="38"/>
      <c r="H37" s="38"/>
      <c r="I37" s="136">
        <v>0.20999999999999999</v>
      </c>
      <c r="J37" s="135">
        <f>0</f>
        <v>0</v>
      </c>
      <c r="K37" s="38"/>
      <c r="L37" s="55"/>
      <c r="S37" s="38"/>
      <c r="T37" s="38"/>
      <c r="U37" s="38"/>
      <c r="V37" s="38"/>
      <c r="W37" s="38"/>
      <c r="X37" s="38"/>
      <c r="Y37" s="38"/>
      <c r="Z37" s="38"/>
      <c r="AA37" s="38"/>
      <c r="AB37" s="38"/>
      <c r="AC37" s="38"/>
      <c r="AD37" s="38"/>
      <c r="AE37" s="38"/>
    </row>
    <row r="38" hidden="1" s="2" customFormat="1" ht="14.4" customHeight="1">
      <c r="A38" s="38"/>
      <c r="B38" s="39"/>
      <c r="C38" s="38"/>
      <c r="D38" s="38"/>
      <c r="E38" s="32" t="s">
        <v>43</v>
      </c>
      <c r="F38" s="135">
        <f>ROUND((SUM(BH122:BH206)),  2)</f>
        <v>0</v>
      </c>
      <c r="G38" s="38"/>
      <c r="H38" s="38"/>
      <c r="I38" s="136">
        <v>0.14999999999999999</v>
      </c>
      <c r="J38" s="135">
        <f>0</f>
        <v>0</v>
      </c>
      <c r="K38" s="38"/>
      <c r="L38" s="55"/>
      <c r="S38" s="38"/>
      <c r="T38" s="38"/>
      <c r="U38" s="38"/>
      <c r="V38" s="38"/>
      <c r="W38" s="38"/>
      <c r="X38" s="38"/>
      <c r="Y38" s="38"/>
      <c r="Z38" s="38"/>
      <c r="AA38" s="38"/>
      <c r="AB38" s="38"/>
      <c r="AC38" s="38"/>
      <c r="AD38" s="38"/>
      <c r="AE38" s="38"/>
    </row>
    <row r="39" hidden="1" s="2" customFormat="1" ht="14.4" customHeight="1">
      <c r="A39" s="38"/>
      <c r="B39" s="39"/>
      <c r="C39" s="38"/>
      <c r="D39" s="38"/>
      <c r="E39" s="32" t="s">
        <v>44</v>
      </c>
      <c r="F39" s="135">
        <f>ROUND((SUM(BI122:BI206)),  2)</f>
        <v>0</v>
      </c>
      <c r="G39" s="38"/>
      <c r="H39" s="38"/>
      <c r="I39" s="136">
        <v>0</v>
      </c>
      <c r="J39" s="135">
        <f>0</f>
        <v>0</v>
      </c>
      <c r="K39" s="38"/>
      <c r="L39" s="55"/>
      <c r="S39" s="38"/>
      <c r="T39" s="38"/>
      <c r="U39" s="38"/>
      <c r="V39" s="38"/>
      <c r="W39" s="38"/>
      <c r="X39" s="38"/>
      <c r="Y39" s="38"/>
      <c r="Z39" s="38"/>
      <c r="AA39" s="38"/>
      <c r="AB39" s="38"/>
      <c r="AC39" s="38"/>
      <c r="AD39" s="38"/>
      <c r="AE39" s="38"/>
    </row>
    <row r="40" s="2" customFormat="1" ht="6.96" customHeight="1">
      <c r="A40" s="38"/>
      <c r="B40" s="39"/>
      <c r="C40" s="38"/>
      <c r="D40" s="38"/>
      <c r="E40" s="38"/>
      <c r="F40" s="38"/>
      <c r="G40" s="38"/>
      <c r="H40" s="38"/>
      <c r="I40" s="38"/>
      <c r="J40" s="38"/>
      <c r="K40" s="38"/>
      <c r="L40" s="55"/>
      <c r="S40" s="38"/>
      <c r="T40" s="38"/>
      <c r="U40" s="38"/>
      <c r="V40" s="38"/>
      <c r="W40" s="38"/>
      <c r="X40" s="38"/>
      <c r="Y40" s="38"/>
      <c r="Z40" s="38"/>
      <c r="AA40" s="38"/>
      <c r="AB40" s="38"/>
      <c r="AC40" s="38"/>
      <c r="AD40" s="38"/>
      <c r="AE40" s="38"/>
    </row>
    <row r="41" s="2" customFormat="1" ht="25.44" customHeight="1">
      <c r="A41" s="38"/>
      <c r="B41" s="39"/>
      <c r="C41" s="137"/>
      <c r="D41" s="138" t="s">
        <v>45</v>
      </c>
      <c r="E41" s="81"/>
      <c r="F41" s="81"/>
      <c r="G41" s="139" t="s">
        <v>46</v>
      </c>
      <c r="H41" s="140" t="s">
        <v>47</v>
      </c>
      <c r="I41" s="81"/>
      <c r="J41" s="141">
        <f>SUM(J32:J39)</f>
        <v>0</v>
      </c>
      <c r="K41" s="142"/>
      <c r="L41" s="55"/>
      <c r="S41" s="38"/>
      <c r="T41" s="38"/>
      <c r="U41" s="38"/>
      <c r="V41" s="38"/>
      <c r="W41" s="38"/>
      <c r="X41" s="38"/>
      <c r="Y41" s="38"/>
      <c r="Z41" s="38"/>
      <c r="AA41" s="38"/>
      <c r="AB41" s="38"/>
      <c r="AC41" s="38"/>
      <c r="AD41" s="38"/>
      <c r="AE41" s="38"/>
    </row>
    <row r="42" s="2" customFormat="1" ht="14.4" customHeight="1">
      <c r="A42" s="38"/>
      <c r="B42" s="39"/>
      <c r="C42" s="38"/>
      <c r="D42" s="38"/>
      <c r="E42" s="38"/>
      <c r="F42" s="38"/>
      <c r="G42" s="38"/>
      <c r="H42" s="38"/>
      <c r="I42" s="38"/>
      <c r="J42" s="38"/>
      <c r="K42" s="38"/>
      <c r="L42" s="55"/>
      <c r="S42" s="38"/>
      <c r="T42" s="38"/>
      <c r="U42" s="38"/>
      <c r="V42" s="38"/>
      <c r="W42" s="38"/>
      <c r="X42" s="38"/>
      <c r="Y42" s="38"/>
      <c r="Z42" s="38"/>
      <c r="AA42" s="38"/>
      <c r="AB42" s="38"/>
      <c r="AC42" s="38"/>
      <c r="AD42" s="38"/>
      <c r="AE42" s="38"/>
    </row>
    <row r="43" s="1" customFormat="1" ht="14.4" customHeight="1">
      <c r="B43" s="22"/>
      <c r="L43" s="22"/>
    </row>
    <row r="44" s="1" customFormat="1" ht="14.4" customHeight="1">
      <c r="B44" s="22"/>
      <c r="L44" s="22"/>
    </row>
    <row r="45" s="1" customFormat="1" ht="14.4" customHeight="1">
      <c r="B45" s="22"/>
      <c r="L45" s="22"/>
    </row>
    <row r="46" s="1" customFormat="1" ht="14.4" customHeight="1">
      <c r="B46" s="22"/>
      <c r="L46" s="22"/>
    </row>
    <row r="47" s="1" customFormat="1" ht="14.4" customHeight="1">
      <c r="B47" s="22"/>
      <c r="L47" s="22"/>
    </row>
    <row r="48" s="1" customFormat="1" ht="14.4" customHeight="1">
      <c r="B48" s="22"/>
      <c r="L48" s="22"/>
    </row>
    <row r="49" s="1" customFormat="1" ht="14.4" customHeight="1">
      <c r="B49" s="22"/>
      <c r="L49" s="22"/>
    </row>
    <row r="50" s="2" customFormat="1" ht="14.4" customHeight="1">
      <c r="B50" s="55"/>
      <c r="D50" s="56" t="s">
        <v>48</v>
      </c>
      <c r="E50" s="57"/>
      <c r="F50" s="57"/>
      <c r="G50" s="56" t="s">
        <v>49</v>
      </c>
      <c r="H50" s="57"/>
      <c r="I50" s="57"/>
      <c r="J50" s="57"/>
      <c r="K50" s="57"/>
      <c r="L50" s="55"/>
    </row>
    <row r="51">
      <c r="B51" s="22"/>
      <c r="L51" s="22"/>
    </row>
    <row r="52">
      <c r="B52" s="22"/>
      <c r="L52" s="22"/>
    </row>
    <row r="53">
      <c r="B53" s="22"/>
      <c r="L53" s="22"/>
    </row>
    <row r="54">
      <c r="B54" s="22"/>
      <c r="L54" s="22"/>
    </row>
    <row r="55">
      <c r="B55" s="22"/>
      <c r="L55" s="22"/>
    </row>
    <row r="56">
      <c r="B56" s="22"/>
      <c r="L56" s="22"/>
    </row>
    <row r="57">
      <c r="B57" s="22"/>
      <c r="L57" s="22"/>
    </row>
    <row r="58">
      <c r="B58" s="22"/>
      <c r="L58" s="22"/>
    </row>
    <row r="59">
      <c r="B59" s="22"/>
      <c r="L59" s="22"/>
    </row>
    <row r="60">
      <c r="B60" s="22"/>
      <c r="L60" s="22"/>
    </row>
    <row r="61" s="2" customFormat="1">
      <c r="A61" s="38"/>
      <c r="B61" s="39"/>
      <c r="C61" s="38"/>
      <c r="D61" s="58" t="s">
        <v>50</v>
      </c>
      <c r="E61" s="41"/>
      <c r="F61" s="143" t="s">
        <v>51</v>
      </c>
      <c r="G61" s="58" t="s">
        <v>50</v>
      </c>
      <c r="H61" s="41"/>
      <c r="I61" s="41"/>
      <c r="J61" s="144" t="s">
        <v>51</v>
      </c>
      <c r="K61" s="41"/>
      <c r="L61" s="55"/>
      <c r="S61" s="38"/>
      <c r="T61" s="38"/>
      <c r="U61" s="38"/>
      <c r="V61" s="38"/>
      <c r="W61" s="38"/>
      <c r="X61" s="38"/>
      <c r="Y61" s="38"/>
      <c r="Z61" s="38"/>
      <c r="AA61" s="38"/>
      <c r="AB61" s="38"/>
      <c r="AC61" s="38"/>
      <c r="AD61" s="38"/>
      <c r="AE61" s="38"/>
    </row>
    <row r="62">
      <c r="B62" s="22"/>
      <c r="L62" s="22"/>
    </row>
    <row r="63">
      <c r="B63" s="22"/>
      <c r="L63" s="22"/>
    </row>
    <row r="64">
      <c r="B64" s="22"/>
      <c r="L64" s="22"/>
    </row>
    <row r="65" s="2" customFormat="1">
      <c r="A65" s="38"/>
      <c r="B65" s="39"/>
      <c r="C65" s="38"/>
      <c r="D65" s="56" t="s">
        <v>52</v>
      </c>
      <c r="E65" s="59"/>
      <c r="F65" s="59"/>
      <c r="G65" s="56" t="s">
        <v>53</v>
      </c>
      <c r="H65" s="59"/>
      <c r="I65" s="59"/>
      <c r="J65" s="59"/>
      <c r="K65" s="59"/>
      <c r="L65" s="55"/>
      <c r="S65" s="38"/>
      <c r="T65" s="38"/>
      <c r="U65" s="38"/>
      <c r="V65" s="38"/>
      <c r="W65" s="38"/>
      <c r="X65" s="38"/>
      <c r="Y65" s="38"/>
      <c r="Z65" s="38"/>
      <c r="AA65" s="38"/>
      <c r="AB65" s="38"/>
      <c r="AC65" s="38"/>
      <c r="AD65" s="38"/>
      <c r="AE65" s="38"/>
    </row>
    <row r="66">
      <c r="B66" s="22"/>
      <c r="L66" s="22"/>
    </row>
    <row r="67">
      <c r="B67" s="22"/>
      <c r="L67" s="22"/>
    </row>
    <row r="68">
      <c r="B68" s="22"/>
      <c r="L68" s="22"/>
    </row>
    <row r="69">
      <c r="B69" s="22"/>
      <c r="L69" s="22"/>
    </row>
    <row r="70">
      <c r="B70" s="22"/>
      <c r="L70" s="22"/>
    </row>
    <row r="71">
      <c r="B71" s="22"/>
      <c r="L71" s="22"/>
    </row>
    <row r="72">
      <c r="B72" s="22"/>
      <c r="L72" s="22"/>
    </row>
    <row r="73">
      <c r="B73" s="22"/>
      <c r="L73" s="22"/>
    </row>
    <row r="74">
      <c r="B74" s="22"/>
      <c r="L74" s="22"/>
    </row>
    <row r="75">
      <c r="B75" s="22"/>
      <c r="L75" s="22"/>
    </row>
    <row r="76" s="2" customFormat="1">
      <c r="A76" s="38"/>
      <c r="B76" s="39"/>
      <c r="C76" s="38"/>
      <c r="D76" s="58" t="s">
        <v>50</v>
      </c>
      <c r="E76" s="41"/>
      <c r="F76" s="143" t="s">
        <v>51</v>
      </c>
      <c r="G76" s="58" t="s">
        <v>50</v>
      </c>
      <c r="H76" s="41"/>
      <c r="I76" s="41"/>
      <c r="J76" s="144" t="s">
        <v>51</v>
      </c>
      <c r="K76" s="41"/>
      <c r="L76" s="55"/>
      <c r="S76" s="38"/>
      <c r="T76" s="38"/>
      <c r="U76" s="38"/>
      <c r="V76" s="38"/>
      <c r="W76" s="38"/>
      <c r="X76" s="38"/>
      <c r="Y76" s="38"/>
      <c r="Z76" s="38"/>
      <c r="AA76" s="38"/>
      <c r="AB76" s="38"/>
      <c r="AC76" s="38"/>
      <c r="AD76" s="38"/>
      <c r="AE76" s="38"/>
    </row>
    <row r="77" s="2" customFormat="1" ht="14.4" customHeight="1">
      <c r="A77" s="38"/>
      <c r="B77" s="60"/>
      <c r="C77" s="61"/>
      <c r="D77" s="61"/>
      <c r="E77" s="61"/>
      <c r="F77" s="61"/>
      <c r="G77" s="61"/>
      <c r="H77" s="61"/>
      <c r="I77" s="61"/>
      <c r="J77" s="61"/>
      <c r="K77" s="61"/>
      <c r="L77" s="55"/>
      <c r="S77" s="38"/>
      <c r="T77" s="38"/>
      <c r="U77" s="38"/>
      <c r="V77" s="38"/>
      <c r="W77" s="38"/>
      <c r="X77" s="38"/>
      <c r="Y77" s="38"/>
      <c r="Z77" s="38"/>
      <c r="AA77" s="38"/>
      <c r="AB77" s="38"/>
      <c r="AC77" s="38"/>
      <c r="AD77" s="38"/>
      <c r="AE77" s="38"/>
    </row>
    <row r="81" s="2" customFormat="1" ht="6.96" customHeight="1">
      <c r="A81" s="38"/>
      <c r="B81" s="62"/>
      <c r="C81" s="63"/>
      <c r="D81" s="63"/>
      <c r="E81" s="63"/>
      <c r="F81" s="63"/>
      <c r="G81" s="63"/>
      <c r="H81" s="63"/>
      <c r="I81" s="63"/>
      <c r="J81" s="63"/>
      <c r="K81" s="63"/>
      <c r="L81" s="55"/>
      <c r="S81" s="38"/>
      <c r="T81" s="38"/>
      <c r="U81" s="38"/>
      <c r="V81" s="38"/>
      <c r="W81" s="38"/>
      <c r="X81" s="38"/>
      <c r="Y81" s="38"/>
      <c r="Z81" s="38"/>
      <c r="AA81" s="38"/>
      <c r="AB81" s="38"/>
      <c r="AC81" s="38"/>
      <c r="AD81" s="38"/>
      <c r="AE81" s="38"/>
    </row>
    <row r="82" s="2" customFormat="1" ht="24.96" customHeight="1">
      <c r="A82" s="38"/>
      <c r="B82" s="39"/>
      <c r="C82" s="23" t="s">
        <v>109</v>
      </c>
      <c r="D82" s="38"/>
      <c r="E82" s="38"/>
      <c r="F82" s="38"/>
      <c r="G82" s="38"/>
      <c r="H82" s="38"/>
      <c r="I82" s="38"/>
      <c r="J82" s="38"/>
      <c r="K82" s="38"/>
      <c r="L82" s="55"/>
      <c r="S82" s="38"/>
      <c r="T82" s="38"/>
      <c r="U82" s="38"/>
      <c r="V82" s="38"/>
      <c r="W82" s="38"/>
      <c r="X82" s="38"/>
      <c r="Y82" s="38"/>
      <c r="Z82" s="38"/>
      <c r="AA82" s="38"/>
      <c r="AB82" s="38"/>
      <c r="AC82" s="38"/>
      <c r="AD82" s="38"/>
      <c r="AE82" s="38"/>
    </row>
    <row r="83" s="2" customFormat="1" ht="6.96" customHeight="1">
      <c r="A83" s="38"/>
      <c r="B83" s="39"/>
      <c r="C83" s="38"/>
      <c r="D83" s="38"/>
      <c r="E83" s="38"/>
      <c r="F83" s="38"/>
      <c r="G83" s="38"/>
      <c r="H83" s="38"/>
      <c r="I83" s="38"/>
      <c r="J83" s="38"/>
      <c r="K83" s="38"/>
      <c r="L83" s="55"/>
      <c r="S83" s="38"/>
      <c r="T83" s="38"/>
      <c r="U83" s="38"/>
      <c r="V83" s="38"/>
      <c r="W83" s="38"/>
      <c r="X83" s="38"/>
      <c r="Y83" s="38"/>
      <c r="Z83" s="38"/>
      <c r="AA83" s="38"/>
      <c r="AB83" s="38"/>
      <c r="AC83" s="38"/>
      <c r="AD83" s="38"/>
      <c r="AE83" s="38"/>
    </row>
    <row r="84" s="2" customFormat="1" ht="12" customHeight="1">
      <c r="A84" s="38"/>
      <c r="B84" s="39"/>
      <c r="C84" s="32" t="s">
        <v>16</v>
      </c>
      <c r="D84" s="38"/>
      <c r="E84" s="38"/>
      <c r="F84" s="38"/>
      <c r="G84" s="38"/>
      <c r="H84" s="38"/>
      <c r="I84" s="38"/>
      <c r="J84" s="38"/>
      <c r="K84" s="38"/>
      <c r="L84" s="55"/>
      <c r="S84" s="38"/>
      <c r="T84" s="38"/>
      <c r="U84" s="38"/>
      <c r="V84" s="38"/>
      <c r="W84" s="38"/>
      <c r="X84" s="38"/>
      <c r="Y84" s="38"/>
      <c r="Z84" s="38"/>
      <c r="AA84" s="38"/>
      <c r="AB84" s="38"/>
      <c r="AC84" s="38"/>
      <c r="AD84" s="38"/>
      <c r="AE84" s="38"/>
    </row>
    <row r="85" s="2" customFormat="1" ht="16.5" customHeight="1">
      <c r="A85" s="38"/>
      <c r="B85" s="39"/>
      <c r="C85" s="38"/>
      <c r="D85" s="38"/>
      <c r="E85" s="129" t="str">
        <f>E7</f>
        <v>PD - Sociální zázemí Výškovická</v>
      </c>
      <c r="F85" s="32"/>
      <c r="G85" s="32"/>
      <c r="H85" s="32"/>
      <c r="I85" s="38"/>
      <c r="J85" s="38"/>
      <c r="K85" s="38"/>
      <c r="L85" s="55"/>
      <c r="S85" s="38"/>
      <c r="T85" s="38"/>
      <c r="U85" s="38"/>
      <c r="V85" s="38"/>
      <c r="W85" s="38"/>
      <c r="X85" s="38"/>
      <c r="Y85" s="38"/>
      <c r="Z85" s="38"/>
      <c r="AA85" s="38"/>
      <c r="AB85" s="38"/>
      <c r="AC85" s="38"/>
      <c r="AD85" s="38"/>
      <c r="AE85" s="38"/>
    </row>
    <row r="86" s="1" customFormat="1" ht="12" customHeight="1">
      <c r="B86" s="22"/>
      <c r="C86" s="32" t="s">
        <v>105</v>
      </c>
      <c r="L86" s="22"/>
    </row>
    <row r="87" s="2" customFormat="1" ht="16.5" customHeight="1">
      <c r="A87" s="38"/>
      <c r="B87" s="39"/>
      <c r="C87" s="38"/>
      <c r="D87" s="38"/>
      <c r="E87" s="129" t="s">
        <v>106</v>
      </c>
      <c r="F87" s="38"/>
      <c r="G87" s="38"/>
      <c r="H87" s="38"/>
      <c r="I87" s="38"/>
      <c r="J87" s="38"/>
      <c r="K87" s="38"/>
      <c r="L87" s="55"/>
      <c r="S87" s="38"/>
      <c r="T87" s="38"/>
      <c r="U87" s="38"/>
      <c r="V87" s="38"/>
      <c r="W87" s="38"/>
      <c r="X87" s="38"/>
      <c r="Y87" s="38"/>
      <c r="Z87" s="38"/>
      <c r="AA87" s="38"/>
      <c r="AB87" s="38"/>
      <c r="AC87" s="38"/>
      <c r="AD87" s="38"/>
      <c r="AE87" s="38"/>
    </row>
    <row r="88" s="2" customFormat="1" ht="12" customHeight="1">
      <c r="A88" s="38"/>
      <c r="B88" s="39"/>
      <c r="C88" s="32" t="s">
        <v>107</v>
      </c>
      <c r="D88" s="38"/>
      <c r="E88" s="38"/>
      <c r="F88" s="38"/>
      <c r="G88" s="38"/>
      <c r="H88" s="38"/>
      <c r="I88" s="38"/>
      <c r="J88" s="38"/>
      <c r="K88" s="38"/>
      <c r="L88" s="55"/>
      <c r="S88" s="38"/>
      <c r="T88" s="38"/>
      <c r="U88" s="38"/>
      <c r="V88" s="38"/>
      <c r="W88" s="38"/>
      <c r="X88" s="38"/>
      <c r="Y88" s="38"/>
      <c r="Z88" s="38"/>
      <c r="AA88" s="38"/>
      <c r="AB88" s="38"/>
      <c r="AC88" s="38"/>
      <c r="AD88" s="38"/>
      <c r="AE88" s="38"/>
    </row>
    <row r="89" s="2" customFormat="1" ht="16.5" customHeight="1">
      <c r="A89" s="38"/>
      <c r="B89" s="39"/>
      <c r="C89" s="38"/>
      <c r="D89" s="38"/>
      <c r="E89" s="67" t="str">
        <f>E11</f>
        <v>005 - Měření a regulace</v>
      </c>
      <c r="F89" s="38"/>
      <c r="G89" s="38"/>
      <c r="H89" s="38"/>
      <c r="I89" s="38"/>
      <c r="J89" s="38"/>
      <c r="K89" s="38"/>
      <c r="L89" s="55"/>
      <c r="S89" s="38"/>
      <c r="T89" s="38"/>
      <c r="U89" s="38"/>
      <c r="V89" s="38"/>
      <c r="W89" s="38"/>
      <c r="X89" s="38"/>
      <c r="Y89" s="38"/>
      <c r="Z89" s="38"/>
      <c r="AA89" s="38"/>
      <c r="AB89" s="38"/>
      <c r="AC89" s="38"/>
      <c r="AD89" s="38"/>
      <c r="AE89" s="38"/>
    </row>
    <row r="90" s="2" customFormat="1" ht="6.96" customHeight="1">
      <c r="A90" s="38"/>
      <c r="B90" s="39"/>
      <c r="C90" s="38"/>
      <c r="D90" s="38"/>
      <c r="E90" s="38"/>
      <c r="F90" s="38"/>
      <c r="G90" s="38"/>
      <c r="H90" s="38"/>
      <c r="I90" s="38"/>
      <c r="J90" s="38"/>
      <c r="K90" s="38"/>
      <c r="L90" s="55"/>
      <c r="S90" s="38"/>
      <c r="T90" s="38"/>
      <c r="U90" s="38"/>
      <c r="V90" s="38"/>
      <c r="W90" s="38"/>
      <c r="X90" s="38"/>
      <c r="Y90" s="38"/>
      <c r="Z90" s="38"/>
      <c r="AA90" s="38"/>
      <c r="AB90" s="38"/>
      <c r="AC90" s="38"/>
      <c r="AD90" s="38"/>
      <c r="AE90" s="38"/>
    </row>
    <row r="91" s="2" customFormat="1" ht="12" customHeight="1">
      <c r="A91" s="38"/>
      <c r="B91" s="39"/>
      <c r="C91" s="32" t="s">
        <v>20</v>
      </c>
      <c r="D91" s="38"/>
      <c r="E91" s="38"/>
      <c r="F91" s="27" t="str">
        <f>F14</f>
        <v xml:space="preserve"> </v>
      </c>
      <c r="G91" s="38"/>
      <c r="H91" s="38"/>
      <c r="I91" s="32" t="s">
        <v>22</v>
      </c>
      <c r="J91" s="69" t="str">
        <f>IF(J14="","",J14)</f>
        <v>11. 11. 2020</v>
      </c>
      <c r="K91" s="38"/>
      <c r="L91" s="55"/>
      <c r="S91" s="38"/>
      <c r="T91" s="38"/>
      <c r="U91" s="38"/>
      <c r="V91" s="38"/>
      <c r="W91" s="38"/>
      <c r="X91" s="38"/>
      <c r="Y91" s="38"/>
      <c r="Z91" s="38"/>
      <c r="AA91" s="38"/>
      <c r="AB91" s="38"/>
      <c r="AC91" s="38"/>
      <c r="AD91" s="38"/>
      <c r="AE91" s="38"/>
    </row>
    <row r="92" s="2" customFormat="1" ht="6.96" customHeight="1">
      <c r="A92" s="38"/>
      <c r="B92" s="39"/>
      <c r="C92" s="38"/>
      <c r="D92" s="38"/>
      <c r="E92" s="38"/>
      <c r="F92" s="38"/>
      <c r="G92" s="38"/>
      <c r="H92" s="38"/>
      <c r="I92" s="38"/>
      <c r="J92" s="38"/>
      <c r="K92" s="38"/>
      <c r="L92" s="55"/>
      <c r="S92" s="38"/>
      <c r="T92" s="38"/>
      <c r="U92" s="38"/>
      <c r="V92" s="38"/>
      <c r="W92" s="38"/>
      <c r="X92" s="38"/>
      <c r="Y92" s="38"/>
      <c r="Z92" s="38"/>
      <c r="AA92" s="38"/>
      <c r="AB92" s="38"/>
      <c r="AC92" s="38"/>
      <c r="AD92" s="38"/>
      <c r="AE92" s="38"/>
    </row>
    <row r="93" s="2" customFormat="1" ht="15.15" customHeight="1">
      <c r="A93" s="38"/>
      <c r="B93" s="39"/>
      <c r="C93" s="32" t="s">
        <v>24</v>
      </c>
      <c r="D93" s="38"/>
      <c r="E93" s="38"/>
      <c r="F93" s="27" t="str">
        <f>E17</f>
        <v>Dopravní podnik Ostrava a.s.</v>
      </c>
      <c r="G93" s="38"/>
      <c r="H93" s="38"/>
      <c r="I93" s="32" t="s">
        <v>30</v>
      </c>
      <c r="J93" s="36" t="str">
        <f>E23</f>
        <v>RP Projekt s.r.o.</v>
      </c>
      <c r="K93" s="38"/>
      <c r="L93" s="55"/>
      <c r="S93" s="38"/>
      <c r="T93" s="38"/>
      <c r="U93" s="38"/>
      <c r="V93" s="38"/>
      <c r="W93" s="38"/>
      <c r="X93" s="38"/>
      <c r="Y93" s="38"/>
      <c r="Z93" s="38"/>
      <c r="AA93" s="38"/>
      <c r="AB93" s="38"/>
      <c r="AC93" s="38"/>
      <c r="AD93" s="38"/>
      <c r="AE93" s="38"/>
    </row>
    <row r="94" s="2" customFormat="1" ht="15.15" customHeight="1">
      <c r="A94" s="38"/>
      <c r="B94" s="39"/>
      <c r="C94" s="32" t="s">
        <v>28</v>
      </c>
      <c r="D94" s="38"/>
      <c r="E94" s="38"/>
      <c r="F94" s="27" t="str">
        <f>IF(E20="","",E20)</f>
        <v>Vyplň údaj</v>
      </c>
      <c r="G94" s="38"/>
      <c r="H94" s="38"/>
      <c r="I94" s="32" t="s">
        <v>33</v>
      </c>
      <c r="J94" s="36" t="str">
        <f>E26</f>
        <v xml:space="preserve"> </v>
      </c>
      <c r="K94" s="38"/>
      <c r="L94" s="55"/>
      <c r="S94" s="38"/>
      <c r="T94" s="38"/>
      <c r="U94" s="38"/>
      <c r="V94" s="38"/>
      <c r="W94" s="38"/>
      <c r="X94" s="38"/>
      <c r="Y94" s="38"/>
      <c r="Z94" s="38"/>
      <c r="AA94" s="38"/>
      <c r="AB94" s="38"/>
      <c r="AC94" s="38"/>
      <c r="AD94" s="38"/>
      <c r="AE94" s="38"/>
    </row>
    <row r="95" s="2" customFormat="1" ht="10.32" customHeight="1">
      <c r="A95" s="38"/>
      <c r="B95" s="39"/>
      <c r="C95" s="38"/>
      <c r="D95" s="38"/>
      <c r="E95" s="38"/>
      <c r="F95" s="38"/>
      <c r="G95" s="38"/>
      <c r="H95" s="38"/>
      <c r="I95" s="38"/>
      <c r="J95" s="38"/>
      <c r="K95" s="38"/>
      <c r="L95" s="55"/>
      <c r="S95" s="38"/>
      <c r="T95" s="38"/>
      <c r="U95" s="38"/>
      <c r="V95" s="38"/>
      <c r="W95" s="38"/>
      <c r="X95" s="38"/>
      <c r="Y95" s="38"/>
      <c r="Z95" s="38"/>
      <c r="AA95" s="38"/>
      <c r="AB95" s="38"/>
      <c r="AC95" s="38"/>
      <c r="AD95" s="38"/>
      <c r="AE95" s="38"/>
    </row>
    <row r="96" s="2" customFormat="1" ht="29.28" customHeight="1">
      <c r="A96" s="38"/>
      <c r="B96" s="39"/>
      <c r="C96" s="145" t="s">
        <v>110</v>
      </c>
      <c r="D96" s="137"/>
      <c r="E96" s="137"/>
      <c r="F96" s="137"/>
      <c r="G96" s="137"/>
      <c r="H96" s="137"/>
      <c r="I96" s="137"/>
      <c r="J96" s="146" t="s">
        <v>111</v>
      </c>
      <c r="K96" s="137"/>
      <c r="L96" s="55"/>
      <c r="S96" s="38"/>
      <c r="T96" s="38"/>
      <c r="U96" s="38"/>
      <c r="V96" s="38"/>
      <c r="W96" s="38"/>
      <c r="X96" s="38"/>
      <c r="Y96" s="38"/>
      <c r="Z96" s="38"/>
      <c r="AA96" s="38"/>
      <c r="AB96" s="38"/>
      <c r="AC96" s="38"/>
      <c r="AD96" s="38"/>
      <c r="AE96" s="38"/>
    </row>
    <row r="97" s="2" customFormat="1" ht="10.32" customHeight="1">
      <c r="A97" s="38"/>
      <c r="B97" s="39"/>
      <c r="C97" s="38"/>
      <c r="D97" s="38"/>
      <c r="E97" s="38"/>
      <c r="F97" s="38"/>
      <c r="G97" s="38"/>
      <c r="H97" s="38"/>
      <c r="I97" s="38"/>
      <c r="J97" s="38"/>
      <c r="K97" s="38"/>
      <c r="L97" s="55"/>
      <c r="S97" s="38"/>
      <c r="T97" s="38"/>
      <c r="U97" s="38"/>
      <c r="V97" s="38"/>
      <c r="W97" s="38"/>
      <c r="X97" s="38"/>
      <c r="Y97" s="38"/>
      <c r="Z97" s="38"/>
      <c r="AA97" s="38"/>
      <c r="AB97" s="38"/>
      <c r="AC97" s="38"/>
      <c r="AD97" s="38"/>
      <c r="AE97" s="38"/>
    </row>
    <row r="98" s="2" customFormat="1" ht="22.8" customHeight="1">
      <c r="A98" s="38"/>
      <c r="B98" s="39"/>
      <c r="C98" s="147" t="s">
        <v>112</v>
      </c>
      <c r="D98" s="38"/>
      <c r="E98" s="38"/>
      <c r="F98" s="38"/>
      <c r="G98" s="38"/>
      <c r="H98" s="38"/>
      <c r="I98" s="38"/>
      <c r="J98" s="96">
        <f>J122</f>
        <v>0</v>
      </c>
      <c r="K98" s="38"/>
      <c r="L98" s="55"/>
      <c r="S98" s="38"/>
      <c r="T98" s="38"/>
      <c r="U98" s="38"/>
      <c r="V98" s="38"/>
      <c r="W98" s="38"/>
      <c r="X98" s="38"/>
      <c r="Y98" s="38"/>
      <c r="Z98" s="38"/>
      <c r="AA98" s="38"/>
      <c r="AB98" s="38"/>
      <c r="AC98" s="38"/>
      <c r="AD98" s="38"/>
      <c r="AE98" s="38"/>
      <c r="AU98" s="19" t="s">
        <v>113</v>
      </c>
    </row>
    <row r="99" s="9" customFormat="1" ht="24.96" customHeight="1">
      <c r="A99" s="9"/>
      <c r="B99" s="148"/>
      <c r="C99" s="9"/>
      <c r="D99" s="149" t="s">
        <v>1914</v>
      </c>
      <c r="E99" s="150"/>
      <c r="F99" s="150"/>
      <c r="G99" s="150"/>
      <c r="H99" s="150"/>
      <c r="I99" s="150"/>
      <c r="J99" s="151">
        <f>J123</f>
        <v>0</v>
      </c>
      <c r="K99" s="9"/>
      <c r="L99" s="148"/>
      <c r="S99" s="9"/>
      <c r="T99" s="9"/>
      <c r="U99" s="9"/>
      <c r="V99" s="9"/>
      <c r="W99" s="9"/>
      <c r="X99" s="9"/>
      <c r="Y99" s="9"/>
      <c r="Z99" s="9"/>
      <c r="AA99" s="9"/>
      <c r="AB99" s="9"/>
      <c r="AC99" s="9"/>
      <c r="AD99" s="9"/>
      <c r="AE99" s="9"/>
    </row>
    <row r="100" s="10" customFormat="1" ht="19.92" customHeight="1">
      <c r="A100" s="10"/>
      <c r="B100" s="152"/>
      <c r="C100" s="10"/>
      <c r="D100" s="153" t="s">
        <v>1915</v>
      </c>
      <c r="E100" s="154"/>
      <c r="F100" s="154"/>
      <c r="G100" s="154"/>
      <c r="H100" s="154"/>
      <c r="I100" s="154"/>
      <c r="J100" s="155">
        <f>J124</f>
        <v>0</v>
      </c>
      <c r="K100" s="10"/>
      <c r="L100" s="152"/>
      <c r="S100" s="10"/>
      <c r="T100" s="10"/>
      <c r="U100" s="10"/>
      <c r="V100" s="10"/>
      <c r="W100" s="10"/>
      <c r="X100" s="10"/>
      <c r="Y100" s="10"/>
      <c r="Z100" s="10"/>
      <c r="AA100" s="10"/>
      <c r="AB100" s="10"/>
      <c r="AC100" s="10"/>
      <c r="AD100" s="10"/>
      <c r="AE100" s="10"/>
    </row>
    <row r="101" s="2" customFormat="1" ht="21.84" customHeight="1">
      <c r="A101" s="38"/>
      <c r="B101" s="39"/>
      <c r="C101" s="38"/>
      <c r="D101" s="38"/>
      <c r="E101" s="38"/>
      <c r="F101" s="38"/>
      <c r="G101" s="38"/>
      <c r="H101" s="38"/>
      <c r="I101" s="38"/>
      <c r="J101" s="38"/>
      <c r="K101" s="38"/>
      <c r="L101" s="55"/>
      <c r="S101" s="38"/>
      <c r="T101" s="38"/>
      <c r="U101" s="38"/>
      <c r="V101" s="38"/>
      <c r="W101" s="38"/>
      <c r="X101" s="38"/>
      <c r="Y101" s="38"/>
      <c r="Z101" s="38"/>
      <c r="AA101" s="38"/>
      <c r="AB101" s="38"/>
      <c r="AC101" s="38"/>
      <c r="AD101" s="38"/>
      <c r="AE101" s="38"/>
    </row>
    <row r="102" s="2" customFormat="1" ht="6.96" customHeight="1">
      <c r="A102" s="38"/>
      <c r="B102" s="60"/>
      <c r="C102" s="61"/>
      <c r="D102" s="61"/>
      <c r="E102" s="61"/>
      <c r="F102" s="61"/>
      <c r="G102" s="61"/>
      <c r="H102" s="61"/>
      <c r="I102" s="61"/>
      <c r="J102" s="61"/>
      <c r="K102" s="61"/>
      <c r="L102" s="55"/>
      <c r="S102" s="38"/>
      <c r="T102" s="38"/>
      <c r="U102" s="38"/>
      <c r="V102" s="38"/>
      <c r="W102" s="38"/>
      <c r="X102" s="38"/>
      <c r="Y102" s="38"/>
      <c r="Z102" s="38"/>
      <c r="AA102" s="38"/>
      <c r="AB102" s="38"/>
      <c r="AC102" s="38"/>
      <c r="AD102" s="38"/>
      <c r="AE102" s="38"/>
    </row>
    <row r="106" s="2" customFormat="1" ht="6.96" customHeight="1">
      <c r="A106" s="38"/>
      <c r="B106" s="62"/>
      <c r="C106" s="63"/>
      <c r="D106" s="63"/>
      <c r="E106" s="63"/>
      <c r="F106" s="63"/>
      <c r="G106" s="63"/>
      <c r="H106" s="63"/>
      <c r="I106" s="63"/>
      <c r="J106" s="63"/>
      <c r="K106" s="63"/>
      <c r="L106" s="55"/>
      <c r="S106" s="38"/>
      <c r="T106" s="38"/>
      <c r="U106" s="38"/>
      <c r="V106" s="38"/>
      <c r="W106" s="38"/>
      <c r="X106" s="38"/>
      <c r="Y106" s="38"/>
      <c r="Z106" s="38"/>
      <c r="AA106" s="38"/>
      <c r="AB106" s="38"/>
      <c r="AC106" s="38"/>
      <c r="AD106" s="38"/>
      <c r="AE106" s="38"/>
    </row>
    <row r="107" s="2" customFormat="1" ht="24.96" customHeight="1">
      <c r="A107" s="38"/>
      <c r="B107" s="39"/>
      <c r="C107" s="23" t="s">
        <v>142</v>
      </c>
      <c r="D107" s="38"/>
      <c r="E107" s="38"/>
      <c r="F107" s="38"/>
      <c r="G107" s="38"/>
      <c r="H107" s="38"/>
      <c r="I107" s="38"/>
      <c r="J107" s="38"/>
      <c r="K107" s="38"/>
      <c r="L107" s="55"/>
      <c r="S107" s="38"/>
      <c r="T107" s="38"/>
      <c r="U107" s="38"/>
      <c r="V107" s="38"/>
      <c r="W107" s="38"/>
      <c r="X107" s="38"/>
      <c r="Y107" s="38"/>
      <c r="Z107" s="38"/>
      <c r="AA107" s="38"/>
      <c r="AB107" s="38"/>
      <c r="AC107" s="38"/>
      <c r="AD107" s="38"/>
      <c r="AE107" s="38"/>
    </row>
    <row r="108" s="2" customFormat="1" ht="6.96" customHeight="1">
      <c r="A108" s="38"/>
      <c r="B108" s="39"/>
      <c r="C108" s="38"/>
      <c r="D108" s="38"/>
      <c r="E108" s="38"/>
      <c r="F108" s="38"/>
      <c r="G108" s="38"/>
      <c r="H108" s="38"/>
      <c r="I108" s="38"/>
      <c r="J108" s="38"/>
      <c r="K108" s="38"/>
      <c r="L108" s="55"/>
      <c r="S108" s="38"/>
      <c r="T108" s="38"/>
      <c r="U108" s="38"/>
      <c r="V108" s="38"/>
      <c r="W108" s="38"/>
      <c r="X108" s="38"/>
      <c r="Y108" s="38"/>
      <c r="Z108" s="38"/>
      <c r="AA108" s="38"/>
      <c r="AB108" s="38"/>
      <c r="AC108" s="38"/>
      <c r="AD108" s="38"/>
      <c r="AE108" s="38"/>
    </row>
    <row r="109" s="2" customFormat="1" ht="12" customHeight="1">
      <c r="A109" s="38"/>
      <c r="B109" s="39"/>
      <c r="C109" s="32" t="s">
        <v>16</v>
      </c>
      <c r="D109" s="38"/>
      <c r="E109" s="38"/>
      <c r="F109" s="38"/>
      <c r="G109" s="38"/>
      <c r="H109" s="38"/>
      <c r="I109" s="38"/>
      <c r="J109" s="38"/>
      <c r="K109" s="38"/>
      <c r="L109" s="55"/>
      <c r="S109" s="38"/>
      <c r="T109" s="38"/>
      <c r="U109" s="38"/>
      <c r="V109" s="38"/>
      <c r="W109" s="38"/>
      <c r="X109" s="38"/>
      <c r="Y109" s="38"/>
      <c r="Z109" s="38"/>
      <c r="AA109" s="38"/>
      <c r="AB109" s="38"/>
      <c r="AC109" s="38"/>
      <c r="AD109" s="38"/>
      <c r="AE109" s="38"/>
    </row>
    <row r="110" s="2" customFormat="1" ht="16.5" customHeight="1">
      <c r="A110" s="38"/>
      <c r="B110" s="39"/>
      <c r="C110" s="38"/>
      <c r="D110" s="38"/>
      <c r="E110" s="129" t="str">
        <f>E7</f>
        <v>PD - Sociální zázemí Výškovická</v>
      </c>
      <c r="F110" s="32"/>
      <c r="G110" s="32"/>
      <c r="H110" s="32"/>
      <c r="I110" s="38"/>
      <c r="J110" s="38"/>
      <c r="K110" s="38"/>
      <c r="L110" s="55"/>
      <c r="S110" s="38"/>
      <c r="T110" s="38"/>
      <c r="U110" s="38"/>
      <c r="V110" s="38"/>
      <c r="W110" s="38"/>
      <c r="X110" s="38"/>
      <c r="Y110" s="38"/>
      <c r="Z110" s="38"/>
      <c r="AA110" s="38"/>
      <c r="AB110" s="38"/>
      <c r="AC110" s="38"/>
      <c r="AD110" s="38"/>
      <c r="AE110" s="38"/>
    </row>
    <row r="111" s="1" customFormat="1" ht="12" customHeight="1">
      <c r="B111" s="22"/>
      <c r="C111" s="32" t="s">
        <v>105</v>
      </c>
      <c r="L111" s="22"/>
    </row>
    <row r="112" s="2" customFormat="1" ht="16.5" customHeight="1">
      <c r="A112" s="38"/>
      <c r="B112" s="39"/>
      <c r="C112" s="38"/>
      <c r="D112" s="38"/>
      <c r="E112" s="129" t="s">
        <v>106</v>
      </c>
      <c r="F112" s="38"/>
      <c r="G112" s="38"/>
      <c r="H112" s="38"/>
      <c r="I112" s="38"/>
      <c r="J112" s="38"/>
      <c r="K112" s="38"/>
      <c r="L112" s="55"/>
      <c r="S112" s="38"/>
      <c r="T112" s="38"/>
      <c r="U112" s="38"/>
      <c r="V112" s="38"/>
      <c r="W112" s="38"/>
      <c r="X112" s="38"/>
      <c r="Y112" s="38"/>
      <c r="Z112" s="38"/>
      <c r="AA112" s="38"/>
      <c r="AB112" s="38"/>
      <c r="AC112" s="38"/>
      <c r="AD112" s="38"/>
      <c r="AE112" s="38"/>
    </row>
    <row r="113" s="2" customFormat="1" ht="12" customHeight="1">
      <c r="A113" s="38"/>
      <c r="B113" s="39"/>
      <c r="C113" s="32" t="s">
        <v>107</v>
      </c>
      <c r="D113" s="38"/>
      <c r="E113" s="38"/>
      <c r="F113" s="38"/>
      <c r="G113" s="38"/>
      <c r="H113" s="38"/>
      <c r="I113" s="38"/>
      <c r="J113" s="38"/>
      <c r="K113" s="38"/>
      <c r="L113" s="55"/>
      <c r="S113" s="38"/>
      <c r="T113" s="38"/>
      <c r="U113" s="38"/>
      <c r="V113" s="38"/>
      <c r="W113" s="38"/>
      <c r="X113" s="38"/>
      <c r="Y113" s="38"/>
      <c r="Z113" s="38"/>
      <c r="AA113" s="38"/>
      <c r="AB113" s="38"/>
      <c r="AC113" s="38"/>
      <c r="AD113" s="38"/>
      <c r="AE113" s="38"/>
    </row>
    <row r="114" s="2" customFormat="1" ht="16.5" customHeight="1">
      <c r="A114" s="38"/>
      <c r="B114" s="39"/>
      <c r="C114" s="38"/>
      <c r="D114" s="38"/>
      <c r="E114" s="67" t="str">
        <f>E11</f>
        <v>005 - Měření a regulace</v>
      </c>
      <c r="F114" s="38"/>
      <c r="G114" s="38"/>
      <c r="H114" s="38"/>
      <c r="I114" s="38"/>
      <c r="J114" s="38"/>
      <c r="K114" s="38"/>
      <c r="L114" s="55"/>
      <c r="S114" s="38"/>
      <c r="T114" s="38"/>
      <c r="U114" s="38"/>
      <c r="V114" s="38"/>
      <c r="W114" s="38"/>
      <c r="X114" s="38"/>
      <c r="Y114" s="38"/>
      <c r="Z114" s="38"/>
      <c r="AA114" s="38"/>
      <c r="AB114" s="38"/>
      <c r="AC114" s="38"/>
      <c r="AD114" s="38"/>
      <c r="AE114" s="38"/>
    </row>
    <row r="115" s="2" customFormat="1" ht="6.96" customHeight="1">
      <c r="A115" s="38"/>
      <c r="B115" s="39"/>
      <c r="C115" s="38"/>
      <c r="D115" s="38"/>
      <c r="E115" s="38"/>
      <c r="F115" s="38"/>
      <c r="G115" s="38"/>
      <c r="H115" s="38"/>
      <c r="I115" s="38"/>
      <c r="J115" s="38"/>
      <c r="K115" s="38"/>
      <c r="L115" s="55"/>
      <c r="S115" s="38"/>
      <c r="T115" s="38"/>
      <c r="U115" s="38"/>
      <c r="V115" s="38"/>
      <c r="W115" s="38"/>
      <c r="X115" s="38"/>
      <c r="Y115" s="38"/>
      <c r="Z115" s="38"/>
      <c r="AA115" s="38"/>
      <c r="AB115" s="38"/>
      <c r="AC115" s="38"/>
      <c r="AD115" s="38"/>
      <c r="AE115" s="38"/>
    </row>
    <row r="116" s="2" customFormat="1" ht="12" customHeight="1">
      <c r="A116" s="38"/>
      <c r="B116" s="39"/>
      <c r="C116" s="32" t="s">
        <v>20</v>
      </c>
      <c r="D116" s="38"/>
      <c r="E116" s="38"/>
      <c r="F116" s="27" t="str">
        <f>F14</f>
        <v xml:space="preserve"> </v>
      </c>
      <c r="G116" s="38"/>
      <c r="H116" s="38"/>
      <c r="I116" s="32" t="s">
        <v>22</v>
      </c>
      <c r="J116" s="69" t="str">
        <f>IF(J14="","",J14)</f>
        <v>11. 11. 2020</v>
      </c>
      <c r="K116" s="38"/>
      <c r="L116" s="55"/>
      <c r="S116" s="38"/>
      <c r="T116" s="38"/>
      <c r="U116" s="38"/>
      <c r="V116" s="38"/>
      <c r="W116" s="38"/>
      <c r="X116" s="38"/>
      <c r="Y116" s="38"/>
      <c r="Z116" s="38"/>
      <c r="AA116" s="38"/>
      <c r="AB116" s="38"/>
      <c r="AC116" s="38"/>
      <c r="AD116" s="38"/>
      <c r="AE116" s="38"/>
    </row>
    <row r="117" s="2" customFormat="1" ht="6.96" customHeight="1">
      <c r="A117" s="38"/>
      <c r="B117" s="39"/>
      <c r="C117" s="38"/>
      <c r="D117" s="38"/>
      <c r="E117" s="38"/>
      <c r="F117" s="38"/>
      <c r="G117" s="38"/>
      <c r="H117" s="38"/>
      <c r="I117" s="38"/>
      <c r="J117" s="38"/>
      <c r="K117" s="38"/>
      <c r="L117" s="55"/>
      <c r="S117" s="38"/>
      <c r="T117" s="38"/>
      <c r="U117" s="38"/>
      <c r="V117" s="38"/>
      <c r="W117" s="38"/>
      <c r="X117" s="38"/>
      <c r="Y117" s="38"/>
      <c r="Z117" s="38"/>
      <c r="AA117" s="38"/>
      <c r="AB117" s="38"/>
      <c r="AC117" s="38"/>
      <c r="AD117" s="38"/>
      <c r="AE117" s="38"/>
    </row>
    <row r="118" s="2" customFormat="1" ht="15.15" customHeight="1">
      <c r="A118" s="38"/>
      <c r="B118" s="39"/>
      <c r="C118" s="32" t="s">
        <v>24</v>
      </c>
      <c r="D118" s="38"/>
      <c r="E118" s="38"/>
      <c r="F118" s="27" t="str">
        <f>E17</f>
        <v>Dopravní podnik Ostrava a.s.</v>
      </c>
      <c r="G118" s="38"/>
      <c r="H118" s="38"/>
      <c r="I118" s="32" t="s">
        <v>30</v>
      </c>
      <c r="J118" s="36" t="str">
        <f>E23</f>
        <v>RP Projekt s.r.o.</v>
      </c>
      <c r="K118" s="38"/>
      <c r="L118" s="55"/>
      <c r="S118" s="38"/>
      <c r="T118" s="38"/>
      <c r="U118" s="38"/>
      <c r="V118" s="38"/>
      <c r="W118" s="38"/>
      <c r="X118" s="38"/>
      <c r="Y118" s="38"/>
      <c r="Z118" s="38"/>
      <c r="AA118" s="38"/>
      <c r="AB118" s="38"/>
      <c r="AC118" s="38"/>
      <c r="AD118" s="38"/>
      <c r="AE118" s="38"/>
    </row>
    <row r="119" s="2" customFormat="1" ht="15.15" customHeight="1">
      <c r="A119" s="38"/>
      <c r="B119" s="39"/>
      <c r="C119" s="32" t="s">
        <v>28</v>
      </c>
      <c r="D119" s="38"/>
      <c r="E119" s="38"/>
      <c r="F119" s="27" t="str">
        <f>IF(E20="","",E20)</f>
        <v>Vyplň údaj</v>
      </c>
      <c r="G119" s="38"/>
      <c r="H119" s="38"/>
      <c r="I119" s="32" t="s">
        <v>33</v>
      </c>
      <c r="J119" s="36" t="str">
        <f>E26</f>
        <v xml:space="preserve"> </v>
      </c>
      <c r="K119" s="38"/>
      <c r="L119" s="55"/>
      <c r="S119" s="38"/>
      <c r="T119" s="38"/>
      <c r="U119" s="38"/>
      <c r="V119" s="38"/>
      <c r="W119" s="38"/>
      <c r="X119" s="38"/>
      <c r="Y119" s="38"/>
      <c r="Z119" s="38"/>
      <c r="AA119" s="38"/>
      <c r="AB119" s="38"/>
      <c r="AC119" s="38"/>
      <c r="AD119" s="38"/>
      <c r="AE119" s="38"/>
    </row>
    <row r="120" s="2" customFormat="1" ht="10.32" customHeight="1">
      <c r="A120" s="38"/>
      <c r="B120" s="39"/>
      <c r="C120" s="38"/>
      <c r="D120" s="38"/>
      <c r="E120" s="38"/>
      <c r="F120" s="38"/>
      <c r="G120" s="38"/>
      <c r="H120" s="38"/>
      <c r="I120" s="38"/>
      <c r="J120" s="38"/>
      <c r="K120" s="38"/>
      <c r="L120" s="55"/>
      <c r="S120" s="38"/>
      <c r="T120" s="38"/>
      <c r="U120" s="38"/>
      <c r="V120" s="38"/>
      <c r="W120" s="38"/>
      <c r="X120" s="38"/>
      <c r="Y120" s="38"/>
      <c r="Z120" s="38"/>
      <c r="AA120" s="38"/>
      <c r="AB120" s="38"/>
      <c r="AC120" s="38"/>
      <c r="AD120" s="38"/>
      <c r="AE120" s="38"/>
    </row>
    <row r="121" s="11" customFormat="1" ht="29.28" customHeight="1">
      <c r="A121" s="156"/>
      <c r="B121" s="157"/>
      <c r="C121" s="158" t="s">
        <v>143</v>
      </c>
      <c r="D121" s="159" t="s">
        <v>60</v>
      </c>
      <c r="E121" s="159" t="s">
        <v>56</v>
      </c>
      <c r="F121" s="159" t="s">
        <v>57</v>
      </c>
      <c r="G121" s="159" t="s">
        <v>144</v>
      </c>
      <c r="H121" s="159" t="s">
        <v>145</v>
      </c>
      <c r="I121" s="159" t="s">
        <v>146</v>
      </c>
      <c r="J121" s="159" t="s">
        <v>111</v>
      </c>
      <c r="K121" s="160" t="s">
        <v>147</v>
      </c>
      <c r="L121" s="161"/>
      <c r="M121" s="86" t="s">
        <v>1</v>
      </c>
      <c r="N121" s="87" t="s">
        <v>39</v>
      </c>
      <c r="O121" s="87" t="s">
        <v>148</v>
      </c>
      <c r="P121" s="87" t="s">
        <v>149</v>
      </c>
      <c r="Q121" s="87" t="s">
        <v>150</v>
      </c>
      <c r="R121" s="87" t="s">
        <v>151</v>
      </c>
      <c r="S121" s="87" t="s">
        <v>152</v>
      </c>
      <c r="T121" s="88" t="s">
        <v>153</v>
      </c>
      <c r="U121" s="156"/>
      <c r="V121" s="156"/>
      <c r="W121" s="156"/>
      <c r="X121" s="156"/>
      <c r="Y121" s="156"/>
      <c r="Z121" s="156"/>
      <c r="AA121" s="156"/>
      <c r="AB121" s="156"/>
      <c r="AC121" s="156"/>
      <c r="AD121" s="156"/>
      <c r="AE121" s="156"/>
    </row>
    <row r="122" s="2" customFormat="1" ht="22.8" customHeight="1">
      <c r="A122" s="38"/>
      <c r="B122" s="39"/>
      <c r="C122" s="93" t="s">
        <v>154</v>
      </c>
      <c r="D122" s="38"/>
      <c r="E122" s="38"/>
      <c r="F122" s="38"/>
      <c r="G122" s="38"/>
      <c r="H122" s="38"/>
      <c r="I122" s="38"/>
      <c r="J122" s="162">
        <f>BK122</f>
        <v>0</v>
      </c>
      <c r="K122" s="38"/>
      <c r="L122" s="39"/>
      <c r="M122" s="89"/>
      <c r="N122" s="73"/>
      <c r="O122" s="90"/>
      <c r="P122" s="163">
        <f>P123</f>
        <v>0</v>
      </c>
      <c r="Q122" s="90"/>
      <c r="R122" s="163">
        <f>R123</f>
        <v>0</v>
      </c>
      <c r="S122" s="90"/>
      <c r="T122" s="164">
        <f>T123</f>
        <v>0</v>
      </c>
      <c r="U122" s="38"/>
      <c r="V122" s="38"/>
      <c r="W122" s="38"/>
      <c r="X122" s="38"/>
      <c r="Y122" s="38"/>
      <c r="Z122" s="38"/>
      <c r="AA122" s="38"/>
      <c r="AB122" s="38"/>
      <c r="AC122" s="38"/>
      <c r="AD122" s="38"/>
      <c r="AE122" s="38"/>
      <c r="AT122" s="19" t="s">
        <v>74</v>
      </c>
      <c r="AU122" s="19" t="s">
        <v>113</v>
      </c>
      <c r="BK122" s="165">
        <f>BK123</f>
        <v>0</v>
      </c>
    </row>
    <row r="123" s="12" customFormat="1" ht="25.92" customHeight="1">
      <c r="A123" s="12"/>
      <c r="B123" s="166"/>
      <c r="C123" s="12"/>
      <c r="D123" s="167" t="s">
        <v>74</v>
      </c>
      <c r="E123" s="168" t="s">
        <v>194</v>
      </c>
      <c r="F123" s="168" t="s">
        <v>1916</v>
      </c>
      <c r="G123" s="12"/>
      <c r="H123" s="12"/>
      <c r="I123" s="169"/>
      <c r="J123" s="170">
        <f>BK123</f>
        <v>0</v>
      </c>
      <c r="K123" s="12"/>
      <c r="L123" s="166"/>
      <c r="M123" s="171"/>
      <c r="N123" s="172"/>
      <c r="O123" s="172"/>
      <c r="P123" s="173">
        <f>P124</f>
        <v>0</v>
      </c>
      <c r="Q123" s="172"/>
      <c r="R123" s="173">
        <f>R124</f>
        <v>0</v>
      </c>
      <c r="S123" s="172"/>
      <c r="T123" s="174">
        <f>T124</f>
        <v>0</v>
      </c>
      <c r="U123" s="12"/>
      <c r="V123" s="12"/>
      <c r="W123" s="12"/>
      <c r="X123" s="12"/>
      <c r="Y123" s="12"/>
      <c r="Z123" s="12"/>
      <c r="AA123" s="12"/>
      <c r="AB123" s="12"/>
      <c r="AC123" s="12"/>
      <c r="AD123" s="12"/>
      <c r="AE123" s="12"/>
      <c r="AR123" s="167" t="s">
        <v>179</v>
      </c>
      <c r="AT123" s="175" t="s">
        <v>74</v>
      </c>
      <c r="AU123" s="175" t="s">
        <v>75</v>
      </c>
      <c r="AY123" s="167" t="s">
        <v>157</v>
      </c>
      <c r="BK123" s="176">
        <f>BK124</f>
        <v>0</v>
      </c>
    </row>
    <row r="124" s="12" customFormat="1" ht="22.8" customHeight="1">
      <c r="A124" s="12"/>
      <c r="B124" s="166"/>
      <c r="C124" s="12"/>
      <c r="D124" s="167" t="s">
        <v>74</v>
      </c>
      <c r="E124" s="177" t="s">
        <v>1917</v>
      </c>
      <c r="F124" s="177" t="s">
        <v>1918</v>
      </c>
      <c r="G124" s="12"/>
      <c r="H124" s="12"/>
      <c r="I124" s="169"/>
      <c r="J124" s="178">
        <f>BK124</f>
        <v>0</v>
      </c>
      <c r="K124" s="12"/>
      <c r="L124" s="166"/>
      <c r="M124" s="171"/>
      <c r="N124" s="172"/>
      <c r="O124" s="172"/>
      <c r="P124" s="173">
        <f>SUM(P125:P206)</f>
        <v>0</v>
      </c>
      <c r="Q124" s="172"/>
      <c r="R124" s="173">
        <f>SUM(R125:R206)</f>
        <v>0</v>
      </c>
      <c r="S124" s="172"/>
      <c r="T124" s="174">
        <f>SUM(T125:T206)</f>
        <v>0</v>
      </c>
      <c r="U124" s="12"/>
      <c r="V124" s="12"/>
      <c r="W124" s="12"/>
      <c r="X124" s="12"/>
      <c r="Y124" s="12"/>
      <c r="Z124" s="12"/>
      <c r="AA124" s="12"/>
      <c r="AB124" s="12"/>
      <c r="AC124" s="12"/>
      <c r="AD124" s="12"/>
      <c r="AE124" s="12"/>
      <c r="AR124" s="167" t="s">
        <v>179</v>
      </c>
      <c r="AT124" s="175" t="s">
        <v>74</v>
      </c>
      <c r="AU124" s="175" t="s">
        <v>81</v>
      </c>
      <c r="AY124" s="167" t="s">
        <v>157</v>
      </c>
      <c r="BK124" s="176">
        <f>SUM(BK125:BK206)</f>
        <v>0</v>
      </c>
    </row>
    <row r="125" s="2" customFormat="1" ht="14.4" customHeight="1">
      <c r="A125" s="38"/>
      <c r="B125" s="179"/>
      <c r="C125" s="180" t="s">
        <v>81</v>
      </c>
      <c r="D125" s="180" t="s">
        <v>159</v>
      </c>
      <c r="E125" s="181" t="s">
        <v>1958</v>
      </c>
      <c r="F125" s="182" t="s">
        <v>1959</v>
      </c>
      <c r="G125" s="183" t="s">
        <v>1927</v>
      </c>
      <c r="H125" s="184">
        <v>5</v>
      </c>
      <c r="I125" s="185"/>
      <c r="J125" s="186">
        <f>ROUND(I125*H125,2)</f>
        <v>0</v>
      </c>
      <c r="K125" s="182" t="s">
        <v>1</v>
      </c>
      <c r="L125" s="39"/>
      <c r="M125" s="187" t="s">
        <v>1</v>
      </c>
      <c r="N125" s="188" t="s">
        <v>40</v>
      </c>
      <c r="O125" s="77"/>
      <c r="P125" s="189">
        <f>O125*H125</f>
        <v>0</v>
      </c>
      <c r="Q125" s="189">
        <v>0</v>
      </c>
      <c r="R125" s="189">
        <f>Q125*H125</f>
        <v>0</v>
      </c>
      <c r="S125" s="189">
        <v>0</v>
      </c>
      <c r="T125" s="190">
        <f>S125*H125</f>
        <v>0</v>
      </c>
      <c r="U125" s="38"/>
      <c r="V125" s="38"/>
      <c r="W125" s="38"/>
      <c r="X125" s="38"/>
      <c r="Y125" s="38"/>
      <c r="Z125" s="38"/>
      <c r="AA125" s="38"/>
      <c r="AB125" s="38"/>
      <c r="AC125" s="38"/>
      <c r="AD125" s="38"/>
      <c r="AE125" s="38"/>
      <c r="AR125" s="191" t="s">
        <v>164</v>
      </c>
      <c r="AT125" s="191" t="s">
        <v>159</v>
      </c>
      <c r="AU125" s="191" t="s">
        <v>83</v>
      </c>
      <c r="AY125" s="19" t="s">
        <v>157</v>
      </c>
      <c r="BE125" s="192">
        <f>IF(N125="základní",J125,0)</f>
        <v>0</v>
      </c>
      <c r="BF125" s="192">
        <f>IF(N125="snížená",J125,0)</f>
        <v>0</v>
      </c>
      <c r="BG125" s="192">
        <f>IF(N125="zákl. přenesená",J125,0)</f>
        <v>0</v>
      </c>
      <c r="BH125" s="192">
        <f>IF(N125="sníž. přenesená",J125,0)</f>
        <v>0</v>
      </c>
      <c r="BI125" s="192">
        <f>IF(N125="nulová",J125,0)</f>
        <v>0</v>
      </c>
      <c r="BJ125" s="19" t="s">
        <v>81</v>
      </c>
      <c r="BK125" s="192">
        <f>ROUND(I125*H125,2)</f>
        <v>0</v>
      </c>
      <c r="BL125" s="19" t="s">
        <v>164</v>
      </c>
      <c r="BM125" s="191" t="s">
        <v>83</v>
      </c>
    </row>
    <row r="126" s="2" customFormat="1">
      <c r="A126" s="38"/>
      <c r="B126" s="39"/>
      <c r="C126" s="38"/>
      <c r="D126" s="193" t="s">
        <v>166</v>
      </c>
      <c r="E126" s="38"/>
      <c r="F126" s="194" t="s">
        <v>1959</v>
      </c>
      <c r="G126" s="38"/>
      <c r="H126" s="38"/>
      <c r="I126" s="195"/>
      <c r="J126" s="38"/>
      <c r="K126" s="38"/>
      <c r="L126" s="39"/>
      <c r="M126" s="196"/>
      <c r="N126" s="197"/>
      <c r="O126" s="77"/>
      <c r="P126" s="77"/>
      <c r="Q126" s="77"/>
      <c r="R126" s="77"/>
      <c r="S126" s="77"/>
      <c r="T126" s="78"/>
      <c r="U126" s="38"/>
      <c r="V126" s="38"/>
      <c r="W126" s="38"/>
      <c r="X126" s="38"/>
      <c r="Y126" s="38"/>
      <c r="Z126" s="38"/>
      <c r="AA126" s="38"/>
      <c r="AB126" s="38"/>
      <c r="AC126" s="38"/>
      <c r="AD126" s="38"/>
      <c r="AE126" s="38"/>
      <c r="AT126" s="19" t="s">
        <v>166</v>
      </c>
      <c r="AU126" s="19" t="s">
        <v>83</v>
      </c>
    </row>
    <row r="127" s="2" customFormat="1" ht="14.4" customHeight="1">
      <c r="A127" s="38"/>
      <c r="B127" s="179"/>
      <c r="C127" s="180" t="s">
        <v>83</v>
      </c>
      <c r="D127" s="180" t="s">
        <v>159</v>
      </c>
      <c r="E127" s="181" t="s">
        <v>2016</v>
      </c>
      <c r="F127" s="182" t="s">
        <v>2017</v>
      </c>
      <c r="G127" s="183" t="s">
        <v>1927</v>
      </c>
      <c r="H127" s="184">
        <v>4</v>
      </c>
      <c r="I127" s="185"/>
      <c r="J127" s="186">
        <f>ROUND(I127*H127,2)</f>
        <v>0</v>
      </c>
      <c r="K127" s="182" t="s">
        <v>1</v>
      </c>
      <c r="L127" s="39"/>
      <c r="M127" s="187" t="s">
        <v>1</v>
      </c>
      <c r="N127" s="188" t="s">
        <v>40</v>
      </c>
      <c r="O127" s="77"/>
      <c r="P127" s="189">
        <f>O127*H127</f>
        <v>0</v>
      </c>
      <c r="Q127" s="189">
        <v>0</v>
      </c>
      <c r="R127" s="189">
        <f>Q127*H127</f>
        <v>0</v>
      </c>
      <c r="S127" s="189">
        <v>0</v>
      </c>
      <c r="T127" s="190">
        <f>S127*H127</f>
        <v>0</v>
      </c>
      <c r="U127" s="38"/>
      <c r="V127" s="38"/>
      <c r="W127" s="38"/>
      <c r="X127" s="38"/>
      <c r="Y127" s="38"/>
      <c r="Z127" s="38"/>
      <c r="AA127" s="38"/>
      <c r="AB127" s="38"/>
      <c r="AC127" s="38"/>
      <c r="AD127" s="38"/>
      <c r="AE127" s="38"/>
      <c r="AR127" s="191" t="s">
        <v>164</v>
      </c>
      <c r="AT127" s="191" t="s">
        <v>159</v>
      </c>
      <c r="AU127" s="191" t="s">
        <v>83</v>
      </c>
      <c r="AY127" s="19" t="s">
        <v>157</v>
      </c>
      <c r="BE127" s="192">
        <f>IF(N127="základní",J127,0)</f>
        <v>0</v>
      </c>
      <c r="BF127" s="192">
        <f>IF(N127="snížená",J127,0)</f>
        <v>0</v>
      </c>
      <c r="BG127" s="192">
        <f>IF(N127="zákl. přenesená",J127,0)</f>
        <v>0</v>
      </c>
      <c r="BH127" s="192">
        <f>IF(N127="sníž. přenesená",J127,0)</f>
        <v>0</v>
      </c>
      <c r="BI127" s="192">
        <f>IF(N127="nulová",J127,0)</f>
        <v>0</v>
      </c>
      <c r="BJ127" s="19" t="s">
        <v>81</v>
      </c>
      <c r="BK127" s="192">
        <f>ROUND(I127*H127,2)</f>
        <v>0</v>
      </c>
      <c r="BL127" s="19" t="s">
        <v>164</v>
      </c>
      <c r="BM127" s="191" t="s">
        <v>164</v>
      </c>
    </row>
    <row r="128" s="2" customFormat="1">
      <c r="A128" s="38"/>
      <c r="B128" s="39"/>
      <c r="C128" s="38"/>
      <c r="D128" s="193" t="s">
        <v>166</v>
      </c>
      <c r="E128" s="38"/>
      <c r="F128" s="194" t="s">
        <v>2017</v>
      </c>
      <c r="G128" s="38"/>
      <c r="H128" s="38"/>
      <c r="I128" s="195"/>
      <c r="J128" s="38"/>
      <c r="K128" s="38"/>
      <c r="L128" s="39"/>
      <c r="M128" s="196"/>
      <c r="N128" s="197"/>
      <c r="O128" s="77"/>
      <c r="P128" s="77"/>
      <c r="Q128" s="77"/>
      <c r="R128" s="77"/>
      <c r="S128" s="77"/>
      <c r="T128" s="78"/>
      <c r="U128" s="38"/>
      <c r="V128" s="38"/>
      <c r="W128" s="38"/>
      <c r="X128" s="38"/>
      <c r="Y128" s="38"/>
      <c r="Z128" s="38"/>
      <c r="AA128" s="38"/>
      <c r="AB128" s="38"/>
      <c r="AC128" s="38"/>
      <c r="AD128" s="38"/>
      <c r="AE128" s="38"/>
      <c r="AT128" s="19" t="s">
        <v>166</v>
      </c>
      <c r="AU128" s="19" t="s">
        <v>83</v>
      </c>
    </row>
    <row r="129" s="2" customFormat="1" ht="14.4" customHeight="1">
      <c r="A129" s="38"/>
      <c r="B129" s="179"/>
      <c r="C129" s="180" t="s">
        <v>179</v>
      </c>
      <c r="D129" s="180" t="s">
        <v>159</v>
      </c>
      <c r="E129" s="181" t="s">
        <v>1930</v>
      </c>
      <c r="F129" s="182" t="s">
        <v>1931</v>
      </c>
      <c r="G129" s="183" t="s">
        <v>231</v>
      </c>
      <c r="H129" s="184">
        <v>50</v>
      </c>
      <c r="I129" s="185"/>
      <c r="J129" s="186">
        <f>ROUND(I129*H129,2)</f>
        <v>0</v>
      </c>
      <c r="K129" s="182" t="s">
        <v>1</v>
      </c>
      <c r="L129" s="39"/>
      <c r="M129" s="187" t="s">
        <v>1</v>
      </c>
      <c r="N129" s="188" t="s">
        <v>40</v>
      </c>
      <c r="O129" s="77"/>
      <c r="P129" s="189">
        <f>O129*H129</f>
        <v>0</v>
      </c>
      <c r="Q129" s="189">
        <v>0</v>
      </c>
      <c r="R129" s="189">
        <f>Q129*H129</f>
        <v>0</v>
      </c>
      <c r="S129" s="189">
        <v>0</v>
      </c>
      <c r="T129" s="190">
        <f>S129*H129</f>
        <v>0</v>
      </c>
      <c r="U129" s="38"/>
      <c r="V129" s="38"/>
      <c r="W129" s="38"/>
      <c r="X129" s="38"/>
      <c r="Y129" s="38"/>
      <c r="Z129" s="38"/>
      <c r="AA129" s="38"/>
      <c r="AB129" s="38"/>
      <c r="AC129" s="38"/>
      <c r="AD129" s="38"/>
      <c r="AE129" s="38"/>
      <c r="AR129" s="191" t="s">
        <v>164</v>
      </c>
      <c r="AT129" s="191" t="s">
        <v>159</v>
      </c>
      <c r="AU129" s="191" t="s">
        <v>83</v>
      </c>
      <c r="AY129" s="19" t="s">
        <v>157</v>
      </c>
      <c r="BE129" s="192">
        <f>IF(N129="základní",J129,0)</f>
        <v>0</v>
      </c>
      <c r="BF129" s="192">
        <f>IF(N129="snížená",J129,0)</f>
        <v>0</v>
      </c>
      <c r="BG129" s="192">
        <f>IF(N129="zákl. přenesená",J129,0)</f>
        <v>0</v>
      </c>
      <c r="BH129" s="192">
        <f>IF(N129="sníž. přenesená",J129,0)</f>
        <v>0</v>
      </c>
      <c r="BI129" s="192">
        <f>IF(N129="nulová",J129,0)</f>
        <v>0</v>
      </c>
      <c r="BJ129" s="19" t="s">
        <v>81</v>
      </c>
      <c r="BK129" s="192">
        <f>ROUND(I129*H129,2)</f>
        <v>0</v>
      </c>
      <c r="BL129" s="19" t="s">
        <v>164</v>
      </c>
      <c r="BM129" s="191" t="s">
        <v>193</v>
      </c>
    </row>
    <row r="130" s="2" customFormat="1">
      <c r="A130" s="38"/>
      <c r="B130" s="39"/>
      <c r="C130" s="38"/>
      <c r="D130" s="193" t="s">
        <v>166</v>
      </c>
      <c r="E130" s="38"/>
      <c r="F130" s="194" t="s">
        <v>1931</v>
      </c>
      <c r="G130" s="38"/>
      <c r="H130" s="38"/>
      <c r="I130" s="195"/>
      <c r="J130" s="38"/>
      <c r="K130" s="38"/>
      <c r="L130" s="39"/>
      <c r="M130" s="196"/>
      <c r="N130" s="197"/>
      <c r="O130" s="77"/>
      <c r="P130" s="77"/>
      <c r="Q130" s="77"/>
      <c r="R130" s="77"/>
      <c r="S130" s="77"/>
      <c r="T130" s="78"/>
      <c r="U130" s="38"/>
      <c r="V130" s="38"/>
      <c r="W130" s="38"/>
      <c r="X130" s="38"/>
      <c r="Y130" s="38"/>
      <c r="Z130" s="38"/>
      <c r="AA130" s="38"/>
      <c r="AB130" s="38"/>
      <c r="AC130" s="38"/>
      <c r="AD130" s="38"/>
      <c r="AE130" s="38"/>
      <c r="AT130" s="19" t="s">
        <v>166</v>
      </c>
      <c r="AU130" s="19" t="s">
        <v>83</v>
      </c>
    </row>
    <row r="131" s="2" customFormat="1" ht="24.15" customHeight="1">
      <c r="A131" s="38"/>
      <c r="B131" s="179"/>
      <c r="C131" s="180" t="s">
        <v>164</v>
      </c>
      <c r="D131" s="180" t="s">
        <v>159</v>
      </c>
      <c r="E131" s="181" t="s">
        <v>2018</v>
      </c>
      <c r="F131" s="182" t="s">
        <v>2019</v>
      </c>
      <c r="G131" s="183" t="s">
        <v>231</v>
      </c>
      <c r="H131" s="184">
        <v>9</v>
      </c>
      <c r="I131" s="185"/>
      <c r="J131" s="186">
        <f>ROUND(I131*H131,2)</f>
        <v>0</v>
      </c>
      <c r="K131" s="182" t="s">
        <v>1</v>
      </c>
      <c r="L131" s="39"/>
      <c r="M131" s="187" t="s">
        <v>1</v>
      </c>
      <c r="N131" s="188" t="s">
        <v>40</v>
      </c>
      <c r="O131" s="77"/>
      <c r="P131" s="189">
        <f>O131*H131</f>
        <v>0</v>
      </c>
      <c r="Q131" s="189">
        <v>0</v>
      </c>
      <c r="R131" s="189">
        <f>Q131*H131</f>
        <v>0</v>
      </c>
      <c r="S131" s="189">
        <v>0</v>
      </c>
      <c r="T131" s="190">
        <f>S131*H131</f>
        <v>0</v>
      </c>
      <c r="U131" s="38"/>
      <c r="V131" s="38"/>
      <c r="W131" s="38"/>
      <c r="X131" s="38"/>
      <c r="Y131" s="38"/>
      <c r="Z131" s="38"/>
      <c r="AA131" s="38"/>
      <c r="AB131" s="38"/>
      <c r="AC131" s="38"/>
      <c r="AD131" s="38"/>
      <c r="AE131" s="38"/>
      <c r="AR131" s="191" t="s">
        <v>164</v>
      </c>
      <c r="AT131" s="191" t="s">
        <v>159</v>
      </c>
      <c r="AU131" s="191" t="s">
        <v>83</v>
      </c>
      <c r="AY131" s="19" t="s">
        <v>157</v>
      </c>
      <c r="BE131" s="192">
        <f>IF(N131="základní",J131,0)</f>
        <v>0</v>
      </c>
      <c r="BF131" s="192">
        <f>IF(N131="snížená",J131,0)</f>
        <v>0</v>
      </c>
      <c r="BG131" s="192">
        <f>IF(N131="zákl. přenesená",J131,0)</f>
        <v>0</v>
      </c>
      <c r="BH131" s="192">
        <f>IF(N131="sníž. přenesená",J131,0)</f>
        <v>0</v>
      </c>
      <c r="BI131" s="192">
        <f>IF(N131="nulová",J131,0)</f>
        <v>0</v>
      </c>
      <c r="BJ131" s="19" t="s">
        <v>81</v>
      </c>
      <c r="BK131" s="192">
        <f>ROUND(I131*H131,2)</f>
        <v>0</v>
      </c>
      <c r="BL131" s="19" t="s">
        <v>164</v>
      </c>
      <c r="BM131" s="191" t="s">
        <v>198</v>
      </c>
    </row>
    <row r="132" s="2" customFormat="1">
      <c r="A132" s="38"/>
      <c r="B132" s="39"/>
      <c r="C132" s="38"/>
      <c r="D132" s="193" t="s">
        <v>166</v>
      </c>
      <c r="E132" s="38"/>
      <c r="F132" s="194" t="s">
        <v>2019</v>
      </c>
      <c r="G132" s="38"/>
      <c r="H132" s="38"/>
      <c r="I132" s="195"/>
      <c r="J132" s="38"/>
      <c r="K132" s="38"/>
      <c r="L132" s="39"/>
      <c r="M132" s="196"/>
      <c r="N132" s="197"/>
      <c r="O132" s="77"/>
      <c r="P132" s="77"/>
      <c r="Q132" s="77"/>
      <c r="R132" s="77"/>
      <c r="S132" s="77"/>
      <c r="T132" s="78"/>
      <c r="U132" s="38"/>
      <c r="V132" s="38"/>
      <c r="W132" s="38"/>
      <c r="X132" s="38"/>
      <c r="Y132" s="38"/>
      <c r="Z132" s="38"/>
      <c r="AA132" s="38"/>
      <c r="AB132" s="38"/>
      <c r="AC132" s="38"/>
      <c r="AD132" s="38"/>
      <c r="AE132" s="38"/>
      <c r="AT132" s="19" t="s">
        <v>166</v>
      </c>
      <c r="AU132" s="19" t="s">
        <v>83</v>
      </c>
    </row>
    <row r="133" s="2" customFormat="1" ht="14.4" customHeight="1">
      <c r="A133" s="38"/>
      <c r="B133" s="179"/>
      <c r="C133" s="180" t="s">
        <v>187</v>
      </c>
      <c r="D133" s="180" t="s">
        <v>159</v>
      </c>
      <c r="E133" s="181" t="s">
        <v>2020</v>
      </c>
      <c r="F133" s="182" t="s">
        <v>2021</v>
      </c>
      <c r="G133" s="183" t="s">
        <v>231</v>
      </c>
      <c r="H133" s="184">
        <v>7</v>
      </c>
      <c r="I133" s="185"/>
      <c r="J133" s="186">
        <f>ROUND(I133*H133,2)</f>
        <v>0</v>
      </c>
      <c r="K133" s="182" t="s">
        <v>1</v>
      </c>
      <c r="L133" s="39"/>
      <c r="M133" s="187" t="s">
        <v>1</v>
      </c>
      <c r="N133" s="188" t="s">
        <v>40</v>
      </c>
      <c r="O133" s="77"/>
      <c r="P133" s="189">
        <f>O133*H133</f>
        <v>0</v>
      </c>
      <c r="Q133" s="189">
        <v>0</v>
      </c>
      <c r="R133" s="189">
        <f>Q133*H133</f>
        <v>0</v>
      </c>
      <c r="S133" s="189">
        <v>0</v>
      </c>
      <c r="T133" s="190">
        <f>S133*H133</f>
        <v>0</v>
      </c>
      <c r="U133" s="38"/>
      <c r="V133" s="38"/>
      <c r="W133" s="38"/>
      <c r="X133" s="38"/>
      <c r="Y133" s="38"/>
      <c r="Z133" s="38"/>
      <c r="AA133" s="38"/>
      <c r="AB133" s="38"/>
      <c r="AC133" s="38"/>
      <c r="AD133" s="38"/>
      <c r="AE133" s="38"/>
      <c r="AR133" s="191" t="s">
        <v>164</v>
      </c>
      <c r="AT133" s="191" t="s">
        <v>159</v>
      </c>
      <c r="AU133" s="191" t="s">
        <v>83</v>
      </c>
      <c r="AY133" s="19" t="s">
        <v>157</v>
      </c>
      <c r="BE133" s="192">
        <f>IF(N133="základní",J133,0)</f>
        <v>0</v>
      </c>
      <c r="BF133" s="192">
        <f>IF(N133="snížená",J133,0)</f>
        <v>0</v>
      </c>
      <c r="BG133" s="192">
        <f>IF(N133="zákl. přenesená",J133,0)</f>
        <v>0</v>
      </c>
      <c r="BH133" s="192">
        <f>IF(N133="sníž. přenesená",J133,0)</f>
        <v>0</v>
      </c>
      <c r="BI133" s="192">
        <f>IF(N133="nulová",J133,0)</f>
        <v>0</v>
      </c>
      <c r="BJ133" s="19" t="s">
        <v>81</v>
      </c>
      <c r="BK133" s="192">
        <f>ROUND(I133*H133,2)</f>
        <v>0</v>
      </c>
      <c r="BL133" s="19" t="s">
        <v>164</v>
      </c>
      <c r="BM133" s="191" t="s">
        <v>234</v>
      </c>
    </row>
    <row r="134" s="2" customFormat="1">
      <c r="A134" s="38"/>
      <c r="B134" s="39"/>
      <c r="C134" s="38"/>
      <c r="D134" s="193" t="s">
        <v>166</v>
      </c>
      <c r="E134" s="38"/>
      <c r="F134" s="194" t="s">
        <v>2021</v>
      </c>
      <c r="G134" s="38"/>
      <c r="H134" s="38"/>
      <c r="I134" s="195"/>
      <c r="J134" s="38"/>
      <c r="K134" s="38"/>
      <c r="L134" s="39"/>
      <c r="M134" s="196"/>
      <c r="N134" s="197"/>
      <c r="O134" s="77"/>
      <c r="P134" s="77"/>
      <c r="Q134" s="77"/>
      <c r="R134" s="77"/>
      <c r="S134" s="77"/>
      <c r="T134" s="78"/>
      <c r="U134" s="38"/>
      <c r="V134" s="38"/>
      <c r="W134" s="38"/>
      <c r="X134" s="38"/>
      <c r="Y134" s="38"/>
      <c r="Z134" s="38"/>
      <c r="AA134" s="38"/>
      <c r="AB134" s="38"/>
      <c r="AC134" s="38"/>
      <c r="AD134" s="38"/>
      <c r="AE134" s="38"/>
      <c r="AT134" s="19" t="s">
        <v>166</v>
      </c>
      <c r="AU134" s="19" t="s">
        <v>83</v>
      </c>
    </row>
    <row r="135" s="2" customFormat="1" ht="14.4" customHeight="1">
      <c r="A135" s="38"/>
      <c r="B135" s="179"/>
      <c r="C135" s="180" t="s">
        <v>193</v>
      </c>
      <c r="D135" s="180" t="s">
        <v>159</v>
      </c>
      <c r="E135" s="181" t="s">
        <v>2022</v>
      </c>
      <c r="F135" s="182" t="s">
        <v>2023</v>
      </c>
      <c r="G135" s="183" t="s">
        <v>231</v>
      </c>
      <c r="H135" s="184">
        <v>12</v>
      </c>
      <c r="I135" s="185"/>
      <c r="J135" s="186">
        <f>ROUND(I135*H135,2)</f>
        <v>0</v>
      </c>
      <c r="K135" s="182" t="s">
        <v>1</v>
      </c>
      <c r="L135" s="39"/>
      <c r="M135" s="187" t="s">
        <v>1</v>
      </c>
      <c r="N135" s="188" t="s">
        <v>40</v>
      </c>
      <c r="O135" s="77"/>
      <c r="P135" s="189">
        <f>O135*H135</f>
        <v>0</v>
      </c>
      <c r="Q135" s="189">
        <v>0</v>
      </c>
      <c r="R135" s="189">
        <f>Q135*H135</f>
        <v>0</v>
      </c>
      <c r="S135" s="189">
        <v>0</v>
      </c>
      <c r="T135" s="190">
        <f>S135*H135</f>
        <v>0</v>
      </c>
      <c r="U135" s="38"/>
      <c r="V135" s="38"/>
      <c r="W135" s="38"/>
      <c r="X135" s="38"/>
      <c r="Y135" s="38"/>
      <c r="Z135" s="38"/>
      <c r="AA135" s="38"/>
      <c r="AB135" s="38"/>
      <c r="AC135" s="38"/>
      <c r="AD135" s="38"/>
      <c r="AE135" s="38"/>
      <c r="AR135" s="191" t="s">
        <v>164</v>
      </c>
      <c r="AT135" s="191" t="s">
        <v>159</v>
      </c>
      <c r="AU135" s="191" t="s">
        <v>83</v>
      </c>
      <c r="AY135" s="19" t="s">
        <v>157</v>
      </c>
      <c r="BE135" s="192">
        <f>IF(N135="základní",J135,0)</f>
        <v>0</v>
      </c>
      <c r="BF135" s="192">
        <f>IF(N135="snížená",J135,0)</f>
        <v>0</v>
      </c>
      <c r="BG135" s="192">
        <f>IF(N135="zákl. přenesená",J135,0)</f>
        <v>0</v>
      </c>
      <c r="BH135" s="192">
        <f>IF(N135="sníž. přenesená",J135,0)</f>
        <v>0</v>
      </c>
      <c r="BI135" s="192">
        <f>IF(N135="nulová",J135,0)</f>
        <v>0</v>
      </c>
      <c r="BJ135" s="19" t="s">
        <v>81</v>
      </c>
      <c r="BK135" s="192">
        <f>ROUND(I135*H135,2)</f>
        <v>0</v>
      </c>
      <c r="BL135" s="19" t="s">
        <v>164</v>
      </c>
      <c r="BM135" s="191" t="s">
        <v>252</v>
      </c>
    </row>
    <row r="136" s="2" customFormat="1">
      <c r="A136" s="38"/>
      <c r="B136" s="39"/>
      <c r="C136" s="38"/>
      <c r="D136" s="193" t="s">
        <v>166</v>
      </c>
      <c r="E136" s="38"/>
      <c r="F136" s="194" t="s">
        <v>2023</v>
      </c>
      <c r="G136" s="38"/>
      <c r="H136" s="38"/>
      <c r="I136" s="195"/>
      <c r="J136" s="38"/>
      <c r="K136" s="38"/>
      <c r="L136" s="39"/>
      <c r="M136" s="196"/>
      <c r="N136" s="197"/>
      <c r="O136" s="77"/>
      <c r="P136" s="77"/>
      <c r="Q136" s="77"/>
      <c r="R136" s="77"/>
      <c r="S136" s="77"/>
      <c r="T136" s="78"/>
      <c r="U136" s="38"/>
      <c r="V136" s="38"/>
      <c r="W136" s="38"/>
      <c r="X136" s="38"/>
      <c r="Y136" s="38"/>
      <c r="Z136" s="38"/>
      <c r="AA136" s="38"/>
      <c r="AB136" s="38"/>
      <c r="AC136" s="38"/>
      <c r="AD136" s="38"/>
      <c r="AE136" s="38"/>
      <c r="AT136" s="19" t="s">
        <v>166</v>
      </c>
      <c r="AU136" s="19" t="s">
        <v>83</v>
      </c>
    </row>
    <row r="137" s="2" customFormat="1" ht="14.4" customHeight="1">
      <c r="A137" s="38"/>
      <c r="B137" s="179"/>
      <c r="C137" s="180" t="s">
        <v>203</v>
      </c>
      <c r="D137" s="180" t="s">
        <v>159</v>
      </c>
      <c r="E137" s="181" t="s">
        <v>1936</v>
      </c>
      <c r="F137" s="182" t="s">
        <v>2024</v>
      </c>
      <c r="G137" s="183" t="s">
        <v>1927</v>
      </c>
      <c r="H137" s="184">
        <v>8</v>
      </c>
      <c r="I137" s="185"/>
      <c r="J137" s="186">
        <f>ROUND(I137*H137,2)</f>
        <v>0</v>
      </c>
      <c r="K137" s="182" t="s">
        <v>1</v>
      </c>
      <c r="L137" s="39"/>
      <c r="M137" s="187" t="s">
        <v>1</v>
      </c>
      <c r="N137" s="188" t="s">
        <v>40</v>
      </c>
      <c r="O137" s="77"/>
      <c r="P137" s="189">
        <f>O137*H137</f>
        <v>0</v>
      </c>
      <c r="Q137" s="189">
        <v>0</v>
      </c>
      <c r="R137" s="189">
        <f>Q137*H137</f>
        <v>0</v>
      </c>
      <c r="S137" s="189">
        <v>0</v>
      </c>
      <c r="T137" s="190">
        <f>S137*H137</f>
        <v>0</v>
      </c>
      <c r="U137" s="38"/>
      <c r="V137" s="38"/>
      <c r="W137" s="38"/>
      <c r="X137" s="38"/>
      <c r="Y137" s="38"/>
      <c r="Z137" s="38"/>
      <c r="AA137" s="38"/>
      <c r="AB137" s="38"/>
      <c r="AC137" s="38"/>
      <c r="AD137" s="38"/>
      <c r="AE137" s="38"/>
      <c r="AR137" s="191" t="s">
        <v>164</v>
      </c>
      <c r="AT137" s="191" t="s">
        <v>159</v>
      </c>
      <c r="AU137" s="191" t="s">
        <v>83</v>
      </c>
      <c r="AY137" s="19" t="s">
        <v>157</v>
      </c>
      <c r="BE137" s="192">
        <f>IF(N137="základní",J137,0)</f>
        <v>0</v>
      </c>
      <c r="BF137" s="192">
        <f>IF(N137="snížená",J137,0)</f>
        <v>0</v>
      </c>
      <c r="BG137" s="192">
        <f>IF(N137="zákl. přenesená",J137,0)</f>
        <v>0</v>
      </c>
      <c r="BH137" s="192">
        <f>IF(N137="sníž. přenesená",J137,0)</f>
        <v>0</v>
      </c>
      <c r="BI137" s="192">
        <f>IF(N137="nulová",J137,0)</f>
        <v>0</v>
      </c>
      <c r="BJ137" s="19" t="s">
        <v>81</v>
      </c>
      <c r="BK137" s="192">
        <f>ROUND(I137*H137,2)</f>
        <v>0</v>
      </c>
      <c r="BL137" s="19" t="s">
        <v>164</v>
      </c>
      <c r="BM137" s="191" t="s">
        <v>266</v>
      </c>
    </row>
    <row r="138" s="2" customFormat="1">
      <c r="A138" s="38"/>
      <c r="B138" s="39"/>
      <c r="C138" s="38"/>
      <c r="D138" s="193" t="s">
        <v>166</v>
      </c>
      <c r="E138" s="38"/>
      <c r="F138" s="194" t="s">
        <v>2024</v>
      </c>
      <c r="G138" s="38"/>
      <c r="H138" s="38"/>
      <c r="I138" s="195"/>
      <c r="J138" s="38"/>
      <c r="K138" s="38"/>
      <c r="L138" s="39"/>
      <c r="M138" s="196"/>
      <c r="N138" s="197"/>
      <c r="O138" s="77"/>
      <c r="P138" s="77"/>
      <c r="Q138" s="77"/>
      <c r="R138" s="77"/>
      <c r="S138" s="77"/>
      <c r="T138" s="78"/>
      <c r="U138" s="38"/>
      <c r="V138" s="38"/>
      <c r="W138" s="38"/>
      <c r="X138" s="38"/>
      <c r="Y138" s="38"/>
      <c r="Z138" s="38"/>
      <c r="AA138" s="38"/>
      <c r="AB138" s="38"/>
      <c r="AC138" s="38"/>
      <c r="AD138" s="38"/>
      <c r="AE138" s="38"/>
      <c r="AT138" s="19" t="s">
        <v>166</v>
      </c>
      <c r="AU138" s="19" t="s">
        <v>83</v>
      </c>
    </row>
    <row r="139" s="2" customFormat="1" ht="14.4" customHeight="1">
      <c r="A139" s="38"/>
      <c r="B139" s="179"/>
      <c r="C139" s="180" t="s">
        <v>198</v>
      </c>
      <c r="D139" s="180" t="s">
        <v>159</v>
      </c>
      <c r="E139" s="181" t="s">
        <v>2025</v>
      </c>
      <c r="F139" s="182" t="s">
        <v>2026</v>
      </c>
      <c r="G139" s="183" t="s">
        <v>231</v>
      </c>
      <c r="H139" s="184">
        <v>1</v>
      </c>
      <c r="I139" s="185"/>
      <c r="J139" s="186">
        <f>ROUND(I139*H139,2)</f>
        <v>0</v>
      </c>
      <c r="K139" s="182" t="s">
        <v>1</v>
      </c>
      <c r="L139" s="39"/>
      <c r="M139" s="187" t="s">
        <v>1</v>
      </c>
      <c r="N139" s="188" t="s">
        <v>40</v>
      </c>
      <c r="O139" s="77"/>
      <c r="P139" s="189">
        <f>O139*H139</f>
        <v>0</v>
      </c>
      <c r="Q139" s="189">
        <v>0</v>
      </c>
      <c r="R139" s="189">
        <f>Q139*H139</f>
        <v>0</v>
      </c>
      <c r="S139" s="189">
        <v>0</v>
      </c>
      <c r="T139" s="190">
        <f>S139*H139</f>
        <v>0</v>
      </c>
      <c r="U139" s="38"/>
      <c r="V139" s="38"/>
      <c r="W139" s="38"/>
      <c r="X139" s="38"/>
      <c r="Y139" s="38"/>
      <c r="Z139" s="38"/>
      <c r="AA139" s="38"/>
      <c r="AB139" s="38"/>
      <c r="AC139" s="38"/>
      <c r="AD139" s="38"/>
      <c r="AE139" s="38"/>
      <c r="AR139" s="191" t="s">
        <v>164</v>
      </c>
      <c r="AT139" s="191" t="s">
        <v>159</v>
      </c>
      <c r="AU139" s="191" t="s">
        <v>83</v>
      </c>
      <c r="AY139" s="19" t="s">
        <v>157</v>
      </c>
      <c r="BE139" s="192">
        <f>IF(N139="základní",J139,0)</f>
        <v>0</v>
      </c>
      <c r="BF139" s="192">
        <f>IF(N139="snížená",J139,0)</f>
        <v>0</v>
      </c>
      <c r="BG139" s="192">
        <f>IF(N139="zákl. přenesená",J139,0)</f>
        <v>0</v>
      </c>
      <c r="BH139" s="192">
        <f>IF(N139="sníž. přenesená",J139,0)</f>
        <v>0</v>
      </c>
      <c r="BI139" s="192">
        <f>IF(N139="nulová",J139,0)</f>
        <v>0</v>
      </c>
      <c r="BJ139" s="19" t="s">
        <v>81</v>
      </c>
      <c r="BK139" s="192">
        <f>ROUND(I139*H139,2)</f>
        <v>0</v>
      </c>
      <c r="BL139" s="19" t="s">
        <v>164</v>
      </c>
      <c r="BM139" s="191" t="s">
        <v>275</v>
      </c>
    </row>
    <row r="140" s="2" customFormat="1">
      <c r="A140" s="38"/>
      <c r="B140" s="39"/>
      <c r="C140" s="38"/>
      <c r="D140" s="193" t="s">
        <v>166</v>
      </c>
      <c r="E140" s="38"/>
      <c r="F140" s="194" t="s">
        <v>2026</v>
      </c>
      <c r="G140" s="38"/>
      <c r="H140" s="38"/>
      <c r="I140" s="195"/>
      <c r="J140" s="38"/>
      <c r="K140" s="38"/>
      <c r="L140" s="39"/>
      <c r="M140" s="196"/>
      <c r="N140" s="197"/>
      <c r="O140" s="77"/>
      <c r="P140" s="77"/>
      <c r="Q140" s="77"/>
      <c r="R140" s="77"/>
      <c r="S140" s="77"/>
      <c r="T140" s="78"/>
      <c r="U140" s="38"/>
      <c r="V140" s="38"/>
      <c r="W140" s="38"/>
      <c r="X140" s="38"/>
      <c r="Y140" s="38"/>
      <c r="Z140" s="38"/>
      <c r="AA140" s="38"/>
      <c r="AB140" s="38"/>
      <c r="AC140" s="38"/>
      <c r="AD140" s="38"/>
      <c r="AE140" s="38"/>
      <c r="AT140" s="19" t="s">
        <v>166</v>
      </c>
      <c r="AU140" s="19" t="s">
        <v>83</v>
      </c>
    </row>
    <row r="141" s="2" customFormat="1" ht="14.4" customHeight="1">
      <c r="A141" s="38"/>
      <c r="B141" s="179"/>
      <c r="C141" s="180" t="s">
        <v>228</v>
      </c>
      <c r="D141" s="180" t="s">
        <v>159</v>
      </c>
      <c r="E141" s="181" t="s">
        <v>2027</v>
      </c>
      <c r="F141" s="182" t="s">
        <v>2028</v>
      </c>
      <c r="G141" s="183" t="s">
        <v>231</v>
      </c>
      <c r="H141" s="184">
        <v>1</v>
      </c>
      <c r="I141" s="185"/>
      <c r="J141" s="186">
        <f>ROUND(I141*H141,2)</f>
        <v>0</v>
      </c>
      <c r="K141" s="182" t="s">
        <v>1</v>
      </c>
      <c r="L141" s="39"/>
      <c r="M141" s="187" t="s">
        <v>1</v>
      </c>
      <c r="N141" s="188" t="s">
        <v>40</v>
      </c>
      <c r="O141" s="77"/>
      <c r="P141" s="189">
        <f>O141*H141</f>
        <v>0</v>
      </c>
      <c r="Q141" s="189">
        <v>0</v>
      </c>
      <c r="R141" s="189">
        <f>Q141*H141</f>
        <v>0</v>
      </c>
      <c r="S141" s="189">
        <v>0</v>
      </c>
      <c r="T141" s="190">
        <f>S141*H141</f>
        <v>0</v>
      </c>
      <c r="U141" s="38"/>
      <c r="V141" s="38"/>
      <c r="W141" s="38"/>
      <c r="X141" s="38"/>
      <c r="Y141" s="38"/>
      <c r="Z141" s="38"/>
      <c r="AA141" s="38"/>
      <c r="AB141" s="38"/>
      <c r="AC141" s="38"/>
      <c r="AD141" s="38"/>
      <c r="AE141" s="38"/>
      <c r="AR141" s="191" t="s">
        <v>164</v>
      </c>
      <c r="AT141" s="191" t="s">
        <v>159</v>
      </c>
      <c r="AU141" s="191" t="s">
        <v>83</v>
      </c>
      <c r="AY141" s="19" t="s">
        <v>157</v>
      </c>
      <c r="BE141" s="192">
        <f>IF(N141="základní",J141,0)</f>
        <v>0</v>
      </c>
      <c r="BF141" s="192">
        <f>IF(N141="snížená",J141,0)</f>
        <v>0</v>
      </c>
      <c r="BG141" s="192">
        <f>IF(N141="zákl. přenesená",J141,0)</f>
        <v>0</v>
      </c>
      <c r="BH141" s="192">
        <f>IF(N141="sníž. přenesená",J141,0)</f>
        <v>0</v>
      </c>
      <c r="BI141" s="192">
        <f>IF(N141="nulová",J141,0)</f>
        <v>0</v>
      </c>
      <c r="BJ141" s="19" t="s">
        <v>81</v>
      </c>
      <c r="BK141" s="192">
        <f>ROUND(I141*H141,2)</f>
        <v>0</v>
      </c>
      <c r="BL141" s="19" t="s">
        <v>164</v>
      </c>
      <c r="BM141" s="191" t="s">
        <v>298</v>
      </c>
    </row>
    <row r="142" s="2" customFormat="1">
      <c r="A142" s="38"/>
      <c r="B142" s="39"/>
      <c r="C142" s="38"/>
      <c r="D142" s="193" t="s">
        <v>166</v>
      </c>
      <c r="E142" s="38"/>
      <c r="F142" s="194" t="s">
        <v>2028</v>
      </c>
      <c r="G142" s="38"/>
      <c r="H142" s="38"/>
      <c r="I142" s="195"/>
      <c r="J142" s="38"/>
      <c r="K142" s="38"/>
      <c r="L142" s="39"/>
      <c r="M142" s="196"/>
      <c r="N142" s="197"/>
      <c r="O142" s="77"/>
      <c r="P142" s="77"/>
      <c r="Q142" s="77"/>
      <c r="R142" s="77"/>
      <c r="S142" s="77"/>
      <c r="T142" s="78"/>
      <c r="U142" s="38"/>
      <c r="V142" s="38"/>
      <c r="W142" s="38"/>
      <c r="X142" s="38"/>
      <c r="Y142" s="38"/>
      <c r="Z142" s="38"/>
      <c r="AA142" s="38"/>
      <c r="AB142" s="38"/>
      <c r="AC142" s="38"/>
      <c r="AD142" s="38"/>
      <c r="AE142" s="38"/>
      <c r="AT142" s="19" t="s">
        <v>166</v>
      </c>
      <c r="AU142" s="19" t="s">
        <v>83</v>
      </c>
    </row>
    <row r="143" s="2" customFormat="1" ht="14.4" customHeight="1">
      <c r="A143" s="38"/>
      <c r="B143" s="179"/>
      <c r="C143" s="180" t="s">
        <v>234</v>
      </c>
      <c r="D143" s="180" t="s">
        <v>159</v>
      </c>
      <c r="E143" s="181" t="s">
        <v>2029</v>
      </c>
      <c r="F143" s="182" t="s">
        <v>2030</v>
      </c>
      <c r="G143" s="183" t="s">
        <v>1927</v>
      </c>
      <c r="H143" s="184">
        <v>8</v>
      </c>
      <c r="I143" s="185"/>
      <c r="J143" s="186">
        <f>ROUND(I143*H143,2)</f>
        <v>0</v>
      </c>
      <c r="K143" s="182" t="s">
        <v>1</v>
      </c>
      <c r="L143" s="39"/>
      <c r="M143" s="187" t="s">
        <v>1</v>
      </c>
      <c r="N143" s="188" t="s">
        <v>40</v>
      </c>
      <c r="O143" s="77"/>
      <c r="P143" s="189">
        <f>O143*H143</f>
        <v>0</v>
      </c>
      <c r="Q143" s="189">
        <v>0</v>
      </c>
      <c r="R143" s="189">
        <f>Q143*H143</f>
        <v>0</v>
      </c>
      <c r="S143" s="189">
        <v>0</v>
      </c>
      <c r="T143" s="190">
        <f>S143*H143</f>
        <v>0</v>
      </c>
      <c r="U143" s="38"/>
      <c r="V143" s="38"/>
      <c r="W143" s="38"/>
      <c r="X143" s="38"/>
      <c r="Y143" s="38"/>
      <c r="Z143" s="38"/>
      <c r="AA143" s="38"/>
      <c r="AB143" s="38"/>
      <c r="AC143" s="38"/>
      <c r="AD143" s="38"/>
      <c r="AE143" s="38"/>
      <c r="AR143" s="191" t="s">
        <v>164</v>
      </c>
      <c r="AT143" s="191" t="s">
        <v>159</v>
      </c>
      <c r="AU143" s="191" t="s">
        <v>83</v>
      </c>
      <c r="AY143" s="19" t="s">
        <v>157</v>
      </c>
      <c r="BE143" s="192">
        <f>IF(N143="základní",J143,0)</f>
        <v>0</v>
      </c>
      <c r="BF143" s="192">
        <f>IF(N143="snížená",J143,0)</f>
        <v>0</v>
      </c>
      <c r="BG143" s="192">
        <f>IF(N143="zákl. přenesená",J143,0)</f>
        <v>0</v>
      </c>
      <c r="BH143" s="192">
        <f>IF(N143="sníž. přenesená",J143,0)</f>
        <v>0</v>
      </c>
      <c r="BI143" s="192">
        <f>IF(N143="nulová",J143,0)</f>
        <v>0</v>
      </c>
      <c r="BJ143" s="19" t="s">
        <v>81</v>
      </c>
      <c r="BK143" s="192">
        <f>ROUND(I143*H143,2)</f>
        <v>0</v>
      </c>
      <c r="BL143" s="19" t="s">
        <v>164</v>
      </c>
      <c r="BM143" s="191" t="s">
        <v>308</v>
      </c>
    </row>
    <row r="144" s="2" customFormat="1">
      <c r="A144" s="38"/>
      <c r="B144" s="39"/>
      <c r="C144" s="38"/>
      <c r="D144" s="193" t="s">
        <v>166</v>
      </c>
      <c r="E144" s="38"/>
      <c r="F144" s="194" t="s">
        <v>2030</v>
      </c>
      <c r="G144" s="38"/>
      <c r="H144" s="38"/>
      <c r="I144" s="195"/>
      <c r="J144" s="38"/>
      <c r="K144" s="38"/>
      <c r="L144" s="39"/>
      <c r="M144" s="196"/>
      <c r="N144" s="197"/>
      <c r="O144" s="77"/>
      <c r="P144" s="77"/>
      <c r="Q144" s="77"/>
      <c r="R144" s="77"/>
      <c r="S144" s="77"/>
      <c r="T144" s="78"/>
      <c r="U144" s="38"/>
      <c r="V144" s="38"/>
      <c r="W144" s="38"/>
      <c r="X144" s="38"/>
      <c r="Y144" s="38"/>
      <c r="Z144" s="38"/>
      <c r="AA144" s="38"/>
      <c r="AB144" s="38"/>
      <c r="AC144" s="38"/>
      <c r="AD144" s="38"/>
      <c r="AE144" s="38"/>
      <c r="AT144" s="19" t="s">
        <v>166</v>
      </c>
      <c r="AU144" s="19" t="s">
        <v>83</v>
      </c>
    </row>
    <row r="145" s="2" customFormat="1" ht="14.4" customHeight="1">
      <c r="A145" s="38"/>
      <c r="B145" s="179"/>
      <c r="C145" s="180" t="s">
        <v>244</v>
      </c>
      <c r="D145" s="180" t="s">
        <v>159</v>
      </c>
      <c r="E145" s="181" t="s">
        <v>1997</v>
      </c>
      <c r="F145" s="182" t="s">
        <v>2031</v>
      </c>
      <c r="G145" s="183" t="s">
        <v>231</v>
      </c>
      <c r="H145" s="184">
        <v>7</v>
      </c>
      <c r="I145" s="185"/>
      <c r="J145" s="186">
        <f>ROUND(I145*H145,2)</f>
        <v>0</v>
      </c>
      <c r="K145" s="182" t="s">
        <v>1</v>
      </c>
      <c r="L145" s="39"/>
      <c r="M145" s="187" t="s">
        <v>1</v>
      </c>
      <c r="N145" s="188" t="s">
        <v>40</v>
      </c>
      <c r="O145" s="77"/>
      <c r="P145" s="189">
        <f>O145*H145</f>
        <v>0</v>
      </c>
      <c r="Q145" s="189">
        <v>0</v>
      </c>
      <c r="R145" s="189">
        <f>Q145*H145</f>
        <v>0</v>
      </c>
      <c r="S145" s="189">
        <v>0</v>
      </c>
      <c r="T145" s="190">
        <f>S145*H145</f>
        <v>0</v>
      </c>
      <c r="U145" s="38"/>
      <c r="V145" s="38"/>
      <c r="W145" s="38"/>
      <c r="X145" s="38"/>
      <c r="Y145" s="38"/>
      <c r="Z145" s="38"/>
      <c r="AA145" s="38"/>
      <c r="AB145" s="38"/>
      <c r="AC145" s="38"/>
      <c r="AD145" s="38"/>
      <c r="AE145" s="38"/>
      <c r="AR145" s="191" t="s">
        <v>164</v>
      </c>
      <c r="AT145" s="191" t="s">
        <v>159</v>
      </c>
      <c r="AU145" s="191" t="s">
        <v>83</v>
      </c>
      <c r="AY145" s="19" t="s">
        <v>157</v>
      </c>
      <c r="BE145" s="192">
        <f>IF(N145="základní",J145,0)</f>
        <v>0</v>
      </c>
      <c r="BF145" s="192">
        <f>IF(N145="snížená",J145,0)</f>
        <v>0</v>
      </c>
      <c r="BG145" s="192">
        <f>IF(N145="zákl. přenesená",J145,0)</f>
        <v>0</v>
      </c>
      <c r="BH145" s="192">
        <f>IF(N145="sníž. přenesená",J145,0)</f>
        <v>0</v>
      </c>
      <c r="BI145" s="192">
        <f>IF(N145="nulová",J145,0)</f>
        <v>0</v>
      </c>
      <c r="BJ145" s="19" t="s">
        <v>81</v>
      </c>
      <c r="BK145" s="192">
        <f>ROUND(I145*H145,2)</f>
        <v>0</v>
      </c>
      <c r="BL145" s="19" t="s">
        <v>164</v>
      </c>
      <c r="BM145" s="191" t="s">
        <v>317</v>
      </c>
    </row>
    <row r="146" s="2" customFormat="1">
      <c r="A146" s="38"/>
      <c r="B146" s="39"/>
      <c r="C146" s="38"/>
      <c r="D146" s="193" t="s">
        <v>166</v>
      </c>
      <c r="E146" s="38"/>
      <c r="F146" s="194" t="s">
        <v>2031</v>
      </c>
      <c r="G146" s="38"/>
      <c r="H146" s="38"/>
      <c r="I146" s="195"/>
      <c r="J146" s="38"/>
      <c r="K146" s="38"/>
      <c r="L146" s="39"/>
      <c r="M146" s="196"/>
      <c r="N146" s="197"/>
      <c r="O146" s="77"/>
      <c r="P146" s="77"/>
      <c r="Q146" s="77"/>
      <c r="R146" s="77"/>
      <c r="S146" s="77"/>
      <c r="T146" s="78"/>
      <c r="U146" s="38"/>
      <c r="V146" s="38"/>
      <c r="W146" s="38"/>
      <c r="X146" s="38"/>
      <c r="Y146" s="38"/>
      <c r="Z146" s="38"/>
      <c r="AA146" s="38"/>
      <c r="AB146" s="38"/>
      <c r="AC146" s="38"/>
      <c r="AD146" s="38"/>
      <c r="AE146" s="38"/>
      <c r="AT146" s="19" t="s">
        <v>166</v>
      </c>
      <c r="AU146" s="19" t="s">
        <v>83</v>
      </c>
    </row>
    <row r="147" s="2" customFormat="1" ht="14.4" customHeight="1">
      <c r="A147" s="38"/>
      <c r="B147" s="179"/>
      <c r="C147" s="180" t="s">
        <v>252</v>
      </c>
      <c r="D147" s="180" t="s">
        <v>159</v>
      </c>
      <c r="E147" s="181" t="s">
        <v>2009</v>
      </c>
      <c r="F147" s="182" t="s">
        <v>2010</v>
      </c>
      <c r="G147" s="183" t="s">
        <v>231</v>
      </c>
      <c r="H147" s="184">
        <v>100</v>
      </c>
      <c r="I147" s="185"/>
      <c r="J147" s="186">
        <f>ROUND(I147*H147,2)</f>
        <v>0</v>
      </c>
      <c r="K147" s="182" t="s">
        <v>1</v>
      </c>
      <c r="L147" s="39"/>
      <c r="M147" s="187" t="s">
        <v>1</v>
      </c>
      <c r="N147" s="188" t="s">
        <v>40</v>
      </c>
      <c r="O147" s="77"/>
      <c r="P147" s="189">
        <f>O147*H147</f>
        <v>0</v>
      </c>
      <c r="Q147" s="189">
        <v>0</v>
      </c>
      <c r="R147" s="189">
        <f>Q147*H147</f>
        <v>0</v>
      </c>
      <c r="S147" s="189">
        <v>0</v>
      </c>
      <c r="T147" s="190">
        <f>S147*H147</f>
        <v>0</v>
      </c>
      <c r="U147" s="38"/>
      <c r="V147" s="38"/>
      <c r="W147" s="38"/>
      <c r="X147" s="38"/>
      <c r="Y147" s="38"/>
      <c r="Z147" s="38"/>
      <c r="AA147" s="38"/>
      <c r="AB147" s="38"/>
      <c r="AC147" s="38"/>
      <c r="AD147" s="38"/>
      <c r="AE147" s="38"/>
      <c r="AR147" s="191" t="s">
        <v>164</v>
      </c>
      <c r="AT147" s="191" t="s">
        <v>159</v>
      </c>
      <c r="AU147" s="191" t="s">
        <v>83</v>
      </c>
      <c r="AY147" s="19" t="s">
        <v>157</v>
      </c>
      <c r="BE147" s="192">
        <f>IF(N147="základní",J147,0)</f>
        <v>0</v>
      </c>
      <c r="BF147" s="192">
        <f>IF(N147="snížená",J147,0)</f>
        <v>0</v>
      </c>
      <c r="BG147" s="192">
        <f>IF(N147="zákl. přenesená",J147,0)</f>
        <v>0</v>
      </c>
      <c r="BH147" s="192">
        <f>IF(N147="sníž. přenesená",J147,0)</f>
        <v>0</v>
      </c>
      <c r="BI147" s="192">
        <f>IF(N147="nulová",J147,0)</f>
        <v>0</v>
      </c>
      <c r="BJ147" s="19" t="s">
        <v>81</v>
      </c>
      <c r="BK147" s="192">
        <f>ROUND(I147*H147,2)</f>
        <v>0</v>
      </c>
      <c r="BL147" s="19" t="s">
        <v>164</v>
      </c>
      <c r="BM147" s="191" t="s">
        <v>338</v>
      </c>
    </row>
    <row r="148" s="2" customFormat="1">
      <c r="A148" s="38"/>
      <c r="B148" s="39"/>
      <c r="C148" s="38"/>
      <c r="D148" s="193" t="s">
        <v>166</v>
      </c>
      <c r="E148" s="38"/>
      <c r="F148" s="194" t="s">
        <v>2010</v>
      </c>
      <c r="G148" s="38"/>
      <c r="H148" s="38"/>
      <c r="I148" s="195"/>
      <c r="J148" s="38"/>
      <c r="K148" s="38"/>
      <c r="L148" s="39"/>
      <c r="M148" s="196"/>
      <c r="N148" s="197"/>
      <c r="O148" s="77"/>
      <c r="P148" s="77"/>
      <c r="Q148" s="77"/>
      <c r="R148" s="77"/>
      <c r="S148" s="77"/>
      <c r="T148" s="78"/>
      <c r="U148" s="38"/>
      <c r="V148" s="38"/>
      <c r="W148" s="38"/>
      <c r="X148" s="38"/>
      <c r="Y148" s="38"/>
      <c r="Z148" s="38"/>
      <c r="AA148" s="38"/>
      <c r="AB148" s="38"/>
      <c r="AC148" s="38"/>
      <c r="AD148" s="38"/>
      <c r="AE148" s="38"/>
      <c r="AT148" s="19" t="s">
        <v>166</v>
      </c>
      <c r="AU148" s="19" t="s">
        <v>83</v>
      </c>
    </row>
    <row r="149" s="2" customFormat="1" ht="14.4" customHeight="1">
      <c r="A149" s="38"/>
      <c r="B149" s="179"/>
      <c r="C149" s="180" t="s">
        <v>258</v>
      </c>
      <c r="D149" s="180" t="s">
        <v>159</v>
      </c>
      <c r="E149" s="181" t="s">
        <v>2013</v>
      </c>
      <c r="F149" s="182" t="s">
        <v>2014</v>
      </c>
      <c r="G149" s="183" t="s">
        <v>1966</v>
      </c>
      <c r="H149" s="184">
        <v>1</v>
      </c>
      <c r="I149" s="185"/>
      <c r="J149" s="186">
        <f>ROUND(I149*H149,2)</f>
        <v>0</v>
      </c>
      <c r="K149" s="182" t="s">
        <v>1</v>
      </c>
      <c r="L149" s="39"/>
      <c r="M149" s="187" t="s">
        <v>1</v>
      </c>
      <c r="N149" s="188" t="s">
        <v>40</v>
      </c>
      <c r="O149" s="77"/>
      <c r="P149" s="189">
        <f>O149*H149</f>
        <v>0</v>
      </c>
      <c r="Q149" s="189">
        <v>0</v>
      </c>
      <c r="R149" s="189">
        <f>Q149*H149</f>
        <v>0</v>
      </c>
      <c r="S149" s="189">
        <v>0</v>
      </c>
      <c r="T149" s="190">
        <f>S149*H149</f>
        <v>0</v>
      </c>
      <c r="U149" s="38"/>
      <c r="V149" s="38"/>
      <c r="W149" s="38"/>
      <c r="X149" s="38"/>
      <c r="Y149" s="38"/>
      <c r="Z149" s="38"/>
      <c r="AA149" s="38"/>
      <c r="AB149" s="38"/>
      <c r="AC149" s="38"/>
      <c r="AD149" s="38"/>
      <c r="AE149" s="38"/>
      <c r="AR149" s="191" t="s">
        <v>164</v>
      </c>
      <c r="AT149" s="191" t="s">
        <v>159</v>
      </c>
      <c r="AU149" s="191" t="s">
        <v>83</v>
      </c>
      <c r="AY149" s="19" t="s">
        <v>157</v>
      </c>
      <c r="BE149" s="192">
        <f>IF(N149="základní",J149,0)</f>
        <v>0</v>
      </c>
      <c r="BF149" s="192">
        <f>IF(N149="snížená",J149,0)</f>
        <v>0</v>
      </c>
      <c r="BG149" s="192">
        <f>IF(N149="zákl. přenesená",J149,0)</f>
        <v>0</v>
      </c>
      <c r="BH149" s="192">
        <f>IF(N149="sníž. přenesená",J149,0)</f>
        <v>0</v>
      </c>
      <c r="BI149" s="192">
        <f>IF(N149="nulová",J149,0)</f>
        <v>0</v>
      </c>
      <c r="BJ149" s="19" t="s">
        <v>81</v>
      </c>
      <c r="BK149" s="192">
        <f>ROUND(I149*H149,2)</f>
        <v>0</v>
      </c>
      <c r="BL149" s="19" t="s">
        <v>164</v>
      </c>
      <c r="BM149" s="191" t="s">
        <v>352</v>
      </c>
    </row>
    <row r="150" s="2" customFormat="1">
      <c r="A150" s="38"/>
      <c r="B150" s="39"/>
      <c r="C150" s="38"/>
      <c r="D150" s="193" t="s">
        <v>166</v>
      </c>
      <c r="E150" s="38"/>
      <c r="F150" s="194" t="s">
        <v>2014</v>
      </c>
      <c r="G150" s="38"/>
      <c r="H150" s="38"/>
      <c r="I150" s="195"/>
      <c r="J150" s="38"/>
      <c r="K150" s="38"/>
      <c r="L150" s="39"/>
      <c r="M150" s="196"/>
      <c r="N150" s="197"/>
      <c r="O150" s="77"/>
      <c r="P150" s="77"/>
      <c r="Q150" s="77"/>
      <c r="R150" s="77"/>
      <c r="S150" s="77"/>
      <c r="T150" s="78"/>
      <c r="U150" s="38"/>
      <c r="V150" s="38"/>
      <c r="W150" s="38"/>
      <c r="X150" s="38"/>
      <c r="Y150" s="38"/>
      <c r="Z150" s="38"/>
      <c r="AA150" s="38"/>
      <c r="AB150" s="38"/>
      <c r="AC150" s="38"/>
      <c r="AD150" s="38"/>
      <c r="AE150" s="38"/>
      <c r="AT150" s="19" t="s">
        <v>166</v>
      </c>
      <c r="AU150" s="19" t="s">
        <v>83</v>
      </c>
    </row>
    <row r="151" s="2" customFormat="1" ht="14.4" customHeight="1">
      <c r="A151" s="38"/>
      <c r="B151" s="179"/>
      <c r="C151" s="180" t="s">
        <v>266</v>
      </c>
      <c r="D151" s="180" t="s">
        <v>159</v>
      </c>
      <c r="E151" s="181" t="s">
        <v>2032</v>
      </c>
      <c r="F151" s="182" t="s">
        <v>2033</v>
      </c>
      <c r="G151" s="183" t="s">
        <v>231</v>
      </c>
      <c r="H151" s="184">
        <v>1</v>
      </c>
      <c r="I151" s="185"/>
      <c r="J151" s="186">
        <f>ROUND(I151*H151,2)</f>
        <v>0</v>
      </c>
      <c r="K151" s="182" t="s">
        <v>1</v>
      </c>
      <c r="L151" s="39"/>
      <c r="M151" s="187" t="s">
        <v>1</v>
      </c>
      <c r="N151" s="188" t="s">
        <v>40</v>
      </c>
      <c r="O151" s="77"/>
      <c r="P151" s="189">
        <f>O151*H151</f>
        <v>0</v>
      </c>
      <c r="Q151" s="189">
        <v>0</v>
      </c>
      <c r="R151" s="189">
        <f>Q151*H151</f>
        <v>0</v>
      </c>
      <c r="S151" s="189">
        <v>0</v>
      </c>
      <c r="T151" s="190">
        <f>S151*H151</f>
        <v>0</v>
      </c>
      <c r="U151" s="38"/>
      <c r="V151" s="38"/>
      <c r="W151" s="38"/>
      <c r="X151" s="38"/>
      <c r="Y151" s="38"/>
      <c r="Z151" s="38"/>
      <c r="AA151" s="38"/>
      <c r="AB151" s="38"/>
      <c r="AC151" s="38"/>
      <c r="AD151" s="38"/>
      <c r="AE151" s="38"/>
      <c r="AR151" s="191" t="s">
        <v>164</v>
      </c>
      <c r="AT151" s="191" t="s">
        <v>159</v>
      </c>
      <c r="AU151" s="191" t="s">
        <v>83</v>
      </c>
      <c r="AY151" s="19" t="s">
        <v>157</v>
      </c>
      <c r="BE151" s="192">
        <f>IF(N151="základní",J151,0)</f>
        <v>0</v>
      </c>
      <c r="BF151" s="192">
        <f>IF(N151="snížená",J151,0)</f>
        <v>0</v>
      </c>
      <c r="BG151" s="192">
        <f>IF(N151="zákl. přenesená",J151,0)</f>
        <v>0</v>
      </c>
      <c r="BH151" s="192">
        <f>IF(N151="sníž. přenesená",J151,0)</f>
        <v>0</v>
      </c>
      <c r="BI151" s="192">
        <f>IF(N151="nulová",J151,0)</f>
        <v>0</v>
      </c>
      <c r="BJ151" s="19" t="s">
        <v>81</v>
      </c>
      <c r="BK151" s="192">
        <f>ROUND(I151*H151,2)</f>
        <v>0</v>
      </c>
      <c r="BL151" s="19" t="s">
        <v>164</v>
      </c>
      <c r="BM151" s="191" t="s">
        <v>365</v>
      </c>
    </row>
    <row r="152" s="2" customFormat="1">
      <c r="A152" s="38"/>
      <c r="B152" s="39"/>
      <c r="C152" s="38"/>
      <c r="D152" s="193" t="s">
        <v>166</v>
      </c>
      <c r="E152" s="38"/>
      <c r="F152" s="194" t="s">
        <v>2033</v>
      </c>
      <c r="G152" s="38"/>
      <c r="H152" s="38"/>
      <c r="I152" s="195"/>
      <c r="J152" s="38"/>
      <c r="K152" s="38"/>
      <c r="L152" s="39"/>
      <c r="M152" s="196"/>
      <c r="N152" s="197"/>
      <c r="O152" s="77"/>
      <c r="P152" s="77"/>
      <c r="Q152" s="77"/>
      <c r="R152" s="77"/>
      <c r="S152" s="77"/>
      <c r="T152" s="78"/>
      <c r="U152" s="38"/>
      <c r="V152" s="38"/>
      <c r="W152" s="38"/>
      <c r="X152" s="38"/>
      <c r="Y152" s="38"/>
      <c r="Z152" s="38"/>
      <c r="AA152" s="38"/>
      <c r="AB152" s="38"/>
      <c r="AC152" s="38"/>
      <c r="AD152" s="38"/>
      <c r="AE152" s="38"/>
      <c r="AT152" s="19" t="s">
        <v>166</v>
      </c>
      <c r="AU152" s="19" t="s">
        <v>83</v>
      </c>
    </row>
    <row r="153" s="2" customFormat="1" ht="14.4" customHeight="1">
      <c r="A153" s="38"/>
      <c r="B153" s="179"/>
      <c r="C153" s="180" t="s">
        <v>8</v>
      </c>
      <c r="D153" s="180" t="s">
        <v>159</v>
      </c>
      <c r="E153" s="181" t="s">
        <v>2034</v>
      </c>
      <c r="F153" s="182" t="s">
        <v>2035</v>
      </c>
      <c r="G153" s="183" t="s">
        <v>231</v>
      </c>
      <c r="H153" s="184">
        <v>1</v>
      </c>
      <c r="I153" s="185"/>
      <c r="J153" s="186">
        <f>ROUND(I153*H153,2)</f>
        <v>0</v>
      </c>
      <c r="K153" s="182" t="s">
        <v>1</v>
      </c>
      <c r="L153" s="39"/>
      <c r="M153" s="187" t="s">
        <v>1</v>
      </c>
      <c r="N153" s="188" t="s">
        <v>40</v>
      </c>
      <c r="O153" s="77"/>
      <c r="P153" s="189">
        <f>O153*H153</f>
        <v>0</v>
      </c>
      <c r="Q153" s="189">
        <v>0</v>
      </c>
      <c r="R153" s="189">
        <f>Q153*H153</f>
        <v>0</v>
      </c>
      <c r="S153" s="189">
        <v>0</v>
      </c>
      <c r="T153" s="190">
        <f>S153*H153</f>
        <v>0</v>
      </c>
      <c r="U153" s="38"/>
      <c r="V153" s="38"/>
      <c r="W153" s="38"/>
      <c r="X153" s="38"/>
      <c r="Y153" s="38"/>
      <c r="Z153" s="38"/>
      <c r="AA153" s="38"/>
      <c r="AB153" s="38"/>
      <c r="AC153" s="38"/>
      <c r="AD153" s="38"/>
      <c r="AE153" s="38"/>
      <c r="AR153" s="191" t="s">
        <v>164</v>
      </c>
      <c r="AT153" s="191" t="s">
        <v>159</v>
      </c>
      <c r="AU153" s="191" t="s">
        <v>83</v>
      </c>
      <c r="AY153" s="19" t="s">
        <v>157</v>
      </c>
      <c r="BE153" s="192">
        <f>IF(N153="základní",J153,0)</f>
        <v>0</v>
      </c>
      <c r="BF153" s="192">
        <f>IF(N153="snížená",J153,0)</f>
        <v>0</v>
      </c>
      <c r="BG153" s="192">
        <f>IF(N153="zákl. přenesená",J153,0)</f>
        <v>0</v>
      </c>
      <c r="BH153" s="192">
        <f>IF(N153="sníž. přenesená",J153,0)</f>
        <v>0</v>
      </c>
      <c r="BI153" s="192">
        <f>IF(N153="nulová",J153,0)</f>
        <v>0</v>
      </c>
      <c r="BJ153" s="19" t="s">
        <v>81</v>
      </c>
      <c r="BK153" s="192">
        <f>ROUND(I153*H153,2)</f>
        <v>0</v>
      </c>
      <c r="BL153" s="19" t="s">
        <v>164</v>
      </c>
      <c r="BM153" s="191" t="s">
        <v>375</v>
      </c>
    </row>
    <row r="154" s="2" customFormat="1">
      <c r="A154" s="38"/>
      <c r="B154" s="39"/>
      <c r="C154" s="38"/>
      <c r="D154" s="193" t="s">
        <v>166</v>
      </c>
      <c r="E154" s="38"/>
      <c r="F154" s="194" t="s">
        <v>2035</v>
      </c>
      <c r="G154" s="38"/>
      <c r="H154" s="38"/>
      <c r="I154" s="195"/>
      <c r="J154" s="38"/>
      <c r="K154" s="38"/>
      <c r="L154" s="39"/>
      <c r="M154" s="196"/>
      <c r="N154" s="197"/>
      <c r="O154" s="77"/>
      <c r="P154" s="77"/>
      <c r="Q154" s="77"/>
      <c r="R154" s="77"/>
      <c r="S154" s="77"/>
      <c r="T154" s="78"/>
      <c r="U154" s="38"/>
      <c r="V154" s="38"/>
      <c r="W154" s="38"/>
      <c r="X154" s="38"/>
      <c r="Y154" s="38"/>
      <c r="Z154" s="38"/>
      <c r="AA154" s="38"/>
      <c r="AB154" s="38"/>
      <c r="AC154" s="38"/>
      <c r="AD154" s="38"/>
      <c r="AE154" s="38"/>
      <c r="AT154" s="19" t="s">
        <v>166</v>
      </c>
      <c r="AU154" s="19" t="s">
        <v>83</v>
      </c>
    </row>
    <row r="155" s="2" customFormat="1" ht="24.15" customHeight="1">
      <c r="A155" s="38"/>
      <c r="B155" s="179"/>
      <c r="C155" s="180" t="s">
        <v>275</v>
      </c>
      <c r="D155" s="180" t="s">
        <v>159</v>
      </c>
      <c r="E155" s="181" t="s">
        <v>2036</v>
      </c>
      <c r="F155" s="182" t="s">
        <v>2037</v>
      </c>
      <c r="G155" s="183" t="s">
        <v>231</v>
      </c>
      <c r="H155" s="184">
        <v>7</v>
      </c>
      <c r="I155" s="185"/>
      <c r="J155" s="186">
        <f>ROUND(I155*H155,2)</f>
        <v>0</v>
      </c>
      <c r="K155" s="182" t="s">
        <v>1</v>
      </c>
      <c r="L155" s="39"/>
      <c r="M155" s="187" t="s">
        <v>1</v>
      </c>
      <c r="N155" s="188" t="s">
        <v>40</v>
      </c>
      <c r="O155" s="77"/>
      <c r="P155" s="189">
        <f>O155*H155</f>
        <v>0</v>
      </c>
      <c r="Q155" s="189">
        <v>0</v>
      </c>
      <c r="R155" s="189">
        <f>Q155*H155</f>
        <v>0</v>
      </c>
      <c r="S155" s="189">
        <v>0</v>
      </c>
      <c r="T155" s="190">
        <f>S155*H155</f>
        <v>0</v>
      </c>
      <c r="U155" s="38"/>
      <c r="V155" s="38"/>
      <c r="W155" s="38"/>
      <c r="X155" s="38"/>
      <c r="Y155" s="38"/>
      <c r="Z155" s="38"/>
      <c r="AA155" s="38"/>
      <c r="AB155" s="38"/>
      <c r="AC155" s="38"/>
      <c r="AD155" s="38"/>
      <c r="AE155" s="38"/>
      <c r="AR155" s="191" t="s">
        <v>164</v>
      </c>
      <c r="AT155" s="191" t="s">
        <v>159</v>
      </c>
      <c r="AU155" s="191" t="s">
        <v>83</v>
      </c>
      <c r="AY155" s="19" t="s">
        <v>157</v>
      </c>
      <c r="BE155" s="192">
        <f>IF(N155="základní",J155,0)</f>
        <v>0</v>
      </c>
      <c r="BF155" s="192">
        <f>IF(N155="snížená",J155,0)</f>
        <v>0</v>
      </c>
      <c r="BG155" s="192">
        <f>IF(N155="zákl. přenesená",J155,0)</f>
        <v>0</v>
      </c>
      <c r="BH155" s="192">
        <f>IF(N155="sníž. přenesená",J155,0)</f>
        <v>0</v>
      </c>
      <c r="BI155" s="192">
        <f>IF(N155="nulová",J155,0)</f>
        <v>0</v>
      </c>
      <c r="BJ155" s="19" t="s">
        <v>81</v>
      </c>
      <c r="BK155" s="192">
        <f>ROUND(I155*H155,2)</f>
        <v>0</v>
      </c>
      <c r="BL155" s="19" t="s">
        <v>164</v>
      </c>
      <c r="BM155" s="191" t="s">
        <v>391</v>
      </c>
    </row>
    <row r="156" s="2" customFormat="1">
      <c r="A156" s="38"/>
      <c r="B156" s="39"/>
      <c r="C156" s="38"/>
      <c r="D156" s="193" t="s">
        <v>166</v>
      </c>
      <c r="E156" s="38"/>
      <c r="F156" s="194" t="s">
        <v>2037</v>
      </c>
      <c r="G156" s="38"/>
      <c r="H156" s="38"/>
      <c r="I156" s="195"/>
      <c r="J156" s="38"/>
      <c r="K156" s="38"/>
      <c r="L156" s="39"/>
      <c r="M156" s="196"/>
      <c r="N156" s="197"/>
      <c r="O156" s="77"/>
      <c r="P156" s="77"/>
      <c r="Q156" s="77"/>
      <c r="R156" s="77"/>
      <c r="S156" s="77"/>
      <c r="T156" s="78"/>
      <c r="U156" s="38"/>
      <c r="V156" s="38"/>
      <c r="W156" s="38"/>
      <c r="X156" s="38"/>
      <c r="Y156" s="38"/>
      <c r="Z156" s="38"/>
      <c r="AA156" s="38"/>
      <c r="AB156" s="38"/>
      <c r="AC156" s="38"/>
      <c r="AD156" s="38"/>
      <c r="AE156" s="38"/>
      <c r="AT156" s="19" t="s">
        <v>166</v>
      </c>
      <c r="AU156" s="19" t="s">
        <v>83</v>
      </c>
    </row>
    <row r="157" s="2" customFormat="1" ht="14.4" customHeight="1">
      <c r="A157" s="38"/>
      <c r="B157" s="179"/>
      <c r="C157" s="180" t="s">
        <v>283</v>
      </c>
      <c r="D157" s="180" t="s">
        <v>159</v>
      </c>
      <c r="E157" s="181" t="s">
        <v>2038</v>
      </c>
      <c r="F157" s="182" t="s">
        <v>2039</v>
      </c>
      <c r="G157" s="183" t="s">
        <v>231</v>
      </c>
      <c r="H157" s="184">
        <v>12</v>
      </c>
      <c r="I157" s="185"/>
      <c r="J157" s="186">
        <f>ROUND(I157*H157,2)</f>
        <v>0</v>
      </c>
      <c r="K157" s="182" t="s">
        <v>1</v>
      </c>
      <c r="L157" s="39"/>
      <c r="M157" s="187" t="s">
        <v>1</v>
      </c>
      <c r="N157" s="188" t="s">
        <v>40</v>
      </c>
      <c r="O157" s="77"/>
      <c r="P157" s="189">
        <f>O157*H157</f>
        <v>0</v>
      </c>
      <c r="Q157" s="189">
        <v>0</v>
      </c>
      <c r="R157" s="189">
        <f>Q157*H157</f>
        <v>0</v>
      </c>
      <c r="S157" s="189">
        <v>0</v>
      </c>
      <c r="T157" s="190">
        <f>S157*H157</f>
        <v>0</v>
      </c>
      <c r="U157" s="38"/>
      <c r="V157" s="38"/>
      <c r="W157" s="38"/>
      <c r="X157" s="38"/>
      <c r="Y157" s="38"/>
      <c r="Z157" s="38"/>
      <c r="AA157" s="38"/>
      <c r="AB157" s="38"/>
      <c r="AC157" s="38"/>
      <c r="AD157" s="38"/>
      <c r="AE157" s="38"/>
      <c r="AR157" s="191" t="s">
        <v>164</v>
      </c>
      <c r="AT157" s="191" t="s">
        <v>159</v>
      </c>
      <c r="AU157" s="191" t="s">
        <v>83</v>
      </c>
      <c r="AY157" s="19" t="s">
        <v>157</v>
      </c>
      <c r="BE157" s="192">
        <f>IF(N157="základní",J157,0)</f>
        <v>0</v>
      </c>
      <c r="BF157" s="192">
        <f>IF(N157="snížená",J157,0)</f>
        <v>0</v>
      </c>
      <c r="BG157" s="192">
        <f>IF(N157="zákl. přenesená",J157,0)</f>
        <v>0</v>
      </c>
      <c r="BH157" s="192">
        <f>IF(N157="sníž. přenesená",J157,0)</f>
        <v>0</v>
      </c>
      <c r="BI157" s="192">
        <f>IF(N157="nulová",J157,0)</f>
        <v>0</v>
      </c>
      <c r="BJ157" s="19" t="s">
        <v>81</v>
      </c>
      <c r="BK157" s="192">
        <f>ROUND(I157*H157,2)</f>
        <v>0</v>
      </c>
      <c r="BL157" s="19" t="s">
        <v>164</v>
      </c>
      <c r="BM157" s="191" t="s">
        <v>407</v>
      </c>
    </row>
    <row r="158" s="2" customFormat="1">
      <c r="A158" s="38"/>
      <c r="B158" s="39"/>
      <c r="C158" s="38"/>
      <c r="D158" s="193" t="s">
        <v>166</v>
      </c>
      <c r="E158" s="38"/>
      <c r="F158" s="194" t="s">
        <v>2039</v>
      </c>
      <c r="G158" s="38"/>
      <c r="H158" s="38"/>
      <c r="I158" s="195"/>
      <c r="J158" s="38"/>
      <c r="K158" s="38"/>
      <c r="L158" s="39"/>
      <c r="M158" s="196"/>
      <c r="N158" s="197"/>
      <c r="O158" s="77"/>
      <c r="P158" s="77"/>
      <c r="Q158" s="77"/>
      <c r="R158" s="77"/>
      <c r="S158" s="77"/>
      <c r="T158" s="78"/>
      <c r="U158" s="38"/>
      <c r="V158" s="38"/>
      <c r="W158" s="38"/>
      <c r="X158" s="38"/>
      <c r="Y158" s="38"/>
      <c r="Z158" s="38"/>
      <c r="AA158" s="38"/>
      <c r="AB158" s="38"/>
      <c r="AC158" s="38"/>
      <c r="AD158" s="38"/>
      <c r="AE158" s="38"/>
      <c r="AT158" s="19" t="s">
        <v>166</v>
      </c>
      <c r="AU158" s="19" t="s">
        <v>83</v>
      </c>
    </row>
    <row r="159" s="2" customFormat="1" ht="14.4" customHeight="1">
      <c r="A159" s="38"/>
      <c r="B159" s="179"/>
      <c r="C159" s="180" t="s">
        <v>298</v>
      </c>
      <c r="D159" s="180" t="s">
        <v>159</v>
      </c>
      <c r="E159" s="181" t="s">
        <v>2040</v>
      </c>
      <c r="F159" s="182" t="s">
        <v>2041</v>
      </c>
      <c r="G159" s="183" t="s">
        <v>231</v>
      </c>
      <c r="H159" s="184">
        <v>7</v>
      </c>
      <c r="I159" s="185"/>
      <c r="J159" s="186">
        <f>ROUND(I159*H159,2)</f>
        <v>0</v>
      </c>
      <c r="K159" s="182" t="s">
        <v>1</v>
      </c>
      <c r="L159" s="39"/>
      <c r="M159" s="187" t="s">
        <v>1</v>
      </c>
      <c r="N159" s="188" t="s">
        <v>40</v>
      </c>
      <c r="O159" s="77"/>
      <c r="P159" s="189">
        <f>O159*H159</f>
        <v>0</v>
      </c>
      <c r="Q159" s="189">
        <v>0</v>
      </c>
      <c r="R159" s="189">
        <f>Q159*H159</f>
        <v>0</v>
      </c>
      <c r="S159" s="189">
        <v>0</v>
      </c>
      <c r="T159" s="190">
        <f>S159*H159</f>
        <v>0</v>
      </c>
      <c r="U159" s="38"/>
      <c r="V159" s="38"/>
      <c r="W159" s="38"/>
      <c r="X159" s="38"/>
      <c r="Y159" s="38"/>
      <c r="Z159" s="38"/>
      <c r="AA159" s="38"/>
      <c r="AB159" s="38"/>
      <c r="AC159" s="38"/>
      <c r="AD159" s="38"/>
      <c r="AE159" s="38"/>
      <c r="AR159" s="191" t="s">
        <v>164</v>
      </c>
      <c r="AT159" s="191" t="s">
        <v>159</v>
      </c>
      <c r="AU159" s="191" t="s">
        <v>83</v>
      </c>
      <c r="AY159" s="19" t="s">
        <v>157</v>
      </c>
      <c r="BE159" s="192">
        <f>IF(N159="základní",J159,0)</f>
        <v>0</v>
      </c>
      <c r="BF159" s="192">
        <f>IF(N159="snížená",J159,0)</f>
        <v>0</v>
      </c>
      <c r="BG159" s="192">
        <f>IF(N159="zákl. přenesená",J159,0)</f>
        <v>0</v>
      </c>
      <c r="BH159" s="192">
        <f>IF(N159="sníž. přenesená",J159,0)</f>
        <v>0</v>
      </c>
      <c r="BI159" s="192">
        <f>IF(N159="nulová",J159,0)</f>
        <v>0</v>
      </c>
      <c r="BJ159" s="19" t="s">
        <v>81</v>
      </c>
      <c r="BK159" s="192">
        <f>ROUND(I159*H159,2)</f>
        <v>0</v>
      </c>
      <c r="BL159" s="19" t="s">
        <v>164</v>
      </c>
      <c r="BM159" s="191" t="s">
        <v>421</v>
      </c>
    </row>
    <row r="160" s="2" customFormat="1">
      <c r="A160" s="38"/>
      <c r="B160" s="39"/>
      <c r="C160" s="38"/>
      <c r="D160" s="193" t="s">
        <v>166</v>
      </c>
      <c r="E160" s="38"/>
      <c r="F160" s="194" t="s">
        <v>2041</v>
      </c>
      <c r="G160" s="38"/>
      <c r="H160" s="38"/>
      <c r="I160" s="195"/>
      <c r="J160" s="38"/>
      <c r="K160" s="38"/>
      <c r="L160" s="39"/>
      <c r="M160" s="196"/>
      <c r="N160" s="197"/>
      <c r="O160" s="77"/>
      <c r="P160" s="77"/>
      <c r="Q160" s="77"/>
      <c r="R160" s="77"/>
      <c r="S160" s="77"/>
      <c r="T160" s="78"/>
      <c r="U160" s="38"/>
      <c r="V160" s="38"/>
      <c r="W160" s="38"/>
      <c r="X160" s="38"/>
      <c r="Y160" s="38"/>
      <c r="Z160" s="38"/>
      <c r="AA160" s="38"/>
      <c r="AB160" s="38"/>
      <c r="AC160" s="38"/>
      <c r="AD160" s="38"/>
      <c r="AE160" s="38"/>
      <c r="AT160" s="19" t="s">
        <v>166</v>
      </c>
      <c r="AU160" s="19" t="s">
        <v>83</v>
      </c>
    </row>
    <row r="161" s="2" customFormat="1" ht="14.4" customHeight="1">
      <c r="A161" s="38"/>
      <c r="B161" s="179"/>
      <c r="C161" s="180" t="s">
        <v>303</v>
      </c>
      <c r="D161" s="180" t="s">
        <v>159</v>
      </c>
      <c r="E161" s="181" t="s">
        <v>2042</v>
      </c>
      <c r="F161" s="182" t="s">
        <v>2043</v>
      </c>
      <c r="G161" s="183" t="s">
        <v>231</v>
      </c>
      <c r="H161" s="184">
        <v>7</v>
      </c>
      <c r="I161" s="185"/>
      <c r="J161" s="186">
        <f>ROUND(I161*H161,2)</f>
        <v>0</v>
      </c>
      <c r="K161" s="182" t="s">
        <v>1</v>
      </c>
      <c r="L161" s="39"/>
      <c r="M161" s="187" t="s">
        <v>1</v>
      </c>
      <c r="N161" s="188" t="s">
        <v>40</v>
      </c>
      <c r="O161" s="77"/>
      <c r="P161" s="189">
        <f>O161*H161</f>
        <v>0</v>
      </c>
      <c r="Q161" s="189">
        <v>0</v>
      </c>
      <c r="R161" s="189">
        <f>Q161*H161</f>
        <v>0</v>
      </c>
      <c r="S161" s="189">
        <v>0</v>
      </c>
      <c r="T161" s="190">
        <f>S161*H161</f>
        <v>0</v>
      </c>
      <c r="U161" s="38"/>
      <c r="V161" s="38"/>
      <c r="W161" s="38"/>
      <c r="X161" s="38"/>
      <c r="Y161" s="38"/>
      <c r="Z161" s="38"/>
      <c r="AA161" s="38"/>
      <c r="AB161" s="38"/>
      <c r="AC161" s="38"/>
      <c r="AD161" s="38"/>
      <c r="AE161" s="38"/>
      <c r="AR161" s="191" t="s">
        <v>164</v>
      </c>
      <c r="AT161" s="191" t="s">
        <v>159</v>
      </c>
      <c r="AU161" s="191" t="s">
        <v>83</v>
      </c>
      <c r="AY161" s="19" t="s">
        <v>157</v>
      </c>
      <c r="BE161" s="192">
        <f>IF(N161="základní",J161,0)</f>
        <v>0</v>
      </c>
      <c r="BF161" s="192">
        <f>IF(N161="snížená",J161,0)</f>
        <v>0</v>
      </c>
      <c r="BG161" s="192">
        <f>IF(N161="zákl. přenesená",J161,0)</f>
        <v>0</v>
      </c>
      <c r="BH161" s="192">
        <f>IF(N161="sníž. přenesená",J161,0)</f>
        <v>0</v>
      </c>
      <c r="BI161" s="192">
        <f>IF(N161="nulová",J161,0)</f>
        <v>0</v>
      </c>
      <c r="BJ161" s="19" t="s">
        <v>81</v>
      </c>
      <c r="BK161" s="192">
        <f>ROUND(I161*H161,2)</f>
        <v>0</v>
      </c>
      <c r="BL161" s="19" t="s">
        <v>164</v>
      </c>
      <c r="BM161" s="191" t="s">
        <v>433</v>
      </c>
    </row>
    <row r="162" s="2" customFormat="1">
      <c r="A162" s="38"/>
      <c r="B162" s="39"/>
      <c r="C162" s="38"/>
      <c r="D162" s="193" t="s">
        <v>166</v>
      </c>
      <c r="E162" s="38"/>
      <c r="F162" s="194" t="s">
        <v>2043</v>
      </c>
      <c r="G162" s="38"/>
      <c r="H162" s="38"/>
      <c r="I162" s="195"/>
      <c r="J162" s="38"/>
      <c r="K162" s="38"/>
      <c r="L162" s="39"/>
      <c r="M162" s="196"/>
      <c r="N162" s="197"/>
      <c r="O162" s="77"/>
      <c r="P162" s="77"/>
      <c r="Q162" s="77"/>
      <c r="R162" s="77"/>
      <c r="S162" s="77"/>
      <c r="T162" s="78"/>
      <c r="U162" s="38"/>
      <c r="V162" s="38"/>
      <c r="W162" s="38"/>
      <c r="X162" s="38"/>
      <c r="Y162" s="38"/>
      <c r="Z162" s="38"/>
      <c r="AA162" s="38"/>
      <c r="AB162" s="38"/>
      <c r="AC162" s="38"/>
      <c r="AD162" s="38"/>
      <c r="AE162" s="38"/>
      <c r="AT162" s="19" t="s">
        <v>166</v>
      </c>
      <c r="AU162" s="19" t="s">
        <v>83</v>
      </c>
    </row>
    <row r="163" s="2" customFormat="1" ht="14.4" customHeight="1">
      <c r="A163" s="38"/>
      <c r="B163" s="179"/>
      <c r="C163" s="180" t="s">
        <v>308</v>
      </c>
      <c r="D163" s="180" t="s">
        <v>159</v>
      </c>
      <c r="E163" s="181" t="s">
        <v>2044</v>
      </c>
      <c r="F163" s="182" t="s">
        <v>2045</v>
      </c>
      <c r="G163" s="183" t="s">
        <v>231</v>
      </c>
      <c r="H163" s="184">
        <v>1</v>
      </c>
      <c r="I163" s="185"/>
      <c r="J163" s="186">
        <f>ROUND(I163*H163,2)</f>
        <v>0</v>
      </c>
      <c r="K163" s="182" t="s">
        <v>1</v>
      </c>
      <c r="L163" s="39"/>
      <c r="M163" s="187" t="s">
        <v>1</v>
      </c>
      <c r="N163" s="188" t="s">
        <v>40</v>
      </c>
      <c r="O163" s="77"/>
      <c r="P163" s="189">
        <f>O163*H163</f>
        <v>0</v>
      </c>
      <c r="Q163" s="189">
        <v>0</v>
      </c>
      <c r="R163" s="189">
        <f>Q163*H163</f>
        <v>0</v>
      </c>
      <c r="S163" s="189">
        <v>0</v>
      </c>
      <c r="T163" s="190">
        <f>S163*H163</f>
        <v>0</v>
      </c>
      <c r="U163" s="38"/>
      <c r="V163" s="38"/>
      <c r="W163" s="38"/>
      <c r="X163" s="38"/>
      <c r="Y163" s="38"/>
      <c r="Z163" s="38"/>
      <c r="AA163" s="38"/>
      <c r="AB163" s="38"/>
      <c r="AC163" s="38"/>
      <c r="AD163" s="38"/>
      <c r="AE163" s="38"/>
      <c r="AR163" s="191" t="s">
        <v>164</v>
      </c>
      <c r="AT163" s="191" t="s">
        <v>159</v>
      </c>
      <c r="AU163" s="191" t="s">
        <v>83</v>
      </c>
      <c r="AY163" s="19" t="s">
        <v>157</v>
      </c>
      <c r="BE163" s="192">
        <f>IF(N163="základní",J163,0)</f>
        <v>0</v>
      </c>
      <c r="BF163" s="192">
        <f>IF(N163="snížená",J163,0)</f>
        <v>0</v>
      </c>
      <c r="BG163" s="192">
        <f>IF(N163="zákl. přenesená",J163,0)</f>
        <v>0</v>
      </c>
      <c r="BH163" s="192">
        <f>IF(N163="sníž. přenesená",J163,0)</f>
        <v>0</v>
      </c>
      <c r="BI163" s="192">
        <f>IF(N163="nulová",J163,0)</f>
        <v>0</v>
      </c>
      <c r="BJ163" s="19" t="s">
        <v>81</v>
      </c>
      <c r="BK163" s="192">
        <f>ROUND(I163*H163,2)</f>
        <v>0</v>
      </c>
      <c r="BL163" s="19" t="s">
        <v>164</v>
      </c>
      <c r="BM163" s="191" t="s">
        <v>192</v>
      </c>
    </row>
    <row r="164" s="2" customFormat="1">
      <c r="A164" s="38"/>
      <c r="B164" s="39"/>
      <c r="C164" s="38"/>
      <c r="D164" s="193" t="s">
        <v>166</v>
      </c>
      <c r="E164" s="38"/>
      <c r="F164" s="194" t="s">
        <v>2045</v>
      </c>
      <c r="G164" s="38"/>
      <c r="H164" s="38"/>
      <c r="I164" s="195"/>
      <c r="J164" s="38"/>
      <c r="K164" s="38"/>
      <c r="L164" s="39"/>
      <c r="M164" s="196"/>
      <c r="N164" s="197"/>
      <c r="O164" s="77"/>
      <c r="P164" s="77"/>
      <c r="Q164" s="77"/>
      <c r="R164" s="77"/>
      <c r="S164" s="77"/>
      <c r="T164" s="78"/>
      <c r="U164" s="38"/>
      <c r="V164" s="38"/>
      <c r="W164" s="38"/>
      <c r="X164" s="38"/>
      <c r="Y164" s="38"/>
      <c r="Z164" s="38"/>
      <c r="AA164" s="38"/>
      <c r="AB164" s="38"/>
      <c r="AC164" s="38"/>
      <c r="AD164" s="38"/>
      <c r="AE164" s="38"/>
      <c r="AT164" s="19" t="s">
        <v>166</v>
      </c>
      <c r="AU164" s="19" t="s">
        <v>83</v>
      </c>
    </row>
    <row r="165" s="2" customFormat="1" ht="14.4" customHeight="1">
      <c r="A165" s="38"/>
      <c r="B165" s="179"/>
      <c r="C165" s="180" t="s">
        <v>7</v>
      </c>
      <c r="D165" s="180" t="s">
        <v>159</v>
      </c>
      <c r="E165" s="181" t="s">
        <v>2046</v>
      </c>
      <c r="F165" s="182" t="s">
        <v>2047</v>
      </c>
      <c r="G165" s="183" t="s">
        <v>231</v>
      </c>
      <c r="H165" s="184">
        <v>1</v>
      </c>
      <c r="I165" s="185"/>
      <c r="J165" s="186">
        <f>ROUND(I165*H165,2)</f>
        <v>0</v>
      </c>
      <c r="K165" s="182" t="s">
        <v>1</v>
      </c>
      <c r="L165" s="39"/>
      <c r="M165" s="187" t="s">
        <v>1</v>
      </c>
      <c r="N165" s="188" t="s">
        <v>40</v>
      </c>
      <c r="O165" s="77"/>
      <c r="P165" s="189">
        <f>O165*H165</f>
        <v>0</v>
      </c>
      <c r="Q165" s="189">
        <v>0</v>
      </c>
      <c r="R165" s="189">
        <f>Q165*H165</f>
        <v>0</v>
      </c>
      <c r="S165" s="189">
        <v>0</v>
      </c>
      <c r="T165" s="190">
        <f>S165*H165</f>
        <v>0</v>
      </c>
      <c r="U165" s="38"/>
      <c r="V165" s="38"/>
      <c r="W165" s="38"/>
      <c r="X165" s="38"/>
      <c r="Y165" s="38"/>
      <c r="Z165" s="38"/>
      <c r="AA165" s="38"/>
      <c r="AB165" s="38"/>
      <c r="AC165" s="38"/>
      <c r="AD165" s="38"/>
      <c r="AE165" s="38"/>
      <c r="AR165" s="191" t="s">
        <v>164</v>
      </c>
      <c r="AT165" s="191" t="s">
        <v>159</v>
      </c>
      <c r="AU165" s="191" t="s">
        <v>83</v>
      </c>
      <c r="AY165" s="19" t="s">
        <v>157</v>
      </c>
      <c r="BE165" s="192">
        <f>IF(N165="základní",J165,0)</f>
        <v>0</v>
      </c>
      <c r="BF165" s="192">
        <f>IF(N165="snížená",J165,0)</f>
        <v>0</v>
      </c>
      <c r="BG165" s="192">
        <f>IF(N165="zákl. přenesená",J165,0)</f>
        <v>0</v>
      </c>
      <c r="BH165" s="192">
        <f>IF(N165="sníž. přenesená",J165,0)</f>
        <v>0</v>
      </c>
      <c r="BI165" s="192">
        <f>IF(N165="nulová",J165,0)</f>
        <v>0</v>
      </c>
      <c r="BJ165" s="19" t="s">
        <v>81</v>
      </c>
      <c r="BK165" s="192">
        <f>ROUND(I165*H165,2)</f>
        <v>0</v>
      </c>
      <c r="BL165" s="19" t="s">
        <v>164</v>
      </c>
      <c r="BM165" s="191" t="s">
        <v>465</v>
      </c>
    </row>
    <row r="166" s="2" customFormat="1">
      <c r="A166" s="38"/>
      <c r="B166" s="39"/>
      <c r="C166" s="38"/>
      <c r="D166" s="193" t="s">
        <v>166</v>
      </c>
      <c r="E166" s="38"/>
      <c r="F166" s="194" t="s">
        <v>2047</v>
      </c>
      <c r="G166" s="38"/>
      <c r="H166" s="38"/>
      <c r="I166" s="195"/>
      <c r="J166" s="38"/>
      <c r="K166" s="38"/>
      <c r="L166" s="39"/>
      <c r="M166" s="196"/>
      <c r="N166" s="197"/>
      <c r="O166" s="77"/>
      <c r="P166" s="77"/>
      <c r="Q166" s="77"/>
      <c r="R166" s="77"/>
      <c r="S166" s="77"/>
      <c r="T166" s="78"/>
      <c r="U166" s="38"/>
      <c r="V166" s="38"/>
      <c r="W166" s="38"/>
      <c r="X166" s="38"/>
      <c r="Y166" s="38"/>
      <c r="Z166" s="38"/>
      <c r="AA166" s="38"/>
      <c r="AB166" s="38"/>
      <c r="AC166" s="38"/>
      <c r="AD166" s="38"/>
      <c r="AE166" s="38"/>
      <c r="AT166" s="19" t="s">
        <v>166</v>
      </c>
      <c r="AU166" s="19" t="s">
        <v>83</v>
      </c>
    </row>
    <row r="167" s="2" customFormat="1" ht="24.15" customHeight="1">
      <c r="A167" s="38"/>
      <c r="B167" s="179"/>
      <c r="C167" s="180" t="s">
        <v>317</v>
      </c>
      <c r="D167" s="180" t="s">
        <v>159</v>
      </c>
      <c r="E167" s="181" t="s">
        <v>2048</v>
      </c>
      <c r="F167" s="182" t="s">
        <v>2049</v>
      </c>
      <c r="G167" s="183" t="s">
        <v>231</v>
      </c>
      <c r="H167" s="184">
        <v>1</v>
      </c>
      <c r="I167" s="185"/>
      <c r="J167" s="186">
        <f>ROUND(I167*H167,2)</f>
        <v>0</v>
      </c>
      <c r="K167" s="182" t="s">
        <v>1</v>
      </c>
      <c r="L167" s="39"/>
      <c r="M167" s="187" t="s">
        <v>1</v>
      </c>
      <c r="N167" s="188" t="s">
        <v>40</v>
      </c>
      <c r="O167" s="77"/>
      <c r="P167" s="189">
        <f>O167*H167</f>
        <v>0</v>
      </c>
      <c r="Q167" s="189">
        <v>0</v>
      </c>
      <c r="R167" s="189">
        <f>Q167*H167</f>
        <v>0</v>
      </c>
      <c r="S167" s="189">
        <v>0</v>
      </c>
      <c r="T167" s="190">
        <f>S167*H167</f>
        <v>0</v>
      </c>
      <c r="U167" s="38"/>
      <c r="V167" s="38"/>
      <c r="W167" s="38"/>
      <c r="X167" s="38"/>
      <c r="Y167" s="38"/>
      <c r="Z167" s="38"/>
      <c r="AA167" s="38"/>
      <c r="AB167" s="38"/>
      <c r="AC167" s="38"/>
      <c r="AD167" s="38"/>
      <c r="AE167" s="38"/>
      <c r="AR167" s="191" t="s">
        <v>164</v>
      </c>
      <c r="AT167" s="191" t="s">
        <v>159</v>
      </c>
      <c r="AU167" s="191" t="s">
        <v>83</v>
      </c>
      <c r="AY167" s="19" t="s">
        <v>157</v>
      </c>
      <c r="BE167" s="192">
        <f>IF(N167="základní",J167,0)</f>
        <v>0</v>
      </c>
      <c r="BF167" s="192">
        <f>IF(N167="snížená",J167,0)</f>
        <v>0</v>
      </c>
      <c r="BG167" s="192">
        <f>IF(N167="zákl. přenesená",J167,0)</f>
        <v>0</v>
      </c>
      <c r="BH167" s="192">
        <f>IF(N167="sníž. přenesená",J167,0)</f>
        <v>0</v>
      </c>
      <c r="BI167" s="192">
        <f>IF(N167="nulová",J167,0)</f>
        <v>0</v>
      </c>
      <c r="BJ167" s="19" t="s">
        <v>81</v>
      </c>
      <c r="BK167" s="192">
        <f>ROUND(I167*H167,2)</f>
        <v>0</v>
      </c>
      <c r="BL167" s="19" t="s">
        <v>164</v>
      </c>
      <c r="BM167" s="191" t="s">
        <v>476</v>
      </c>
    </row>
    <row r="168" s="2" customFormat="1">
      <c r="A168" s="38"/>
      <c r="B168" s="39"/>
      <c r="C168" s="38"/>
      <c r="D168" s="193" t="s">
        <v>166</v>
      </c>
      <c r="E168" s="38"/>
      <c r="F168" s="194" t="s">
        <v>2049</v>
      </c>
      <c r="G168" s="38"/>
      <c r="H168" s="38"/>
      <c r="I168" s="195"/>
      <c r="J168" s="38"/>
      <c r="K168" s="38"/>
      <c r="L168" s="39"/>
      <c r="M168" s="196"/>
      <c r="N168" s="197"/>
      <c r="O168" s="77"/>
      <c r="P168" s="77"/>
      <c r="Q168" s="77"/>
      <c r="R168" s="77"/>
      <c r="S168" s="77"/>
      <c r="T168" s="78"/>
      <c r="U168" s="38"/>
      <c r="V168" s="38"/>
      <c r="W168" s="38"/>
      <c r="X168" s="38"/>
      <c r="Y168" s="38"/>
      <c r="Z168" s="38"/>
      <c r="AA168" s="38"/>
      <c r="AB168" s="38"/>
      <c r="AC168" s="38"/>
      <c r="AD168" s="38"/>
      <c r="AE168" s="38"/>
      <c r="AT168" s="19" t="s">
        <v>166</v>
      </c>
      <c r="AU168" s="19" t="s">
        <v>83</v>
      </c>
    </row>
    <row r="169" s="2" customFormat="1" ht="24.15" customHeight="1">
      <c r="A169" s="38"/>
      <c r="B169" s="179"/>
      <c r="C169" s="180" t="s">
        <v>333</v>
      </c>
      <c r="D169" s="180" t="s">
        <v>159</v>
      </c>
      <c r="E169" s="181" t="s">
        <v>2050</v>
      </c>
      <c r="F169" s="182" t="s">
        <v>2051</v>
      </c>
      <c r="G169" s="183" t="s">
        <v>231</v>
      </c>
      <c r="H169" s="184">
        <v>1</v>
      </c>
      <c r="I169" s="185"/>
      <c r="J169" s="186">
        <f>ROUND(I169*H169,2)</f>
        <v>0</v>
      </c>
      <c r="K169" s="182" t="s">
        <v>1</v>
      </c>
      <c r="L169" s="39"/>
      <c r="M169" s="187" t="s">
        <v>1</v>
      </c>
      <c r="N169" s="188" t="s">
        <v>40</v>
      </c>
      <c r="O169" s="77"/>
      <c r="P169" s="189">
        <f>O169*H169</f>
        <v>0</v>
      </c>
      <c r="Q169" s="189">
        <v>0</v>
      </c>
      <c r="R169" s="189">
        <f>Q169*H169</f>
        <v>0</v>
      </c>
      <c r="S169" s="189">
        <v>0</v>
      </c>
      <c r="T169" s="190">
        <f>S169*H169</f>
        <v>0</v>
      </c>
      <c r="U169" s="38"/>
      <c r="V169" s="38"/>
      <c r="W169" s="38"/>
      <c r="X169" s="38"/>
      <c r="Y169" s="38"/>
      <c r="Z169" s="38"/>
      <c r="AA169" s="38"/>
      <c r="AB169" s="38"/>
      <c r="AC169" s="38"/>
      <c r="AD169" s="38"/>
      <c r="AE169" s="38"/>
      <c r="AR169" s="191" t="s">
        <v>164</v>
      </c>
      <c r="AT169" s="191" t="s">
        <v>159</v>
      </c>
      <c r="AU169" s="191" t="s">
        <v>83</v>
      </c>
      <c r="AY169" s="19" t="s">
        <v>157</v>
      </c>
      <c r="BE169" s="192">
        <f>IF(N169="základní",J169,0)</f>
        <v>0</v>
      </c>
      <c r="BF169" s="192">
        <f>IF(N169="snížená",J169,0)</f>
        <v>0</v>
      </c>
      <c r="BG169" s="192">
        <f>IF(N169="zákl. přenesená",J169,0)</f>
        <v>0</v>
      </c>
      <c r="BH169" s="192">
        <f>IF(N169="sníž. přenesená",J169,0)</f>
        <v>0</v>
      </c>
      <c r="BI169" s="192">
        <f>IF(N169="nulová",J169,0)</f>
        <v>0</v>
      </c>
      <c r="BJ169" s="19" t="s">
        <v>81</v>
      </c>
      <c r="BK169" s="192">
        <f>ROUND(I169*H169,2)</f>
        <v>0</v>
      </c>
      <c r="BL169" s="19" t="s">
        <v>164</v>
      </c>
      <c r="BM169" s="191" t="s">
        <v>504</v>
      </c>
    </row>
    <row r="170" s="2" customFormat="1">
      <c r="A170" s="38"/>
      <c r="B170" s="39"/>
      <c r="C170" s="38"/>
      <c r="D170" s="193" t="s">
        <v>166</v>
      </c>
      <c r="E170" s="38"/>
      <c r="F170" s="194" t="s">
        <v>2051</v>
      </c>
      <c r="G170" s="38"/>
      <c r="H170" s="38"/>
      <c r="I170" s="195"/>
      <c r="J170" s="38"/>
      <c r="K170" s="38"/>
      <c r="L170" s="39"/>
      <c r="M170" s="196"/>
      <c r="N170" s="197"/>
      <c r="O170" s="77"/>
      <c r="P170" s="77"/>
      <c r="Q170" s="77"/>
      <c r="R170" s="77"/>
      <c r="S170" s="77"/>
      <c r="T170" s="78"/>
      <c r="U170" s="38"/>
      <c r="V170" s="38"/>
      <c r="W170" s="38"/>
      <c r="X170" s="38"/>
      <c r="Y170" s="38"/>
      <c r="Z170" s="38"/>
      <c r="AA170" s="38"/>
      <c r="AB170" s="38"/>
      <c r="AC170" s="38"/>
      <c r="AD170" s="38"/>
      <c r="AE170" s="38"/>
      <c r="AT170" s="19" t="s">
        <v>166</v>
      </c>
      <c r="AU170" s="19" t="s">
        <v>83</v>
      </c>
    </row>
    <row r="171" s="2" customFormat="1" ht="24.15" customHeight="1">
      <c r="A171" s="38"/>
      <c r="B171" s="179"/>
      <c r="C171" s="180" t="s">
        <v>338</v>
      </c>
      <c r="D171" s="180" t="s">
        <v>159</v>
      </c>
      <c r="E171" s="181" t="s">
        <v>2052</v>
      </c>
      <c r="F171" s="182" t="s">
        <v>2053</v>
      </c>
      <c r="G171" s="183" t="s">
        <v>609</v>
      </c>
      <c r="H171" s="184">
        <v>1</v>
      </c>
      <c r="I171" s="185"/>
      <c r="J171" s="186">
        <f>ROUND(I171*H171,2)</f>
        <v>0</v>
      </c>
      <c r="K171" s="182" t="s">
        <v>1</v>
      </c>
      <c r="L171" s="39"/>
      <c r="M171" s="187" t="s">
        <v>1</v>
      </c>
      <c r="N171" s="188" t="s">
        <v>40</v>
      </c>
      <c r="O171" s="77"/>
      <c r="P171" s="189">
        <f>O171*H171</f>
        <v>0</v>
      </c>
      <c r="Q171" s="189">
        <v>0</v>
      </c>
      <c r="R171" s="189">
        <f>Q171*H171</f>
        <v>0</v>
      </c>
      <c r="S171" s="189">
        <v>0</v>
      </c>
      <c r="T171" s="190">
        <f>S171*H171</f>
        <v>0</v>
      </c>
      <c r="U171" s="38"/>
      <c r="V171" s="38"/>
      <c r="W171" s="38"/>
      <c r="X171" s="38"/>
      <c r="Y171" s="38"/>
      <c r="Z171" s="38"/>
      <c r="AA171" s="38"/>
      <c r="AB171" s="38"/>
      <c r="AC171" s="38"/>
      <c r="AD171" s="38"/>
      <c r="AE171" s="38"/>
      <c r="AR171" s="191" t="s">
        <v>164</v>
      </c>
      <c r="AT171" s="191" t="s">
        <v>159</v>
      </c>
      <c r="AU171" s="191" t="s">
        <v>83</v>
      </c>
      <c r="AY171" s="19" t="s">
        <v>157</v>
      </c>
      <c r="BE171" s="192">
        <f>IF(N171="základní",J171,0)</f>
        <v>0</v>
      </c>
      <c r="BF171" s="192">
        <f>IF(N171="snížená",J171,0)</f>
        <v>0</v>
      </c>
      <c r="BG171" s="192">
        <f>IF(N171="zákl. přenesená",J171,0)</f>
        <v>0</v>
      </c>
      <c r="BH171" s="192">
        <f>IF(N171="sníž. přenesená",J171,0)</f>
        <v>0</v>
      </c>
      <c r="BI171" s="192">
        <f>IF(N171="nulová",J171,0)</f>
        <v>0</v>
      </c>
      <c r="BJ171" s="19" t="s">
        <v>81</v>
      </c>
      <c r="BK171" s="192">
        <f>ROUND(I171*H171,2)</f>
        <v>0</v>
      </c>
      <c r="BL171" s="19" t="s">
        <v>164</v>
      </c>
      <c r="BM171" s="191" t="s">
        <v>515</v>
      </c>
    </row>
    <row r="172" s="2" customFormat="1">
      <c r="A172" s="38"/>
      <c r="B172" s="39"/>
      <c r="C172" s="38"/>
      <c r="D172" s="193" t="s">
        <v>166</v>
      </c>
      <c r="E172" s="38"/>
      <c r="F172" s="194" t="s">
        <v>2053</v>
      </c>
      <c r="G172" s="38"/>
      <c r="H172" s="38"/>
      <c r="I172" s="195"/>
      <c r="J172" s="38"/>
      <c r="K172" s="38"/>
      <c r="L172" s="39"/>
      <c r="M172" s="196"/>
      <c r="N172" s="197"/>
      <c r="O172" s="77"/>
      <c r="P172" s="77"/>
      <c r="Q172" s="77"/>
      <c r="R172" s="77"/>
      <c r="S172" s="77"/>
      <c r="T172" s="78"/>
      <c r="U172" s="38"/>
      <c r="V172" s="38"/>
      <c r="W172" s="38"/>
      <c r="X172" s="38"/>
      <c r="Y172" s="38"/>
      <c r="Z172" s="38"/>
      <c r="AA172" s="38"/>
      <c r="AB172" s="38"/>
      <c r="AC172" s="38"/>
      <c r="AD172" s="38"/>
      <c r="AE172" s="38"/>
      <c r="AT172" s="19" t="s">
        <v>166</v>
      </c>
      <c r="AU172" s="19" t="s">
        <v>83</v>
      </c>
    </row>
    <row r="173" s="2" customFormat="1" ht="24.15" customHeight="1">
      <c r="A173" s="38"/>
      <c r="B173" s="179"/>
      <c r="C173" s="180" t="s">
        <v>347</v>
      </c>
      <c r="D173" s="180" t="s">
        <v>159</v>
      </c>
      <c r="E173" s="181" t="s">
        <v>2054</v>
      </c>
      <c r="F173" s="182" t="s">
        <v>2055</v>
      </c>
      <c r="G173" s="183" t="s">
        <v>231</v>
      </c>
      <c r="H173" s="184">
        <v>1</v>
      </c>
      <c r="I173" s="185"/>
      <c r="J173" s="186">
        <f>ROUND(I173*H173,2)</f>
        <v>0</v>
      </c>
      <c r="K173" s="182" t="s">
        <v>1</v>
      </c>
      <c r="L173" s="39"/>
      <c r="M173" s="187" t="s">
        <v>1</v>
      </c>
      <c r="N173" s="188" t="s">
        <v>40</v>
      </c>
      <c r="O173" s="77"/>
      <c r="P173" s="189">
        <f>O173*H173</f>
        <v>0</v>
      </c>
      <c r="Q173" s="189">
        <v>0</v>
      </c>
      <c r="R173" s="189">
        <f>Q173*H173</f>
        <v>0</v>
      </c>
      <c r="S173" s="189">
        <v>0</v>
      </c>
      <c r="T173" s="190">
        <f>S173*H173</f>
        <v>0</v>
      </c>
      <c r="U173" s="38"/>
      <c r="V173" s="38"/>
      <c r="W173" s="38"/>
      <c r="X173" s="38"/>
      <c r="Y173" s="38"/>
      <c r="Z173" s="38"/>
      <c r="AA173" s="38"/>
      <c r="AB173" s="38"/>
      <c r="AC173" s="38"/>
      <c r="AD173" s="38"/>
      <c r="AE173" s="38"/>
      <c r="AR173" s="191" t="s">
        <v>164</v>
      </c>
      <c r="AT173" s="191" t="s">
        <v>159</v>
      </c>
      <c r="AU173" s="191" t="s">
        <v>83</v>
      </c>
      <c r="AY173" s="19" t="s">
        <v>157</v>
      </c>
      <c r="BE173" s="192">
        <f>IF(N173="základní",J173,0)</f>
        <v>0</v>
      </c>
      <c r="BF173" s="192">
        <f>IF(N173="snížená",J173,0)</f>
        <v>0</v>
      </c>
      <c r="BG173" s="192">
        <f>IF(N173="zákl. přenesená",J173,0)</f>
        <v>0</v>
      </c>
      <c r="BH173" s="192">
        <f>IF(N173="sníž. přenesená",J173,0)</f>
        <v>0</v>
      </c>
      <c r="BI173" s="192">
        <f>IF(N173="nulová",J173,0)</f>
        <v>0</v>
      </c>
      <c r="BJ173" s="19" t="s">
        <v>81</v>
      </c>
      <c r="BK173" s="192">
        <f>ROUND(I173*H173,2)</f>
        <v>0</v>
      </c>
      <c r="BL173" s="19" t="s">
        <v>164</v>
      </c>
      <c r="BM173" s="191" t="s">
        <v>525</v>
      </c>
    </row>
    <row r="174" s="2" customFormat="1">
      <c r="A174" s="38"/>
      <c r="B174" s="39"/>
      <c r="C174" s="38"/>
      <c r="D174" s="193" t="s">
        <v>166</v>
      </c>
      <c r="E174" s="38"/>
      <c r="F174" s="194" t="s">
        <v>2055</v>
      </c>
      <c r="G174" s="38"/>
      <c r="H174" s="38"/>
      <c r="I174" s="195"/>
      <c r="J174" s="38"/>
      <c r="K174" s="38"/>
      <c r="L174" s="39"/>
      <c r="M174" s="196"/>
      <c r="N174" s="197"/>
      <c r="O174" s="77"/>
      <c r="P174" s="77"/>
      <c r="Q174" s="77"/>
      <c r="R174" s="77"/>
      <c r="S174" s="77"/>
      <c r="T174" s="78"/>
      <c r="U174" s="38"/>
      <c r="V174" s="38"/>
      <c r="W174" s="38"/>
      <c r="X174" s="38"/>
      <c r="Y174" s="38"/>
      <c r="Z174" s="38"/>
      <c r="AA174" s="38"/>
      <c r="AB174" s="38"/>
      <c r="AC174" s="38"/>
      <c r="AD174" s="38"/>
      <c r="AE174" s="38"/>
      <c r="AT174" s="19" t="s">
        <v>166</v>
      </c>
      <c r="AU174" s="19" t="s">
        <v>83</v>
      </c>
    </row>
    <row r="175" s="2" customFormat="1" ht="14.4" customHeight="1">
      <c r="A175" s="38"/>
      <c r="B175" s="179"/>
      <c r="C175" s="180" t="s">
        <v>352</v>
      </c>
      <c r="D175" s="180" t="s">
        <v>159</v>
      </c>
      <c r="E175" s="181" t="s">
        <v>2056</v>
      </c>
      <c r="F175" s="182" t="s">
        <v>2057</v>
      </c>
      <c r="G175" s="183" t="s">
        <v>231</v>
      </c>
      <c r="H175" s="184">
        <v>1</v>
      </c>
      <c r="I175" s="185"/>
      <c r="J175" s="186">
        <f>ROUND(I175*H175,2)</f>
        <v>0</v>
      </c>
      <c r="K175" s="182" t="s">
        <v>1</v>
      </c>
      <c r="L175" s="39"/>
      <c r="M175" s="187" t="s">
        <v>1</v>
      </c>
      <c r="N175" s="188" t="s">
        <v>40</v>
      </c>
      <c r="O175" s="77"/>
      <c r="P175" s="189">
        <f>O175*H175</f>
        <v>0</v>
      </c>
      <c r="Q175" s="189">
        <v>0</v>
      </c>
      <c r="R175" s="189">
        <f>Q175*H175</f>
        <v>0</v>
      </c>
      <c r="S175" s="189">
        <v>0</v>
      </c>
      <c r="T175" s="190">
        <f>S175*H175</f>
        <v>0</v>
      </c>
      <c r="U175" s="38"/>
      <c r="V175" s="38"/>
      <c r="W175" s="38"/>
      <c r="X175" s="38"/>
      <c r="Y175" s="38"/>
      <c r="Z175" s="38"/>
      <c r="AA175" s="38"/>
      <c r="AB175" s="38"/>
      <c r="AC175" s="38"/>
      <c r="AD175" s="38"/>
      <c r="AE175" s="38"/>
      <c r="AR175" s="191" t="s">
        <v>164</v>
      </c>
      <c r="AT175" s="191" t="s">
        <v>159</v>
      </c>
      <c r="AU175" s="191" t="s">
        <v>83</v>
      </c>
      <c r="AY175" s="19" t="s">
        <v>157</v>
      </c>
      <c r="BE175" s="192">
        <f>IF(N175="základní",J175,0)</f>
        <v>0</v>
      </c>
      <c r="BF175" s="192">
        <f>IF(N175="snížená",J175,0)</f>
        <v>0</v>
      </c>
      <c r="BG175" s="192">
        <f>IF(N175="zákl. přenesená",J175,0)</f>
        <v>0</v>
      </c>
      <c r="BH175" s="192">
        <f>IF(N175="sníž. přenesená",J175,0)</f>
        <v>0</v>
      </c>
      <c r="BI175" s="192">
        <f>IF(N175="nulová",J175,0)</f>
        <v>0</v>
      </c>
      <c r="BJ175" s="19" t="s">
        <v>81</v>
      </c>
      <c r="BK175" s="192">
        <f>ROUND(I175*H175,2)</f>
        <v>0</v>
      </c>
      <c r="BL175" s="19" t="s">
        <v>164</v>
      </c>
      <c r="BM175" s="191" t="s">
        <v>538</v>
      </c>
    </row>
    <row r="176" s="2" customFormat="1">
      <c r="A176" s="38"/>
      <c r="B176" s="39"/>
      <c r="C176" s="38"/>
      <c r="D176" s="193" t="s">
        <v>166</v>
      </c>
      <c r="E176" s="38"/>
      <c r="F176" s="194" t="s">
        <v>2057</v>
      </c>
      <c r="G176" s="38"/>
      <c r="H176" s="38"/>
      <c r="I176" s="195"/>
      <c r="J176" s="38"/>
      <c r="K176" s="38"/>
      <c r="L176" s="39"/>
      <c r="M176" s="196"/>
      <c r="N176" s="197"/>
      <c r="O176" s="77"/>
      <c r="P176" s="77"/>
      <c r="Q176" s="77"/>
      <c r="R176" s="77"/>
      <c r="S176" s="77"/>
      <c r="T176" s="78"/>
      <c r="U176" s="38"/>
      <c r="V176" s="38"/>
      <c r="W176" s="38"/>
      <c r="X176" s="38"/>
      <c r="Y176" s="38"/>
      <c r="Z176" s="38"/>
      <c r="AA176" s="38"/>
      <c r="AB176" s="38"/>
      <c r="AC176" s="38"/>
      <c r="AD176" s="38"/>
      <c r="AE176" s="38"/>
      <c r="AT176" s="19" t="s">
        <v>166</v>
      </c>
      <c r="AU176" s="19" t="s">
        <v>83</v>
      </c>
    </row>
    <row r="177" s="2" customFormat="1" ht="14.4" customHeight="1">
      <c r="A177" s="38"/>
      <c r="B177" s="179"/>
      <c r="C177" s="180" t="s">
        <v>358</v>
      </c>
      <c r="D177" s="180" t="s">
        <v>159</v>
      </c>
      <c r="E177" s="181" t="s">
        <v>2058</v>
      </c>
      <c r="F177" s="182" t="s">
        <v>2059</v>
      </c>
      <c r="G177" s="183" t="s">
        <v>231</v>
      </c>
      <c r="H177" s="184">
        <v>1</v>
      </c>
      <c r="I177" s="185"/>
      <c r="J177" s="186">
        <f>ROUND(I177*H177,2)</f>
        <v>0</v>
      </c>
      <c r="K177" s="182" t="s">
        <v>1</v>
      </c>
      <c r="L177" s="39"/>
      <c r="M177" s="187" t="s">
        <v>1</v>
      </c>
      <c r="N177" s="188" t="s">
        <v>40</v>
      </c>
      <c r="O177" s="77"/>
      <c r="P177" s="189">
        <f>O177*H177</f>
        <v>0</v>
      </c>
      <c r="Q177" s="189">
        <v>0</v>
      </c>
      <c r="R177" s="189">
        <f>Q177*H177</f>
        <v>0</v>
      </c>
      <c r="S177" s="189">
        <v>0</v>
      </c>
      <c r="T177" s="190">
        <f>S177*H177</f>
        <v>0</v>
      </c>
      <c r="U177" s="38"/>
      <c r="V177" s="38"/>
      <c r="W177" s="38"/>
      <c r="X177" s="38"/>
      <c r="Y177" s="38"/>
      <c r="Z177" s="38"/>
      <c r="AA177" s="38"/>
      <c r="AB177" s="38"/>
      <c r="AC177" s="38"/>
      <c r="AD177" s="38"/>
      <c r="AE177" s="38"/>
      <c r="AR177" s="191" t="s">
        <v>164</v>
      </c>
      <c r="AT177" s="191" t="s">
        <v>159</v>
      </c>
      <c r="AU177" s="191" t="s">
        <v>83</v>
      </c>
      <c r="AY177" s="19" t="s">
        <v>157</v>
      </c>
      <c r="BE177" s="192">
        <f>IF(N177="základní",J177,0)</f>
        <v>0</v>
      </c>
      <c r="BF177" s="192">
        <f>IF(N177="snížená",J177,0)</f>
        <v>0</v>
      </c>
      <c r="BG177" s="192">
        <f>IF(N177="zákl. přenesená",J177,0)</f>
        <v>0</v>
      </c>
      <c r="BH177" s="192">
        <f>IF(N177="sníž. přenesená",J177,0)</f>
        <v>0</v>
      </c>
      <c r="BI177" s="192">
        <f>IF(N177="nulová",J177,0)</f>
        <v>0</v>
      </c>
      <c r="BJ177" s="19" t="s">
        <v>81</v>
      </c>
      <c r="BK177" s="192">
        <f>ROUND(I177*H177,2)</f>
        <v>0</v>
      </c>
      <c r="BL177" s="19" t="s">
        <v>164</v>
      </c>
      <c r="BM177" s="191" t="s">
        <v>549</v>
      </c>
    </row>
    <row r="178" s="2" customFormat="1">
      <c r="A178" s="38"/>
      <c r="B178" s="39"/>
      <c r="C178" s="38"/>
      <c r="D178" s="193" t="s">
        <v>166</v>
      </c>
      <c r="E178" s="38"/>
      <c r="F178" s="194" t="s">
        <v>2059</v>
      </c>
      <c r="G178" s="38"/>
      <c r="H178" s="38"/>
      <c r="I178" s="195"/>
      <c r="J178" s="38"/>
      <c r="K178" s="38"/>
      <c r="L178" s="39"/>
      <c r="M178" s="196"/>
      <c r="N178" s="197"/>
      <c r="O178" s="77"/>
      <c r="P178" s="77"/>
      <c r="Q178" s="77"/>
      <c r="R178" s="77"/>
      <c r="S178" s="77"/>
      <c r="T178" s="78"/>
      <c r="U178" s="38"/>
      <c r="V178" s="38"/>
      <c r="W178" s="38"/>
      <c r="X178" s="38"/>
      <c r="Y178" s="38"/>
      <c r="Z178" s="38"/>
      <c r="AA178" s="38"/>
      <c r="AB178" s="38"/>
      <c r="AC178" s="38"/>
      <c r="AD178" s="38"/>
      <c r="AE178" s="38"/>
      <c r="AT178" s="19" t="s">
        <v>166</v>
      </c>
      <c r="AU178" s="19" t="s">
        <v>83</v>
      </c>
    </row>
    <row r="179" s="2" customFormat="1" ht="14.4" customHeight="1">
      <c r="A179" s="38"/>
      <c r="B179" s="179"/>
      <c r="C179" s="180" t="s">
        <v>365</v>
      </c>
      <c r="D179" s="180" t="s">
        <v>159</v>
      </c>
      <c r="E179" s="181" t="s">
        <v>2060</v>
      </c>
      <c r="F179" s="182" t="s">
        <v>2061</v>
      </c>
      <c r="G179" s="183" t="s">
        <v>231</v>
      </c>
      <c r="H179" s="184">
        <v>1</v>
      </c>
      <c r="I179" s="185"/>
      <c r="J179" s="186">
        <f>ROUND(I179*H179,2)</f>
        <v>0</v>
      </c>
      <c r="K179" s="182" t="s">
        <v>1</v>
      </c>
      <c r="L179" s="39"/>
      <c r="M179" s="187" t="s">
        <v>1</v>
      </c>
      <c r="N179" s="188" t="s">
        <v>40</v>
      </c>
      <c r="O179" s="77"/>
      <c r="P179" s="189">
        <f>O179*H179</f>
        <v>0</v>
      </c>
      <c r="Q179" s="189">
        <v>0</v>
      </c>
      <c r="R179" s="189">
        <f>Q179*H179</f>
        <v>0</v>
      </c>
      <c r="S179" s="189">
        <v>0</v>
      </c>
      <c r="T179" s="190">
        <f>S179*H179</f>
        <v>0</v>
      </c>
      <c r="U179" s="38"/>
      <c r="V179" s="38"/>
      <c r="W179" s="38"/>
      <c r="X179" s="38"/>
      <c r="Y179" s="38"/>
      <c r="Z179" s="38"/>
      <c r="AA179" s="38"/>
      <c r="AB179" s="38"/>
      <c r="AC179" s="38"/>
      <c r="AD179" s="38"/>
      <c r="AE179" s="38"/>
      <c r="AR179" s="191" t="s">
        <v>164</v>
      </c>
      <c r="AT179" s="191" t="s">
        <v>159</v>
      </c>
      <c r="AU179" s="191" t="s">
        <v>83</v>
      </c>
      <c r="AY179" s="19" t="s">
        <v>157</v>
      </c>
      <c r="BE179" s="192">
        <f>IF(N179="základní",J179,0)</f>
        <v>0</v>
      </c>
      <c r="BF179" s="192">
        <f>IF(N179="snížená",J179,0)</f>
        <v>0</v>
      </c>
      <c r="BG179" s="192">
        <f>IF(N179="zákl. přenesená",J179,0)</f>
        <v>0</v>
      </c>
      <c r="BH179" s="192">
        <f>IF(N179="sníž. přenesená",J179,0)</f>
        <v>0</v>
      </c>
      <c r="BI179" s="192">
        <f>IF(N179="nulová",J179,0)</f>
        <v>0</v>
      </c>
      <c r="BJ179" s="19" t="s">
        <v>81</v>
      </c>
      <c r="BK179" s="192">
        <f>ROUND(I179*H179,2)</f>
        <v>0</v>
      </c>
      <c r="BL179" s="19" t="s">
        <v>164</v>
      </c>
      <c r="BM179" s="191" t="s">
        <v>568</v>
      </c>
    </row>
    <row r="180" s="2" customFormat="1">
      <c r="A180" s="38"/>
      <c r="B180" s="39"/>
      <c r="C180" s="38"/>
      <c r="D180" s="193" t="s">
        <v>166</v>
      </c>
      <c r="E180" s="38"/>
      <c r="F180" s="194" t="s">
        <v>2061</v>
      </c>
      <c r="G180" s="38"/>
      <c r="H180" s="38"/>
      <c r="I180" s="195"/>
      <c r="J180" s="38"/>
      <c r="K180" s="38"/>
      <c r="L180" s="39"/>
      <c r="M180" s="196"/>
      <c r="N180" s="197"/>
      <c r="O180" s="77"/>
      <c r="P180" s="77"/>
      <c r="Q180" s="77"/>
      <c r="R180" s="77"/>
      <c r="S180" s="77"/>
      <c r="T180" s="78"/>
      <c r="U180" s="38"/>
      <c r="V180" s="38"/>
      <c r="W180" s="38"/>
      <c r="X180" s="38"/>
      <c r="Y180" s="38"/>
      <c r="Z180" s="38"/>
      <c r="AA180" s="38"/>
      <c r="AB180" s="38"/>
      <c r="AC180" s="38"/>
      <c r="AD180" s="38"/>
      <c r="AE180" s="38"/>
      <c r="AT180" s="19" t="s">
        <v>166</v>
      </c>
      <c r="AU180" s="19" t="s">
        <v>83</v>
      </c>
    </row>
    <row r="181" s="2" customFormat="1" ht="14.4" customHeight="1">
      <c r="A181" s="38"/>
      <c r="B181" s="179"/>
      <c r="C181" s="180" t="s">
        <v>370</v>
      </c>
      <c r="D181" s="180" t="s">
        <v>159</v>
      </c>
      <c r="E181" s="181" t="s">
        <v>2062</v>
      </c>
      <c r="F181" s="182" t="s">
        <v>2063</v>
      </c>
      <c r="G181" s="183" t="s">
        <v>231</v>
      </c>
      <c r="H181" s="184">
        <v>1</v>
      </c>
      <c r="I181" s="185"/>
      <c r="J181" s="186">
        <f>ROUND(I181*H181,2)</f>
        <v>0</v>
      </c>
      <c r="K181" s="182" t="s">
        <v>1</v>
      </c>
      <c r="L181" s="39"/>
      <c r="M181" s="187" t="s">
        <v>1</v>
      </c>
      <c r="N181" s="188" t="s">
        <v>40</v>
      </c>
      <c r="O181" s="77"/>
      <c r="P181" s="189">
        <f>O181*H181</f>
        <v>0</v>
      </c>
      <c r="Q181" s="189">
        <v>0</v>
      </c>
      <c r="R181" s="189">
        <f>Q181*H181</f>
        <v>0</v>
      </c>
      <c r="S181" s="189">
        <v>0</v>
      </c>
      <c r="T181" s="190">
        <f>S181*H181</f>
        <v>0</v>
      </c>
      <c r="U181" s="38"/>
      <c r="V181" s="38"/>
      <c r="W181" s="38"/>
      <c r="X181" s="38"/>
      <c r="Y181" s="38"/>
      <c r="Z181" s="38"/>
      <c r="AA181" s="38"/>
      <c r="AB181" s="38"/>
      <c r="AC181" s="38"/>
      <c r="AD181" s="38"/>
      <c r="AE181" s="38"/>
      <c r="AR181" s="191" t="s">
        <v>164</v>
      </c>
      <c r="AT181" s="191" t="s">
        <v>159</v>
      </c>
      <c r="AU181" s="191" t="s">
        <v>83</v>
      </c>
      <c r="AY181" s="19" t="s">
        <v>157</v>
      </c>
      <c r="BE181" s="192">
        <f>IF(N181="základní",J181,0)</f>
        <v>0</v>
      </c>
      <c r="BF181" s="192">
        <f>IF(N181="snížená",J181,0)</f>
        <v>0</v>
      </c>
      <c r="BG181" s="192">
        <f>IF(N181="zákl. přenesená",J181,0)</f>
        <v>0</v>
      </c>
      <c r="BH181" s="192">
        <f>IF(N181="sníž. přenesená",J181,0)</f>
        <v>0</v>
      </c>
      <c r="BI181" s="192">
        <f>IF(N181="nulová",J181,0)</f>
        <v>0</v>
      </c>
      <c r="BJ181" s="19" t="s">
        <v>81</v>
      </c>
      <c r="BK181" s="192">
        <f>ROUND(I181*H181,2)</f>
        <v>0</v>
      </c>
      <c r="BL181" s="19" t="s">
        <v>164</v>
      </c>
      <c r="BM181" s="191" t="s">
        <v>584</v>
      </c>
    </row>
    <row r="182" s="2" customFormat="1">
      <c r="A182" s="38"/>
      <c r="B182" s="39"/>
      <c r="C182" s="38"/>
      <c r="D182" s="193" t="s">
        <v>166</v>
      </c>
      <c r="E182" s="38"/>
      <c r="F182" s="194" t="s">
        <v>2063</v>
      </c>
      <c r="G182" s="38"/>
      <c r="H182" s="38"/>
      <c r="I182" s="195"/>
      <c r="J182" s="38"/>
      <c r="K182" s="38"/>
      <c r="L182" s="39"/>
      <c r="M182" s="196"/>
      <c r="N182" s="197"/>
      <c r="O182" s="77"/>
      <c r="P182" s="77"/>
      <c r="Q182" s="77"/>
      <c r="R182" s="77"/>
      <c r="S182" s="77"/>
      <c r="T182" s="78"/>
      <c r="U182" s="38"/>
      <c r="V182" s="38"/>
      <c r="W182" s="38"/>
      <c r="X182" s="38"/>
      <c r="Y182" s="38"/>
      <c r="Z182" s="38"/>
      <c r="AA182" s="38"/>
      <c r="AB182" s="38"/>
      <c r="AC182" s="38"/>
      <c r="AD182" s="38"/>
      <c r="AE182" s="38"/>
      <c r="AT182" s="19" t="s">
        <v>166</v>
      </c>
      <c r="AU182" s="19" t="s">
        <v>83</v>
      </c>
    </row>
    <row r="183" s="2" customFormat="1" ht="14.4" customHeight="1">
      <c r="A183" s="38"/>
      <c r="B183" s="179"/>
      <c r="C183" s="180" t="s">
        <v>375</v>
      </c>
      <c r="D183" s="180" t="s">
        <v>159</v>
      </c>
      <c r="E183" s="181" t="s">
        <v>2064</v>
      </c>
      <c r="F183" s="182" t="s">
        <v>2065</v>
      </c>
      <c r="G183" s="183" t="s">
        <v>231</v>
      </c>
      <c r="H183" s="184">
        <v>5</v>
      </c>
      <c r="I183" s="185"/>
      <c r="J183" s="186">
        <f>ROUND(I183*H183,2)</f>
        <v>0</v>
      </c>
      <c r="K183" s="182" t="s">
        <v>1</v>
      </c>
      <c r="L183" s="39"/>
      <c r="M183" s="187" t="s">
        <v>1</v>
      </c>
      <c r="N183" s="188" t="s">
        <v>40</v>
      </c>
      <c r="O183" s="77"/>
      <c r="P183" s="189">
        <f>O183*H183</f>
        <v>0</v>
      </c>
      <c r="Q183" s="189">
        <v>0</v>
      </c>
      <c r="R183" s="189">
        <f>Q183*H183</f>
        <v>0</v>
      </c>
      <c r="S183" s="189">
        <v>0</v>
      </c>
      <c r="T183" s="190">
        <f>S183*H183</f>
        <v>0</v>
      </c>
      <c r="U183" s="38"/>
      <c r="V183" s="38"/>
      <c r="W183" s="38"/>
      <c r="X183" s="38"/>
      <c r="Y183" s="38"/>
      <c r="Z183" s="38"/>
      <c r="AA183" s="38"/>
      <c r="AB183" s="38"/>
      <c r="AC183" s="38"/>
      <c r="AD183" s="38"/>
      <c r="AE183" s="38"/>
      <c r="AR183" s="191" t="s">
        <v>164</v>
      </c>
      <c r="AT183" s="191" t="s">
        <v>159</v>
      </c>
      <c r="AU183" s="191" t="s">
        <v>83</v>
      </c>
      <c r="AY183" s="19" t="s">
        <v>157</v>
      </c>
      <c r="BE183" s="192">
        <f>IF(N183="základní",J183,0)</f>
        <v>0</v>
      </c>
      <c r="BF183" s="192">
        <f>IF(N183="snížená",J183,0)</f>
        <v>0</v>
      </c>
      <c r="BG183" s="192">
        <f>IF(N183="zákl. přenesená",J183,0)</f>
        <v>0</v>
      </c>
      <c r="BH183" s="192">
        <f>IF(N183="sníž. přenesená",J183,0)</f>
        <v>0</v>
      </c>
      <c r="BI183" s="192">
        <f>IF(N183="nulová",J183,0)</f>
        <v>0</v>
      </c>
      <c r="BJ183" s="19" t="s">
        <v>81</v>
      </c>
      <c r="BK183" s="192">
        <f>ROUND(I183*H183,2)</f>
        <v>0</v>
      </c>
      <c r="BL183" s="19" t="s">
        <v>164</v>
      </c>
      <c r="BM183" s="191" t="s">
        <v>594</v>
      </c>
    </row>
    <row r="184" s="2" customFormat="1">
      <c r="A184" s="38"/>
      <c r="B184" s="39"/>
      <c r="C184" s="38"/>
      <c r="D184" s="193" t="s">
        <v>166</v>
      </c>
      <c r="E184" s="38"/>
      <c r="F184" s="194" t="s">
        <v>2065</v>
      </c>
      <c r="G184" s="38"/>
      <c r="H184" s="38"/>
      <c r="I184" s="195"/>
      <c r="J184" s="38"/>
      <c r="K184" s="38"/>
      <c r="L184" s="39"/>
      <c r="M184" s="196"/>
      <c r="N184" s="197"/>
      <c r="O184" s="77"/>
      <c r="P184" s="77"/>
      <c r="Q184" s="77"/>
      <c r="R184" s="77"/>
      <c r="S184" s="77"/>
      <c r="T184" s="78"/>
      <c r="U184" s="38"/>
      <c r="V184" s="38"/>
      <c r="W184" s="38"/>
      <c r="X184" s="38"/>
      <c r="Y184" s="38"/>
      <c r="Z184" s="38"/>
      <c r="AA184" s="38"/>
      <c r="AB184" s="38"/>
      <c r="AC184" s="38"/>
      <c r="AD184" s="38"/>
      <c r="AE184" s="38"/>
      <c r="AT184" s="19" t="s">
        <v>166</v>
      </c>
      <c r="AU184" s="19" t="s">
        <v>83</v>
      </c>
    </row>
    <row r="185" s="2" customFormat="1" ht="14.4" customHeight="1">
      <c r="A185" s="38"/>
      <c r="B185" s="179"/>
      <c r="C185" s="180" t="s">
        <v>386</v>
      </c>
      <c r="D185" s="180" t="s">
        <v>159</v>
      </c>
      <c r="E185" s="181" t="s">
        <v>2066</v>
      </c>
      <c r="F185" s="182" t="s">
        <v>2067</v>
      </c>
      <c r="G185" s="183" t="s">
        <v>231</v>
      </c>
      <c r="H185" s="184">
        <v>1</v>
      </c>
      <c r="I185" s="185"/>
      <c r="J185" s="186">
        <f>ROUND(I185*H185,2)</f>
        <v>0</v>
      </c>
      <c r="K185" s="182" t="s">
        <v>1</v>
      </c>
      <c r="L185" s="39"/>
      <c r="M185" s="187" t="s">
        <v>1</v>
      </c>
      <c r="N185" s="188" t="s">
        <v>40</v>
      </c>
      <c r="O185" s="77"/>
      <c r="P185" s="189">
        <f>O185*H185</f>
        <v>0</v>
      </c>
      <c r="Q185" s="189">
        <v>0</v>
      </c>
      <c r="R185" s="189">
        <f>Q185*H185</f>
        <v>0</v>
      </c>
      <c r="S185" s="189">
        <v>0</v>
      </c>
      <c r="T185" s="190">
        <f>S185*H185</f>
        <v>0</v>
      </c>
      <c r="U185" s="38"/>
      <c r="V185" s="38"/>
      <c r="W185" s="38"/>
      <c r="X185" s="38"/>
      <c r="Y185" s="38"/>
      <c r="Z185" s="38"/>
      <c r="AA185" s="38"/>
      <c r="AB185" s="38"/>
      <c r="AC185" s="38"/>
      <c r="AD185" s="38"/>
      <c r="AE185" s="38"/>
      <c r="AR185" s="191" t="s">
        <v>164</v>
      </c>
      <c r="AT185" s="191" t="s">
        <v>159</v>
      </c>
      <c r="AU185" s="191" t="s">
        <v>83</v>
      </c>
      <c r="AY185" s="19" t="s">
        <v>157</v>
      </c>
      <c r="BE185" s="192">
        <f>IF(N185="základní",J185,0)</f>
        <v>0</v>
      </c>
      <c r="BF185" s="192">
        <f>IF(N185="snížená",J185,0)</f>
        <v>0</v>
      </c>
      <c r="BG185" s="192">
        <f>IF(N185="zákl. přenesená",J185,0)</f>
        <v>0</v>
      </c>
      <c r="BH185" s="192">
        <f>IF(N185="sníž. přenesená",J185,0)</f>
        <v>0</v>
      </c>
      <c r="BI185" s="192">
        <f>IF(N185="nulová",J185,0)</f>
        <v>0</v>
      </c>
      <c r="BJ185" s="19" t="s">
        <v>81</v>
      </c>
      <c r="BK185" s="192">
        <f>ROUND(I185*H185,2)</f>
        <v>0</v>
      </c>
      <c r="BL185" s="19" t="s">
        <v>164</v>
      </c>
      <c r="BM185" s="191" t="s">
        <v>606</v>
      </c>
    </row>
    <row r="186" s="2" customFormat="1">
      <c r="A186" s="38"/>
      <c r="B186" s="39"/>
      <c r="C186" s="38"/>
      <c r="D186" s="193" t="s">
        <v>166</v>
      </c>
      <c r="E186" s="38"/>
      <c r="F186" s="194" t="s">
        <v>2067</v>
      </c>
      <c r="G186" s="38"/>
      <c r="H186" s="38"/>
      <c r="I186" s="195"/>
      <c r="J186" s="38"/>
      <c r="K186" s="38"/>
      <c r="L186" s="39"/>
      <c r="M186" s="196"/>
      <c r="N186" s="197"/>
      <c r="O186" s="77"/>
      <c r="P186" s="77"/>
      <c r="Q186" s="77"/>
      <c r="R186" s="77"/>
      <c r="S186" s="77"/>
      <c r="T186" s="78"/>
      <c r="U186" s="38"/>
      <c r="V186" s="38"/>
      <c r="W186" s="38"/>
      <c r="X186" s="38"/>
      <c r="Y186" s="38"/>
      <c r="Z186" s="38"/>
      <c r="AA186" s="38"/>
      <c r="AB186" s="38"/>
      <c r="AC186" s="38"/>
      <c r="AD186" s="38"/>
      <c r="AE186" s="38"/>
      <c r="AT186" s="19" t="s">
        <v>166</v>
      </c>
      <c r="AU186" s="19" t="s">
        <v>83</v>
      </c>
    </row>
    <row r="187" s="2" customFormat="1" ht="14.4" customHeight="1">
      <c r="A187" s="38"/>
      <c r="B187" s="179"/>
      <c r="C187" s="180" t="s">
        <v>391</v>
      </c>
      <c r="D187" s="180" t="s">
        <v>159</v>
      </c>
      <c r="E187" s="181" t="s">
        <v>2068</v>
      </c>
      <c r="F187" s="182" t="s">
        <v>2069</v>
      </c>
      <c r="G187" s="183" t="s">
        <v>231</v>
      </c>
      <c r="H187" s="184">
        <v>1</v>
      </c>
      <c r="I187" s="185"/>
      <c r="J187" s="186">
        <f>ROUND(I187*H187,2)</f>
        <v>0</v>
      </c>
      <c r="K187" s="182" t="s">
        <v>1</v>
      </c>
      <c r="L187" s="39"/>
      <c r="M187" s="187" t="s">
        <v>1</v>
      </c>
      <c r="N187" s="188" t="s">
        <v>40</v>
      </c>
      <c r="O187" s="77"/>
      <c r="P187" s="189">
        <f>O187*H187</f>
        <v>0</v>
      </c>
      <c r="Q187" s="189">
        <v>0</v>
      </c>
      <c r="R187" s="189">
        <f>Q187*H187</f>
        <v>0</v>
      </c>
      <c r="S187" s="189">
        <v>0</v>
      </c>
      <c r="T187" s="190">
        <f>S187*H187</f>
        <v>0</v>
      </c>
      <c r="U187" s="38"/>
      <c r="V187" s="38"/>
      <c r="W187" s="38"/>
      <c r="X187" s="38"/>
      <c r="Y187" s="38"/>
      <c r="Z187" s="38"/>
      <c r="AA187" s="38"/>
      <c r="AB187" s="38"/>
      <c r="AC187" s="38"/>
      <c r="AD187" s="38"/>
      <c r="AE187" s="38"/>
      <c r="AR187" s="191" t="s">
        <v>164</v>
      </c>
      <c r="AT187" s="191" t="s">
        <v>159</v>
      </c>
      <c r="AU187" s="191" t="s">
        <v>83</v>
      </c>
      <c r="AY187" s="19" t="s">
        <v>157</v>
      </c>
      <c r="BE187" s="192">
        <f>IF(N187="základní",J187,0)</f>
        <v>0</v>
      </c>
      <c r="BF187" s="192">
        <f>IF(N187="snížená",J187,0)</f>
        <v>0</v>
      </c>
      <c r="BG187" s="192">
        <f>IF(N187="zákl. přenesená",J187,0)</f>
        <v>0</v>
      </c>
      <c r="BH187" s="192">
        <f>IF(N187="sníž. přenesená",J187,0)</f>
        <v>0</v>
      </c>
      <c r="BI187" s="192">
        <f>IF(N187="nulová",J187,0)</f>
        <v>0</v>
      </c>
      <c r="BJ187" s="19" t="s">
        <v>81</v>
      </c>
      <c r="BK187" s="192">
        <f>ROUND(I187*H187,2)</f>
        <v>0</v>
      </c>
      <c r="BL187" s="19" t="s">
        <v>164</v>
      </c>
      <c r="BM187" s="191" t="s">
        <v>616</v>
      </c>
    </row>
    <row r="188" s="2" customFormat="1">
      <c r="A188" s="38"/>
      <c r="B188" s="39"/>
      <c r="C188" s="38"/>
      <c r="D188" s="193" t="s">
        <v>166</v>
      </c>
      <c r="E188" s="38"/>
      <c r="F188" s="194" t="s">
        <v>2069</v>
      </c>
      <c r="G188" s="38"/>
      <c r="H188" s="38"/>
      <c r="I188" s="195"/>
      <c r="J188" s="38"/>
      <c r="K188" s="38"/>
      <c r="L188" s="39"/>
      <c r="M188" s="196"/>
      <c r="N188" s="197"/>
      <c r="O188" s="77"/>
      <c r="P188" s="77"/>
      <c r="Q188" s="77"/>
      <c r="R188" s="77"/>
      <c r="S188" s="77"/>
      <c r="T188" s="78"/>
      <c r="U188" s="38"/>
      <c r="V188" s="38"/>
      <c r="W188" s="38"/>
      <c r="X188" s="38"/>
      <c r="Y188" s="38"/>
      <c r="Z188" s="38"/>
      <c r="AA188" s="38"/>
      <c r="AB188" s="38"/>
      <c r="AC188" s="38"/>
      <c r="AD188" s="38"/>
      <c r="AE188" s="38"/>
      <c r="AT188" s="19" t="s">
        <v>166</v>
      </c>
      <c r="AU188" s="19" t="s">
        <v>83</v>
      </c>
    </row>
    <row r="189" s="2" customFormat="1" ht="14.4" customHeight="1">
      <c r="A189" s="38"/>
      <c r="B189" s="179"/>
      <c r="C189" s="180" t="s">
        <v>401</v>
      </c>
      <c r="D189" s="180" t="s">
        <v>159</v>
      </c>
      <c r="E189" s="181" t="s">
        <v>2070</v>
      </c>
      <c r="F189" s="182" t="s">
        <v>2071</v>
      </c>
      <c r="G189" s="183" t="s">
        <v>231</v>
      </c>
      <c r="H189" s="184">
        <v>80</v>
      </c>
      <c r="I189" s="185"/>
      <c r="J189" s="186">
        <f>ROUND(I189*H189,2)</f>
        <v>0</v>
      </c>
      <c r="K189" s="182" t="s">
        <v>1</v>
      </c>
      <c r="L189" s="39"/>
      <c r="M189" s="187" t="s">
        <v>1</v>
      </c>
      <c r="N189" s="188" t="s">
        <v>40</v>
      </c>
      <c r="O189" s="77"/>
      <c r="P189" s="189">
        <f>O189*H189</f>
        <v>0</v>
      </c>
      <c r="Q189" s="189">
        <v>0</v>
      </c>
      <c r="R189" s="189">
        <f>Q189*H189</f>
        <v>0</v>
      </c>
      <c r="S189" s="189">
        <v>0</v>
      </c>
      <c r="T189" s="190">
        <f>S189*H189</f>
        <v>0</v>
      </c>
      <c r="U189" s="38"/>
      <c r="V189" s="38"/>
      <c r="W189" s="38"/>
      <c r="X189" s="38"/>
      <c r="Y189" s="38"/>
      <c r="Z189" s="38"/>
      <c r="AA189" s="38"/>
      <c r="AB189" s="38"/>
      <c r="AC189" s="38"/>
      <c r="AD189" s="38"/>
      <c r="AE189" s="38"/>
      <c r="AR189" s="191" t="s">
        <v>164</v>
      </c>
      <c r="AT189" s="191" t="s">
        <v>159</v>
      </c>
      <c r="AU189" s="191" t="s">
        <v>83</v>
      </c>
      <c r="AY189" s="19" t="s">
        <v>157</v>
      </c>
      <c r="BE189" s="192">
        <f>IF(N189="základní",J189,0)</f>
        <v>0</v>
      </c>
      <c r="BF189" s="192">
        <f>IF(N189="snížená",J189,0)</f>
        <v>0</v>
      </c>
      <c r="BG189" s="192">
        <f>IF(N189="zákl. přenesená",J189,0)</f>
        <v>0</v>
      </c>
      <c r="BH189" s="192">
        <f>IF(N189="sníž. přenesená",J189,0)</f>
        <v>0</v>
      </c>
      <c r="BI189" s="192">
        <f>IF(N189="nulová",J189,0)</f>
        <v>0</v>
      </c>
      <c r="BJ189" s="19" t="s">
        <v>81</v>
      </c>
      <c r="BK189" s="192">
        <f>ROUND(I189*H189,2)</f>
        <v>0</v>
      </c>
      <c r="BL189" s="19" t="s">
        <v>164</v>
      </c>
      <c r="BM189" s="191" t="s">
        <v>625</v>
      </c>
    </row>
    <row r="190" s="2" customFormat="1">
      <c r="A190" s="38"/>
      <c r="B190" s="39"/>
      <c r="C190" s="38"/>
      <c r="D190" s="193" t="s">
        <v>166</v>
      </c>
      <c r="E190" s="38"/>
      <c r="F190" s="194" t="s">
        <v>2071</v>
      </c>
      <c r="G190" s="38"/>
      <c r="H190" s="38"/>
      <c r="I190" s="195"/>
      <c r="J190" s="38"/>
      <c r="K190" s="38"/>
      <c r="L190" s="39"/>
      <c r="M190" s="196"/>
      <c r="N190" s="197"/>
      <c r="O190" s="77"/>
      <c r="P190" s="77"/>
      <c r="Q190" s="77"/>
      <c r="R190" s="77"/>
      <c r="S190" s="77"/>
      <c r="T190" s="78"/>
      <c r="U190" s="38"/>
      <c r="V190" s="38"/>
      <c r="W190" s="38"/>
      <c r="X190" s="38"/>
      <c r="Y190" s="38"/>
      <c r="Z190" s="38"/>
      <c r="AA190" s="38"/>
      <c r="AB190" s="38"/>
      <c r="AC190" s="38"/>
      <c r="AD190" s="38"/>
      <c r="AE190" s="38"/>
      <c r="AT190" s="19" t="s">
        <v>166</v>
      </c>
      <c r="AU190" s="19" t="s">
        <v>83</v>
      </c>
    </row>
    <row r="191" s="2" customFormat="1" ht="24.15" customHeight="1">
      <c r="A191" s="38"/>
      <c r="B191" s="179"/>
      <c r="C191" s="180" t="s">
        <v>407</v>
      </c>
      <c r="D191" s="180" t="s">
        <v>159</v>
      </c>
      <c r="E191" s="181" t="s">
        <v>2072</v>
      </c>
      <c r="F191" s="182" t="s">
        <v>2073</v>
      </c>
      <c r="G191" s="183" t="s">
        <v>1966</v>
      </c>
      <c r="H191" s="184">
        <v>1</v>
      </c>
      <c r="I191" s="185"/>
      <c r="J191" s="186">
        <f>ROUND(I191*H191,2)</f>
        <v>0</v>
      </c>
      <c r="K191" s="182" t="s">
        <v>1</v>
      </c>
      <c r="L191" s="39"/>
      <c r="M191" s="187" t="s">
        <v>1</v>
      </c>
      <c r="N191" s="188" t="s">
        <v>40</v>
      </c>
      <c r="O191" s="77"/>
      <c r="P191" s="189">
        <f>O191*H191</f>
        <v>0</v>
      </c>
      <c r="Q191" s="189">
        <v>0</v>
      </c>
      <c r="R191" s="189">
        <f>Q191*H191</f>
        <v>0</v>
      </c>
      <c r="S191" s="189">
        <v>0</v>
      </c>
      <c r="T191" s="190">
        <f>S191*H191</f>
        <v>0</v>
      </c>
      <c r="U191" s="38"/>
      <c r="V191" s="38"/>
      <c r="W191" s="38"/>
      <c r="X191" s="38"/>
      <c r="Y191" s="38"/>
      <c r="Z191" s="38"/>
      <c r="AA191" s="38"/>
      <c r="AB191" s="38"/>
      <c r="AC191" s="38"/>
      <c r="AD191" s="38"/>
      <c r="AE191" s="38"/>
      <c r="AR191" s="191" t="s">
        <v>164</v>
      </c>
      <c r="AT191" s="191" t="s">
        <v>159</v>
      </c>
      <c r="AU191" s="191" t="s">
        <v>83</v>
      </c>
      <c r="AY191" s="19" t="s">
        <v>157</v>
      </c>
      <c r="BE191" s="192">
        <f>IF(N191="základní",J191,0)</f>
        <v>0</v>
      </c>
      <c r="BF191" s="192">
        <f>IF(N191="snížená",J191,0)</f>
        <v>0</v>
      </c>
      <c r="BG191" s="192">
        <f>IF(N191="zákl. přenesená",J191,0)</f>
        <v>0</v>
      </c>
      <c r="BH191" s="192">
        <f>IF(N191="sníž. přenesená",J191,0)</f>
        <v>0</v>
      </c>
      <c r="BI191" s="192">
        <f>IF(N191="nulová",J191,0)</f>
        <v>0</v>
      </c>
      <c r="BJ191" s="19" t="s">
        <v>81</v>
      </c>
      <c r="BK191" s="192">
        <f>ROUND(I191*H191,2)</f>
        <v>0</v>
      </c>
      <c r="BL191" s="19" t="s">
        <v>164</v>
      </c>
      <c r="BM191" s="191" t="s">
        <v>635</v>
      </c>
    </row>
    <row r="192" s="2" customFormat="1">
      <c r="A192" s="38"/>
      <c r="B192" s="39"/>
      <c r="C192" s="38"/>
      <c r="D192" s="193" t="s">
        <v>166</v>
      </c>
      <c r="E192" s="38"/>
      <c r="F192" s="194" t="s">
        <v>2073</v>
      </c>
      <c r="G192" s="38"/>
      <c r="H192" s="38"/>
      <c r="I192" s="195"/>
      <c r="J192" s="38"/>
      <c r="K192" s="38"/>
      <c r="L192" s="39"/>
      <c r="M192" s="196"/>
      <c r="N192" s="197"/>
      <c r="O192" s="77"/>
      <c r="P192" s="77"/>
      <c r="Q192" s="77"/>
      <c r="R192" s="77"/>
      <c r="S192" s="77"/>
      <c r="T192" s="78"/>
      <c r="U192" s="38"/>
      <c r="V192" s="38"/>
      <c r="W192" s="38"/>
      <c r="X192" s="38"/>
      <c r="Y192" s="38"/>
      <c r="Z192" s="38"/>
      <c r="AA192" s="38"/>
      <c r="AB192" s="38"/>
      <c r="AC192" s="38"/>
      <c r="AD192" s="38"/>
      <c r="AE192" s="38"/>
      <c r="AT192" s="19" t="s">
        <v>166</v>
      </c>
      <c r="AU192" s="19" t="s">
        <v>83</v>
      </c>
    </row>
    <row r="193" s="2" customFormat="1" ht="14.4" customHeight="1">
      <c r="A193" s="38"/>
      <c r="B193" s="179"/>
      <c r="C193" s="180" t="s">
        <v>416</v>
      </c>
      <c r="D193" s="180" t="s">
        <v>159</v>
      </c>
      <c r="E193" s="181" t="s">
        <v>2074</v>
      </c>
      <c r="F193" s="182" t="s">
        <v>2075</v>
      </c>
      <c r="G193" s="183" t="s">
        <v>2076</v>
      </c>
      <c r="H193" s="184">
        <v>32</v>
      </c>
      <c r="I193" s="185"/>
      <c r="J193" s="186">
        <f>ROUND(I193*H193,2)</f>
        <v>0</v>
      </c>
      <c r="K193" s="182" t="s">
        <v>1</v>
      </c>
      <c r="L193" s="39"/>
      <c r="M193" s="187" t="s">
        <v>1</v>
      </c>
      <c r="N193" s="188" t="s">
        <v>40</v>
      </c>
      <c r="O193" s="77"/>
      <c r="P193" s="189">
        <f>O193*H193</f>
        <v>0</v>
      </c>
      <c r="Q193" s="189">
        <v>0</v>
      </c>
      <c r="R193" s="189">
        <f>Q193*H193</f>
        <v>0</v>
      </c>
      <c r="S193" s="189">
        <v>0</v>
      </c>
      <c r="T193" s="190">
        <f>S193*H193</f>
        <v>0</v>
      </c>
      <c r="U193" s="38"/>
      <c r="V193" s="38"/>
      <c r="W193" s="38"/>
      <c r="X193" s="38"/>
      <c r="Y193" s="38"/>
      <c r="Z193" s="38"/>
      <c r="AA193" s="38"/>
      <c r="AB193" s="38"/>
      <c r="AC193" s="38"/>
      <c r="AD193" s="38"/>
      <c r="AE193" s="38"/>
      <c r="AR193" s="191" t="s">
        <v>164</v>
      </c>
      <c r="AT193" s="191" t="s">
        <v>159</v>
      </c>
      <c r="AU193" s="191" t="s">
        <v>83</v>
      </c>
      <c r="AY193" s="19" t="s">
        <v>157</v>
      </c>
      <c r="BE193" s="192">
        <f>IF(N193="základní",J193,0)</f>
        <v>0</v>
      </c>
      <c r="BF193" s="192">
        <f>IF(N193="snížená",J193,0)</f>
        <v>0</v>
      </c>
      <c r="BG193" s="192">
        <f>IF(N193="zákl. přenesená",J193,0)</f>
        <v>0</v>
      </c>
      <c r="BH193" s="192">
        <f>IF(N193="sníž. přenesená",J193,0)</f>
        <v>0</v>
      </c>
      <c r="BI193" s="192">
        <f>IF(N193="nulová",J193,0)</f>
        <v>0</v>
      </c>
      <c r="BJ193" s="19" t="s">
        <v>81</v>
      </c>
      <c r="BK193" s="192">
        <f>ROUND(I193*H193,2)</f>
        <v>0</v>
      </c>
      <c r="BL193" s="19" t="s">
        <v>164</v>
      </c>
      <c r="BM193" s="191" t="s">
        <v>646</v>
      </c>
    </row>
    <row r="194" s="2" customFormat="1">
      <c r="A194" s="38"/>
      <c r="B194" s="39"/>
      <c r="C194" s="38"/>
      <c r="D194" s="193" t="s">
        <v>166</v>
      </c>
      <c r="E194" s="38"/>
      <c r="F194" s="194" t="s">
        <v>2075</v>
      </c>
      <c r="G194" s="38"/>
      <c r="H194" s="38"/>
      <c r="I194" s="195"/>
      <c r="J194" s="38"/>
      <c r="K194" s="38"/>
      <c r="L194" s="39"/>
      <c r="M194" s="196"/>
      <c r="N194" s="197"/>
      <c r="O194" s="77"/>
      <c r="P194" s="77"/>
      <c r="Q194" s="77"/>
      <c r="R194" s="77"/>
      <c r="S194" s="77"/>
      <c r="T194" s="78"/>
      <c r="U194" s="38"/>
      <c r="V194" s="38"/>
      <c r="W194" s="38"/>
      <c r="X194" s="38"/>
      <c r="Y194" s="38"/>
      <c r="Z194" s="38"/>
      <c r="AA194" s="38"/>
      <c r="AB194" s="38"/>
      <c r="AC194" s="38"/>
      <c r="AD194" s="38"/>
      <c r="AE194" s="38"/>
      <c r="AT194" s="19" t="s">
        <v>166</v>
      </c>
      <c r="AU194" s="19" t="s">
        <v>83</v>
      </c>
    </row>
    <row r="195" s="2" customFormat="1" ht="14.4" customHeight="1">
      <c r="A195" s="38"/>
      <c r="B195" s="179"/>
      <c r="C195" s="180" t="s">
        <v>421</v>
      </c>
      <c r="D195" s="180" t="s">
        <v>159</v>
      </c>
      <c r="E195" s="181" t="s">
        <v>2077</v>
      </c>
      <c r="F195" s="182" t="s">
        <v>2078</v>
      </c>
      <c r="G195" s="183" t="s">
        <v>2076</v>
      </c>
      <c r="H195" s="184">
        <v>32</v>
      </c>
      <c r="I195" s="185"/>
      <c r="J195" s="186">
        <f>ROUND(I195*H195,2)</f>
        <v>0</v>
      </c>
      <c r="K195" s="182" t="s">
        <v>1</v>
      </c>
      <c r="L195" s="39"/>
      <c r="M195" s="187" t="s">
        <v>1</v>
      </c>
      <c r="N195" s="188" t="s">
        <v>40</v>
      </c>
      <c r="O195" s="77"/>
      <c r="P195" s="189">
        <f>O195*H195</f>
        <v>0</v>
      </c>
      <c r="Q195" s="189">
        <v>0</v>
      </c>
      <c r="R195" s="189">
        <f>Q195*H195</f>
        <v>0</v>
      </c>
      <c r="S195" s="189">
        <v>0</v>
      </c>
      <c r="T195" s="190">
        <f>S195*H195</f>
        <v>0</v>
      </c>
      <c r="U195" s="38"/>
      <c r="V195" s="38"/>
      <c r="W195" s="38"/>
      <c r="X195" s="38"/>
      <c r="Y195" s="38"/>
      <c r="Z195" s="38"/>
      <c r="AA195" s="38"/>
      <c r="AB195" s="38"/>
      <c r="AC195" s="38"/>
      <c r="AD195" s="38"/>
      <c r="AE195" s="38"/>
      <c r="AR195" s="191" t="s">
        <v>164</v>
      </c>
      <c r="AT195" s="191" t="s">
        <v>159</v>
      </c>
      <c r="AU195" s="191" t="s">
        <v>83</v>
      </c>
      <c r="AY195" s="19" t="s">
        <v>157</v>
      </c>
      <c r="BE195" s="192">
        <f>IF(N195="základní",J195,0)</f>
        <v>0</v>
      </c>
      <c r="BF195" s="192">
        <f>IF(N195="snížená",J195,0)</f>
        <v>0</v>
      </c>
      <c r="BG195" s="192">
        <f>IF(N195="zákl. přenesená",J195,0)</f>
        <v>0</v>
      </c>
      <c r="BH195" s="192">
        <f>IF(N195="sníž. přenesená",J195,0)</f>
        <v>0</v>
      </c>
      <c r="BI195" s="192">
        <f>IF(N195="nulová",J195,0)</f>
        <v>0</v>
      </c>
      <c r="BJ195" s="19" t="s">
        <v>81</v>
      </c>
      <c r="BK195" s="192">
        <f>ROUND(I195*H195,2)</f>
        <v>0</v>
      </c>
      <c r="BL195" s="19" t="s">
        <v>164</v>
      </c>
      <c r="BM195" s="191" t="s">
        <v>656</v>
      </c>
    </row>
    <row r="196" s="2" customFormat="1">
      <c r="A196" s="38"/>
      <c r="B196" s="39"/>
      <c r="C196" s="38"/>
      <c r="D196" s="193" t="s">
        <v>166</v>
      </c>
      <c r="E196" s="38"/>
      <c r="F196" s="194" t="s">
        <v>2078</v>
      </c>
      <c r="G196" s="38"/>
      <c r="H196" s="38"/>
      <c r="I196" s="195"/>
      <c r="J196" s="38"/>
      <c r="K196" s="38"/>
      <c r="L196" s="39"/>
      <c r="M196" s="196"/>
      <c r="N196" s="197"/>
      <c r="O196" s="77"/>
      <c r="P196" s="77"/>
      <c r="Q196" s="77"/>
      <c r="R196" s="77"/>
      <c r="S196" s="77"/>
      <c r="T196" s="78"/>
      <c r="U196" s="38"/>
      <c r="V196" s="38"/>
      <c r="W196" s="38"/>
      <c r="X196" s="38"/>
      <c r="Y196" s="38"/>
      <c r="Z196" s="38"/>
      <c r="AA196" s="38"/>
      <c r="AB196" s="38"/>
      <c r="AC196" s="38"/>
      <c r="AD196" s="38"/>
      <c r="AE196" s="38"/>
      <c r="AT196" s="19" t="s">
        <v>166</v>
      </c>
      <c r="AU196" s="19" t="s">
        <v>83</v>
      </c>
    </row>
    <row r="197" s="2" customFormat="1" ht="14.4" customHeight="1">
      <c r="A197" s="38"/>
      <c r="B197" s="179"/>
      <c r="C197" s="180" t="s">
        <v>428</v>
      </c>
      <c r="D197" s="180" t="s">
        <v>159</v>
      </c>
      <c r="E197" s="181" t="s">
        <v>2079</v>
      </c>
      <c r="F197" s="182" t="s">
        <v>2080</v>
      </c>
      <c r="G197" s="183" t="s">
        <v>1927</v>
      </c>
      <c r="H197" s="184">
        <v>32</v>
      </c>
      <c r="I197" s="185"/>
      <c r="J197" s="186">
        <f>ROUND(I197*H197,2)</f>
        <v>0</v>
      </c>
      <c r="K197" s="182" t="s">
        <v>1</v>
      </c>
      <c r="L197" s="39"/>
      <c r="M197" s="187" t="s">
        <v>1</v>
      </c>
      <c r="N197" s="188" t="s">
        <v>40</v>
      </c>
      <c r="O197" s="77"/>
      <c r="P197" s="189">
        <f>O197*H197</f>
        <v>0</v>
      </c>
      <c r="Q197" s="189">
        <v>0</v>
      </c>
      <c r="R197" s="189">
        <f>Q197*H197</f>
        <v>0</v>
      </c>
      <c r="S197" s="189">
        <v>0</v>
      </c>
      <c r="T197" s="190">
        <f>S197*H197</f>
        <v>0</v>
      </c>
      <c r="U197" s="38"/>
      <c r="V197" s="38"/>
      <c r="W197" s="38"/>
      <c r="X197" s="38"/>
      <c r="Y197" s="38"/>
      <c r="Z197" s="38"/>
      <c r="AA197" s="38"/>
      <c r="AB197" s="38"/>
      <c r="AC197" s="38"/>
      <c r="AD197" s="38"/>
      <c r="AE197" s="38"/>
      <c r="AR197" s="191" t="s">
        <v>164</v>
      </c>
      <c r="AT197" s="191" t="s">
        <v>159</v>
      </c>
      <c r="AU197" s="191" t="s">
        <v>83</v>
      </c>
      <c r="AY197" s="19" t="s">
        <v>157</v>
      </c>
      <c r="BE197" s="192">
        <f>IF(N197="základní",J197,0)</f>
        <v>0</v>
      </c>
      <c r="BF197" s="192">
        <f>IF(N197="snížená",J197,0)</f>
        <v>0</v>
      </c>
      <c r="BG197" s="192">
        <f>IF(N197="zákl. přenesená",J197,0)</f>
        <v>0</v>
      </c>
      <c r="BH197" s="192">
        <f>IF(N197="sníž. přenesená",J197,0)</f>
        <v>0</v>
      </c>
      <c r="BI197" s="192">
        <f>IF(N197="nulová",J197,0)</f>
        <v>0</v>
      </c>
      <c r="BJ197" s="19" t="s">
        <v>81</v>
      </c>
      <c r="BK197" s="192">
        <f>ROUND(I197*H197,2)</f>
        <v>0</v>
      </c>
      <c r="BL197" s="19" t="s">
        <v>164</v>
      </c>
      <c r="BM197" s="191" t="s">
        <v>671</v>
      </c>
    </row>
    <row r="198" s="2" customFormat="1">
      <c r="A198" s="38"/>
      <c r="B198" s="39"/>
      <c r="C198" s="38"/>
      <c r="D198" s="193" t="s">
        <v>166</v>
      </c>
      <c r="E198" s="38"/>
      <c r="F198" s="194" t="s">
        <v>2080</v>
      </c>
      <c r="G198" s="38"/>
      <c r="H198" s="38"/>
      <c r="I198" s="195"/>
      <c r="J198" s="38"/>
      <c r="K198" s="38"/>
      <c r="L198" s="39"/>
      <c r="M198" s="196"/>
      <c r="N198" s="197"/>
      <c r="O198" s="77"/>
      <c r="P198" s="77"/>
      <c r="Q198" s="77"/>
      <c r="R198" s="77"/>
      <c r="S198" s="77"/>
      <c r="T198" s="78"/>
      <c r="U198" s="38"/>
      <c r="V198" s="38"/>
      <c r="W198" s="38"/>
      <c r="X198" s="38"/>
      <c r="Y198" s="38"/>
      <c r="Z198" s="38"/>
      <c r="AA198" s="38"/>
      <c r="AB198" s="38"/>
      <c r="AC198" s="38"/>
      <c r="AD198" s="38"/>
      <c r="AE198" s="38"/>
      <c r="AT198" s="19" t="s">
        <v>166</v>
      </c>
      <c r="AU198" s="19" t="s">
        <v>83</v>
      </c>
    </row>
    <row r="199" s="2" customFormat="1" ht="14.4" customHeight="1">
      <c r="A199" s="38"/>
      <c r="B199" s="179"/>
      <c r="C199" s="180" t="s">
        <v>433</v>
      </c>
      <c r="D199" s="180" t="s">
        <v>159</v>
      </c>
      <c r="E199" s="181" t="s">
        <v>2081</v>
      </c>
      <c r="F199" s="182" t="s">
        <v>2082</v>
      </c>
      <c r="G199" s="183" t="s">
        <v>1966</v>
      </c>
      <c r="H199" s="184">
        <v>1</v>
      </c>
      <c r="I199" s="185"/>
      <c r="J199" s="186">
        <f>ROUND(I199*H199,2)</f>
        <v>0</v>
      </c>
      <c r="K199" s="182" t="s">
        <v>1</v>
      </c>
      <c r="L199" s="39"/>
      <c r="M199" s="187" t="s">
        <v>1</v>
      </c>
      <c r="N199" s="188" t="s">
        <v>40</v>
      </c>
      <c r="O199" s="77"/>
      <c r="P199" s="189">
        <f>O199*H199</f>
        <v>0</v>
      </c>
      <c r="Q199" s="189">
        <v>0</v>
      </c>
      <c r="R199" s="189">
        <f>Q199*H199</f>
        <v>0</v>
      </c>
      <c r="S199" s="189">
        <v>0</v>
      </c>
      <c r="T199" s="190">
        <f>S199*H199</f>
        <v>0</v>
      </c>
      <c r="U199" s="38"/>
      <c r="V199" s="38"/>
      <c r="W199" s="38"/>
      <c r="X199" s="38"/>
      <c r="Y199" s="38"/>
      <c r="Z199" s="38"/>
      <c r="AA199" s="38"/>
      <c r="AB199" s="38"/>
      <c r="AC199" s="38"/>
      <c r="AD199" s="38"/>
      <c r="AE199" s="38"/>
      <c r="AR199" s="191" t="s">
        <v>164</v>
      </c>
      <c r="AT199" s="191" t="s">
        <v>159</v>
      </c>
      <c r="AU199" s="191" t="s">
        <v>83</v>
      </c>
      <c r="AY199" s="19" t="s">
        <v>157</v>
      </c>
      <c r="BE199" s="192">
        <f>IF(N199="základní",J199,0)</f>
        <v>0</v>
      </c>
      <c r="BF199" s="192">
        <f>IF(N199="snížená",J199,0)</f>
        <v>0</v>
      </c>
      <c r="BG199" s="192">
        <f>IF(N199="zákl. přenesená",J199,0)</f>
        <v>0</v>
      </c>
      <c r="BH199" s="192">
        <f>IF(N199="sníž. přenesená",J199,0)</f>
        <v>0</v>
      </c>
      <c r="BI199" s="192">
        <f>IF(N199="nulová",J199,0)</f>
        <v>0</v>
      </c>
      <c r="BJ199" s="19" t="s">
        <v>81</v>
      </c>
      <c r="BK199" s="192">
        <f>ROUND(I199*H199,2)</f>
        <v>0</v>
      </c>
      <c r="BL199" s="19" t="s">
        <v>164</v>
      </c>
      <c r="BM199" s="191" t="s">
        <v>683</v>
      </c>
    </row>
    <row r="200" s="2" customFormat="1">
      <c r="A200" s="38"/>
      <c r="B200" s="39"/>
      <c r="C200" s="38"/>
      <c r="D200" s="193" t="s">
        <v>166</v>
      </c>
      <c r="E200" s="38"/>
      <c r="F200" s="194" t="s">
        <v>2082</v>
      </c>
      <c r="G200" s="38"/>
      <c r="H200" s="38"/>
      <c r="I200" s="195"/>
      <c r="J200" s="38"/>
      <c r="K200" s="38"/>
      <c r="L200" s="39"/>
      <c r="M200" s="196"/>
      <c r="N200" s="197"/>
      <c r="O200" s="77"/>
      <c r="P200" s="77"/>
      <c r="Q200" s="77"/>
      <c r="R200" s="77"/>
      <c r="S200" s="77"/>
      <c r="T200" s="78"/>
      <c r="U200" s="38"/>
      <c r="V200" s="38"/>
      <c r="W200" s="38"/>
      <c r="X200" s="38"/>
      <c r="Y200" s="38"/>
      <c r="Z200" s="38"/>
      <c r="AA200" s="38"/>
      <c r="AB200" s="38"/>
      <c r="AC200" s="38"/>
      <c r="AD200" s="38"/>
      <c r="AE200" s="38"/>
      <c r="AT200" s="19" t="s">
        <v>166</v>
      </c>
      <c r="AU200" s="19" t="s">
        <v>83</v>
      </c>
    </row>
    <row r="201" s="2" customFormat="1" ht="14.4" customHeight="1">
      <c r="A201" s="38"/>
      <c r="B201" s="179"/>
      <c r="C201" s="180" t="s">
        <v>444</v>
      </c>
      <c r="D201" s="180" t="s">
        <v>159</v>
      </c>
      <c r="E201" s="181" t="s">
        <v>1960</v>
      </c>
      <c r="F201" s="182" t="s">
        <v>1961</v>
      </c>
      <c r="G201" s="183" t="s">
        <v>1927</v>
      </c>
      <c r="H201" s="184">
        <v>5</v>
      </c>
      <c r="I201" s="185"/>
      <c r="J201" s="186">
        <f>ROUND(I201*H201,2)</f>
        <v>0</v>
      </c>
      <c r="K201" s="182" t="s">
        <v>1</v>
      </c>
      <c r="L201" s="39"/>
      <c r="M201" s="187" t="s">
        <v>1</v>
      </c>
      <c r="N201" s="188" t="s">
        <v>40</v>
      </c>
      <c r="O201" s="77"/>
      <c r="P201" s="189">
        <f>O201*H201</f>
        <v>0</v>
      </c>
      <c r="Q201" s="189">
        <v>0</v>
      </c>
      <c r="R201" s="189">
        <f>Q201*H201</f>
        <v>0</v>
      </c>
      <c r="S201" s="189">
        <v>0</v>
      </c>
      <c r="T201" s="190">
        <f>S201*H201</f>
        <v>0</v>
      </c>
      <c r="U201" s="38"/>
      <c r="V201" s="38"/>
      <c r="W201" s="38"/>
      <c r="X201" s="38"/>
      <c r="Y201" s="38"/>
      <c r="Z201" s="38"/>
      <c r="AA201" s="38"/>
      <c r="AB201" s="38"/>
      <c r="AC201" s="38"/>
      <c r="AD201" s="38"/>
      <c r="AE201" s="38"/>
      <c r="AR201" s="191" t="s">
        <v>164</v>
      </c>
      <c r="AT201" s="191" t="s">
        <v>159</v>
      </c>
      <c r="AU201" s="191" t="s">
        <v>83</v>
      </c>
      <c r="AY201" s="19" t="s">
        <v>157</v>
      </c>
      <c r="BE201" s="192">
        <f>IF(N201="základní",J201,0)</f>
        <v>0</v>
      </c>
      <c r="BF201" s="192">
        <f>IF(N201="snížená",J201,0)</f>
        <v>0</v>
      </c>
      <c r="BG201" s="192">
        <f>IF(N201="zákl. přenesená",J201,0)</f>
        <v>0</v>
      </c>
      <c r="BH201" s="192">
        <f>IF(N201="sníž. přenesená",J201,0)</f>
        <v>0</v>
      </c>
      <c r="BI201" s="192">
        <f>IF(N201="nulová",J201,0)</f>
        <v>0</v>
      </c>
      <c r="BJ201" s="19" t="s">
        <v>81</v>
      </c>
      <c r="BK201" s="192">
        <f>ROUND(I201*H201,2)</f>
        <v>0</v>
      </c>
      <c r="BL201" s="19" t="s">
        <v>164</v>
      </c>
      <c r="BM201" s="191" t="s">
        <v>694</v>
      </c>
    </row>
    <row r="202" s="2" customFormat="1">
      <c r="A202" s="38"/>
      <c r="B202" s="39"/>
      <c r="C202" s="38"/>
      <c r="D202" s="193" t="s">
        <v>166</v>
      </c>
      <c r="E202" s="38"/>
      <c r="F202" s="194" t="s">
        <v>1961</v>
      </c>
      <c r="G202" s="38"/>
      <c r="H202" s="38"/>
      <c r="I202" s="195"/>
      <c r="J202" s="38"/>
      <c r="K202" s="38"/>
      <c r="L202" s="39"/>
      <c r="M202" s="196"/>
      <c r="N202" s="197"/>
      <c r="O202" s="77"/>
      <c r="P202" s="77"/>
      <c r="Q202" s="77"/>
      <c r="R202" s="77"/>
      <c r="S202" s="77"/>
      <c r="T202" s="78"/>
      <c r="U202" s="38"/>
      <c r="V202" s="38"/>
      <c r="W202" s="38"/>
      <c r="X202" s="38"/>
      <c r="Y202" s="38"/>
      <c r="Z202" s="38"/>
      <c r="AA202" s="38"/>
      <c r="AB202" s="38"/>
      <c r="AC202" s="38"/>
      <c r="AD202" s="38"/>
      <c r="AE202" s="38"/>
      <c r="AT202" s="19" t="s">
        <v>166</v>
      </c>
      <c r="AU202" s="19" t="s">
        <v>83</v>
      </c>
    </row>
    <row r="203" s="2" customFormat="1" ht="14.4" customHeight="1">
      <c r="A203" s="38"/>
      <c r="B203" s="179"/>
      <c r="C203" s="180" t="s">
        <v>192</v>
      </c>
      <c r="D203" s="180" t="s">
        <v>159</v>
      </c>
      <c r="E203" s="181" t="s">
        <v>1962</v>
      </c>
      <c r="F203" s="182" t="s">
        <v>1963</v>
      </c>
      <c r="G203" s="183" t="s">
        <v>1927</v>
      </c>
      <c r="H203" s="184">
        <v>8</v>
      </c>
      <c r="I203" s="185"/>
      <c r="J203" s="186">
        <f>ROUND(I203*H203,2)</f>
        <v>0</v>
      </c>
      <c r="K203" s="182" t="s">
        <v>1</v>
      </c>
      <c r="L203" s="39"/>
      <c r="M203" s="187" t="s">
        <v>1</v>
      </c>
      <c r="N203" s="188" t="s">
        <v>40</v>
      </c>
      <c r="O203" s="77"/>
      <c r="P203" s="189">
        <f>O203*H203</f>
        <v>0</v>
      </c>
      <c r="Q203" s="189">
        <v>0</v>
      </c>
      <c r="R203" s="189">
        <f>Q203*H203</f>
        <v>0</v>
      </c>
      <c r="S203" s="189">
        <v>0</v>
      </c>
      <c r="T203" s="190">
        <f>S203*H203</f>
        <v>0</v>
      </c>
      <c r="U203" s="38"/>
      <c r="V203" s="38"/>
      <c r="W203" s="38"/>
      <c r="X203" s="38"/>
      <c r="Y203" s="38"/>
      <c r="Z203" s="38"/>
      <c r="AA203" s="38"/>
      <c r="AB203" s="38"/>
      <c r="AC203" s="38"/>
      <c r="AD203" s="38"/>
      <c r="AE203" s="38"/>
      <c r="AR203" s="191" t="s">
        <v>164</v>
      </c>
      <c r="AT203" s="191" t="s">
        <v>159</v>
      </c>
      <c r="AU203" s="191" t="s">
        <v>83</v>
      </c>
      <c r="AY203" s="19" t="s">
        <v>157</v>
      </c>
      <c r="BE203" s="192">
        <f>IF(N203="základní",J203,0)</f>
        <v>0</v>
      </c>
      <c r="BF203" s="192">
        <f>IF(N203="snížená",J203,0)</f>
        <v>0</v>
      </c>
      <c r="BG203" s="192">
        <f>IF(N203="zákl. přenesená",J203,0)</f>
        <v>0</v>
      </c>
      <c r="BH203" s="192">
        <f>IF(N203="sníž. přenesená",J203,0)</f>
        <v>0</v>
      </c>
      <c r="BI203" s="192">
        <f>IF(N203="nulová",J203,0)</f>
        <v>0</v>
      </c>
      <c r="BJ203" s="19" t="s">
        <v>81</v>
      </c>
      <c r="BK203" s="192">
        <f>ROUND(I203*H203,2)</f>
        <v>0</v>
      </c>
      <c r="BL203" s="19" t="s">
        <v>164</v>
      </c>
      <c r="BM203" s="191" t="s">
        <v>706</v>
      </c>
    </row>
    <row r="204" s="2" customFormat="1">
      <c r="A204" s="38"/>
      <c r="B204" s="39"/>
      <c r="C204" s="38"/>
      <c r="D204" s="193" t="s">
        <v>166</v>
      </c>
      <c r="E204" s="38"/>
      <c r="F204" s="194" t="s">
        <v>1963</v>
      </c>
      <c r="G204" s="38"/>
      <c r="H204" s="38"/>
      <c r="I204" s="195"/>
      <c r="J204" s="38"/>
      <c r="K204" s="38"/>
      <c r="L204" s="39"/>
      <c r="M204" s="196"/>
      <c r="N204" s="197"/>
      <c r="O204" s="77"/>
      <c r="P204" s="77"/>
      <c r="Q204" s="77"/>
      <c r="R204" s="77"/>
      <c r="S204" s="77"/>
      <c r="T204" s="78"/>
      <c r="U204" s="38"/>
      <c r="V204" s="38"/>
      <c r="W204" s="38"/>
      <c r="X204" s="38"/>
      <c r="Y204" s="38"/>
      <c r="Z204" s="38"/>
      <c r="AA204" s="38"/>
      <c r="AB204" s="38"/>
      <c r="AC204" s="38"/>
      <c r="AD204" s="38"/>
      <c r="AE204" s="38"/>
      <c r="AT204" s="19" t="s">
        <v>166</v>
      </c>
      <c r="AU204" s="19" t="s">
        <v>83</v>
      </c>
    </row>
    <row r="205" s="2" customFormat="1" ht="14.4" customHeight="1">
      <c r="A205" s="38"/>
      <c r="B205" s="179"/>
      <c r="C205" s="180" t="s">
        <v>459</v>
      </c>
      <c r="D205" s="180" t="s">
        <v>159</v>
      </c>
      <c r="E205" s="181" t="s">
        <v>2083</v>
      </c>
      <c r="F205" s="182" t="s">
        <v>1965</v>
      </c>
      <c r="G205" s="183" t="s">
        <v>1966</v>
      </c>
      <c r="H205" s="184">
        <v>1</v>
      </c>
      <c r="I205" s="185"/>
      <c r="J205" s="186">
        <f>ROUND(I205*H205,2)</f>
        <v>0</v>
      </c>
      <c r="K205" s="182" t="s">
        <v>1</v>
      </c>
      <c r="L205" s="39"/>
      <c r="M205" s="187" t="s">
        <v>1</v>
      </c>
      <c r="N205" s="188" t="s">
        <v>40</v>
      </c>
      <c r="O205" s="77"/>
      <c r="P205" s="189">
        <f>O205*H205</f>
        <v>0</v>
      </c>
      <c r="Q205" s="189">
        <v>0</v>
      </c>
      <c r="R205" s="189">
        <f>Q205*H205</f>
        <v>0</v>
      </c>
      <c r="S205" s="189">
        <v>0</v>
      </c>
      <c r="T205" s="190">
        <f>S205*H205</f>
        <v>0</v>
      </c>
      <c r="U205" s="38"/>
      <c r="V205" s="38"/>
      <c r="W205" s="38"/>
      <c r="X205" s="38"/>
      <c r="Y205" s="38"/>
      <c r="Z205" s="38"/>
      <c r="AA205" s="38"/>
      <c r="AB205" s="38"/>
      <c r="AC205" s="38"/>
      <c r="AD205" s="38"/>
      <c r="AE205" s="38"/>
      <c r="AR205" s="191" t="s">
        <v>164</v>
      </c>
      <c r="AT205" s="191" t="s">
        <v>159</v>
      </c>
      <c r="AU205" s="191" t="s">
        <v>83</v>
      </c>
      <c r="AY205" s="19" t="s">
        <v>157</v>
      </c>
      <c r="BE205" s="192">
        <f>IF(N205="základní",J205,0)</f>
        <v>0</v>
      </c>
      <c r="BF205" s="192">
        <f>IF(N205="snížená",J205,0)</f>
        <v>0</v>
      </c>
      <c r="BG205" s="192">
        <f>IF(N205="zákl. přenesená",J205,0)</f>
        <v>0</v>
      </c>
      <c r="BH205" s="192">
        <f>IF(N205="sníž. přenesená",J205,0)</f>
        <v>0</v>
      </c>
      <c r="BI205" s="192">
        <f>IF(N205="nulová",J205,0)</f>
        <v>0</v>
      </c>
      <c r="BJ205" s="19" t="s">
        <v>81</v>
      </c>
      <c r="BK205" s="192">
        <f>ROUND(I205*H205,2)</f>
        <v>0</v>
      </c>
      <c r="BL205" s="19" t="s">
        <v>164</v>
      </c>
      <c r="BM205" s="191" t="s">
        <v>718</v>
      </c>
    </row>
    <row r="206" s="2" customFormat="1">
      <c r="A206" s="38"/>
      <c r="B206" s="39"/>
      <c r="C206" s="38"/>
      <c r="D206" s="193" t="s">
        <v>166</v>
      </c>
      <c r="E206" s="38"/>
      <c r="F206" s="194" t="s">
        <v>1965</v>
      </c>
      <c r="G206" s="38"/>
      <c r="H206" s="38"/>
      <c r="I206" s="195"/>
      <c r="J206" s="38"/>
      <c r="K206" s="38"/>
      <c r="L206" s="39"/>
      <c r="M206" s="241"/>
      <c r="N206" s="242"/>
      <c r="O206" s="243"/>
      <c r="P206" s="243"/>
      <c r="Q206" s="243"/>
      <c r="R206" s="243"/>
      <c r="S206" s="243"/>
      <c r="T206" s="244"/>
      <c r="U206" s="38"/>
      <c r="V206" s="38"/>
      <c r="W206" s="38"/>
      <c r="X206" s="38"/>
      <c r="Y206" s="38"/>
      <c r="Z206" s="38"/>
      <c r="AA206" s="38"/>
      <c r="AB206" s="38"/>
      <c r="AC206" s="38"/>
      <c r="AD206" s="38"/>
      <c r="AE206" s="38"/>
      <c r="AT206" s="19" t="s">
        <v>166</v>
      </c>
      <c r="AU206" s="19" t="s">
        <v>83</v>
      </c>
    </row>
    <row r="207" s="2" customFormat="1" ht="6.96" customHeight="1">
      <c r="A207" s="38"/>
      <c r="B207" s="60"/>
      <c r="C207" s="61"/>
      <c r="D207" s="61"/>
      <c r="E207" s="61"/>
      <c r="F207" s="61"/>
      <c r="G207" s="61"/>
      <c r="H207" s="61"/>
      <c r="I207" s="61"/>
      <c r="J207" s="61"/>
      <c r="K207" s="61"/>
      <c r="L207" s="39"/>
      <c r="M207" s="38"/>
      <c r="O207" s="38"/>
      <c r="P207" s="38"/>
      <c r="Q207" s="38"/>
      <c r="R207" s="38"/>
      <c r="S207" s="38"/>
      <c r="T207" s="38"/>
      <c r="U207" s="38"/>
      <c r="V207" s="38"/>
      <c r="W207" s="38"/>
      <c r="X207" s="38"/>
      <c r="Y207" s="38"/>
      <c r="Z207" s="38"/>
      <c r="AA207" s="38"/>
      <c r="AB207" s="38"/>
      <c r="AC207" s="38"/>
      <c r="AD207" s="38"/>
      <c r="AE207" s="38"/>
    </row>
  </sheetData>
  <autoFilter ref="C121:K206"/>
  <mergeCells count="12">
    <mergeCell ref="E7:H7"/>
    <mergeCell ref="E9:H9"/>
    <mergeCell ref="E11:H11"/>
    <mergeCell ref="E20:H20"/>
    <mergeCell ref="E29:H29"/>
    <mergeCell ref="E85:H85"/>
    <mergeCell ref="E87:H87"/>
    <mergeCell ref="E89:H89"/>
    <mergeCell ref="E110:H110"/>
    <mergeCell ref="E112:H112"/>
    <mergeCell ref="E114:H114"/>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1.5" style="1" customWidth="1"/>
    <col min="9" max="9" width="20.16016" style="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8" t="s">
        <v>5</v>
      </c>
      <c r="M2" s="1"/>
      <c r="N2" s="1"/>
      <c r="O2" s="1"/>
      <c r="P2" s="1"/>
      <c r="Q2" s="1"/>
      <c r="R2" s="1"/>
      <c r="S2" s="1"/>
      <c r="T2" s="1"/>
      <c r="U2" s="1"/>
      <c r="V2" s="1"/>
      <c r="AT2" s="19" t="s">
        <v>103</v>
      </c>
    </row>
    <row r="3" s="1" customFormat="1" ht="6.96" customHeight="1">
      <c r="B3" s="20"/>
      <c r="C3" s="21"/>
      <c r="D3" s="21"/>
      <c r="E3" s="21"/>
      <c r="F3" s="21"/>
      <c r="G3" s="21"/>
      <c r="H3" s="21"/>
      <c r="I3" s="21"/>
      <c r="J3" s="21"/>
      <c r="K3" s="21"/>
      <c r="L3" s="22"/>
      <c r="AT3" s="19" t="s">
        <v>83</v>
      </c>
    </row>
    <row r="4" s="1" customFormat="1" ht="24.96" customHeight="1">
      <c r="B4" s="22"/>
      <c r="D4" s="23" t="s">
        <v>104</v>
      </c>
      <c r="L4" s="22"/>
      <c r="M4" s="128" t="s">
        <v>10</v>
      </c>
      <c r="AT4" s="19" t="s">
        <v>3</v>
      </c>
    </row>
    <row r="5" s="1" customFormat="1" ht="6.96" customHeight="1">
      <c r="B5" s="22"/>
      <c r="L5" s="22"/>
    </row>
    <row r="6" s="1" customFormat="1" ht="12" customHeight="1">
      <c r="B6" s="22"/>
      <c r="D6" s="32" t="s">
        <v>16</v>
      </c>
      <c r="L6" s="22"/>
    </row>
    <row r="7" s="1" customFormat="1" ht="16.5" customHeight="1">
      <c r="B7" s="22"/>
      <c r="E7" s="129" t="str">
        <f>'Rekapitulace stavby'!K6</f>
        <v>PD - Sociální zázemí Výškovická</v>
      </c>
      <c r="F7" s="32"/>
      <c r="G7" s="32"/>
      <c r="H7" s="32"/>
      <c r="L7" s="22"/>
    </row>
    <row r="8" s="1" customFormat="1" ht="12" customHeight="1">
      <c r="B8" s="22"/>
      <c r="D8" s="32" t="s">
        <v>105</v>
      </c>
      <c r="L8" s="22"/>
    </row>
    <row r="9" s="2" customFormat="1" ht="16.5" customHeight="1">
      <c r="A9" s="38"/>
      <c r="B9" s="39"/>
      <c r="C9" s="38"/>
      <c r="D9" s="38"/>
      <c r="E9" s="129" t="s">
        <v>106</v>
      </c>
      <c r="F9" s="38"/>
      <c r="G9" s="38"/>
      <c r="H9" s="38"/>
      <c r="I9" s="38"/>
      <c r="J9" s="38"/>
      <c r="K9" s="38"/>
      <c r="L9" s="55"/>
      <c r="S9" s="38"/>
      <c r="T9" s="38"/>
      <c r="U9" s="38"/>
      <c r="V9" s="38"/>
      <c r="W9" s="38"/>
      <c r="X9" s="38"/>
      <c r="Y9" s="38"/>
      <c r="Z9" s="38"/>
      <c r="AA9" s="38"/>
      <c r="AB9" s="38"/>
      <c r="AC9" s="38"/>
      <c r="AD9" s="38"/>
      <c r="AE9" s="38"/>
    </row>
    <row r="10" s="2" customFormat="1" ht="12" customHeight="1">
      <c r="A10" s="38"/>
      <c r="B10" s="39"/>
      <c r="C10" s="38"/>
      <c r="D10" s="32" t="s">
        <v>107</v>
      </c>
      <c r="E10" s="38"/>
      <c r="F10" s="38"/>
      <c r="G10" s="38"/>
      <c r="H10" s="38"/>
      <c r="I10" s="38"/>
      <c r="J10" s="38"/>
      <c r="K10" s="38"/>
      <c r="L10" s="55"/>
      <c r="S10" s="38"/>
      <c r="T10" s="38"/>
      <c r="U10" s="38"/>
      <c r="V10" s="38"/>
      <c r="W10" s="38"/>
      <c r="X10" s="38"/>
      <c r="Y10" s="38"/>
      <c r="Z10" s="38"/>
      <c r="AA10" s="38"/>
      <c r="AB10" s="38"/>
      <c r="AC10" s="38"/>
      <c r="AD10" s="38"/>
      <c r="AE10" s="38"/>
    </row>
    <row r="11" s="2" customFormat="1" ht="16.5" customHeight="1">
      <c r="A11" s="38"/>
      <c r="B11" s="39"/>
      <c r="C11" s="38"/>
      <c r="D11" s="38"/>
      <c r="E11" s="67" t="s">
        <v>2084</v>
      </c>
      <c r="F11" s="38"/>
      <c r="G11" s="38"/>
      <c r="H11" s="38"/>
      <c r="I11" s="38"/>
      <c r="J11" s="38"/>
      <c r="K11" s="38"/>
      <c r="L11" s="55"/>
      <c r="S11" s="38"/>
      <c r="T11" s="38"/>
      <c r="U11" s="38"/>
      <c r="V11" s="38"/>
      <c r="W11" s="38"/>
      <c r="X11" s="38"/>
      <c r="Y11" s="38"/>
      <c r="Z11" s="38"/>
      <c r="AA11" s="38"/>
      <c r="AB11" s="38"/>
      <c r="AC11" s="38"/>
      <c r="AD11" s="38"/>
      <c r="AE11" s="38"/>
    </row>
    <row r="12" s="2" customFormat="1">
      <c r="A12" s="38"/>
      <c r="B12" s="39"/>
      <c r="C12" s="38"/>
      <c r="D12" s="38"/>
      <c r="E12" s="38"/>
      <c r="F12" s="38"/>
      <c r="G12" s="38"/>
      <c r="H12" s="38"/>
      <c r="I12" s="38"/>
      <c r="J12" s="38"/>
      <c r="K12" s="38"/>
      <c r="L12" s="55"/>
      <c r="S12" s="38"/>
      <c r="T12" s="38"/>
      <c r="U12" s="38"/>
      <c r="V12" s="38"/>
      <c r="W12" s="38"/>
      <c r="X12" s="38"/>
      <c r="Y12" s="38"/>
      <c r="Z12" s="38"/>
      <c r="AA12" s="38"/>
      <c r="AB12" s="38"/>
      <c r="AC12" s="38"/>
      <c r="AD12" s="38"/>
      <c r="AE12" s="38"/>
    </row>
    <row r="13" s="2" customFormat="1" ht="12" customHeight="1">
      <c r="A13" s="38"/>
      <c r="B13" s="39"/>
      <c r="C13" s="38"/>
      <c r="D13" s="32" t="s">
        <v>18</v>
      </c>
      <c r="E13" s="38"/>
      <c r="F13" s="27" t="s">
        <v>1</v>
      </c>
      <c r="G13" s="38"/>
      <c r="H13" s="38"/>
      <c r="I13" s="32" t="s">
        <v>19</v>
      </c>
      <c r="J13" s="27" t="s">
        <v>1</v>
      </c>
      <c r="K13" s="38"/>
      <c r="L13" s="55"/>
      <c r="S13" s="38"/>
      <c r="T13" s="38"/>
      <c r="U13" s="38"/>
      <c r="V13" s="38"/>
      <c r="W13" s="38"/>
      <c r="X13" s="38"/>
      <c r="Y13" s="38"/>
      <c r="Z13" s="38"/>
      <c r="AA13" s="38"/>
      <c r="AB13" s="38"/>
      <c r="AC13" s="38"/>
      <c r="AD13" s="38"/>
      <c r="AE13" s="38"/>
    </row>
    <row r="14" s="2" customFormat="1" ht="12" customHeight="1">
      <c r="A14" s="38"/>
      <c r="B14" s="39"/>
      <c r="C14" s="38"/>
      <c r="D14" s="32" t="s">
        <v>20</v>
      </c>
      <c r="E14" s="38"/>
      <c r="F14" s="27" t="s">
        <v>21</v>
      </c>
      <c r="G14" s="38"/>
      <c r="H14" s="38"/>
      <c r="I14" s="32" t="s">
        <v>22</v>
      </c>
      <c r="J14" s="69" t="str">
        <f>'Rekapitulace stavby'!AN8</f>
        <v>11. 11. 2020</v>
      </c>
      <c r="K14" s="38"/>
      <c r="L14" s="55"/>
      <c r="S14" s="38"/>
      <c r="T14" s="38"/>
      <c r="U14" s="38"/>
      <c r="V14" s="38"/>
      <c r="W14" s="38"/>
      <c r="X14" s="38"/>
      <c r="Y14" s="38"/>
      <c r="Z14" s="38"/>
      <c r="AA14" s="38"/>
      <c r="AB14" s="38"/>
      <c r="AC14" s="38"/>
      <c r="AD14" s="38"/>
      <c r="AE14" s="38"/>
    </row>
    <row r="15" s="2" customFormat="1" ht="10.8" customHeight="1">
      <c r="A15" s="38"/>
      <c r="B15" s="39"/>
      <c r="C15" s="38"/>
      <c r="D15" s="38"/>
      <c r="E15" s="38"/>
      <c r="F15" s="38"/>
      <c r="G15" s="38"/>
      <c r="H15" s="38"/>
      <c r="I15" s="38"/>
      <c r="J15" s="38"/>
      <c r="K15" s="38"/>
      <c r="L15" s="55"/>
      <c r="S15" s="38"/>
      <c r="T15" s="38"/>
      <c r="U15" s="38"/>
      <c r="V15" s="38"/>
      <c r="W15" s="38"/>
      <c r="X15" s="38"/>
      <c r="Y15" s="38"/>
      <c r="Z15" s="38"/>
      <c r="AA15" s="38"/>
      <c r="AB15" s="38"/>
      <c r="AC15" s="38"/>
      <c r="AD15" s="38"/>
      <c r="AE15" s="38"/>
    </row>
    <row r="16" s="2" customFormat="1" ht="12" customHeight="1">
      <c r="A16" s="38"/>
      <c r="B16" s="39"/>
      <c r="C16" s="38"/>
      <c r="D16" s="32" t="s">
        <v>24</v>
      </c>
      <c r="E16" s="38"/>
      <c r="F16" s="38"/>
      <c r="G16" s="38"/>
      <c r="H16" s="38"/>
      <c r="I16" s="32" t="s">
        <v>25</v>
      </c>
      <c r="J16" s="27" t="s">
        <v>1</v>
      </c>
      <c r="K16" s="38"/>
      <c r="L16" s="55"/>
      <c r="S16" s="38"/>
      <c r="T16" s="38"/>
      <c r="U16" s="38"/>
      <c r="V16" s="38"/>
      <c r="W16" s="38"/>
      <c r="X16" s="38"/>
      <c r="Y16" s="38"/>
      <c r="Z16" s="38"/>
      <c r="AA16" s="38"/>
      <c r="AB16" s="38"/>
      <c r="AC16" s="38"/>
      <c r="AD16" s="38"/>
      <c r="AE16" s="38"/>
    </row>
    <row r="17" s="2" customFormat="1" ht="18" customHeight="1">
      <c r="A17" s="38"/>
      <c r="B17" s="39"/>
      <c r="C17" s="38"/>
      <c r="D17" s="38"/>
      <c r="E17" s="27" t="s">
        <v>26</v>
      </c>
      <c r="F17" s="38"/>
      <c r="G17" s="38"/>
      <c r="H17" s="38"/>
      <c r="I17" s="32" t="s">
        <v>27</v>
      </c>
      <c r="J17" s="27" t="s">
        <v>1</v>
      </c>
      <c r="K17" s="38"/>
      <c r="L17" s="55"/>
      <c r="S17" s="38"/>
      <c r="T17" s="38"/>
      <c r="U17" s="38"/>
      <c r="V17" s="38"/>
      <c r="W17" s="38"/>
      <c r="X17" s="38"/>
      <c r="Y17" s="38"/>
      <c r="Z17" s="38"/>
      <c r="AA17" s="38"/>
      <c r="AB17" s="38"/>
      <c r="AC17" s="38"/>
      <c r="AD17" s="38"/>
      <c r="AE17" s="38"/>
    </row>
    <row r="18" s="2" customFormat="1" ht="6.96" customHeight="1">
      <c r="A18" s="38"/>
      <c r="B18" s="39"/>
      <c r="C18" s="38"/>
      <c r="D18" s="38"/>
      <c r="E18" s="38"/>
      <c r="F18" s="38"/>
      <c r="G18" s="38"/>
      <c r="H18" s="38"/>
      <c r="I18" s="38"/>
      <c r="J18" s="38"/>
      <c r="K18" s="38"/>
      <c r="L18" s="55"/>
      <c r="S18" s="38"/>
      <c r="T18" s="38"/>
      <c r="U18" s="38"/>
      <c r="V18" s="38"/>
      <c r="W18" s="38"/>
      <c r="X18" s="38"/>
      <c r="Y18" s="38"/>
      <c r="Z18" s="38"/>
      <c r="AA18" s="38"/>
      <c r="AB18" s="38"/>
      <c r="AC18" s="38"/>
      <c r="AD18" s="38"/>
      <c r="AE18" s="38"/>
    </row>
    <row r="19" s="2" customFormat="1" ht="12" customHeight="1">
      <c r="A19" s="38"/>
      <c r="B19" s="39"/>
      <c r="C19" s="38"/>
      <c r="D19" s="32" t="s">
        <v>28</v>
      </c>
      <c r="E19" s="38"/>
      <c r="F19" s="38"/>
      <c r="G19" s="38"/>
      <c r="H19" s="38"/>
      <c r="I19" s="32" t="s">
        <v>25</v>
      </c>
      <c r="J19" s="33" t="str">
        <f>'Rekapitulace stavby'!AN13</f>
        <v>Vyplň údaj</v>
      </c>
      <c r="K19" s="38"/>
      <c r="L19" s="55"/>
      <c r="S19" s="38"/>
      <c r="T19" s="38"/>
      <c r="U19" s="38"/>
      <c r="V19" s="38"/>
      <c r="W19" s="38"/>
      <c r="X19" s="38"/>
      <c r="Y19" s="38"/>
      <c r="Z19" s="38"/>
      <c r="AA19" s="38"/>
      <c r="AB19" s="38"/>
      <c r="AC19" s="38"/>
      <c r="AD19" s="38"/>
      <c r="AE19" s="38"/>
    </row>
    <row r="20" s="2" customFormat="1" ht="18" customHeight="1">
      <c r="A20" s="38"/>
      <c r="B20" s="39"/>
      <c r="C20" s="38"/>
      <c r="D20" s="38"/>
      <c r="E20" s="33" t="str">
        <f>'Rekapitulace stavby'!E14</f>
        <v>Vyplň údaj</v>
      </c>
      <c r="F20" s="27"/>
      <c r="G20" s="27"/>
      <c r="H20" s="27"/>
      <c r="I20" s="32" t="s">
        <v>27</v>
      </c>
      <c r="J20" s="33" t="str">
        <f>'Rekapitulace stavby'!AN14</f>
        <v>Vyplň údaj</v>
      </c>
      <c r="K20" s="38"/>
      <c r="L20" s="55"/>
      <c r="S20" s="38"/>
      <c r="T20" s="38"/>
      <c r="U20" s="38"/>
      <c r="V20" s="38"/>
      <c r="W20" s="38"/>
      <c r="X20" s="38"/>
      <c r="Y20" s="38"/>
      <c r="Z20" s="38"/>
      <c r="AA20" s="38"/>
      <c r="AB20" s="38"/>
      <c r="AC20" s="38"/>
      <c r="AD20" s="38"/>
      <c r="AE20" s="38"/>
    </row>
    <row r="21" s="2" customFormat="1" ht="6.96" customHeight="1">
      <c r="A21" s="38"/>
      <c r="B21" s="39"/>
      <c r="C21" s="38"/>
      <c r="D21" s="38"/>
      <c r="E21" s="38"/>
      <c r="F21" s="38"/>
      <c r="G21" s="38"/>
      <c r="H21" s="38"/>
      <c r="I21" s="38"/>
      <c r="J21" s="38"/>
      <c r="K21" s="38"/>
      <c r="L21" s="55"/>
      <c r="S21" s="38"/>
      <c r="T21" s="38"/>
      <c r="U21" s="38"/>
      <c r="V21" s="38"/>
      <c r="W21" s="38"/>
      <c r="X21" s="38"/>
      <c r="Y21" s="38"/>
      <c r="Z21" s="38"/>
      <c r="AA21" s="38"/>
      <c r="AB21" s="38"/>
      <c r="AC21" s="38"/>
      <c r="AD21" s="38"/>
      <c r="AE21" s="38"/>
    </row>
    <row r="22" s="2" customFormat="1" ht="12" customHeight="1">
      <c r="A22" s="38"/>
      <c r="B22" s="39"/>
      <c r="C22" s="38"/>
      <c r="D22" s="32" t="s">
        <v>30</v>
      </c>
      <c r="E22" s="38"/>
      <c r="F22" s="38"/>
      <c r="G22" s="38"/>
      <c r="H22" s="38"/>
      <c r="I22" s="32" t="s">
        <v>25</v>
      </c>
      <c r="J22" s="27" t="s">
        <v>1</v>
      </c>
      <c r="K22" s="38"/>
      <c r="L22" s="55"/>
      <c r="S22" s="38"/>
      <c r="T22" s="38"/>
      <c r="U22" s="38"/>
      <c r="V22" s="38"/>
      <c r="W22" s="38"/>
      <c r="X22" s="38"/>
      <c r="Y22" s="38"/>
      <c r="Z22" s="38"/>
      <c r="AA22" s="38"/>
      <c r="AB22" s="38"/>
      <c r="AC22" s="38"/>
      <c r="AD22" s="38"/>
      <c r="AE22" s="38"/>
    </row>
    <row r="23" s="2" customFormat="1" ht="18" customHeight="1">
      <c r="A23" s="38"/>
      <c r="B23" s="39"/>
      <c r="C23" s="38"/>
      <c r="D23" s="38"/>
      <c r="E23" s="27" t="s">
        <v>31</v>
      </c>
      <c r="F23" s="38"/>
      <c r="G23" s="38"/>
      <c r="H23" s="38"/>
      <c r="I23" s="32" t="s">
        <v>27</v>
      </c>
      <c r="J23" s="27" t="s">
        <v>1</v>
      </c>
      <c r="K23" s="38"/>
      <c r="L23" s="55"/>
      <c r="S23" s="38"/>
      <c r="T23" s="38"/>
      <c r="U23" s="38"/>
      <c r="V23" s="38"/>
      <c r="W23" s="38"/>
      <c r="X23" s="38"/>
      <c r="Y23" s="38"/>
      <c r="Z23" s="38"/>
      <c r="AA23" s="38"/>
      <c r="AB23" s="38"/>
      <c r="AC23" s="38"/>
      <c r="AD23" s="38"/>
      <c r="AE23" s="38"/>
    </row>
    <row r="24" s="2" customFormat="1" ht="6.96" customHeight="1">
      <c r="A24" s="38"/>
      <c r="B24" s="39"/>
      <c r="C24" s="38"/>
      <c r="D24" s="38"/>
      <c r="E24" s="38"/>
      <c r="F24" s="38"/>
      <c r="G24" s="38"/>
      <c r="H24" s="38"/>
      <c r="I24" s="38"/>
      <c r="J24" s="38"/>
      <c r="K24" s="38"/>
      <c r="L24" s="55"/>
      <c r="S24" s="38"/>
      <c r="T24" s="38"/>
      <c r="U24" s="38"/>
      <c r="V24" s="38"/>
      <c r="W24" s="38"/>
      <c r="X24" s="38"/>
      <c r="Y24" s="38"/>
      <c r="Z24" s="38"/>
      <c r="AA24" s="38"/>
      <c r="AB24" s="38"/>
      <c r="AC24" s="38"/>
      <c r="AD24" s="38"/>
      <c r="AE24" s="38"/>
    </row>
    <row r="25" s="2" customFormat="1" ht="12" customHeight="1">
      <c r="A25" s="38"/>
      <c r="B25" s="39"/>
      <c r="C25" s="38"/>
      <c r="D25" s="32" t="s">
        <v>33</v>
      </c>
      <c r="E25" s="38"/>
      <c r="F25" s="38"/>
      <c r="G25" s="38"/>
      <c r="H25" s="38"/>
      <c r="I25" s="32" t="s">
        <v>25</v>
      </c>
      <c r="J25" s="27" t="str">
        <f>IF('Rekapitulace stavby'!AN19="","",'Rekapitulace stavby'!AN19)</f>
        <v/>
      </c>
      <c r="K25" s="38"/>
      <c r="L25" s="55"/>
      <c r="S25" s="38"/>
      <c r="T25" s="38"/>
      <c r="U25" s="38"/>
      <c r="V25" s="38"/>
      <c r="W25" s="38"/>
      <c r="X25" s="38"/>
      <c r="Y25" s="38"/>
      <c r="Z25" s="38"/>
      <c r="AA25" s="38"/>
      <c r="AB25" s="38"/>
      <c r="AC25" s="38"/>
      <c r="AD25" s="38"/>
      <c r="AE25" s="38"/>
    </row>
    <row r="26" s="2" customFormat="1" ht="18" customHeight="1">
      <c r="A26" s="38"/>
      <c r="B26" s="39"/>
      <c r="C26" s="38"/>
      <c r="D26" s="38"/>
      <c r="E26" s="27" t="str">
        <f>IF('Rekapitulace stavby'!E20="","",'Rekapitulace stavby'!E20)</f>
        <v xml:space="preserve"> </v>
      </c>
      <c r="F26" s="38"/>
      <c r="G26" s="38"/>
      <c r="H26" s="38"/>
      <c r="I26" s="32" t="s">
        <v>27</v>
      </c>
      <c r="J26" s="27" t="str">
        <f>IF('Rekapitulace stavby'!AN20="","",'Rekapitulace stavby'!AN20)</f>
        <v/>
      </c>
      <c r="K26" s="38"/>
      <c r="L26" s="55"/>
      <c r="S26" s="38"/>
      <c r="T26" s="38"/>
      <c r="U26" s="38"/>
      <c r="V26" s="38"/>
      <c r="W26" s="38"/>
      <c r="X26" s="38"/>
      <c r="Y26" s="38"/>
      <c r="Z26" s="38"/>
      <c r="AA26" s="38"/>
      <c r="AB26" s="38"/>
      <c r="AC26" s="38"/>
      <c r="AD26" s="38"/>
      <c r="AE26" s="38"/>
    </row>
    <row r="27" s="2" customFormat="1" ht="6.96" customHeight="1">
      <c r="A27" s="38"/>
      <c r="B27" s="39"/>
      <c r="C27" s="38"/>
      <c r="D27" s="38"/>
      <c r="E27" s="38"/>
      <c r="F27" s="38"/>
      <c r="G27" s="38"/>
      <c r="H27" s="38"/>
      <c r="I27" s="38"/>
      <c r="J27" s="38"/>
      <c r="K27" s="38"/>
      <c r="L27" s="55"/>
      <c r="S27" s="38"/>
      <c r="T27" s="38"/>
      <c r="U27" s="38"/>
      <c r="V27" s="38"/>
      <c r="W27" s="38"/>
      <c r="X27" s="38"/>
      <c r="Y27" s="38"/>
      <c r="Z27" s="38"/>
      <c r="AA27" s="38"/>
      <c r="AB27" s="38"/>
      <c r="AC27" s="38"/>
      <c r="AD27" s="38"/>
      <c r="AE27" s="38"/>
    </row>
    <row r="28" s="2" customFormat="1" ht="12" customHeight="1">
      <c r="A28" s="38"/>
      <c r="B28" s="39"/>
      <c r="C28" s="38"/>
      <c r="D28" s="32" t="s">
        <v>34</v>
      </c>
      <c r="E28" s="38"/>
      <c r="F28" s="38"/>
      <c r="G28" s="38"/>
      <c r="H28" s="38"/>
      <c r="I28" s="38"/>
      <c r="J28" s="38"/>
      <c r="K28" s="38"/>
      <c r="L28" s="55"/>
      <c r="S28" s="38"/>
      <c r="T28" s="38"/>
      <c r="U28" s="38"/>
      <c r="V28" s="38"/>
      <c r="W28" s="38"/>
      <c r="X28" s="38"/>
      <c r="Y28" s="38"/>
      <c r="Z28" s="38"/>
      <c r="AA28" s="38"/>
      <c r="AB28" s="38"/>
      <c r="AC28" s="38"/>
      <c r="AD28" s="38"/>
      <c r="AE28" s="38"/>
    </row>
    <row r="29" s="8" customFormat="1" ht="16.5" customHeight="1">
      <c r="A29" s="130"/>
      <c r="B29" s="131"/>
      <c r="C29" s="130"/>
      <c r="D29" s="130"/>
      <c r="E29" s="36" t="s">
        <v>1</v>
      </c>
      <c r="F29" s="36"/>
      <c r="G29" s="36"/>
      <c r="H29" s="36"/>
      <c r="I29" s="130"/>
      <c r="J29" s="130"/>
      <c r="K29" s="130"/>
      <c r="L29" s="132"/>
      <c r="S29" s="130"/>
      <c r="T29" s="130"/>
      <c r="U29" s="130"/>
      <c r="V29" s="130"/>
      <c r="W29" s="130"/>
      <c r="X29" s="130"/>
      <c r="Y29" s="130"/>
      <c r="Z29" s="130"/>
      <c r="AA29" s="130"/>
      <c r="AB29" s="130"/>
      <c r="AC29" s="130"/>
      <c r="AD29" s="130"/>
      <c r="AE29" s="130"/>
    </row>
    <row r="30" s="2" customFormat="1" ht="6.96" customHeight="1">
      <c r="A30" s="38"/>
      <c r="B30" s="39"/>
      <c r="C30" s="38"/>
      <c r="D30" s="38"/>
      <c r="E30" s="38"/>
      <c r="F30" s="38"/>
      <c r="G30" s="38"/>
      <c r="H30" s="38"/>
      <c r="I30" s="38"/>
      <c r="J30" s="38"/>
      <c r="K30" s="38"/>
      <c r="L30" s="55"/>
      <c r="S30" s="38"/>
      <c r="T30" s="38"/>
      <c r="U30" s="38"/>
      <c r="V30" s="38"/>
      <c r="W30" s="38"/>
      <c r="X30" s="38"/>
      <c r="Y30" s="38"/>
      <c r="Z30" s="38"/>
      <c r="AA30" s="38"/>
      <c r="AB30" s="38"/>
      <c r="AC30" s="38"/>
      <c r="AD30" s="38"/>
      <c r="AE30" s="38"/>
    </row>
    <row r="31" s="2" customFormat="1" ht="6.96" customHeight="1">
      <c r="A31" s="38"/>
      <c r="B31" s="39"/>
      <c r="C31" s="38"/>
      <c r="D31" s="90"/>
      <c r="E31" s="90"/>
      <c r="F31" s="90"/>
      <c r="G31" s="90"/>
      <c r="H31" s="90"/>
      <c r="I31" s="90"/>
      <c r="J31" s="90"/>
      <c r="K31" s="90"/>
      <c r="L31" s="55"/>
      <c r="S31" s="38"/>
      <c r="T31" s="38"/>
      <c r="U31" s="38"/>
      <c r="V31" s="38"/>
      <c r="W31" s="38"/>
      <c r="X31" s="38"/>
      <c r="Y31" s="38"/>
      <c r="Z31" s="38"/>
      <c r="AA31" s="38"/>
      <c r="AB31" s="38"/>
      <c r="AC31" s="38"/>
      <c r="AD31" s="38"/>
      <c r="AE31" s="38"/>
    </row>
    <row r="32" s="2" customFormat="1" ht="25.44" customHeight="1">
      <c r="A32" s="38"/>
      <c r="B32" s="39"/>
      <c r="C32" s="38"/>
      <c r="D32" s="133" t="s">
        <v>35</v>
      </c>
      <c r="E32" s="38"/>
      <c r="F32" s="38"/>
      <c r="G32" s="38"/>
      <c r="H32" s="38"/>
      <c r="I32" s="38"/>
      <c r="J32" s="96">
        <f>ROUND(J124, 2)</f>
        <v>0</v>
      </c>
      <c r="K32" s="38"/>
      <c r="L32" s="55"/>
      <c r="S32" s="38"/>
      <c r="T32" s="38"/>
      <c r="U32" s="38"/>
      <c r="V32" s="38"/>
      <c r="W32" s="38"/>
      <c r="X32" s="38"/>
      <c r="Y32" s="38"/>
      <c r="Z32" s="38"/>
      <c r="AA32" s="38"/>
      <c r="AB32" s="38"/>
      <c r="AC32" s="38"/>
      <c r="AD32" s="38"/>
      <c r="AE32" s="38"/>
    </row>
    <row r="33" s="2" customFormat="1" ht="6.96" customHeight="1">
      <c r="A33" s="38"/>
      <c r="B33" s="39"/>
      <c r="C33" s="38"/>
      <c r="D33" s="90"/>
      <c r="E33" s="90"/>
      <c r="F33" s="90"/>
      <c r="G33" s="90"/>
      <c r="H33" s="90"/>
      <c r="I33" s="90"/>
      <c r="J33" s="90"/>
      <c r="K33" s="90"/>
      <c r="L33" s="55"/>
      <c r="S33" s="38"/>
      <c r="T33" s="38"/>
      <c r="U33" s="38"/>
      <c r="V33" s="38"/>
      <c r="W33" s="38"/>
      <c r="X33" s="38"/>
      <c r="Y33" s="38"/>
      <c r="Z33" s="38"/>
      <c r="AA33" s="38"/>
      <c r="AB33" s="38"/>
      <c r="AC33" s="38"/>
      <c r="AD33" s="38"/>
      <c r="AE33" s="38"/>
    </row>
    <row r="34" s="2" customFormat="1" ht="14.4" customHeight="1">
      <c r="A34" s="38"/>
      <c r="B34" s="39"/>
      <c r="C34" s="38"/>
      <c r="D34" s="38"/>
      <c r="E34" s="38"/>
      <c r="F34" s="43" t="s">
        <v>37</v>
      </c>
      <c r="G34" s="38"/>
      <c r="H34" s="38"/>
      <c r="I34" s="43" t="s">
        <v>36</v>
      </c>
      <c r="J34" s="43" t="s">
        <v>38</v>
      </c>
      <c r="K34" s="38"/>
      <c r="L34" s="55"/>
      <c r="S34" s="38"/>
      <c r="T34" s="38"/>
      <c r="U34" s="38"/>
      <c r="V34" s="38"/>
      <c r="W34" s="38"/>
      <c r="X34" s="38"/>
      <c r="Y34" s="38"/>
      <c r="Z34" s="38"/>
      <c r="AA34" s="38"/>
      <c r="AB34" s="38"/>
      <c r="AC34" s="38"/>
      <c r="AD34" s="38"/>
      <c r="AE34" s="38"/>
    </row>
    <row r="35" s="2" customFormat="1" ht="14.4" customHeight="1">
      <c r="A35" s="38"/>
      <c r="B35" s="39"/>
      <c r="C35" s="38"/>
      <c r="D35" s="134" t="s">
        <v>39</v>
      </c>
      <c r="E35" s="32" t="s">
        <v>40</v>
      </c>
      <c r="F35" s="135">
        <f>ROUND((SUM(BE124:BE134)),  2)</f>
        <v>0</v>
      </c>
      <c r="G35" s="38"/>
      <c r="H35" s="38"/>
      <c r="I35" s="136">
        <v>0.20999999999999999</v>
      </c>
      <c r="J35" s="135">
        <f>ROUND(((SUM(BE124:BE134))*I35),  2)</f>
        <v>0</v>
      </c>
      <c r="K35" s="38"/>
      <c r="L35" s="55"/>
      <c r="S35" s="38"/>
      <c r="T35" s="38"/>
      <c r="U35" s="38"/>
      <c r="V35" s="38"/>
      <c r="W35" s="38"/>
      <c r="X35" s="38"/>
      <c r="Y35" s="38"/>
      <c r="Z35" s="38"/>
      <c r="AA35" s="38"/>
      <c r="AB35" s="38"/>
      <c r="AC35" s="38"/>
      <c r="AD35" s="38"/>
      <c r="AE35" s="38"/>
    </row>
    <row r="36" s="2" customFormat="1" ht="14.4" customHeight="1">
      <c r="A36" s="38"/>
      <c r="B36" s="39"/>
      <c r="C36" s="38"/>
      <c r="D36" s="38"/>
      <c r="E36" s="32" t="s">
        <v>41</v>
      </c>
      <c r="F36" s="135">
        <f>ROUND((SUM(BF124:BF134)),  2)</f>
        <v>0</v>
      </c>
      <c r="G36" s="38"/>
      <c r="H36" s="38"/>
      <c r="I36" s="136">
        <v>0.14999999999999999</v>
      </c>
      <c r="J36" s="135">
        <f>ROUND(((SUM(BF124:BF134))*I36),  2)</f>
        <v>0</v>
      </c>
      <c r="K36" s="38"/>
      <c r="L36" s="55"/>
      <c r="S36" s="38"/>
      <c r="T36" s="38"/>
      <c r="U36" s="38"/>
      <c r="V36" s="38"/>
      <c r="W36" s="38"/>
      <c r="X36" s="38"/>
      <c r="Y36" s="38"/>
      <c r="Z36" s="38"/>
      <c r="AA36" s="38"/>
      <c r="AB36" s="38"/>
      <c r="AC36" s="38"/>
      <c r="AD36" s="38"/>
      <c r="AE36" s="38"/>
    </row>
    <row r="37" hidden="1" s="2" customFormat="1" ht="14.4" customHeight="1">
      <c r="A37" s="38"/>
      <c r="B37" s="39"/>
      <c r="C37" s="38"/>
      <c r="D37" s="38"/>
      <c r="E37" s="32" t="s">
        <v>42</v>
      </c>
      <c r="F37" s="135">
        <f>ROUND((SUM(BG124:BG134)),  2)</f>
        <v>0</v>
      </c>
      <c r="G37" s="38"/>
      <c r="H37" s="38"/>
      <c r="I37" s="136">
        <v>0.20999999999999999</v>
      </c>
      <c r="J37" s="135">
        <f>0</f>
        <v>0</v>
      </c>
      <c r="K37" s="38"/>
      <c r="L37" s="55"/>
      <c r="S37" s="38"/>
      <c r="T37" s="38"/>
      <c r="U37" s="38"/>
      <c r="V37" s="38"/>
      <c r="W37" s="38"/>
      <c r="X37" s="38"/>
      <c r="Y37" s="38"/>
      <c r="Z37" s="38"/>
      <c r="AA37" s="38"/>
      <c r="AB37" s="38"/>
      <c r="AC37" s="38"/>
      <c r="AD37" s="38"/>
      <c r="AE37" s="38"/>
    </row>
    <row r="38" hidden="1" s="2" customFormat="1" ht="14.4" customHeight="1">
      <c r="A38" s="38"/>
      <c r="B38" s="39"/>
      <c r="C38" s="38"/>
      <c r="D38" s="38"/>
      <c r="E38" s="32" t="s">
        <v>43</v>
      </c>
      <c r="F38" s="135">
        <f>ROUND((SUM(BH124:BH134)),  2)</f>
        <v>0</v>
      </c>
      <c r="G38" s="38"/>
      <c r="H38" s="38"/>
      <c r="I38" s="136">
        <v>0.14999999999999999</v>
      </c>
      <c r="J38" s="135">
        <f>0</f>
        <v>0</v>
      </c>
      <c r="K38" s="38"/>
      <c r="L38" s="55"/>
      <c r="S38" s="38"/>
      <c r="T38" s="38"/>
      <c r="U38" s="38"/>
      <c r="V38" s="38"/>
      <c r="W38" s="38"/>
      <c r="X38" s="38"/>
      <c r="Y38" s="38"/>
      <c r="Z38" s="38"/>
      <c r="AA38" s="38"/>
      <c r="AB38" s="38"/>
      <c r="AC38" s="38"/>
      <c r="AD38" s="38"/>
      <c r="AE38" s="38"/>
    </row>
    <row r="39" hidden="1" s="2" customFormat="1" ht="14.4" customHeight="1">
      <c r="A39" s="38"/>
      <c r="B39" s="39"/>
      <c r="C39" s="38"/>
      <c r="D39" s="38"/>
      <c r="E39" s="32" t="s">
        <v>44</v>
      </c>
      <c r="F39" s="135">
        <f>ROUND((SUM(BI124:BI134)),  2)</f>
        <v>0</v>
      </c>
      <c r="G39" s="38"/>
      <c r="H39" s="38"/>
      <c r="I39" s="136">
        <v>0</v>
      </c>
      <c r="J39" s="135">
        <f>0</f>
        <v>0</v>
      </c>
      <c r="K39" s="38"/>
      <c r="L39" s="55"/>
      <c r="S39" s="38"/>
      <c r="T39" s="38"/>
      <c r="U39" s="38"/>
      <c r="V39" s="38"/>
      <c r="W39" s="38"/>
      <c r="X39" s="38"/>
      <c r="Y39" s="38"/>
      <c r="Z39" s="38"/>
      <c r="AA39" s="38"/>
      <c r="AB39" s="38"/>
      <c r="AC39" s="38"/>
      <c r="AD39" s="38"/>
      <c r="AE39" s="38"/>
    </row>
    <row r="40" s="2" customFormat="1" ht="6.96" customHeight="1">
      <c r="A40" s="38"/>
      <c r="B40" s="39"/>
      <c r="C40" s="38"/>
      <c r="D40" s="38"/>
      <c r="E40" s="38"/>
      <c r="F40" s="38"/>
      <c r="G40" s="38"/>
      <c r="H40" s="38"/>
      <c r="I40" s="38"/>
      <c r="J40" s="38"/>
      <c r="K40" s="38"/>
      <c r="L40" s="55"/>
      <c r="S40" s="38"/>
      <c r="T40" s="38"/>
      <c r="U40" s="38"/>
      <c r="V40" s="38"/>
      <c r="W40" s="38"/>
      <c r="X40" s="38"/>
      <c r="Y40" s="38"/>
      <c r="Z40" s="38"/>
      <c r="AA40" s="38"/>
      <c r="AB40" s="38"/>
      <c r="AC40" s="38"/>
      <c r="AD40" s="38"/>
      <c r="AE40" s="38"/>
    </row>
    <row r="41" s="2" customFormat="1" ht="25.44" customHeight="1">
      <c r="A41" s="38"/>
      <c r="B41" s="39"/>
      <c r="C41" s="137"/>
      <c r="D41" s="138" t="s">
        <v>45</v>
      </c>
      <c r="E41" s="81"/>
      <c r="F41" s="81"/>
      <c r="G41" s="139" t="s">
        <v>46</v>
      </c>
      <c r="H41" s="140" t="s">
        <v>47</v>
      </c>
      <c r="I41" s="81"/>
      <c r="J41" s="141">
        <f>SUM(J32:J39)</f>
        <v>0</v>
      </c>
      <c r="K41" s="142"/>
      <c r="L41" s="55"/>
      <c r="S41" s="38"/>
      <c r="T41" s="38"/>
      <c r="U41" s="38"/>
      <c r="V41" s="38"/>
      <c r="W41" s="38"/>
      <c r="X41" s="38"/>
      <c r="Y41" s="38"/>
      <c r="Z41" s="38"/>
      <c r="AA41" s="38"/>
      <c r="AB41" s="38"/>
      <c r="AC41" s="38"/>
      <c r="AD41" s="38"/>
      <c r="AE41" s="38"/>
    </row>
    <row r="42" s="2" customFormat="1" ht="14.4" customHeight="1">
      <c r="A42" s="38"/>
      <c r="B42" s="39"/>
      <c r="C42" s="38"/>
      <c r="D42" s="38"/>
      <c r="E42" s="38"/>
      <c r="F42" s="38"/>
      <c r="G42" s="38"/>
      <c r="H42" s="38"/>
      <c r="I42" s="38"/>
      <c r="J42" s="38"/>
      <c r="K42" s="38"/>
      <c r="L42" s="55"/>
      <c r="S42" s="38"/>
      <c r="T42" s="38"/>
      <c r="U42" s="38"/>
      <c r="V42" s="38"/>
      <c r="W42" s="38"/>
      <c r="X42" s="38"/>
      <c r="Y42" s="38"/>
      <c r="Z42" s="38"/>
      <c r="AA42" s="38"/>
      <c r="AB42" s="38"/>
      <c r="AC42" s="38"/>
      <c r="AD42" s="38"/>
      <c r="AE42" s="38"/>
    </row>
    <row r="43" s="1" customFormat="1" ht="14.4" customHeight="1">
      <c r="B43" s="22"/>
      <c r="L43" s="22"/>
    </row>
    <row r="44" s="1" customFormat="1" ht="14.4" customHeight="1">
      <c r="B44" s="22"/>
      <c r="L44" s="22"/>
    </row>
    <row r="45" s="1" customFormat="1" ht="14.4" customHeight="1">
      <c r="B45" s="22"/>
      <c r="L45" s="22"/>
    </row>
    <row r="46" s="1" customFormat="1" ht="14.4" customHeight="1">
      <c r="B46" s="22"/>
      <c r="L46" s="22"/>
    </row>
    <row r="47" s="1" customFormat="1" ht="14.4" customHeight="1">
      <c r="B47" s="22"/>
      <c r="L47" s="22"/>
    </row>
    <row r="48" s="1" customFormat="1" ht="14.4" customHeight="1">
      <c r="B48" s="22"/>
      <c r="L48" s="22"/>
    </row>
    <row r="49" s="1" customFormat="1" ht="14.4" customHeight="1">
      <c r="B49" s="22"/>
      <c r="L49" s="22"/>
    </row>
    <row r="50" s="2" customFormat="1" ht="14.4" customHeight="1">
      <c r="B50" s="55"/>
      <c r="D50" s="56" t="s">
        <v>48</v>
      </c>
      <c r="E50" s="57"/>
      <c r="F50" s="57"/>
      <c r="G50" s="56" t="s">
        <v>49</v>
      </c>
      <c r="H50" s="57"/>
      <c r="I50" s="57"/>
      <c r="J50" s="57"/>
      <c r="K50" s="57"/>
      <c r="L50" s="55"/>
    </row>
    <row r="51">
      <c r="B51" s="22"/>
      <c r="L51" s="22"/>
    </row>
    <row r="52">
      <c r="B52" s="22"/>
      <c r="L52" s="22"/>
    </row>
    <row r="53">
      <c r="B53" s="22"/>
      <c r="L53" s="22"/>
    </row>
    <row r="54">
      <c r="B54" s="22"/>
      <c r="L54" s="22"/>
    </row>
    <row r="55">
      <c r="B55" s="22"/>
      <c r="L55" s="22"/>
    </row>
    <row r="56">
      <c r="B56" s="22"/>
      <c r="L56" s="22"/>
    </row>
    <row r="57">
      <c r="B57" s="22"/>
      <c r="L57" s="22"/>
    </row>
    <row r="58">
      <c r="B58" s="22"/>
      <c r="L58" s="22"/>
    </row>
    <row r="59">
      <c r="B59" s="22"/>
      <c r="L59" s="22"/>
    </row>
    <row r="60">
      <c r="B60" s="22"/>
      <c r="L60" s="22"/>
    </row>
    <row r="61" s="2" customFormat="1">
      <c r="A61" s="38"/>
      <c r="B61" s="39"/>
      <c r="C61" s="38"/>
      <c r="D61" s="58" t="s">
        <v>50</v>
      </c>
      <c r="E61" s="41"/>
      <c r="F61" s="143" t="s">
        <v>51</v>
      </c>
      <c r="G61" s="58" t="s">
        <v>50</v>
      </c>
      <c r="H61" s="41"/>
      <c r="I61" s="41"/>
      <c r="J61" s="144" t="s">
        <v>51</v>
      </c>
      <c r="K61" s="41"/>
      <c r="L61" s="55"/>
      <c r="S61" s="38"/>
      <c r="T61" s="38"/>
      <c r="U61" s="38"/>
      <c r="V61" s="38"/>
      <c r="W61" s="38"/>
      <c r="X61" s="38"/>
      <c r="Y61" s="38"/>
      <c r="Z61" s="38"/>
      <c r="AA61" s="38"/>
      <c r="AB61" s="38"/>
      <c r="AC61" s="38"/>
      <c r="AD61" s="38"/>
      <c r="AE61" s="38"/>
    </row>
    <row r="62">
      <c r="B62" s="22"/>
      <c r="L62" s="22"/>
    </row>
    <row r="63">
      <c r="B63" s="22"/>
      <c r="L63" s="22"/>
    </row>
    <row r="64">
      <c r="B64" s="22"/>
      <c r="L64" s="22"/>
    </row>
    <row r="65" s="2" customFormat="1">
      <c r="A65" s="38"/>
      <c r="B65" s="39"/>
      <c r="C65" s="38"/>
      <c r="D65" s="56" t="s">
        <v>52</v>
      </c>
      <c r="E65" s="59"/>
      <c r="F65" s="59"/>
      <c r="G65" s="56" t="s">
        <v>53</v>
      </c>
      <c r="H65" s="59"/>
      <c r="I65" s="59"/>
      <c r="J65" s="59"/>
      <c r="K65" s="59"/>
      <c r="L65" s="55"/>
      <c r="S65" s="38"/>
      <c r="T65" s="38"/>
      <c r="U65" s="38"/>
      <c r="V65" s="38"/>
      <c r="W65" s="38"/>
      <c r="X65" s="38"/>
      <c r="Y65" s="38"/>
      <c r="Z65" s="38"/>
      <c r="AA65" s="38"/>
      <c r="AB65" s="38"/>
      <c r="AC65" s="38"/>
      <c r="AD65" s="38"/>
      <c r="AE65" s="38"/>
    </row>
    <row r="66">
      <c r="B66" s="22"/>
      <c r="L66" s="22"/>
    </row>
    <row r="67">
      <c r="B67" s="22"/>
      <c r="L67" s="22"/>
    </row>
    <row r="68">
      <c r="B68" s="22"/>
      <c r="L68" s="22"/>
    </row>
    <row r="69">
      <c r="B69" s="22"/>
      <c r="L69" s="22"/>
    </row>
    <row r="70">
      <c r="B70" s="22"/>
      <c r="L70" s="22"/>
    </row>
    <row r="71">
      <c r="B71" s="22"/>
      <c r="L71" s="22"/>
    </row>
    <row r="72">
      <c r="B72" s="22"/>
      <c r="L72" s="22"/>
    </row>
    <row r="73">
      <c r="B73" s="22"/>
      <c r="L73" s="22"/>
    </row>
    <row r="74">
      <c r="B74" s="22"/>
      <c r="L74" s="22"/>
    </row>
    <row r="75">
      <c r="B75" s="22"/>
      <c r="L75" s="22"/>
    </row>
    <row r="76" s="2" customFormat="1">
      <c r="A76" s="38"/>
      <c r="B76" s="39"/>
      <c r="C76" s="38"/>
      <c r="D76" s="58" t="s">
        <v>50</v>
      </c>
      <c r="E76" s="41"/>
      <c r="F76" s="143" t="s">
        <v>51</v>
      </c>
      <c r="G76" s="58" t="s">
        <v>50</v>
      </c>
      <c r="H76" s="41"/>
      <c r="I76" s="41"/>
      <c r="J76" s="144" t="s">
        <v>51</v>
      </c>
      <c r="K76" s="41"/>
      <c r="L76" s="55"/>
      <c r="S76" s="38"/>
      <c r="T76" s="38"/>
      <c r="U76" s="38"/>
      <c r="V76" s="38"/>
      <c r="W76" s="38"/>
      <c r="X76" s="38"/>
      <c r="Y76" s="38"/>
      <c r="Z76" s="38"/>
      <c r="AA76" s="38"/>
      <c r="AB76" s="38"/>
      <c r="AC76" s="38"/>
      <c r="AD76" s="38"/>
      <c r="AE76" s="38"/>
    </row>
    <row r="77" s="2" customFormat="1" ht="14.4" customHeight="1">
      <c r="A77" s="38"/>
      <c r="B77" s="60"/>
      <c r="C77" s="61"/>
      <c r="D77" s="61"/>
      <c r="E77" s="61"/>
      <c r="F77" s="61"/>
      <c r="G77" s="61"/>
      <c r="H77" s="61"/>
      <c r="I77" s="61"/>
      <c r="J77" s="61"/>
      <c r="K77" s="61"/>
      <c r="L77" s="55"/>
      <c r="S77" s="38"/>
      <c r="T77" s="38"/>
      <c r="U77" s="38"/>
      <c r="V77" s="38"/>
      <c r="W77" s="38"/>
      <c r="X77" s="38"/>
      <c r="Y77" s="38"/>
      <c r="Z77" s="38"/>
      <c r="AA77" s="38"/>
      <c r="AB77" s="38"/>
      <c r="AC77" s="38"/>
      <c r="AD77" s="38"/>
      <c r="AE77" s="38"/>
    </row>
    <row r="81" s="2" customFormat="1" ht="6.96" customHeight="1">
      <c r="A81" s="38"/>
      <c r="B81" s="62"/>
      <c r="C81" s="63"/>
      <c r="D81" s="63"/>
      <c r="E81" s="63"/>
      <c r="F81" s="63"/>
      <c r="G81" s="63"/>
      <c r="H81" s="63"/>
      <c r="I81" s="63"/>
      <c r="J81" s="63"/>
      <c r="K81" s="63"/>
      <c r="L81" s="55"/>
      <c r="S81" s="38"/>
      <c r="T81" s="38"/>
      <c r="U81" s="38"/>
      <c r="V81" s="38"/>
      <c r="W81" s="38"/>
      <c r="X81" s="38"/>
      <c r="Y81" s="38"/>
      <c r="Z81" s="38"/>
      <c r="AA81" s="38"/>
      <c r="AB81" s="38"/>
      <c r="AC81" s="38"/>
      <c r="AD81" s="38"/>
      <c r="AE81" s="38"/>
    </row>
    <row r="82" s="2" customFormat="1" ht="24.96" customHeight="1">
      <c r="A82" s="38"/>
      <c r="B82" s="39"/>
      <c r="C82" s="23" t="s">
        <v>109</v>
      </c>
      <c r="D82" s="38"/>
      <c r="E82" s="38"/>
      <c r="F82" s="38"/>
      <c r="G82" s="38"/>
      <c r="H82" s="38"/>
      <c r="I82" s="38"/>
      <c r="J82" s="38"/>
      <c r="K82" s="38"/>
      <c r="L82" s="55"/>
      <c r="S82" s="38"/>
      <c r="T82" s="38"/>
      <c r="U82" s="38"/>
      <c r="V82" s="38"/>
      <c r="W82" s="38"/>
      <c r="X82" s="38"/>
      <c r="Y82" s="38"/>
      <c r="Z82" s="38"/>
      <c r="AA82" s="38"/>
      <c r="AB82" s="38"/>
      <c r="AC82" s="38"/>
      <c r="AD82" s="38"/>
      <c r="AE82" s="38"/>
    </row>
    <row r="83" s="2" customFormat="1" ht="6.96" customHeight="1">
      <c r="A83" s="38"/>
      <c r="B83" s="39"/>
      <c r="C83" s="38"/>
      <c r="D83" s="38"/>
      <c r="E83" s="38"/>
      <c r="F83" s="38"/>
      <c r="G83" s="38"/>
      <c r="H83" s="38"/>
      <c r="I83" s="38"/>
      <c r="J83" s="38"/>
      <c r="K83" s="38"/>
      <c r="L83" s="55"/>
      <c r="S83" s="38"/>
      <c r="T83" s="38"/>
      <c r="U83" s="38"/>
      <c r="V83" s="38"/>
      <c r="W83" s="38"/>
      <c r="X83" s="38"/>
      <c r="Y83" s="38"/>
      <c r="Z83" s="38"/>
      <c r="AA83" s="38"/>
      <c r="AB83" s="38"/>
      <c r="AC83" s="38"/>
      <c r="AD83" s="38"/>
      <c r="AE83" s="38"/>
    </row>
    <row r="84" s="2" customFormat="1" ht="12" customHeight="1">
      <c r="A84" s="38"/>
      <c r="B84" s="39"/>
      <c r="C84" s="32" t="s">
        <v>16</v>
      </c>
      <c r="D84" s="38"/>
      <c r="E84" s="38"/>
      <c r="F84" s="38"/>
      <c r="G84" s="38"/>
      <c r="H84" s="38"/>
      <c r="I84" s="38"/>
      <c r="J84" s="38"/>
      <c r="K84" s="38"/>
      <c r="L84" s="55"/>
      <c r="S84" s="38"/>
      <c r="T84" s="38"/>
      <c r="U84" s="38"/>
      <c r="V84" s="38"/>
      <c r="W84" s="38"/>
      <c r="X84" s="38"/>
      <c r="Y84" s="38"/>
      <c r="Z84" s="38"/>
      <c r="AA84" s="38"/>
      <c r="AB84" s="38"/>
      <c r="AC84" s="38"/>
      <c r="AD84" s="38"/>
      <c r="AE84" s="38"/>
    </row>
    <row r="85" s="2" customFormat="1" ht="16.5" customHeight="1">
      <c r="A85" s="38"/>
      <c r="B85" s="39"/>
      <c r="C85" s="38"/>
      <c r="D85" s="38"/>
      <c r="E85" s="129" t="str">
        <f>E7</f>
        <v>PD - Sociální zázemí Výškovická</v>
      </c>
      <c r="F85" s="32"/>
      <c r="G85" s="32"/>
      <c r="H85" s="32"/>
      <c r="I85" s="38"/>
      <c r="J85" s="38"/>
      <c r="K85" s="38"/>
      <c r="L85" s="55"/>
      <c r="S85" s="38"/>
      <c r="T85" s="38"/>
      <c r="U85" s="38"/>
      <c r="V85" s="38"/>
      <c r="W85" s="38"/>
      <c r="X85" s="38"/>
      <c r="Y85" s="38"/>
      <c r="Z85" s="38"/>
      <c r="AA85" s="38"/>
      <c r="AB85" s="38"/>
      <c r="AC85" s="38"/>
      <c r="AD85" s="38"/>
      <c r="AE85" s="38"/>
    </row>
    <row r="86" s="1" customFormat="1" ht="12" customHeight="1">
      <c r="B86" s="22"/>
      <c r="C86" s="32" t="s">
        <v>105</v>
      </c>
      <c r="L86" s="22"/>
    </row>
    <row r="87" s="2" customFormat="1" ht="16.5" customHeight="1">
      <c r="A87" s="38"/>
      <c r="B87" s="39"/>
      <c r="C87" s="38"/>
      <c r="D87" s="38"/>
      <c r="E87" s="129" t="s">
        <v>106</v>
      </c>
      <c r="F87" s="38"/>
      <c r="G87" s="38"/>
      <c r="H87" s="38"/>
      <c r="I87" s="38"/>
      <c r="J87" s="38"/>
      <c r="K87" s="38"/>
      <c r="L87" s="55"/>
      <c r="S87" s="38"/>
      <c r="T87" s="38"/>
      <c r="U87" s="38"/>
      <c r="V87" s="38"/>
      <c r="W87" s="38"/>
      <c r="X87" s="38"/>
      <c r="Y87" s="38"/>
      <c r="Z87" s="38"/>
      <c r="AA87" s="38"/>
      <c r="AB87" s="38"/>
      <c r="AC87" s="38"/>
      <c r="AD87" s="38"/>
      <c r="AE87" s="38"/>
    </row>
    <row r="88" s="2" customFormat="1" ht="12" customHeight="1">
      <c r="A88" s="38"/>
      <c r="B88" s="39"/>
      <c r="C88" s="32" t="s">
        <v>107</v>
      </c>
      <c r="D88" s="38"/>
      <c r="E88" s="38"/>
      <c r="F88" s="38"/>
      <c r="G88" s="38"/>
      <c r="H88" s="38"/>
      <c r="I88" s="38"/>
      <c r="J88" s="38"/>
      <c r="K88" s="38"/>
      <c r="L88" s="55"/>
      <c r="S88" s="38"/>
      <c r="T88" s="38"/>
      <c r="U88" s="38"/>
      <c r="V88" s="38"/>
      <c r="W88" s="38"/>
      <c r="X88" s="38"/>
      <c r="Y88" s="38"/>
      <c r="Z88" s="38"/>
      <c r="AA88" s="38"/>
      <c r="AB88" s="38"/>
      <c r="AC88" s="38"/>
      <c r="AD88" s="38"/>
      <c r="AE88" s="38"/>
    </row>
    <row r="89" s="2" customFormat="1" ht="16.5" customHeight="1">
      <c r="A89" s="38"/>
      <c r="B89" s="39"/>
      <c r="C89" s="38"/>
      <c r="D89" s="38"/>
      <c r="E89" s="67" t="str">
        <f>E11</f>
        <v>006 - Ostatní a vedlejší náklady</v>
      </c>
      <c r="F89" s="38"/>
      <c r="G89" s="38"/>
      <c r="H89" s="38"/>
      <c r="I89" s="38"/>
      <c r="J89" s="38"/>
      <c r="K89" s="38"/>
      <c r="L89" s="55"/>
      <c r="S89" s="38"/>
      <c r="T89" s="38"/>
      <c r="U89" s="38"/>
      <c r="V89" s="38"/>
      <c r="W89" s="38"/>
      <c r="X89" s="38"/>
      <c r="Y89" s="38"/>
      <c r="Z89" s="38"/>
      <c r="AA89" s="38"/>
      <c r="AB89" s="38"/>
      <c r="AC89" s="38"/>
      <c r="AD89" s="38"/>
      <c r="AE89" s="38"/>
    </row>
    <row r="90" s="2" customFormat="1" ht="6.96" customHeight="1">
      <c r="A90" s="38"/>
      <c r="B90" s="39"/>
      <c r="C90" s="38"/>
      <c r="D90" s="38"/>
      <c r="E90" s="38"/>
      <c r="F90" s="38"/>
      <c r="G90" s="38"/>
      <c r="H90" s="38"/>
      <c r="I90" s="38"/>
      <c r="J90" s="38"/>
      <c r="K90" s="38"/>
      <c r="L90" s="55"/>
      <c r="S90" s="38"/>
      <c r="T90" s="38"/>
      <c r="U90" s="38"/>
      <c r="V90" s="38"/>
      <c r="W90" s="38"/>
      <c r="X90" s="38"/>
      <c r="Y90" s="38"/>
      <c r="Z90" s="38"/>
      <c r="AA90" s="38"/>
      <c r="AB90" s="38"/>
      <c r="AC90" s="38"/>
      <c r="AD90" s="38"/>
      <c r="AE90" s="38"/>
    </row>
    <row r="91" s="2" customFormat="1" ht="12" customHeight="1">
      <c r="A91" s="38"/>
      <c r="B91" s="39"/>
      <c r="C91" s="32" t="s">
        <v>20</v>
      </c>
      <c r="D91" s="38"/>
      <c r="E91" s="38"/>
      <c r="F91" s="27" t="str">
        <f>F14</f>
        <v xml:space="preserve"> </v>
      </c>
      <c r="G91" s="38"/>
      <c r="H91" s="38"/>
      <c r="I91" s="32" t="s">
        <v>22</v>
      </c>
      <c r="J91" s="69" t="str">
        <f>IF(J14="","",J14)</f>
        <v>11. 11. 2020</v>
      </c>
      <c r="K91" s="38"/>
      <c r="L91" s="55"/>
      <c r="S91" s="38"/>
      <c r="T91" s="38"/>
      <c r="U91" s="38"/>
      <c r="V91" s="38"/>
      <c r="W91" s="38"/>
      <c r="X91" s="38"/>
      <c r="Y91" s="38"/>
      <c r="Z91" s="38"/>
      <c r="AA91" s="38"/>
      <c r="AB91" s="38"/>
      <c r="AC91" s="38"/>
      <c r="AD91" s="38"/>
      <c r="AE91" s="38"/>
    </row>
    <row r="92" s="2" customFormat="1" ht="6.96" customHeight="1">
      <c r="A92" s="38"/>
      <c r="B92" s="39"/>
      <c r="C92" s="38"/>
      <c r="D92" s="38"/>
      <c r="E92" s="38"/>
      <c r="F92" s="38"/>
      <c r="G92" s="38"/>
      <c r="H92" s="38"/>
      <c r="I92" s="38"/>
      <c r="J92" s="38"/>
      <c r="K92" s="38"/>
      <c r="L92" s="55"/>
      <c r="S92" s="38"/>
      <c r="T92" s="38"/>
      <c r="U92" s="38"/>
      <c r="V92" s="38"/>
      <c r="W92" s="38"/>
      <c r="X92" s="38"/>
      <c r="Y92" s="38"/>
      <c r="Z92" s="38"/>
      <c r="AA92" s="38"/>
      <c r="AB92" s="38"/>
      <c r="AC92" s="38"/>
      <c r="AD92" s="38"/>
      <c r="AE92" s="38"/>
    </row>
    <row r="93" s="2" customFormat="1" ht="15.15" customHeight="1">
      <c r="A93" s="38"/>
      <c r="B93" s="39"/>
      <c r="C93" s="32" t="s">
        <v>24</v>
      </c>
      <c r="D93" s="38"/>
      <c r="E93" s="38"/>
      <c r="F93" s="27" t="str">
        <f>E17</f>
        <v>Dopravní podnik Ostrava a.s.</v>
      </c>
      <c r="G93" s="38"/>
      <c r="H93" s="38"/>
      <c r="I93" s="32" t="s">
        <v>30</v>
      </c>
      <c r="J93" s="36" t="str">
        <f>E23</f>
        <v>RP Projekt s.r.o.</v>
      </c>
      <c r="K93" s="38"/>
      <c r="L93" s="55"/>
      <c r="S93" s="38"/>
      <c r="T93" s="38"/>
      <c r="U93" s="38"/>
      <c r="V93" s="38"/>
      <c r="W93" s="38"/>
      <c r="X93" s="38"/>
      <c r="Y93" s="38"/>
      <c r="Z93" s="38"/>
      <c r="AA93" s="38"/>
      <c r="AB93" s="38"/>
      <c r="AC93" s="38"/>
      <c r="AD93" s="38"/>
      <c r="AE93" s="38"/>
    </row>
    <row r="94" s="2" customFormat="1" ht="15.15" customHeight="1">
      <c r="A94" s="38"/>
      <c r="B94" s="39"/>
      <c r="C94" s="32" t="s">
        <v>28</v>
      </c>
      <c r="D94" s="38"/>
      <c r="E94" s="38"/>
      <c r="F94" s="27" t="str">
        <f>IF(E20="","",E20)</f>
        <v>Vyplň údaj</v>
      </c>
      <c r="G94" s="38"/>
      <c r="H94" s="38"/>
      <c r="I94" s="32" t="s">
        <v>33</v>
      </c>
      <c r="J94" s="36" t="str">
        <f>E26</f>
        <v xml:space="preserve"> </v>
      </c>
      <c r="K94" s="38"/>
      <c r="L94" s="55"/>
      <c r="S94" s="38"/>
      <c r="T94" s="38"/>
      <c r="U94" s="38"/>
      <c r="V94" s="38"/>
      <c r="W94" s="38"/>
      <c r="X94" s="38"/>
      <c r="Y94" s="38"/>
      <c r="Z94" s="38"/>
      <c r="AA94" s="38"/>
      <c r="AB94" s="38"/>
      <c r="AC94" s="38"/>
      <c r="AD94" s="38"/>
      <c r="AE94" s="38"/>
    </row>
    <row r="95" s="2" customFormat="1" ht="10.32" customHeight="1">
      <c r="A95" s="38"/>
      <c r="B95" s="39"/>
      <c r="C95" s="38"/>
      <c r="D95" s="38"/>
      <c r="E95" s="38"/>
      <c r="F95" s="38"/>
      <c r="G95" s="38"/>
      <c r="H95" s="38"/>
      <c r="I95" s="38"/>
      <c r="J95" s="38"/>
      <c r="K95" s="38"/>
      <c r="L95" s="55"/>
      <c r="S95" s="38"/>
      <c r="T95" s="38"/>
      <c r="U95" s="38"/>
      <c r="V95" s="38"/>
      <c r="W95" s="38"/>
      <c r="X95" s="38"/>
      <c r="Y95" s="38"/>
      <c r="Z95" s="38"/>
      <c r="AA95" s="38"/>
      <c r="AB95" s="38"/>
      <c r="AC95" s="38"/>
      <c r="AD95" s="38"/>
      <c r="AE95" s="38"/>
    </row>
    <row r="96" s="2" customFormat="1" ht="29.28" customHeight="1">
      <c r="A96" s="38"/>
      <c r="B96" s="39"/>
      <c r="C96" s="145" t="s">
        <v>110</v>
      </c>
      <c r="D96" s="137"/>
      <c r="E96" s="137"/>
      <c r="F96" s="137"/>
      <c r="G96" s="137"/>
      <c r="H96" s="137"/>
      <c r="I96" s="137"/>
      <c r="J96" s="146" t="s">
        <v>111</v>
      </c>
      <c r="K96" s="137"/>
      <c r="L96" s="55"/>
      <c r="S96" s="38"/>
      <c r="T96" s="38"/>
      <c r="U96" s="38"/>
      <c r="V96" s="38"/>
      <c r="W96" s="38"/>
      <c r="X96" s="38"/>
      <c r="Y96" s="38"/>
      <c r="Z96" s="38"/>
      <c r="AA96" s="38"/>
      <c r="AB96" s="38"/>
      <c r="AC96" s="38"/>
      <c r="AD96" s="38"/>
      <c r="AE96" s="38"/>
    </row>
    <row r="97" s="2" customFormat="1" ht="10.32" customHeight="1">
      <c r="A97" s="38"/>
      <c r="B97" s="39"/>
      <c r="C97" s="38"/>
      <c r="D97" s="38"/>
      <c r="E97" s="38"/>
      <c r="F97" s="38"/>
      <c r="G97" s="38"/>
      <c r="H97" s="38"/>
      <c r="I97" s="38"/>
      <c r="J97" s="38"/>
      <c r="K97" s="38"/>
      <c r="L97" s="55"/>
      <c r="S97" s="38"/>
      <c r="T97" s="38"/>
      <c r="U97" s="38"/>
      <c r="V97" s="38"/>
      <c r="W97" s="38"/>
      <c r="X97" s="38"/>
      <c r="Y97" s="38"/>
      <c r="Z97" s="38"/>
      <c r="AA97" s="38"/>
      <c r="AB97" s="38"/>
      <c r="AC97" s="38"/>
      <c r="AD97" s="38"/>
      <c r="AE97" s="38"/>
    </row>
    <row r="98" s="2" customFormat="1" ht="22.8" customHeight="1">
      <c r="A98" s="38"/>
      <c r="B98" s="39"/>
      <c r="C98" s="147" t="s">
        <v>112</v>
      </c>
      <c r="D98" s="38"/>
      <c r="E98" s="38"/>
      <c r="F98" s="38"/>
      <c r="G98" s="38"/>
      <c r="H98" s="38"/>
      <c r="I98" s="38"/>
      <c r="J98" s="96">
        <f>J124</f>
        <v>0</v>
      </c>
      <c r="K98" s="38"/>
      <c r="L98" s="55"/>
      <c r="S98" s="38"/>
      <c r="T98" s="38"/>
      <c r="U98" s="38"/>
      <c r="V98" s="38"/>
      <c r="W98" s="38"/>
      <c r="X98" s="38"/>
      <c r="Y98" s="38"/>
      <c r="Z98" s="38"/>
      <c r="AA98" s="38"/>
      <c r="AB98" s="38"/>
      <c r="AC98" s="38"/>
      <c r="AD98" s="38"/>
      <c r="AE98" s="38"/>
      <c r="AU98" s="19" t="s">
        <v>113</v>
      </c>
    </row>
    <row r="99" s="9" customFormat="1" ht="24.96" customHeight="1">
      <c r="A99" s="9"/>
      <c r="B99" s="148"/>
      <c r="C99" s="9"/>
      <c r="D99" s="149" t="s">
        <v>2085</v>
      </c>
      <c r="E99" s="150"/>
      <c r="F99" s="150"/>
      <c r="G99" s="150"/>
      <c r="H99" s="150"/>
      <c r="I99" s="150"/>
      <c r="J99" s="151">
        <f>J125</f>
        <v>0</v>
      </c>
      <c r="K99" s="9"/>
      <c r="L99" s="148"/>
      <c r="S99" s="9"/>
      <c r="T99" s="9"/>
      <c r="U99" s="9"/>
      <c r="V99" s="9"/>
      <c r="W99" s="9"/>
      <c r="X99" s="9"/>
      <c r="Y99" s="9"/>
      <c r="Z99" s="9"/>
      <c r="AA99" s="9"/>
      <c r="AB99" s="9"/>
      <c r="AC99" s="9"/>
      <c r="AD99" s="9"/>
      <c r="AE99" s="9"/>
    </row>
    <row r="100" s="10" customFormat="1" ht="19.92" customHeight="1">
      <c r="A100" s="10"/>
      <c r="B100" s="152"/>
      <c r="C100" s="10"/>
      <c r="D100" s="153" t="s">
        <v>2086</v>
      </c>
      <c r="E100" s="154"/>
      <c r="F100" s="154"/>
      <c r="G100" s="154"/>
      <c r="H100" s="154"/>
      <c r="I100" s="154"/>
      <c r="J100" s="155">
        <f>J126</f>
        <v>0</v>
      </c>
      <c r="K100" s="10"/>
      <c r="L100" s="152"/>
      <c r="S100" s="10"/>
      <c r="T100" s="10"/>
      <c r="U100" s="10"/>
      <c r="V100" s="10"/>
      <c r="W100" s="10"/>
      <c r="X100" s="10"/>
      <c r="Y100" s="10"/>
      <c r="Z100" s="10"/>
      <c r="AA100" s="10"/>
      <c r="AB100" s="10"/>
      <c r="AC100" s="10"/>
      <c r="AD100" s="10"/>
      <c r="AE100" s="10"/>
    </row>
    <row r="101" s="10" customFormat="1" ht="19.92" customHeight="1">
      <c r="A101" s="10"/>
      <c r="B101" s="152"/>
      <c r="C101" s="10"/>
      <c r="D101" s="153" t="s">
        <v>2087</v>
      </c>
      <c r="E101" s="154"/>
      <c r="F101" s="154"/>
      <c r="G101" s="154"/>
      <c r="H101" s="154"/>
      <c r="I101" s="154"/>
      <c r="J101" s="155">
        <f>J129</f>
        <v>0</v>
      </c>
      <c r="K101" s="10"/>
      <c r="L101" s="152"/>
      <c r="S101" s="10"/>
      <c r="T101" s="10"/>
      <c r="U101" s="10"/>
      <c r="V101" s="10"/>
      <c r="W101" s="10"/>
      <c r="X101" s="10"/>
      <c r="Y101" s="10"/>
      <c r="Z101" s="10"/>
      <c r="AA101" s="10"/>
      <c r="AB101" s="10"/>
      <c r="AC101" s="10"/>
      <c r="AD101" s="10"/>
      <c r="AE101" s="10"/>
    </row>
    <row r="102" s="10" customFormat="1" ht="19.92" customHeight="1">
      <c r="A102" s="10"/>
      <c r="B102" s="152"/>
      <c r="C102" s="10"/>
      <c r="D102" s="153" t="s">
        <v>2088</v>
      </c>
      <c r="E102" s="154"/>
      <c r="F102" s="154"/>
      <c r="G102" s="154"/>
      <c r="H102" s="154"/>
      <c r="I102" s="154"/>
      <c r="J102" s="155">
        <f>J132</f>
        <v>0</v>
      </c>
      <c r="K102" s="10"/>
      <c r="L102" s="152"/>
      <c r="S102" s="10"/>
      <c r="T102" s="10"/>
      <c r="U102" s="10"/>
      <c r="V102" s="10"/>
      <c r="W102" s="10"/>
      <c r="X102" s="10"/>
      <c r="Y102" s="10"/>
      <c r="Z102" s="10"/>
      <c r="AA102" s="10"/>
      <c r="AB102" s="10"/>
      <c r="AC102" s="10"/>
      <c r="AD102" s="10"/>
      <c r="AE102" s="10"/>
    </row>
    <row r="103" s="2" customFormat="1" ht="21.84" customHeight="1">
      <c r="A103" s="38"/>
      <c r="B103" s="39"/>
      <c r="C103" s="38"/>
      <c r="D103" s="38"/>
      <c r="E103" s="38"/>
      <c r="F103" s="38"/>
      <c r="G103" s="38"/>
      <c r="H103" s="38"/>
      <c r="I103" s="38"/>
      <c r="J103" s="38"/>
      <c r="K103" s="38"/>
      <c r="L103" s="55"/>
      <c r="S103" s="38"/>
      <c r="T103" s="38"/>
      <c r="U103" s="38"/>
      <c r="V103" s="38"/>
      <c r="W103" s="38"/>
      <c r="X103" s="38"/>
      <c r="Y103" s="38"/>
      <c r="Z103" s="38"/>
      <c r="AA103" s="38"/>
      <c r="AB103" s="38"/>
      <c r="AC103" s="38"/>
      <c r="AD103" s="38"/>
      <c r="AE103" s="38"/>
    </row>
    <row r="104" s="2" customFormat="1" ht="6.96" customHeight="1">
      <c r="A104" s="38"/>
      <c r="B104" s="60"/>
      <c r="C104" s="61"/>
      <c r="D104" s="61"/>
      <c r="E104" s="61"/>
      <c r="F104" s="61"/>
      <c r="G104" s="61"/>
      <c r="H104" s="61"/>
      <c r="I104" s="61"/>
      <c r="J104" s="61"/>
      <c r="K104" s="61"/>
      <c r="L104" s="55"/>
      <c r="S104" s="38"/>
      <c r="T104" s="38"/>
      <c r="U104" s="38"/>
      <c r="V104" s="38"/>
      <c r="W104" s="38"/>
      <c r="X104" s="38"/>
      <c r="Y104" s="38"/>
      <c r="Z104" s="38"/>
      <c r="AA104" s="38"/>
      <c r="AB104" s="38"/>
      <c r="AC104" s="38"/>
      <c r="AD104" s="38"/>
      <c r="AE104" s="38"/>
    </row>
    <row r="108" s="2" customFormat="1" ht="6.96" customHeight="1">
      <c r="A108" s="38"/>
      <c r="B108" s="62"/>
      <c r="C108" s="63"/>
      <c r="D108" s="63"/>
      <c r="E108" s="63"/>
      <c r="F108" s="63"/>
      <c r="G108" s="63"/>
      <c r="H108" s="63"/>
      <c r="I108" s="63"/>
      <c r="J108" s="63"/>
      <c r="K108" s="63"/>
      <c r="L108" s="55"/>
      <c r="S108" s="38"/>
      <c r="T108" s="38"/>
      <c r="U108" s="38"/>
      <c r="V108" s="38"/>
      <c r="W108" s="38"/>
      <c r="X108" s="38"/>
      <c r="Y108" s="38"/>
      <c r="Z108" s="38"/>
      <c r="AA108" s="38"/>
      <c r="AB108" s="38"/>
      <c r="AC108" s="38"/>
      <c r="AD108" s="38"/>
      <c r="AE108" s="38"/>
    </row>
    <row r="109" s="2" customFormat="1" ht="24.96" customHeight="1">
      <c r="A109" s="38"/>
      <c r="B109" s="39"/>
      <c r="C109" s="23" t="s">
        <v>142</v>
      </c>
      <c r="D109" s="38"/>
      <c r="E109" s="38"/>
      <c r="F109" s="38"/>
      <c r="G109" s="38"/>
      <c r="H109" s="38"/>
      <c r="I109" s="38"/>
      <c r="J109" s="38"/>
      <c r="K109" s="38"/>
      <c r="L109" s="55"/>
      <c r="S109" s="38"/>
      <c r="T109" s="38"/>
      <c r="U109" s="38"/>
      <c r="V109" s="38"/>
      <c r="W109" s="38"/>
      <c r="X109" s="38"/>
      <c r="Y109" s="38"/>
      <c r="Z109" s="38"/>
      <c r="AA109" s="38"/>
      <c r="AB109" s="38"/>
      <c r="AC109" s="38"/>
      <c r="AD109" s="38"/>
      <c r="AE109" s="38"/>
    </row>
    <row r="110" s="2" customFormat="1" ht="6.96" customHeight="1">
      <c r="A110" s="38"/>
      <c r="B110" s="39"/>
      <c r="C110" s="38"/>
      <c r="D110" s="38"/>
      <c r="E110" s="38"/>
      <c r="F110" s="38"/>
      <c r="G110" s="38"/>
      <c r="H110" s="38"/>
      <c r="I110" s="38"/>
      <c r="J110" s="38"/>
      <c r="K110" s="38"/>
      <c r="L110" s="55"/>
      <c r="S110" s="38"/>
      <c r="T110" s="38"/>
      <c r="U110" s="38"/>
      <c r="V110" s="38"/>
      <c r="W110" s="38"/>
      <c r="X110" s="38"/>
      <c r="Y110" s="38"/>
      <c r="Z110" s="38"/>
      <c r="AA110" s="38"/>
      <c r="AB110" s="38"/>
      <c r="AC110" s="38"/>
      <c r="AD110" s="38"/>
      <c r="AE110" s="38"/>
    </row>
    <row r="111" s="2" customFormat="1" ht="12" customHeight="1">
      <c r="A111" s="38"/>
      <c r="B111" s="39"/>
      <c r="C111" s="32" t="s">
        <v>16</v>
      </c>
      <c r="D111" s="38"/>
      <c r="E111" s="38"/>
      <c r="F111" s="38"/>
      <c r="G111" s="38"/>
      <c r="H111" s="38"/>
      <c r="I111" s="38"/>
      <c r="J111" s="38"/>
      <c r="K111" s="38"/>
      <c r="L111" s="55"/>
      <c r="S111" s="38"/>
      <c r="T111" s="38"/>
      <c r="U111" s="38"/>
      <c r="V111" s="38"/>
      <c r="W111" s="38"/>
      <c r="X111" s="38"/>
      <c r="Y111" s="38"/>
      <c r="Z111" s="38"/>
      <c r="AA111" s="38"/>
      <c r="AB111" s="38"/>
      <c r="AC111" s="38"/>
      <c r="AD111" s="38"/>
      <c r="AE111" s="38"/>
    </row>
    <row r="112" s="2" customFormat="1" ht="16.5" customHeight="1">
      <c r="A112" s="38"/>
      <c r="B112" s="39"/>
      <c r="C112" s="38"/>
      <c r="D112" s="38"/>
      <c r="E112" s="129" t="str">
        <f>E7</f>
        <v>PD - Sociální zázemí Výškovická</v>
      </c>
      <c r="F112" s="32"/>
      <c r="G112" s="32"/>
      <c r="H112" s="32"/>
      <c r="I112" s="38"/>
      <c r="J112" s="38"/>
      <c r="K112" s="38"/>
      <c r="L112" s="55"/>
      <c r="S112" s="38"/>
      <c r="T112" s="38"/>
      <c r="U112" s="38"/>
      <c r="V112" s="38"/>
      <c r="W112" s="38"/>
      <c r="X112" s="38"/>
      <c r="Y112" s="38"/>
      <c r="Z112" s="38"/>
      <c r="AA112" s="38"/>
      <c r="AB112" s="38"/>
      <c r="AC112" s="38"/>
      <c r="AD112" s="38"/>
      <c r="AE112" s="38"/>
    </row>
    <row r="113" s="1" customFormat="1" ht="12" customHeight="1">
      <c r="B113" s="22"/>
      <c r="C113" s="32" t="s">
        <v>105</v>
      </c>
      <c r="L113" s="22"/>
    </row>
    <row r="114" s="2" customFormat="1" ht="16.5" customHeight="1">
      <c r="A114" s="38"/>
      <c r="B114" s="39"/>
      <c r="C114" s="38"/>
      <c r="D114" s="38"/>
      <c r="E114" s="129" t="s">
        <v>106</v>
      </c>
      <c r="F114" s="38"/>
      <c r="G114" s="38"/>
      <c r="H114" s="38"/>
      <c r="I114" s="38"/>
      <c r="J114" s="38"/>
      <c r="K114" s="38"/>
      <c r="L114" s="55"/>
      <c r="S114" s="38"/>
      <c r="T114" s="38"/>
      <c r="U114" s="38"/>
      <c r="V114" s="38"/>
      <c r="W114" s="38"/>
      <c r="X114" s="38"/>
      <c r="Y114" s="38"/>
      <c r="Z114" s="38"/>
      <c r="AA114" s="38"/>
      <c r="AB114" s="38"/>
      <c r="AC114" s="38"/>
      <c r="AD114" s="38"/>
      <c r="AE114" s="38"/>
    </row>
    <row r="115" s="2" customFormat="1" ht="12" customHeight="1">
      <c r="A115" s="38"/>
      <c r="B115" s="39"/>
      <c r="C115" s="32" t="s">
        <v>107</v>
      </c>
      <c r="D115" s="38"/>
      <c r="E115" s="38"/>
      <c r="F115" s="38"/>
      <c r="G115" s="38"/>
      <c r="H115" s="38"/>
      <c r="I115" s="38"/>
      <c r="J115" s="38"/>
      <c r="K115" s="38"/>
      <c r="L115" s="55"/>
      <c r="S115" s="38"/>
      <c r="T115" s="38"/>
      <c r="U115" s="38"/>
      <c r="V115" s="38"/>
      <c r="W115" s="38"/>
      <c r="X115" s="38"/>
      <c r="Y115" s="38"/>
      <c r="Z115" s="38"/>
      <c r="AA115" s="38"/>
      <c r="AB115" s="38"/>
      <c r="AC115" s="38"/>
      <c r="AD115" s="38"/>
      <c r="AE115" s="38"/>
    </row>
    <row r="116" s="2" customFormat="1" ht="16.5" customHeight="1">
      <c r="A116" s="38"/>
      <c r="B116" s="39"/>
      <c r="C116" s="38"/>
      <c r="D116" s="38"/>
      <c r="E116" s="67" t="str">
        <f>E11</f>
        <v>006 - Ostatní a vedlejší náklady</v>
      </c>
      <c r="F116" s="38"/>
      <c r="G116" s="38"/>
      <c r="H116" s="38"/>
      <c r="I116" s="38"/>
      <c r="J116" s="38"/>
      <c r="K116" s="38"/>
      <c r="L116" s="55"/>
      <c r="S116" s="38"/>
      <c r="T116" s="38"/>
      <c r="U116" s="38"/>
      <c r="V116" s="38"/>
      <c r="W116" s="38"/>
      <c r="X116" s="38"/>
      <c r="Y116" s="38"/>
      <c r="Z116" s="38"/>
      <c r="AA116" s="38"/>
      <c r="AB116" s="38"/>
      <c r="AC116" s="38"/>
      <c r="AD116" s="38"/>
      <c r="AE116" s="38"/>
    </row>
    <row r="117" s="2" customFormat="1" ht="6.96" customHeight="1">
      <c r="A117" s="38"/>
      <c r="B117" s="39"/>
      <c r="C117" s="38"/>
      <c r="D117" s="38"/>
      <c r="E117" s="38"/>
      <c r="F117" s="38"/>
      <c r="G117" s="38"/>
      <c r="H117" s="38"/>
      <c r="I117" s="38"/>
      <c r="J117" s="38"/>
      <c r="K117" s="38"/>
      <c r="L117" s="55"/>
      <c r="S117" s="38"/>
      <c r="T117" s="38"/>
      <c r="U117" s="38"/>
      <c r="V117" s="38"/>
      <c r="W117" s="38"/>
      <c r="X117" s="38"/>
      <c r="Y117" s="38"/>
      <c r="Z117" s="38"/>
      <c r="AA117" s="38"/>
      <c r="AB117" s="38"/>
      <c r="AC117" s="38"/>
      <c r="AD117" s="38"/>
      <c r="AE117" s="38"/>
    </row>
    <row r="118" s="2" customFormat="1" ht="12" customHeight="1">
      <c r="A118" s="38"/>
      <c r="B118" s="39"/>
      <c r="C118" s="32" t="s">
        <v>20</v>
      </c>
      <c r="D118" s="38"/>
      <c r="E118" s="38"/>
      <c r="F118" s="27" t="str">
        <f>F14</f>
        <v xml:space="preserve"> </v>
      </c>
      <c r="G118" s="38"/>
      <c r="H118" s="38"/>
      <c r="I118" s="32" t="s">
        <v>22</v>
      </c>
      <c r="J118" s="69" t="str">
        <f>IF(J14="","",J14)</f>
        <v>11. 11. 2020</v>
      </c>
      <c r="K118" s="38"/>
      <c r="L118" s="55"/>
      <c r="S118" s="38"/>
      <c r="T118" s="38"/>
      <c r="U118" s="38"/>
      <c r="V118" s="38"/>
      <c r="W118" s="38"/>
      <c r="X118" s="38"/>
      <c r="Y118" s="38"/>
      <c r="Z118" s="38"/>
      <c r="AA118" s="38"/>
      <c r="AB118" s="38"/>
      <c r="AC118" s="38"/>
      <c r="AD118" s="38"/>
      <c r="AE118" s="38"/>
    </row>
    <row r="119" s="2" customFormat="1" ht="6.96" customHeight="1">
      <c r="A119" s="38"/>
      <c r="B119" s="39"/>
      <c r="C119" s="38"/>
      <c r="D119" s="38"/>
      <c r="E119" s="38"/>
      <c r="F119" s="38"/>
      <c r="G119" s="38"/>
      <c r="H119" s="38"/>
      <c r="I119" s="38"/>
      <c r="J119" s="38"/>
      <c r="K119" s="38"/>
      <c r="L119" s="55"/>
      <c r="S119" s="38"/>
      <c r="T119" s="38"/>
      <c r="U119" s="38"/>
      <c r="V119" s="38"/>
      <c r="W119" s="38"/>
      <c r="X119" s="38"/>
      <c r="Y119" s="38"/>
      <c r="Z119" s="38"/>
      <c r="AA119" s="38"/>
      <c r="AB119" s="38"/>
      <c r="AC119" s="38"/>
      <c r="AD119" s="38"/>
      <c r="AE119" s="38"/>
    </row>
    <row r="120" s="2" customFormat="1" ht="15.15" customHeight="1">
      <c r="A120" s="38"/>
      <c r="B120" s="39"/>
      <c r="C120" s="32" t="s">
        <v>24</v>
      </c>
      <c r="D120" s="38"/>
      <c r="E120" s="38"/>
      <c r="F120" s="27" t="str">
        <f>E17</f>
        <v>Dopravní podnik Ostrava a.s.</v>
      </c>
      <c r="G120" s="38"/>
      <c r="H120" s="38"/>
      <c r="I120" s="32" t="s">
        <v>30</v>
      </c>
      <c r="J120" s="36" t="str">
        <f>E23</f>
        <v>RP Projekt s.r.o.</v>
      </c>
      <c r="K120" s="38"/>
      <c r="L120" s="55"/>
      <c r="S120" s="38"/>
      <c r="T120" s="38"/>
      <c r="U120" s="38"/>
      <c r="V120" s="38"/>
      <c r="W120" s="38"/>
      <c r="X120" s="38"/>
      <c r="Y120" s="38"/>
      <c r="Z120" s="38"/>
      <c r="AA120" s="38"/>
      <c r="AB120" s="38"/>
      <c r="AC120" s="38"/>
      <c r="AD120" s="38"/>
      <c r="AE120" s="38"/>
    </row>
    <row r="121" s="2" customFormat="1" ht="15.15" customHeight="1">
      <c r="A121" s="38"/>
      <c r="B121" s="39"/>
      <c r="C121" s="32" t="s">
        <v>28</v>
      </c>
      <c r="D121" s="38"/>
      <c r="E121" s="38"/>
      <c r="F121" s="27" t="str">
        <f>IF(E20="","",E20)</f>
        <v>Vyplň údaj</v>
      </c>
      <c r="G121" s="38"/>
      <c r="H121" s="38"/>
      <c r="I121" s="32" t="s">
        <v>33</v>
      </c>
      <c r="J121" s="36" t="str">
        <f>E26</f>
        <v xml:space="preserve"> </v>
      </c>
      <c r="K121" s="38"/>
      <c r="L121" s="55"/>
      <c r="S121" s="38"/>
      <c r="T121" s="38"/>
      <c r="U121" s="38"/>
      <c r="V121" s="38"/>
      <c r="W121" s="38"/>
      <c r="X121" s="38"/>
      <c r="Y121" s="38"/>
      <c r="Z121" s="38"/>
      <c r="AA121" s="38"/>
      <c r="AB121" s="38"/>
      <c r="AC121" s="38"/>
      <c r="AD121" s="38"/>
      <c r="AE121" s="38"/>
    </row>
    <row r="122" s="2" customFormat="1" ht="10.32" customHeight="1">
      <c r="A122" s="38"/>
      <c r="B122" s="39"/>
      <c r="C122" s="38"/>
      <c r="D122" s="38"/>
      <c r="E122" s="38"/>
      <c r="F122" s="38"/>
      <c r="G122" s="38"/>
      <c r="H122" s="38"/>
      <c r="I122" s="38"/>
      <c r="J122" s="38"/>
      <c r="K122" s="38"/>
      <c r="L122" s="55"/>
      <c r="S122" s="38"/>
      <c r="T122" s="38"/>
      <c r="U122" s="38"/>
      <c r="V122" s="38"/>
      <c r="W122" s="38"/>
      <c r="X122" s="38"/>
      <c r="Y122" s="38"/>
      <c r="Z122" s="38"/>
      <c r="AA122" s="38"/>
      <c r="AB122" s="38"/>
      <c r="AC122" s="38"/>
      <c r="AD122" s="38"/>
      <c r="AE122" s="38"/>
    </row>
    <row r="123" s="11" customFormat="1" ht="29.28" customHeight="1">
      <c r="A123" s="156"/>
      <c r="B123" s="157"/>
      <c r="C123" s="158" t="s">
        <v>143</v>
      </c>
      <c r="D123" s="159" t="s">
        <v>60</v>
      </c>
      <c r="E123" s="159" t="s">
        <v>56</v>
      </c>
      <c r="F123" s="159" t="s">
        <v>57</v>
      </c>
      <c r="G123" s="159" t="s">
        <v>144</v>
      </c>
      <c r="H123" s="159" t="s">
        <v>145</v>
      </c>
      <c r="I123" s="159" t="s">
        <v>146</v>
      </c>
      <c r="J123" s="159" t="s">
        <v>111</v>
      </c>
      <c r="K123" s="160" t="s">
        <v>147</v>
      </c>
      <c r="L123" s="161"/>
      <c r="M123" s="86" t="s">
        <v>1</v>
      </c>
      <c r="N123" s="87" t="s">
        <v>39</v>
      </c>
      <c r="O123" s="87" t="s">
        <v>148</v>
      </c>
      <c r="P123" s="87" t="s">
        <v>149</v>
      </c>
      <c r="Q123" s="87" t="s">
        <v>150</v>
      </c>
      <c r="R123" s="87" t="s">
        <v>151</v>
      </c>
      <c r="S123" s="87" t="s">
        <v>152</v>
      </c>
      <c r="T123" s="88" t="s">
        <v>153</v>
      </c>
      <c r="U123" s="156"/>
      <c r="V123" s="156"/>
      <c r="W123" s="156"/>
      <c r="X123" s="156"/>
      <c r="Y123" s="156"/>
      <c r="Z123" s="156"/>
      <c r="AA123" s="156"/>
      <c r="AB123" s="156"/>
      <c r="AC123" s="156"/>
      <c r="AD123" s="156"/>
      <c r="AE123" s="156"/>
    </row>
    <row r="124" s="2" customFormat="1" ht="22.8" customHeight="1">
      <c r="A124" s="38"/>
      <c r="B124" s="39"/>
      <c r="C124" s="93" t="s">
        <v>154</v>
      </c>
      <c r="D124" s="38"/>
      <c r="E124" s="38"/>
      <c r="F124" s="38"/>
      <c r="G124" s="38"/>
      <c r="H124" s="38"/>
      <c r="I124" s="38"/>
      <c r="J124" s="162">
        <f>BK124</f>
        <v>0</v>
      </c>
      <c r="K124" s="38"/>
      <c r="L124" s="39"/>
      <c r="M124" s="89"/>
      <c r="N124" s="73"/>
      <c r="O124" s="90"/>
      <c r="P124" s="163">
        <f>P125</f>
        <v>0</v>
      </c>
      <c r="Q124" s="90"/>
      <c r="R124" s="163">
        <f>R125</f>
        <v>0</v>
      </c>
      <c r="S124" s="90"/>
      <c r="T124" s="164">
        <f>T125</f>
        <v>0</v>
      </c>
      <c r="U124" s="38"/>
      <c r="V124" s="38"/>
      <c r="W124" s="38"/>
      <c r="X124" s="38"/>
      <c r="Y124" s="38"/>
      <c r="Z124" s="38"/>
      <c r="AA124" s="38"/>
      <c r="AB124" s="38"/>
      <c r="AC124" s="38"/>
      <c r="AD124" s="38"/>
      <c r="AE124" s="38"/>
      <c r="AT124" s="19" t="s">
        <v>74</v>
      </c>
      <c r="AU124" s="19" t="s">
        <v>113</v>
      </c>
      <c r="BK124" s="165">
        <f>BK125</f>
        <v>0</v>
      </c>
    </row>
    <row r="125" s="12" customFormat="1" ht="25.92" customHeight="1">
      <c r="A125" s="12"/>
      <c r="B125" s="166"/>
      <c r="C125" s="12"/>
      <c r="D125" s="167" t="s">
        <v>74</v>
      </c>
      <c r="E125" s="168" t="s">
        <v>2089</v>
      </c>
      <c r="F125" s="168" t="s">
        <v>2090</v>
      </c>
      <c r="G125" s="12"/>
      <c r="H125" s="12"/>
      <c r="I125" s="169"/>
      <c r="J125" s="170">
        <f>BK125</f>
        <v>0</v>
      </c>
      <c r="K125" s="12"/>
      <c r="L125" s="166"/>
      <c r="M125" s="171"/>
      <c r="N125" s="172"/>
      <c r="O125" s="172"/>
      <c r="P125" s="173">
        <f>P126+P129+P132</f>
        <v>0</v>
      </c>
      <c r="Q125" s="172"/>
      <c r="R125" s="173">
        <f>R126+R129+R132</f>
        <v>0</v>
      </c>
      <c r="S125" s="172"/>
      <c r="T125" s="174">
        <f>T126+T129+T132</f>
        <v>0</v>
      </c>
      <c r="U125" s="12"/>
      <c r="V125" s="12"/>
      <c r="W125" s="12"/>
      <c r="X125" s="12"/>
      <c r="Y125" s="12"/>
      <c r="Z125" s="12"/>
      <c r="AA125" s="12"/>
      <c r="AB125" s="12"/>
      <c r="AC125" s="12"/>
      <c r="AD125" s="12"/>
      <c r="AE125" s="12"/>
      <c r="AR125" s="167" t="s">
        <v>187</v>
      </c>
      <c r="AT125" s="175" t="s">
        <v>74</v>
      </c>
      <c r="AU125" s="175" t="s">
        <v>75</v>
      </c>
      <c r="AY125" s="167" t="s">
        <v>157</v>
      </c>
      <c r="BK125" s="176">
        <f>BK126+BK129+BK132</f>
        <v>0</v>
      </c>
    </row>
    <row r="126" s="12" customFormat="1" ht="22.8" customHeight="1">
      <c r="A126" s="12"/>
      <c r="B126" s="166"/>
      <c r="C126" s="12"/>
      <c r="D126" s="167" t="s">
        <v>74</v>
      </c>
      <c r="E126" s="177" t="s">
        <v>2091</v>
      </c>
      <c r="F126" s="177" t="s">
        <v>2092</v>
      </c>
      <c r="G126" s="12"/>
      <c r="H126" s="12"/>
      <c r="I126" s="169"/>
      <c r="J126" s="178">
        <f>BK126</f>
        <v>0</v>
      </c>
      <c r="K126" s="12"/>
      <c r="L126" s="166"/>
      <c r="M126" s="171"/>
      <c r="N126" s="172"/>
      <c r="O126" s="172"/>
      <c r="P126" s="173">
        <f>SUM(P127:P128)</f>
        <v>0</v>
      </c>
      <c r="Q126" s="172"/>
      <c r="R126" s="173">
        <f>SUM(R127:R128)</f>
        <v>0</v>
      </c>
      <c r="S126" s="172"/>
      <c r="T126" s="174">
        <f>SUM(T127:T128)</f>
        <v>0</v>
      </c>
      <c r="U126" s="12"/>
      <c r="V126" s="12"/>
      <c r="W126" s="12"/>
      <c r="X126" s="12"/>
      <c r="Y126" s="12"/>
      <c r="Z126" s="12"/>
      <c r="AA126" s="12"/>
      <c r="AB126" s="12"/>
      <c r="AC126" s="12"/>
      <c r="AD126" s="12"/>
      <c r="AE126" s="12"/>
      <c r="AR126" s="167" t="s">
        <v>187</v>
      </c>
      <c r="AT126" s="175" t="s">
        <v>74</v>
      </c>
      <c r="AU126" s="175" t="s">
        <v>81</v>
      </c>
      <c r="AY126" s="167" t="s">
        <v>157</v>
      </c>
      <c r="BK126" s="176">
        <f>SUM(BK127:BK128)</f>
        <v>0</v>
      </c>
    </row>
    <row r="127" s="2" customFormat="1" ht="14.4" customHeight="1">
      <c r="A127" s="38"/>
      <c r="B127" s="179"/>
      <c r="C127" s="180" t="s">
        <v>81</v>
      </c>
      <c r="D127" s="180" t="s">
        <v>159</v>
      </c>
      <c r="E127" s="181" t="s">
        <v>2093</v>
      </c>
      <c r="F127" s="182" t="s">
        <v>2094</v>
      </c>
      <c r="G127" s="183" t="s">
        <v>1319</v>
      </c>
      <c r="H127" s="184">
        <v>1</v>
      </c>
      <c r="I127" s="185"/>
      <c r="J127" s="186">
        <f>ROUND(I127*H127,2)</f>
        <v>0</v>
      </c>
      <c r="K127" s="182" t="s">
        <v>163</v>
      </c>
      <c r="L127" s="39"/>
      <c r="M127" s="187" t="s">
        <v>1</v>
      </c>
      <c r="N127" s="188" t="s">
        <v>40</v>
      </c>
      <c r="O127" s="77"/>
      <c r="P127" s="189">
        <f>O127*H127</f>
        <v>0</v>
      </c>
      <c r="Q127" s="189">
        <v>0</v>
      </c>
      <c r="R127" s="189">
        <f>Q127*H127</f>
        <v>0</v>
      </c>
      <c r="S127" s="189">
        <v>0</v>
      </c>
      <c r="T127" s="190">
        <f>S127*H127</f>
        <v>0</v>
      </c>
      <c r="U127" s="38"/>
      <c r="V127" s="38"/>
      <c r="W127" s="38"/>
      <c r="X127" s="38"/>
      <c r="Y127" s="38"/>
      <c r="Z127" s="38"/>
      <c r="AA127" s="38"/>
      <c r="AB127" s="38"/>
      <c r="AC127" s="38"/>
      <c r="AD127" s="38"/>
      <c r="AE127" s="38"/>
      <c r="AR127" s="191" t="s">
        <v>2095</v>
      </c>
      <c r="AT127" s="191" t="s">
        <v>159</v>
      </c>
      <c r="AU127" s="191" t="s">
        <v>83</v>
      </c>
      <c r="AY127" s="19" t="s">
        <v>157</v>
      </c>
      <c r="BE127" s="192">
        <f>IF(N127="základní",J127,0)</f>
        <v>0</v>
      </c>
      <c r="BF127" s="192">
        <f>IF(N127="snížená",J127,0)</f>
        <v>0</v>
      </c>
      <c r="BG127" s="192">
        <f>IF(N127="zákl. přenesená",J127,0)</f>
        <v>0</v>
      </c>
      <c r="BH127" s="192">
        <f>IF(N127="sníž. přenesená",J127,0)</f>
        <v>0</v>
      </c>
      <c r="BI127" s="192">
        <f>IF(N127="nulová",J127,0)</f>
        <v>0</v>
      </c>
      <c r="BJ127" s="19" t="s">
        <v>81</v>
      </c>
      <c r="BK127" s="192">
        <f>ROUND(I127*H127,2)</f>
        <v>0</v>
      </c>
      <c r="BL127" s="19" t="s">
        <v>2095</v>
      </c>
      <c r="BM127" s="191" t="s">
        <v>2096</v>
      </c>
    </row>
    <row r="128" s="2" customFormat="1">
      <c r="A128" s="38"/>
      <c r="B128" s="39"/>
      <c r="C128" s="38"/>
      <c r="D128" s="193" t="s">
        <v>166</v>
      </c>
      <c r="E128" s="38"/>
      <c r="F128" s="194" t="s">
        <v>2097</v>
      </c>
      <c r="G128" s="38"/>
      <c r="H128" s="38"/>
      <c r="I128" s="195"/>
      <c r="J128" s="38"/>
      <c r="K128" s="38"/>
      <c r="L128" s="39"/>
      <c r="M128" s="196"/>
      <c r="N128" s="197"/>
      <c r="O128" s="77"/>
      <c r="P128" s="77"/>
      <c r="Q128" s="77"/>
      <c r="R128" s="77"/>
      <c r="S128" s="77"/>
      <c r="T128" s="78"/>
      <c r="U128" s="38"/>
      <c r="V128" s="38"/>
      <c r="W128" s="38"/>
      <c r="X128" s="38"/>
      <c r="Y128" s="38"/>
      <c r="Z128" s="38"/>
      <c r="AA128" s="38"/>
      <c r="AB128" s="38"/>
      <c r="AC128" s="38"/>
      <c r="AD128" s="38"/>
      <c r="AE128" s="38"/>
      <c r="AT128" s="19" t="s">
        <v>166</v>
      </c>
      <c r="AU128" s="19" t="s">
        <v>83</v>
      </c>
    </row>
    <row r="129" s="12" customFormat="1" ht="22.8" customHeight="1">
      <c r="A129" s="12"/>
      <c r="B129" s="166"/>
      <c r="C129" s="12"/>
      <c r="D129" s="167" t="s">
        <v>74</v>
      </c>
      <c r="E129" s="177" t="s">
        <v>2098</v>
      </c>
      <c r="F129" s="177" t="s">
        <v>2099</v>
      </c>
      <c r="G129" s="12"/>
      <c r="H129" s="12"/>
      <c r="I129" s="169"/>
      <c r="J129" s="178">
        <f>BK129</f>
        <v>0</v>
      </c>
      <c r="K129" s="12"/>
      <c r="L129" s="166"/>
      <c r="M129" s="171"/>
      <c r="N129" s="172"/>
      <c r="O129" s="172"/>
      <c r="P129" s="173">
        <f>SUM(P130:P131)</f>
        <v>0</v>
      </c>
      <c r="Q129" s="172"/>
      <c r="R129" s="173">
        <f>SUM(R130:R131)</f>
        <v>0</v>
      </c>
      <c r="S129" s="172"/>
      <c r="T129" s="174">
        <f>SUM(T130:T131)</f>
        <v>0</v>
      </c>
      <c r="U129" s="12"/>
      <c r="V129" s="12"/>
      <c r="W129" s="12"/>
      <c r="X129" s="12"/>
      <c r="Y129" s="12"/>
      <c r="Z129" s="12"/>
      <c r="AA129" s="12"/>
      <c r="AB129" s="12"/>
      <c r="AC129" s="12"/>
      <c r="AD129" s="12"/>
      <c r="AE129" s="12"/>
      <c r="AR129" s="167" t="s">
        <v>187</v>
      </c>
      <c r="AT129" s="175" t="s">
        <v>74</v>
      </c>
      <c r="AU129" s="175" t="s">
        <v>81</v>
      </c>
      <c r="AY129" s="167" t="s">
        <v>157</v>
      </c>
      <c r="BK129" s="176">
        <f>SUM(BK130:BK131)</f>
        <v>0</v>
      </c>
    </row>
    <row r="130" s="2" customFormat="1" ht="14.4" customHeight="1">
      <c r="A130" s="38"/>
      <c r="B130" s="179"/>
      <c r="C130" s="180" t="s">
        <v>83</v>
      </c>
      <c r="D130" s="180" t="s">
        <v>159</v>
      </c>
      <c r="E130" s="181" t="s">
        <v>2100</v>
      </c>
      <c r="F130" s="182" t="s">
        <v>2099</v>
      </c>
      <c r="G130" s="183" t="s">
        <v>1319</v>
      </c>
      <c r="H130" s="184">
        <v>1</v>
      </c>
      <c r="I130" s="185"/>
      <c r="J130" s="186">
        <f>ROUND(I130*H130,2)</f>
        <v>0</v>
      </c>
      <c r="K130" s="182" t="s">
        <v>163</v>
      </c>
      <c r="L130" s="39"/>
      <c r="M130" s="187" t="s">
        <v>1</v>
      </c>
      <c r="N130" s="188" t="s">
        <v>40</v>
      </c>
      <c r="O130" s="77"/>
      <c r="P130" s="189">
        <f>O130*H130</f>
        <v>0</v>
      </c>
      <c r="Q130" s="189">
        <v>0</v>
      </c>
      <c r="R130" s="189">
        <f>Q130*H130</f>
        <v>0</v>
      </c>
      <c r="S130" s="189">
        <v>0</v>
      </c>
      <c r="T130" s="190">
        <f>S130*H130</f>
        <v>0</v>
      </c>
      <c r="U130" s="38"/>
      <c r="V130" s="38"/>
      <c r="W130" s="38"/>
      <c r="X130" s="38"/>
      <c r="Y130" s="38"/>
      <c r="Z130" s="38"/>
      <c r="AA130" s="38"/>
      <c r="AB130" s="38"/>
      <c r="AC130" s="38"/>
      <c r="AD130" s="38"/>
      <c r="AE130" s="38"/>
      <c r="AR130" s="191" t="s">
        <v>2095</v>
      </c>
      <c r="AT130" s="191" t="s">
        <v>159</v>
      </c>
      <c r="AU130" s="191" t="s">
        <v>83</v>
      </c>
      <c r="AY130" s="19" t="s">
        <v>157</v>
      </c>
      <c r="BE130" s="192">
        <f>IF(N130="základní",J130,0)</f>
        <v>0</v>
      </c>
      <c r="BF130" s="192">
        <f>IF(N130="snížená",J130,0)</f>
        <v>0</v>
      </c>
      <c r="BG130" s="192">
        <f>IF(N130="zákl. přenesená",J130,0)</f>
        <v>0</v>
      </c>
      <c r="BH130" s="192">
        <f>IF(N130="sníž. přenesená",J130,0)</f>
        <v>0</v>
      </c>
      <c r="BI130" s="192">
        <f>IF(N130="nulová",J130,0)</f>
        <v>0</v>
      </c>
      <c r="BJ130" s="19" t="s">
        <v>81</v>
      </c>
      <c r="BK130" s="192">
        <f>ROUND(I130*H130,2)</f>
        <v>0</v>
      </c>
      <c r="BL130" s="19" t="s">
        <v>2095</v>
      </c>
      <c r="BM130" s="191" t="s">
        <v>2101</v>
      </c>
    </row>
    <row r="131" s="2" customFormat="1">
      <c r="A131" s="38"/>
      <c r="B131" s="39"/>
      <c r="C131" s="38"/>
      <c r="D131" s="193" t="s">
        <v>166</v>
      </c>
      <c r="E131" s="38"/>
      <c r="F131" s="194" t="s">
        <v>2102</v>
      </c>
      <c r="G131" s="38"/>
      <c r="H131" s="38"/>
      <c r="I131" s="195"/>
      <c r="J131" s="38"/>
      <c r="K131" s="38"/>
      <c r="L131" s="39"/>
      <c r="M131" s="196"/>
      <c r="N131" s="197"/>
      <c r="O131" s="77"/>
      <c r="P131" s="77"/>
      <c r="Q131" s="77"/>
      <c r="R131" s="77"/>
      <c r="S131" s="77"/>
      <c r="T131" s="78"/>
      <c r="U131" s="38"/>
      <c r="V131" s="38"/>
      <c r="W131" s="38"/>
      <c r="X131" s="38"/>
      <c r="Y131" s="38"/>
      <c r="Z131" s="38"/>
      <c r="AA131" s="38"/>
      <c r="AB131" s="38"/>
      <c r="AC131" s="38"/>
      <c r="AD131" s="38"/>
      <c r="AE131" s="38"/>
      <c r="AT131" s="19" t="s">
        <v>166</v>
      </c>
      <c r="AU131" s="19" t="s">
        <v>83</v>
      </c>
    </row>
    <row r="132" s="12" customFormat="1" ht="22.8" customHeight="1">
      <c r="A132" s="12"/>
      <c r="B132" s="166"/>
      <c r="C132" s="12"/>
      <c r="D132" s="167" t="s">
        <v>74</v>
      </c>
      <c r="E132" s="177" t="s">
        <v>2103</v>
      </c>
      <c r="F132" s="177" t="s">
        <v>2104</v>
      </c>
      <c r="G132" s="12"/>
      <c r="H132" s="12"/>
      <c r="I132" s="169"/>
      <c r="J132" s="178">
        <f>BK132</f>
        <v>0</v>
      </c>
      <c r="K132" s="12"/>
      <c r="L132" s="166"/>
      <c r="M132" s="171"/>
      <c r="N132" s="172"/>
      <c r="O132" s="172"/>
      <c r="P132" s="173">
        <f>SUM(P133:P134)</f>
        <v>0</v>
      </c>
      <c r="Q132" s="172"/>
      <c r="R132" s="173">
        <f>SUM(R133:R134)</f>
        <v>0</v>
      </c>
      <c r="S132" s="172"/>
      <c r="T132" s="174">
        <f>SUM(T133:T134)</f>
        <v>0</v>
      </c>
      <c r="U132" s="12"/>
      <c r="V132" s="12"/>
      <c r="W132" s="12"/>
      <c r="X132" s="12"/>
      <c r="Y132" s="12"/>
      <c r="Z132" s="12"/>
      <c r="AA132" s="12"/>
      <c r="AB132" s="12"/>
      <c r="AC132" s="12"/>
      <c r="AD132" s="12"/>
      <c r="AE132" s="12"/>
      <c r="AR132" s="167" t="s">
        <v>187</v>
      </c>
      <c r="AT132" s="175" t="s">
        <v>74</v>
      </c>
      <c r="AU132" s="175" t="s">
        <v>81</v>
      </c>
      <c r="AY132" s="167" t="s">
        <v>157</v>
      </c>
      <c r="BK132" s="176">
        <f>SUM(BK133:BK134)</f>
        <v>0</v>
      </c>
    </row>
    <row r="133" s="2" customFormat="1" ht="14.4" customHeight="1">
      <c r="A133" s="38"/>
      <c r="B133" s="179"/>
      <c r="C133" s="180" t="s">
        <v>179</v>
      </c>
      <c r="D133" s="180" t="s">
        <v>159</v>
      </c>
      <c r="E133" s="181" t="s">
        <v>2105</v>
      </c>
      <c r="F133" s="182" t="s">
        <v>2106</v>
      </c>
      <c r="G133" s="183" t="s">
        <v>1319</v>
      </c>
      <c r="H133" s="184">
        <v>1</v>
      </c>
      <c r="I133" s="185"/>
      <c r="J133" s="186">
        <f>ROUND(I133*H133,2)</f>
        <v>0</v>
      </c>
      <c r="K133" s="182" t="s">
        <v>163</v>
      </c>
      <c r="L133" s="39"/>
      <c r="M133" s="187" t="s">
        <v>1</v>
      </c>
      <c r="N133" s="188" t="s">
        <v>40</v>
      </c>
      <c r="O133" s="77"/>
      <c r="P133" s="189">
        <f>O133*H133</f>
        <v>0</v>
      </c>
      <c r="Q133" s="189">
        <v>0</v>
      </c>
      <c r="R133" s="189">
        <f>Q133*H133</f>
        <v>0</v>
      </c>
      <c r="S133" s="189">
        <v>0</v>
      </c>
      <c r="T133" s="190">
        <f>S133*H133</f>
        <v>0</v>
      </c>
      <c r="U133" s="38"/>
      <c r="V133" s="38"/>
      <c r="W133" s="38"/>
      <c r="X133" s="38"/>
      <c r="Y133" s="38"/>
      <c r="Z133" s="38"/>
      <c r="AA133" s="38"/>
      <c r="AB133" s="38"/>
      <c r="AC133" s="38"/>
      <c r="AD133" s="38"/>
      <c r="AE133" s="38"/>
      <c r="AR133" s="191" t="s">
        <v>2095</v>
      </c>
      <c r="AT133" s="191" t="s">
        <v>159</v>
      </c>
      <c r="AU133" s="191" t="s">
        <v>83</v>
      </c>
      <c r="AY133" s="19" t="s">
        <v>157</v>
      </c>
      <c r="BE133" s="192">
        <f>IF(N133="základní",J133,0)</f>
        <v>0</v>
      </c>
      <c r="BF133" s="192">
        <f>IF(N133="snížená",J133,0)</f>
        <v>0</v>
      </c>
      <c r="BG133" s="192">
        <f>IF(N133="zákl. přenesená",J133,0)</f>
        <v>0</v>
      </c>
      <c r="BH133" s="192">
        <f>IF(N133="sníž. přenesená",J133,0)</f>
        <v>0</v>
      </c>
      <c r="BI133" s="192">
        <f>IF(N133="nulová",J133,0)</f>
        <v>0</v>
      </c>
      <c r="BJ133" s="19" t="s">
        <v>81</v>
      </c>
      <c r="BK133" s="192">
        <f>ROUND(I133*H133,2)</f>
        <v>0</v>
      </c>
      <c r="BL133" s="19" t="s">
        <v>2095</v>
      </c>
      <c r="BM133" s="191" t="s">
        <v>2107</v>
      </c>
    </row>
    <row r="134" s="2" customFormat="1">
      <c r="A134" s="38"/>
      <c r="B134" s="39"/>
      <c r="C134" s="38"/>
      <c r="D134" s="193" t="s">
        <v>166</v>
      </c>
      <c r="E134" s="38"/>
      <c r="F134" s="194" t="s">
        <v>2106</v>
      </c>
      <c r="G134" s="38"/>
      <c r="H134" s="38"/>
      <c r="I134" s="195"/>
      <c r="J134" s="38"/>
      <c r="K134" s="38"/>
      <c r="L134" s="39"/>
      <c r="M134" s="241"/>
      <c r="N134" s="242"/>
      <c r="O134" s="243"/>
      <c r="P134" s="243"/>
      <c r="Q134" s="243"/>
      <c r="R134" s="243"/>
      <c r="S134" s="243"/>
      <c r="T134" s="244"/>
      <c r="U134" s="38"/>
      <c r="V134" s="38"/>
      <c r="W134" s="38"/>
      <c r="X134" s="38"/>
      <c r="Y134" s="38"/>
      <c r="Z134" s="38"/>
      <c r="AA134" s="38"/>
      <c r="AB134" s="38"/>
      <c r="AC134" s="38"/>
      <c r="AD134" s="38"/>
      <c r="AE134" s="38"/>
      <c r="AT134" s="19" t="s">
        <v>166</v>
      </c>
      <c r="AU134" s="19" t="s">
        <v>83</v>
      </c>
    </row>
    <row r="135" s="2" customFormat="1" ht="6.96" customHeight="1">
      <c r="A135" s="38"/>
      <c r="B135" s="60"/>
      <c r="C135" s="61"/>
      <c r="D135" s="61"/>
      <c r="E135" s="61"/>
      <c r="F135" s="61"/>
      <c r="G135" s="61"/>
      <c r="H135" s="61"/>
      <c r="I135" s="61"/>
      <c r="J135" s="61"/>
      <c r="K135" s="61"/>
      <c r="L135" s="39"/>
      <c r="M135" s="38"/>
      <c r="O135" s="38"/>
      <c r="P135" s="38"/>
      <c r="Q135" s="38"/>
      <c r="R135" s="38"/>
      <c r="S135" s="38"/>
      <c r="T135" s="38"/>
      <c r="U135" s="38"/>
      <c r="V135" s="38"/>
      <c r="W135" s="38"/>
      <c r="X135" s="38"/>
      <c r="Y135" s="38"/>
      <c r="Z135" s="38"/>
      <c r="AA135" s="38"/>
      <c r="AB135" s="38"/>
      <c r="AC135" s="38"/>
      <c r="AD135" s="38"/>
      <c r="AE135" s="38"/>
    </row>
  </sheetData>
  <autoFilter ref="C123:K134"/>
  <mergeCells count="12">
    <mergeCell ref="E7:H7"/>
    <mergeCell ref="E9:H9"/>
    <mergeCell ref="E11:H11"/>
    <mergeCell ref="E20:H20"/>
    <mergeCell ref="E29:H29"/>
    <mergeCell ref="E85:H85"/>
    <mergeCell ref="E87:H87"/>
    <mergeCell ref="E89:H89"/>
    <mergeCell ref="E112:H112"/>
    <mergeCell ref="E114:H114"/>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Krumnikl, Radim</dc:creator>
  <cp:lastModifiedBy>Krumnikl, Radim</cp:lastModifiedBy>
  <dcterms:created xsi:type="dcterms:W3CDTF">2020-11-13T08:11:29Z</dcterms:created>
  <dcterms:modified xsi:type="dcterms:W3CDTF">2020-11-13T08:11:34Z</dcterms:modified>
</cp:coreProperties>
</file>