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85E621A6-FA94-4C88-B173-2888A3E413F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Pol'!$A$1:$S$57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7" i="12" l="1"/>
  <c r="F39" i="1" s="1"/>
  <c r="AY45" i="12"/>
  <c r="AY44" i="12"/>
  <c r="AY42" i="12"/>
  <c r="AY41" i="12"/>
  <c r="AY39" i="12"/>
  <c r="AY38" i="12"/>
  <c r="AY37" i="12"/>
  <c r="AY36" i="12"/>
  <c r="AY35" i="12"/>
  <c r="AY34" i="12"/>
  <c r="AY33" i="12"/>
  <c r="AY32" i="12"/>
  <c r="AY31" i="12"/>
  <c r="AY30" i="12"/>
  <c r="AY29" i="12"/>
  <c r="AY28" i="12"/>
  <c r="AY27" i="12"/>
  <c r="AY26" i="12"/>
  <c r="AY25" i="12"/>
  <c r="AY22" i="12"/>
  <c r="AY20" i="12"/>
  <c r="AY19" i="12"/>
  <c r="AY18" i="12"/>
  <c r="AY16" i="12"/>
  <c r="AY15" i="12"/>
  <c r="AY14" i="12"/>
  <c r="AY12" i="12"/>
  <c r="AY11" i="12"/>
  <c r="AY10" i="12"/>
  <c r="G9" i="12"/>
  <c r="I9" i="12"/>
  <c r="K9" i="12"/>
  <c r="O9" i="12"/>
  <c r="S9" i="12"/>
  <c r="G13" i="12"/>
  <c r="M13" i="12" s="1"/>
  <c r="I13" i="12"/>
  <c r="K13" i="12"/>
  <c r="O13" i="12"/>
  <c r="S13" i="12"/>
  <c r="G17" i="12"/>
  <c r="M17" i="12" s="1"/>
  <c r="I17" i="12"/>
  <c r="K17" i="12"/>
  <c r="O17" i="12"/>
  <c r="S17" i="12"/>
  <c r="G21" i="12"/>
  <c r="M21" i="12" s="1"/>
  <c r="I21" i="12"/>
  <c r="K21" i="12"/>
  <c r="O21" i="12"/>
  <c r="S21" i="12"/>
  <c r="G24" i="12"/>
  <c r="M24" i="12" s="1"/>
  <c r="I24" i="12"/>
  <c r="K24" i="12"/>
  <c r="O24" i="12"/>
  <c r="S24" i="12"/>
  <c r="G40" i="12"/>
  <c r="M40" i="12" s="1"/>
  <c r="I40" i="12"/>
  <c r="K40" i="12"/>
  <c r="O40" i="12"/>
  <c r="S40" i="12"/>
  <c r="G43" i="12"/>
  <c r="M43" i="12" s="1"/>
  <c r="I43" i="12"/>
  <c r="K43" i="12"/>
  <c r="O43" i="12"/>
  <c r="S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K23" i="12" l="1"/>
  <c r="M9" i="12"/>
  <c r="M8" i="12" s="1"/>
  <c r="AB47" i="12"/>
  <c r="G39" i="1" s="1"/>
  <c r="G40" i="1" s="1"/>
  <c r="G25" i="1" s="1"/>
  <c r="G26" i="1" s="1"/>
  <c r="G8" i="12"/>
  <c r="M23" i="12"/>
  <c r="G23" i="12"/>
  <c r="I56" i="1" s="1"/>
  <c r="I19" i="1" s="1"/>
  <c r="S8" i="12"/>
  <c r="I8" i="12"/>
  <c r="S23" i="12"/>
  <c r="I23" i="12"/>
  <c r="K8" i="12"/>
  <c r="F40" i="1"/>
  <c r="G23" i="1" s="1"/>
  <c r="O23" i="12"/>
  <c r="O8" i="12"/>
  <c r="G28" i="1" l="1"/>
  <c r="H39" i="1"/>
  <c r="I39" i="1" s="1"/>
  <c r="I40" i="1" s="1"/>
  <c r="J39" i="1" s="1"/>
  <c r="J40" i="1" s="1"/>
  <c r="G47" i="12"/>
  <c r="I55" i="1"/>
  <c r="G24" i="1"/>
  <c r="G29" i="1" s="1"/>
  <c r="H40" i="1" l="1"/>
  <c r="I20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<sst xmlns="http://schemas.openxmlformats.org/spreadsheetml/2006/main" count="222" uniqueCount="137">
  <si>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</si>
  <si>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</si>
  <si>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</si>
  <si>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</si>
  <si>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</si>
  <si>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</si>
  <si>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</si>
  <si>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</si>
  <si>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</si>
  <si>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</si>
  <si>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</si>
  <si>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</si>
  <si>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</si>
  <si>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</si>
  <si>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</si>
  <si>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</si>
  <si>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</si>
  <si>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</si>
  <si>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</si>
  <si>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</si>
  <si>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</si>
  <si>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</si>
  <si>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</si>
  <si>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</si>
  <si>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</si>
  <si>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</si>
  <si>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</si>
  <si>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</si>
  <si>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</si>
  <si>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</si>
  <si>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</si>
  <si>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</si>
  <si>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</si>
  <si>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</si>
  <si>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</si>
  <si>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</si>
  <si>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</si>
  <si>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</si>
  <si>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</si>
  <si>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</si>
  <si>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</si>
  <si>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</si>
  <si>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</si>
  <si>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</si>
  <si>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</si>
  <si>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Rekonstrukce MK ul. Palackého - SO.101.1 Komunikace - chodníky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</si>
  <si>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</si>
  <si>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</si>
  <si>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</si>
  <si>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</si>
  <si>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</si>
  <si>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</si>
  <si>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</si>
  <si>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</si>
  <si>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</si>
  <si>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</si>
  <si>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</si>
  <si>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</si>
  <si>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</si>
  <si>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</si>
  <si>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</si>
  <si>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</si>
  <si>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</si>
  <si>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</si>
  <si>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</si>
  <si>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</si>
  <si>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</si>
  <si>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</si>
  <si>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</si>
  <si>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</si>
  <si>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</si>
  <si>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</si>
  <si>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</si>
  <si>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</si>
  <si>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</si>
  <si>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</si>
  <si>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</si>
  <si>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</si>
  <si>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</si>
  <si>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</si>
  <si>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</si>
  <si>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</si>
  <si>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</si>
  <si>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</si>
  <si>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</si>
  <si>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</si>
  <si>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</si>
  <si>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</si>
  <si>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</si>
  <si>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</si>
  <si>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</si>
  <si>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</si>
  <si>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</si>
  <si>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</si>
  <si>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</si>
  <si>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</si>
  <si>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</si>
  <si>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</si>
  <si>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</si>
  <si>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</si>
  <si>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</si>
  <si>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</si>
  <si>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</si>
  <si>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</si>
  <si>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</si>
  <si>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</si>
  <si>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</si>
  <si>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</si>
  <si>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</si>
  <si>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</si>
  <si>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</si>
  <si>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</si>
  <si>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</si>
  <si>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</si>
  <si>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</si>
  <si>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</si>
  <si>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</si>
  <si>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</si>
  <si>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</si>
  <si>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</si>
  <si>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</si>
  <si>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</si>
  <si>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</si>
  <si>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</si>
  <si>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</si>
  <si>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</si>
  <si>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</si>
  <si>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</si>
  <si>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</si>
  <si>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</si>
  <si>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</si>
  <si>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</si>
  <si>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</si>
  <si>
    <t>Objekt:</t>
  </si>
  <si>
    <t>SO.101.1 Komunikace - chodníky - VRN a ON</t>
  </si>
  <si>
    <t xml:space="preserve">Rekonstrukce MK ul. Palackého </t>
  </si>
  <si>
    <t>Město Bystřice pod Hostýnem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</si>
</sst>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4" borderId="33" xfId="0" applyNumberFormat="1" applyFont="1" applyFill="1" applyBorder="1" applyAlignment="1">
      <alignment vertical="top" shrinkToFit="1"/>
    </xf>
    <xf numFmtId="0" fontId="6" fillId="3" borderId="18" xfId="0" applyFont="1" applyFill="1" applyBorder="1" applyAlignment="1">
      <alignment vertical="center" shrinkToFit="1"/>
    </xf>
    <xf numFmtId="0" fontId="6" fillId="3" borderId="19" xfId="0" applyFont="1" applyFill="1" applyBorder="1" applyAlignment="1">
      <alignment vertical="center" shrinkToFit="1"/>
    </xf>
    <xf numFmtId="0" fontId="6" fillId="3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center" vertical="center" shrinkToFit="1"/>
    </xf>
    <xf numFmtId="49" fontId="6" fillId="3" borderId="0" xfId="0" applyNumberFormat="1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D6" sqref="D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26" t="s">
        <v>42</v>
      </c>
      <c r="C1" s="227"/>
      <c r="D1" s="227"/>
      <c r="E1" s="227"/>
      <c r="F1" s="227"/>
      <c r="G1" s="227"/>
      <c r="H1" s="227"/>
      <c r="I1" s="227"/>
      <c r="J1" s="228"/>
    </row>
    <row r="2" spans="1:15" ht="21" customHeight="1" x14ac:dyDescent="0.2">
      <c r="A2" s="4"/>
      <c r="B2" s="81" t="s">
        <v>40</v>
      </c>
      <c r="C2" s="82"/>
      <c r="D2" s="235" t="s">
        <v>135</v>
      </c>
      <c r="E2" s="235"/>
      <c r="F2" s="235"/>
      <c r="G2" s="235"/>
      <c r="H2" s="235"/>
      <c r="I2" s="192"/>
      <c r="J2" s="193"/>
      <c r="O2" s="2"/>
    </row>
    <row r="3" spans="1:15" ht="16.5" customHeight="1" x14ac:dyDescent="0.2">
      <c r="A3" s="4"/>
      <c r="B3" s="83" t="s">
        <v>133</v>
      </c>
      <c r="C3" s="84"/>
      <c r="D3" s="236" t="s">
        <v>134</v>
      </c>
      <c r="E3" s="236"/>
      <c r="F3" s="236"/>
      <c r="G3" s="236"/>
      <c r="H3" s="236"/>
      <c r="I3" s="194"/>
      <c r="J3" s="195"/>
    </row>
    <row r="4" spans="1:15" ht="15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136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5"/>
      <c r="E11" s="215"/>
      <c r="F11" s="215"/>
      <c r="G11" s="21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3"/>
      <c r="E12" s="233"/>
      <c r="F12" s="233"/>
      <c r="G12" s="233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4"/>
      <c r="E13" s="234"/>
      <c r="F13" s="234"/>
      <c r="G13" s="23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4"/>
      <c r="F15" s="214"/>
      <c r="G15" s="231"/>
      <c r="H15" s="231"/>
      <c r="I15" s="231" t="s">
        <v>28</v>
      </c>
      <c r="J15" s="232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06"/>
      <c r="F16" s="207"/>
      <c r="G16" s="206"/>
      <c r="H16" s="207"/>
      <c r="I16" s="206">
        <f>SUMIF(F55:F56,A16,I55:I56)+SUMIF(F55:F56,"PSU",I55:I56)</f>
        <v>0</v>
      </c>
      <c r="J16" s="208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06"/>
      <c r="F17" s="207"/>
      <c r="G17" s="206"/>
      <c r="H17" s="207"/>
      <c r="I17" s="206">
        <f>SUMIF(F55:F56,A17,I55:I56)</f>
        <v>0</v>
      </c>
      <c r="J17" s="208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06"/>
      <c r="F18" s="207"/>
      <c r="G18" s="206"/>
      <c r="H18" s="207"/>
      <c r="I18" s="206">
        <f>SUMIF(F55:F56,A18,I55:I56)</f>
        <v>0</v>
      </c>
      <c r="J18" s="208"/>
    </row>
    <row r="19" spans="1:10" ht="23.25" customHeight="1" x14ac:dyDescent="0.2">
      <c r="A19" s="139" t="s">
        <v>57</v>
      </c>
      <c r="B19" s="140" t="s">
        <v>26</v>
      </c>
      <c r="C19" s="58"/>
      <c r="D19" s="59"/>
      <c r="E19" s="206"/>
      <c r="F19" s="207"/>
      <c r="G19" s="206"/>
      <c r="H19" s="207"/>
      <c r="I19" s="206">
        <f>SUMIF(F55:F56,A19,I55:I56)</f>
        <v>0</v>
      </c>
      <c r="J19" s="208"/>
    </row>
    <row r="20" spans="1:10" ht="23.25" customHeight="1" x14ac:dyDescent="0.2">
      <c r="A20" s="139" t="s">
        <v>56</v>
      </c>
      <c r="B20" s="140" t="s">
        <v>27</v>
      </c>
      <c r="C20" s="58"/>
      <c r="D20" s="59"/>
      <c r="E20" s="206"/>
      <c r="F20" s="207"/>
      <c r="G20" s="206"/>
      <c r="H20" s="207"/>
      <c r="I20" s="206">
        <f>SUMIF(F55:F56,A20,I55:I56)</f>
        <v>0</v>
      </c>
      <c r="J20" s="208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0"/>
      <c r="G21" s="229"/>
      <c r="H21" s="230"/>
      <c r="I21" s="229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9">
        <f>ZakladDPHSniVypocet</f>
        <v>0</v>
      </c>
      <c r="H23" s="220"/>
      <c r="I23" s="22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7">
        <f>ZakladDPHSni*SazbaDPH1/100</f>
        <v>0</v>
      </c>
      <c r="H24" s="218"/>
      <c r="I24" s="21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9">
        <f>ZakladDPHZaklVypocet</f>
        <v>0</v>
      </c>
      <c r="H25" s="220"/>
      <c r="I25" s="22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3">
        <f>0</f>
        <v>0</v>
      </c>
      <c r="H27" s="223"/>
      <c r="I27" s="223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5">
        <f>ZakladDPHSniVypocet+ZakladDPHZaklVypocet</f>
        <v>0</v>
      </c>
      <c r="H28" s="225"/>
      <c r="I28" s="225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24">
        <f>ZakladDPHSni+DPHSni+ZakladDPHZakl+DPHZakl+Zaokrouhleni</f>
        <v>0</v>
      </c>
      <c r="H29" s="224"/>
      <c r="I29" s="224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16" t="s">
        <v>2</v>
      </c>
      <c r="E35" s="21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46</v>
      </c>
      <c r="C39" s="209" t="s">
        <v>45</v>
      </c>
      <c r="D39" s="210"/>
      <c r="E39" s="210"/>
      <c r="F39" s="108">
        <f>'Rozpočet Pol'!AA47</f>
        <v>0</v>
      </c>
      <c r="G39" s="109">
        <f>'Rozpočet Pol'!AB47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1" t="s">
        <v>47</v>
      </c>
      <c r="C40" s="212"/>
      <c r="D40" s="212"/>
      <c r="E40" s="21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49</v>
      </c>
    </row>
    <row r="43" spans="1:52" x14ac:dyDescent="0.2">
      <c r="B43" s="198" t="s">
        <v>26</v>
      </c>
      <c r="C43" s="198"/>
      <c r="D43" s="198"/>
      <c r="E43" s="198"/>
      <c r="F43" s="198"/>
      <c r="G43" s="198"/>
      <c r="H43" s="198"/>
      <c r="I43" s="198"/>
      <c r="J43" s="198"/>
      <c r="AZ43" s="120" t="str">
        <f>B43</f>
        <v>Vedlejší náklady</v>
      </c>
    </row>
    <row r="44" spans="1:52" ht="25.5" x14ac:dyDescent="0.2">
      <c r="B44" s="198" t="s">
        <v>50</v>
      </c>
      <c r="C44" s="198"/>
      <c r="D44" s="198"/>
      <c r="E44" s="198"/>
      <c r="F44" s="198"/>
      <c r="G44" s="198"/>
      <c r="H44" s="198"/>
      <c r="I44" s="198"/>
      <c r="J44" s="198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98" t="s">
        <v>51</v>
      </c>
      <c r="C45" s="198"/>
      <c r="D45" s="198"/>
      <c r="E45" s="198"/>
      <c r="F45" s="198"/>
      <c r="G45" s="198"/>
      <c r="H45" s="198"/>
      <c r="I45" s="198"/>
      <c r="J45" s="198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">
      <c r="B47" s="198" t="s">
        <v>27</v>
      </c>
      <c r="C47" s="198"/>
      <c r="D47" s="198"/>
      <c r="E47" s="198"/>
      <c r="F47" s="198"/>
      <c r="G47" s="198"/>
      <c r="H47" s="198"/>
      <c r="I47" s="198"/>
      <c r="J47" s="198"/>
      <c r="AZ47" s="120" t="str">
        <f>B47</f>
        <v>Ostatní náklady</v>
      </c>
    </row>
    <row r="48" spans="1:52" ht="38.25" x14ac:dyDescent="0.2">
      <c r="B48" s="198" t="s">
        <v>52</v>
      </c>
      <c r="C48" s="198"/>
      <c r="D48" s="198"/>
      <c r="E48" s="198"/>
      <c r="F48" s="198"/>
      <c r="G48" s="198"/>
      <c r="H48" s="198"/>
      <c r="I48" s="198"/>
      <c r="J48" s="198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98" t="s">
        <v>53</v>
      </c>
      <c r="C49" s="198"/>
      <c r="D49" s="198"/>
      <c r="E49" s="198"/>
      <c r="F49" s="198"/>
      <c r="G49" s="198"/>
      <c r="H49" s="198"/>
      <c r="I49" s="198"/>
      <c r="J49" s="198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75" x14ac:dyDescent="0.25">
      <c r="B52" s="121" t="s">
        <v>54</v>
      </c>
    </row>
    <row r="54" spans="1:52" ht="25.5" customHeight="1" x14ac:dyDescent="0.2">
      <c r="A54" s="122"/>
      <c r="B54" s="125" t="s">
        <v>16</v>
      </c>
      <c r="C54" s="125" t="s">
        <v>5</v>
      </c>
      <c r="D54" s="126"/>
      <c r="E54" s="126"/>
      <c r="F54" s="129" t="s">
        <v>55</v>
      </c>
      <c r="G54" s="129"/>
      <c r="H54" s="129"/>
      <c r="I54" s="199" t="s">
        <v>28</v>
      </c>
      <c r="J54" s="199"/>
    </row>
    <row r="55" spans="1:52" ht="25.5" customHeight="1" x14ac:dyDescent="0.2">
      <c r="A55" s="123"/>
      <c r="B55" s="130" t="s">
        <v>56</v>
      </c>
      <c r="C55" s="201" t="s">
        <v>27</v>
      </c>
      <c r="D55" s="202"/>
      <c r="E55" s="202"/>
      <c r="F55" s="132" t="s">
        <v>56</v>
      </c>
      <c r="G55" s="133"/>
      <c r="H55" s="133"/>
      <c r="I55" s="200">
        <f>'Rozpočet Pol'!G8</f>
        <v>0</v>
      </c>
      <c r="J55" s="200"/>
    </row>
    <row r="56" spans="1:52" ht="25.5" customHeight="1" x14ac:dyDescent="0.2">
      <c r="A56" s="123"/>
      <c r="B56" s="131" t="s">
        <v>57</v>
      </c>
      <c r="C56" s="204" t="s">
        <v>26</v>
      </c>
      <c r="D56" s="205"/>
      <c r="E56" s="205"/>
      <c r="F56" s="134" t="s">
        <v>57</v>
      </c>
      <c r="G56" s="135"/>
      <c r="H56" s="135"/>
      <c r="I56" s="203">
        <f>'Rozpočet Pol'!G23</f>
        <v>0</v>
      </c>
      <c r="J56" s="203"/>
    </row>
    <row r="57" spans="1:52" ht="25.5" customHeight="1" x14ac:dyDescent="0.2">
      <c r="A57" s="124"/>
      <c r="B57" s="127" t="s">
        <v>1</v>
      </c>
      <c r="C57" s="127"/>
      <c r="D57" s="128"/>
      <c r="E57" s="128"/>
      <c r="F57" s="136"/>
      <c r="G57" s="137"/>
      <c r="H57" s="137"/>
      <c r="I57" s="197">
        <f>SUM(I55:I56)</f>
        <v>0</v>
      </c>
      <c r="J57" s="197"/>
    </row>
    <row r="58" spans="1:52" x14ac:dyDescent="0.2">
      <c r="F58" s="138"/>
      <c r="G58" s="96"/>
      <c r="H58" s="138"/>
      <c r="I58" s="96"/>
      <c r="J58" s="96"/>
    </row>
    <row r="59" spans="1:52" x14ac:dyDescent="0.2">
      <c r="F59" s="138"/>
      <c r="G59" s="96"/>
      <c r="H59" s="138"/>
      <c r="I59" s="96"/>
      <c r="J59" s="96"/>
    </row>
    <row r="60" spans="1:52" x14ac:dyDescent="0.2">
      <c r="F60" s="138"/>
      <c r="G60" s="96"/>
      <c r="H60" s="138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E21:F21"/>
    <mergeCell ref="G15:H15"/>
    <mergeCell ref="I15:J15"/>
    <mergeCell ref="E16:F16"/>
    <mergeCell ref="D12:G12"/>
    <mergeCell ref="D13:G13"/>
    <mergeCell ref="D2:H2"/>
    <mergeCell ref="D3:H3"/>
    <mergeCell ref="I16:J16"/>
    <mergeCell ref="I19:J19"/>
    <mergeCell ref="G21:H21"/>
    <mergeCell ref="I20:J20"/>
    <mergeCell ref="I21:J21"/>
    <mergeCell ref="G19:H19"/>
    <mergeCell ref="G20:H20"/>
    <mergeCell ref="E15:F15"/>
    <mergeCell ref="D11:G11"/>
    <mergeCell ref="D35:E35"/>
    <mergeCell ref="G24:I24"/>
    <mergeCell ref="G23:I23"/>
    <mergeCell ref="E19:F19"/>
    <mergeCell ref="E20:F20"/>
    <mergeCell ref="G26:I26"/>
    <mergeCell ref="G27:I27"/>
    <mergeCell ref="G29:I29"/>
    <mergeCell ref="G25:I25"/>
    <mergeCell ref="G28:I28"/>
    <mergeCell ref="B47:J47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9" t="s">
        <v>41</v>
      </c>
      <c r="B2" s="78"/>
      <c r="C2" s="240"/>
      <c r="D2" s="240"/>
      <c r="E2" s="240"/>
      <c r="F2" s="240"/>
      <c r="G2" s="241"/>
    </row>
    <row r="3" spans="1:7" ht="24.95" hidden="1" customHeight="1" x14ac:dyDescent="0.2">
      <c r="A3" s="79" t="s">
        <v>7</v>
      </c>
      <c r="B3" s="78"/>
      <c r="C3" s="240"/>
      <c r="D3" s="240"/>
      <c r="E3" s="240"/>
      <c r="F3" s="240"/>
      <c r="G3" s="241"/>
    </row>
    <row r="4" spans="1:7" ht="24.95" hidden="1" customHeight="1" x14ac:dyDescent="0.2">
      <c r="A4" s="79" t="s">
        <v>8</v>
      </c>
      <c r="B4" s="78"/>
      <c r="C4" s="240"/>
      <c r="D4" s="240"/>
      <c r="E4" s="240"/>
      <c r="F4" s="240"/>
      <c r="G4" s="24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57"/>
  <sheetViews>
    <sheetView tabSelected="1" topLeftCell="A18" workbookViewId="0">
      <selection activeCell="X21" sqref="X2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C1" t="s">
        <v>59</v>
      </c>
    </row>
    <row r="2" spans="1:58" ht="24.95" customHeight="1" x14ac:dyDescent="0.2">
      <c r="A2" s="143" t="s">
        <v>58</v>
      </c>
      <c r="B2" s="141"/>
      <c r="C2" s="267" t="s">
        <v>45</v>
      </c>
      <c r="D2" s="268"/>
      <c r="E2" s="268"/>
      <c r="F2" s="268"/>
      <c r="G2" s="269"/>
      <c r="AC2" t="s">
        <v>60</v>
      </c>
    </row>
    <row r="3" spans="1:58" ht="24.75" hidden="1" customHeight="1" x14ac:dyDescent="0.2">
      <c r="A3" s="144" t="s">
        <v>7</v>
      </c>
      <c r="B3" s="142"/>
      <c r="C3" s="270" t="s">
        <v>43</v>
      </c>
      <c r="D3" s="271"/>
      <c r="E3" s="271"/>
      <c r="F3" s="271"/>
      <c r="G3" s="272"/>
      <c r="AC3" t="s">
        <v>61</v>
      </c>
    </row>
    <row r="4" spans="1:58" ht="24.95" hidden="1" customHeight="1" x14ac:dyDescent="0.2">
      <c r="A4" s="144" t="s">
        <v>8</v>
      </c>
      <c r="B4" s="142"/>
      <c r="C4" s="270"/>
      <c r="D4" s="271"/>
      <c r="E4" s="271"/>
      <c r="F4" s="271"/>
      <c r="G4" s="272"/>
      <c r="AC4" t="s">
        <v>62</v>
      </c>
    </row>
    <row r="5" spans="1:58" hidden="1" x14ac:dyDescent="0.2">
      <c r="A5" s="145" t="s">
        <v>63</v>
      </c>
      <c r="B5" s="146"/>
      <c r="C5" s="147"/>
      <c r="D5" s="148"/>
      <c r="E5" s="148"/>
      <c r="F5" s="148"/>
      <c r="G5" s="149"/>
      <c r="AC5" t="s">
        <v>64</v>
      </c>
    </row>
    <row r="7" spans="1:58" ht="38.25" x14ac:dyDescent="0.2">
      <c r="A7" s="155" t="s">
        <v>65</v>
      </c>
      <c r="B7" s="156" t="s">
        <v>66</v>
      </c>
      <c r="C7" s="156" t="s">
        <v>67</v>
      </c>
      <c r="D7" s="155" t="s">
        <v>68</v>
      </c>
      <c r="E7" s="155" t="s">
        <v>69</v>
      </c>
      <c r="F7" s="150" t="s">
        <v>70</v>
      </c>
      <c r="G7" s="170" t="s">
        <v>28</v>
      </c>
      <c r="H7" s="171" t="s">
        <v>29</v>
      </c>
      <c r="I7" s="171" t="s">
        <v>71</v>
      </c>
      <c r="J7" s="171" t="s">
        <v>30</v>
      </c>
      <c r="K7" s="171" t="s">
        <v>72</v>
      </c>
      <c r="L7" s="171" t="s">
        <v>73</v>
      </c>
      <c r="M7" s="171" t="s">
        <v>74</v>
      </c>
      <c r="N7" s="171" t="s">
        <v>75</v>
      </c>
      <c r="O7" s="171" t="s">
        <v>76</v>
      </c>
      <c r="P7" s="171" t="s">
        <v>77</v>
      </c>
      <c r="Q7" s="171" t="s">
        <v>78</v>
      </c>
      <c r="R7" s="171" t="s">
        <v>79</v>
      </c>
      <c r="S7" s="158" t="s">
        <v>80</v>
      </c>
    </row>
    <row r="8" spans="1:58" x14ac:dyDescent="0.2">
      <c r="A8" s="172" t="s">
        <v>81</v>
      </c>
      <c r="B8" s="173" t="s">
        <v>56</v>
      </c>
      <c r="C8" s="174" t="s">
        <v>27</v>
      </c>
      <c r="D8" s="157"/>
      <c r="E8" s="175"/>
      <c r="F8" s="176"/>
      <c r="G8" s="176">
        <f>SUMIF(AC9:AC22,"&lt;&gt;NOR",G9:G22)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/>
      <c r="R8" s="172"/>
      <c r="S8" s="157">
        <f>SUM(S9:S22)</f>
        <v>0</v>
      </c>
      <c r="AC8" t="s">
        <v>82</v>
      </c>
    </row>
    <row r="9" spans="1:58" outlineLevel="1" x14ac:dyDescent="0.2">
      <c r="A9" s="152">
        <v>1</v>
      </c>
      <c r="B9" s="159" t="s">
        <v>83</v>
      </c>
      <c r="C9" s="186" t="s">
        <v>84</v>
      </c>
      <c r="D9" s="161" t="s">
        <v>85</v>
      </c>
      <c r="E9" s="165">
        <v>1</v>
      </c>
      <c r="F9" s="191"/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/>
      <c r="Q9" s="161"/>
      <c r="R9" s="162">
        <v>0</v>
      </c>
      <c r="S9" s="161">
        <f>ROUND(E9*R9,2)</f>
        <v>0</v>
      </c>
      <c r="T9" s="151"/>
      <c r="U9" s="151"/>
      <c r="V9" s="151"/>
      <c r="W9" s="151"/>
      <c r="X9" s="151"/>
      <c r="Y9" s="151"/>
      <c r="Z9" s="151"/>
      <c r="AA9" s="151"/>
      <c r="AB9" s="151"/>
      <c r="AC9" s="151" t="s">
        <v>86</v>
      </c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</row>
    <row r="10" spans="1:58" outlineLevel="1" x14ac:dyDescent="0.2">
      <c r="A10" s="152"/>
      <c r="B10" s="159"/>
      <c r="C10" s="242" t="s">
        <v>112</v>
      </c>
      <c r="D10" s="243"/>
      <c r="E10" s="244"/>
      <c r="F10" s="245"/>
      <c r="G10" s="246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2"/>
      <c r="S10" s="161"/>
      <c r="T10" s="151"/>
      <c r="U10" s="151"/>
      <c r="V10" s="151"/>
      <c r="W10" s="151"/>
      <c r="X10" s="151"/>
      <c r="Y10" s="151"/>
      <c r="Z10" s="151"/>
      <c r="AA10" s="151"/>
      <c r="AB10" s="151"/>
      <c r="AC10" s="151" t="s">
        <v>87</v>
      </c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4" t="str">
        <f>C10</f>
        <v>Komplet zahrnuje :</v>
      </c>
      <c r="AZ10" s="151"/>
      <c r="BA10" s="151"/>
      <c r="BB10" s="151"/>
      <c r="BC10" s="151"/>
      <c r="BD10" s="151"/>
      <c r="BE10" s="151"/>
      <c r="BF10" s="151"/>
    </row>
    <row r="11" spans="1:58" outlineLevel="1" x14ac:dyDescent="0.2">
      <c r="A11" s="152"/>
      <c r="B11" s="159"/>
      <c r="C11" s="242" t="s">
        <v>113</v>
      </c>
      <c r="D11" s="243"/>
      <c r="E11" s="244"/>
      <c r="F11" s="245"/>
      <c r="G11" s="246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2"/>
      <c r="S11" s="161"/>
      <c r="T11" s="151"/>
      <c r="U11" s="151"/>
      <c r="V11" s="151"/>
      <c r="W11" s="151"/>
      <c r="X11" s="151"/>
      <c r="Y11" s="151"/>
      <c r="Z11" s="151"/>
      <c r="AA11" s="151"/>
      <c r="AB11" s="151"/>
      <c r="AC11" s="151" t="s">
        <v>87</v>
      </c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4" t="str">
        <f>C11</f>
        <v>-náklady na vytyčení stavby</v>
      </c>
      <c r="AZ11" s="151"/>
      <c r="BA11" s="151"/>
      <c r="BB11" s="151"/>
      <c r="BC11" s="151"/>
      <c r="BD11" s="151"/>
      <c r="BE11" s="151"/>
      <c r="BF11" s="151"/>
    </row>
    <row r="12" spans="1:58" outlineLevel="1" x14ac:dyDescent="0.2">
      <c r="A12" s="152"/>
      <c r="B12" s="159"/>
      <c r="C12" s="242" t="s">
        <v>88</v>
      </c>
      <c r="D12" s="243"/>
      <c r="E12" s="244"/>
      <c r="F12" s="245"/>
      <c r="G12" s="246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2"/>
      <c r="S12" s="161"/>
      <c r="T12" s="151"/>
      <c r="U12" s="151"/>
      <c r="V12" s="151"/>
      <c r="W12" s="151"/>
      <c r="X12" s="151"/>
      <c r="Y12" s="151"/>
      <c r="Z12" s="151"/>
      <c r="AA12" s="151"/>
      <c r="AB12" s="151"/>
      <c r="AC12" s="151" t="s">
        <v>87</v>
      </c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4" t="str">
        <f>C12</f>
        <v>-náklady na vytyčení inženýrských sítí, vč, provedení kopaných sond pro ověření jejich polohy</v>
      </c>
      <c r="AZ12" s="151"/>
      <c r="BA12" s="151"/>
      <c r="BB12" s="151"/>
      <c r="BC12" s="151"/>
      <c r="BD12" s="151"/>
      <c r="BE12" s="151"/>
      <c r="BF12" s="151"/>
    </row>
    <row r="13" spans="1:58" outlineLevel="1" x14ac:dyDescent="0.2">
      <c r="A13" s="152">
        <v>2</v>
      </c>
      <c r="B13" s="159" t="s">
        <v>89</v>
      </c>
      <c r="C13" s="186" t="s">
        <v>90</v>
      </c>
      <c r="D13" s="161" t="s">
        <v>85</v>
      </c>
      <c r="E13" s="165">
        <v>1</v>
      </c>
      <c r="F13" s="191"/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/>
      <c r="Q13" s="161"/>
      <c r="R13" s="162">
        <v>0</v>
      </c>
      <c r="S13" s="161">
        <f>ROUND(E13*R13,2)</f>
        <v>0</v>
      </c>
      <c r="T13" s="151"/>
      <c r="U13" s="151"/>
      <c r="V13" s="151"/>
      <c r="W13" s="151"/>
      <c r="X13" s="151"/>
      <c r="Y13" s="151"/>
      <c r="Z13" s="151"/>
      <c r="AA13" s="151"/>
      <c r="AB13" s="151"/>
      <c r="AC13" s="151" t="s">
        <v>86</v>
      </c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</row>
    <row r="14" spans="1:58" outlineLevel="1" x14ac:dyDescent="0.2">
      <c r="A14" s="152"/>
      <c r="B14" s="159"/>
      <c r="C14" s="242" t="s">
        <v>114</v>
      </c>
      <c r="D14" s="243"/>
      <c r="E14" s="244"/>
      <c r="F14" s="245"/>
      <c r="G14" s="246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2"/>
      <c r="S14" s="161"/>
      <c r="T14" s="151"/>
      <c r="U14" s="151"/>
      <c r="V14" s="151"/>
      <c r="W14" s="151"/>
      <c r="X14" s="151"/>
      <c r="Y14" s="151"/>
      <c r="Z14" s="151"/>
      <c r="AA14" s="151"/>
      <c r="AB14" s="151"/>
      <c r="AC14" s="151" t="s">
        <v>87</v>
      </c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4" t="str">
        <f>C14</f>
        <v>- zaměření skutečného provedení komunikací a inženýrských sítí</v>
      </c>
      <c r="AZ14" s="151"/>
      <c r="BA14" s="151"/>
      <c r="BB14" s="151"/>
      <c r="BC14" s="151"/>
      <c r="BD14" s="151"/>
      <c r="BE14" s="151"/>
      <c r="BF14" s="151"/>
    </row>
    <row r="15" spans="1:58" outlineLevel="1" x14ac:dyDescent="0.2">
      <c r="A15" s="152"/>
      <c r="B15" s="159"/>
      <c r="C15" s="242" t="s">
        <v>115</v>
      </c>
      <c r="D15" s="243"/>
      <c r="E15" s="244"/>
      <c r="F15" s="245"/>
      <c r="G15" s="246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2"/>
      <c r="S15" s="161"/>
      <c r="T15" s="151"/>
      <c r="U15" s="151"/>
      <c r="V15" s="151"/>
      <c r="W15" s="151"/>
      <c r="X15" s="151"/>
      <c r="Y15" s="151"/>
      <c r="Z15" s="151"/>
      <c r="AA15" s="151"/>
      <c r="AB15" s="151"/>
      <c r="AC15" s="151" t="s">
        <v>87</v>
      </c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4" t="str">
        <f>C15</f>
        <v>- předání zaměření objednateli ve třech písemných vyhotoveních a digitálně v jednom</v>
      </c>
      <c r="AZ15" s="151"/>
      <c r="BA15" s="151"/>
      <c r="BB15" s="151"/>
      <c r="BC15" s="151"/>
      <c r="BD15" s="151"/>
      <c r="BE15" s="151"/>
      <c r="BF15" s="151"/>
    </row>
    <row r="16" spans="1:58" outlineLevel="1" x14ac:dyDescent="0.2">
      <c r="A16" s="152"/>
      <c r="B16" s="159"/>
      <c r="C16" s="242" t="s">
        <v>91</v>
      </c>
      <c r="D16" s="243"/>
      <c r="E16" s="244"/>
      <c r="F16" s="245"/>
      <c r="G16" s="246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2"/>
      <c r="S16" s="161"/>
      <c r="T16" s="151"/>
      <c r="U16" s="151"/>
      <c r="V16" s="151"/>
      <c r="W16" s="151"/>
      <c r="X16" s="151"/>
      <c r="Y16" s="151"/>
      <c r="Z16" s="151"/>
      <c r="AA16" s="151"/>
      <c r="AB16" s="151"/>
      <c r="AC16" s="151" t="s">
        <v>87</v>
      </c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4" t="str">
        <f>C16</f>
        <v>vyhotovení na CD ve formátu pdf</v>
      </c>
      <c r="AZ16" s="151"/>
      <c r="BA16" s="151"/>
      <c r="BB16" s="151"/>
      <c r="BC16" s="151"/>
      <c r="BD16" s="151"/>
      <c r="BE16" s="151"/>
      <c r="BF16" s="151"/>
    </row>
    <row r="17" spans="1:58" outlineLevel="1" x14ac:dyDescent="0.2">
      <c r="A17" s="152">
        <v>3</v>
      </c>
      <c r="B17" s="159" t="s">
        <v>92</v>
      </c>
      <c r="C17" s="186" t="s">
        <v>93</v>
      </c>
      <c r="D17" s="161" t="s">
        <v>85</v>
      </c>
      <c r="E17" s="165">
        <v>1</v>
      </c>
      <c r="F17" s="191"/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/>
      <c r="Q17" s="161"/>
      <c r="R17" s="162">
        <v>0</v>
      </c>
      <c r="S17" s="161">
        <f>ROUND(E17*R17,2)</f>
        <v>0</v>
      </c>
      <c r="T17" s="151"/>
      <c r="U17" s="151"/>
      <c r="V17" s="151"/>
      <c r="W17" s="151"/>
      <c r="X17" s="151"/>
      <c r="Y17" s="151"/>
      <c r="Z17" s="151"/>
      <c r="AA17" s="151"/>
      <c r="AB17" s="151"/>
      <c r="AC17" s="151" t="s">
        <v>86</v>
      </c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</row>
    <row r="18" spans="1:58" outlineLevel="1" x14ac:dyDescent="0.2">
      <c r="A18" s="152"/>
      <c r="B18" s="159"/>
      <c r="C18" s="242" t="s">
        <v>116</v>
      </c>
      <c r="D18" s="243"/>
      <c r="E18" s="244"/>
      <c r="F18" s="245"/>
      <c r="G18" s="246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2"/>
      <c r="S18" s="161"/>
      <c r="T18" s="151"/>
      <c r="U18" s="151"/>
      <c r="V18" s="151"/>
      <c r="W18" s="151"/>
      <c r="X18" s="151"/>
      <c r="Y18" s="151"/>
      <c r="Z18" s="151"/>
      <c r="AA18" s="151"/>
      <c r="AB18" s="151"/>
      <c r="AC18" s="151" t="s">
        <v>87</v>
      </c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4" t="str">
        <f>C18</f>
        <v>- vypracování projektu skutečného provedení díla</v>
      </c>
      <c r="AZ18" s="151"/>
      <c r="BA18" s="151"/>
      <c r="BB18" s="151"/>
      <c r="BC18" s="151"/>
      <c r="BD18" s="151"/>
      <c r="BE18" s="151"/>
      <c r="BF18" s="151"/>
    </row>
    <row r="19" spans="1:58" outlineLevel="1" x14ac:dyDescent="0.2">
      <c r="A19" s="152"/>
      <c r="B19" s="159"/>
      <c r="C19" s="242" t="s">
        <v>117</v>
      </c>
      <c r="D19" s="243"/>
      <c r="E19" s="244"/>
      <c r="F19" s="245"/>
      <c r="G19" s="246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2"/>
      <c r="S19" s="161"/>
      <c r="T19" s="151"/>
      <c r="U19" s="151"/>
      <c r="V19" s="151"/>
      <c r="W19" s="151"/>
      <c r="X19" s="151"/>
      <c r="Y19" s="151"/>
      <c r="Z19" s="151"/>
      <c r="AA19" s="151"/>
      <c r="AB19" s="151"/>
      <c r="AC19" s="151" t="s">
        <v>87</v>
      </c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4" t="str">
        <f>C19</f>
        <v>- předání dokumentace objednateli ve třech písemných vyhotoveních a digitálně v jednom</v>
      </c>
      <c r="AZ19" s="151"/>
      <c r="BA19" s="151"/>
      <c r="BB19" s="151"/>
      <c r="BC19" s="151"/>
      <c r="BD19" s="151"/>
      <c r="BE19" s="151"/>
      <c r="BF19" s="151"/>
    </row>
    <row r="20" spans="1:58" outlineLevel="1" x14ac:dyDescent="0.2">
      <c r="A20" s="152"/>
      <c r="B20" s="159"/>
      <c r="C20" s="242" t="s">
        <v>91</v>
      </c>
      <c r="D20" s="243"/>
      <c r="E20" s="244"/>
      <c r="F20" s="245"/>
      <c r="G20" s="246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2"/>
      <c r="S20" s="161"/>
      <c r="T20" s="151"/>
      <c r="U20" s="151"/>
      <c r="V20" s="151"/>
      <c r="W20" s="151"/>
      <c r="X20" s="151"/>
      <c r="Y20" s="151"/>
      <c r="Z20" s="151"/>
      <c r="AA20" s="151"/>
      <c r="AB20" s="151"/>
      <c r="AC20" s="151" t="s">
        <v>87</v>
      </c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4" t="str">
        <f>C20</f>
        <v>vyhotovení na CD ve formátu pdf</v>
      </c>
      <c r="AZ20" s="151"/>
      <c r="BA20" s="151"/>
      <c r="BB20" s="151"/>
      <c r="BC20" s="151"/>
      <c r="BD20" s="151"/>
      <c r="BE20" s="151"/>
      <c r="BF20" s="151"/>
    </row>
    <row r="21" spans="1:58" outlineLevel="1" x14ac:dyDescent="0.2">
      <c r="A21" s="152">
        <v>4</v>
      </c>
      <c r="B21" s="159" t="s">
        <v>94</v>
      </c>
      <c r="C21" s="186" t="s">
        <v>95</v>
      </c>
      <c r="D21" s="161" t="s">
        <v>85</v>
      </c>
      <c r="E21" s="165">
        <v>1</v>
      </c>
      <c r="F21" s="191"/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/>
      <c r="Q21" s="161"/>
      <c r="R21" s="162">
        <v>0</v>
      </c>
      <c r="S21" s="161">
        <f>ROUND(E21*R21,2)</f>
        <v>0</v>
      </c>
      <c r="T21" s="151"/>
      <c r="U21" s="151"/>
      <c r="V21" s="151"/>
      <c r="W21" s="151"/>
      <c r="X21" s="151"/>
      <c r="Y21" s="151"/>
      <c r="Z21" s="151"/>
      <c r="AA21" s="151"/>
      <c r="AB21" s="151"/>
      <c r="AC21" s="151" t="s">
        <v>86</v>
      </c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</row>
    <row r="22" spans="1:58" outlineLevel="1" x14ac:dyDescent="0.2">
      <c r="A22" s="152"/>
      <c r="B22" s="159"/>
      <c r="C22" s="242" t="s">
        <v>96</v>
      </c>
      <c r="D22" s="243"/>
      <c r="E22" s="244"/>
      <c r="F22" s="245"/>
      <c r="G22" s="246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2"/>
      <c r="S22" s="161"/>
      <c r="T22" s="151"/>
      <c r="U22" s="151"/>
      <c r="V22" s="151"/>
      <c r="W22" s="151"/>
      <c r="X22" s="151"/>
      <c r="Y22" s="151"/>
      <c r="Z22" s="151"/>
      <c r="AA22" s="151"/>
      <c r="AB22" s="151"/>
      <c r="AC22" s="151" t="s">
        <v>87</v>
      </c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4" t="str">
        <f>C22</f>
        <v>- náklady na vyhotovení geometrického plánu stavby jako prodklad pro zápis do katastru nemovistostí</v>
      </c>
      <c r="AZ22" s="151"/>
      <c r="BA22" s="151"/>
      <c r="BB22" s="151"/>
      <c r="BC22" s="151"/>
      <c r="BD22" s="151"/>
      <c r="BE22" s="151"/>
      <c r="BF22" s="151"/>
    </row>
    <row r="23" spans="1:58" x14ac:dyDescent="0.2">
      <c r="A23" s="153" t="s">
        <v>81</v>
      </c>
      <c r="B23" s="160" t="s">
        <v>57</v>
      </c>
      <c r="C23" s="187" t="s">
        <v>26</v>
      </c>
      <c r="D23" s="163"/>
      <c r="E23" s="166"/>
      <c r="F23" s="169"/>
      <c r="G23" s="169">
        <f>SUMIF(AC24:AC45,"&lt;&gt;NOR",G24:G45)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/>
      <c r="R23" s="164"/>
      <c r="S23" s="163">
        <f>SUM(S24:S45)</f>
        <v>0</v>
      </c>
      <c r="AC23" t="s">
        <v>82</v>
      </c>
    </row>
    <row r="24" spans="1:58" outlineLevel="1" x14ac:dyDescent="0.2">
      <c r="A24" s="152">
        <v>5</v>
      </c>
      <c r="B24" s="159" t="s">
        <v>97</v>
      </c>
      <c r="C24" s="186" t="s">
        <v>98</v>
      </c>
      <c r="D24" s="161" t="s">
        <v>85</v>
      </c>
      <c r="E24" s="165">
        <v>1</v>
      </c>
      <c r="F24" s="191"/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/>
      <c r="Q24" s="161"/>
      <c r="R24" s="162">
        <v>0</v>
      </c>
      <c r="S24" s="161">
        <f>ROUND(E24*R24,2)</f>
        <v>0</v>
      </c>
      <c r="T24" s="151"/>
      <c r="U24" s="151"/>
      <c r="V24" s="151"/>
      <c r="W24" s="151"/>
      <c r="X24" s="151"/>
      <c r="Y24" s="151"/>
      <c r="Z24" s="151"/>
      <c r="AA24" s="151"/>
      <c r="AB24" s="151"/>
      <c r="AC24" s="151" t="s">
        <v>86</v>
      </c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</row>
    <row r="25" spans="1:58" outlineLevel="1" x14ac:dyDescent="0.2">
      <c r="A25" s="152"/>
      <c r="B25" s="159"/>
      <c r="C25" s="242" t="s">
        <v>118</v>
      </c>
      <c r="D25" s="243"/>
      <c r="E25" s="244"/>
      <c r="F25" s="245"/>
      <c r="G25" s="246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2"/>
      <c r="S25" s="161"/>
      <c r="T25" s="151"/>
      <c r="U25" s="151"/>
      <c r="V25" s="151"/>
      <c r="W25" s="151"/>
      <c r="X25" s="151"/>
      <c r="Y25" s="151"/>
      <c r="Z25" s="151"/>
      <c r="AA25" s="151"/>
      <c r="AB25" s="151"/>
      <c r="AC25" s="151" t="s">
        <v>87</v>
      </c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4" t="str">
        <f t="shared" ref="AY25:AY39" si="0">C25</f>
        <v>- zřízení objektů ZS</v>
      </c>
      <c r="AZ25" s="151"/>
      <c r="BA25" s="151"/>
      <c r="BB25" s="151"/>
      <c r="BC25" s="151"/>
      <c r="BD25" s="151"/>
      <c r="BE25" s="151"/>
      <c r="BF25" s="151"/>
    </row>
    <row r="26" spans="1:58" outlineLevel="1" x14ac:dyDescent="0.2">
      <c r="A26" s="152"/>
      <c r="B26" s="159"/>
      <c r="C26" s="242" t="s">
        <v>119</v>
      </c>
      <c r="D26" s="243"/>
      <c r="E26" s="244"/>
      <c r="F26" s="245"/>
      <c r="G26" s="246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2"/>
      <c r="S26" s="161"/>
      <c r="T26" s="151"/>
      <c r="U26" s="151"/>
      <c r="V26" s="151"/>
      <c r="W26" s="151"/>
      <c r="X26" s="151"/>
      <c r="Y26" s="151"/>
      <c r="Z26" s="151"/>
      <c r="AA26" s="151"/>
      <c r="AB26" s="151"/>
      <c r="AC26" s="151" t="s">
        <v>87</v>
      </c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4" t="str">
        <f t="shared" si="0"/>
        <v>- zřízení přípojek médií k objektům ZS</v>
      </c>
      <c r="AZ26" s="151"/>
      <c r="BA26" s="151"/>
      <c r="BB26" s="151"/>
      <c r="BC26" s="151"/>
      <c r="BD26" s="151"/>
      <c r="BE26" s="151"/>
      <c r="BF26" s="151"/>
    </row>
    <row r="27" spans="1:58" outlineLevel="1" x14ac:dyDescent="0.2">
      <c r="A27" s="152"/>
      <c r="B27" s="159"/>
      <c r="C27" s="242" t="s">
        <v>120</v>
      </c>
      <c r="D27" s="243"/>
      <c r="E27" s="244"/>
      <c r="F27" s="245"/>
      <c r="G27" s="246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2"/>
      <c r="S27" s="161"/>
      <c r="T27" s="151"/>
      <c r="U27" s="151"/>
      <c r="V27" s="151"/>
      <c r="W27" s="151"/>
      <c r="X27" s="151"/>
      <c r="Y27" s="151"/>
      <c r="Z27" s="151"/>
      <c r="AA27" s="151"/>
      <c r="AB27" s="151"/>
      <c r="AC27" s="151" t="s">
        <v>87</v>
      </c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4" t="str">
        <f t="shared" si="0"/>
        <v>- zřízení odběrných míst NN a vody s měřením</v>
      </c>
      <c r="AZ27" s="151"/>
      <c r="BA27" s="151"/>
      <c r="BB27" s="151"/>
      <c r="BC27" s="151"/>
      <c r="BD27" s="151"/>
      <c r="BE27" s="151"/>
      <c r="BF27" s="151"/>
    </row>
    <row r="28" spans="1:58" outlineLevel="1" x14ac:dyDescent="0.2">
      <c r="A28" s="152"/>
      <c r="B28" s="159"/>
      <c r="C28" s="242" t="s">
        <v>121</v>
      </c>
      <c r="D28" s="243"/>
      <c r="E28" s="244"/>
      <c r="F28" s="245"/>
      <c r="G28" s="246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2"/>
      <c r="S28" s="161"/>
      <c r="T28" s="151"/>
      <c r="U28" s="151"/>
      <c r="V28" s="151"/>
      <c r="W28" s="151"/>
      <c r="X28" s="151"/>
      <c r="Y28" s="151"/>
      <c r="Z28" s="151"/>
      <c r="AA28" s="151"/>
      <c r="AB28" s="151"/>
      <c r="AC28" s="151" t="s">
        <v>87</v>
      </c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4" t="str">
        <f t="shared" si="0"/>
        <v>- provozní náklady na energie</v>
      </c>
      <c r="AZ28" s="151"/>
      <c r="BA28" s="151"/>
      <c r="BB28" s="151"/>
      <c r="BC28" s="151"/>
      <c r="BD28" s="151"/>
      <c r="BE28" s="151"/>
      <c r="BF28" s="151"/>
    </row>
    <row r="29" spans="1:58" outlineLevel="1" x14ac:dyDescent="0.2">
      <c r="A29" s="152"/>
      <c r="B29" s="159"/>
      <c r="C29" s="242" t="s">
        <v>122</v>
      </c>
      <c r="D29" s="243"/>
      <c r="E29" s="244"/>
      <c r="F29" s="245"/>
      <c r="G29" s="246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2"/>
      <c r="S29" s="161"/>
      <c r="T29" s="151"/>
      <c r="U29" s="151"/>
      <c r="V29" s="151"/>
      <c r="W29" s="151"/>
      <c r="X29" s="151"/>
      <c r="Y29" s="151"/>
      <c r="Z29" s="151"/>
      <c r="AA29" s="151"/>
      <c r="AB29" s="151"/>
      <c r="AC29" s="151" t="s">
        <v>87</v>
      </c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4" t="str">
        <f t="shared" si="0"/>
        <v>- náklady na vybavení objektů ZS</v>
      </c>
      <c r="AZ29" s="151"/>
      <c r="BA29" s="151"/>
      <c r="BB29" s="151"/>
      <c r="BC29" s="151"/>
      <c r="BD29" s="151"/>
      <c r="BE29" s="151"/>
      <c r="BF29" s="151"/>
    </row>
    <row r="30" spans="1:58" outlineLevel="1" x14ac:dyDescent="0.2">
      <c r="A30" s="152"/>
      <c r="B30" s="159"/>
      <c r="C30" s="242" t="s">
        <v>123</v>
      </c>
      <c r="D30" s="243"/>
      <c r="E30" s="244"/>
      <c r="F30" s="245"/>
      <c r="G30" s="246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2"/>
      <c r="S30" s="161"/>
      <c r="T30" s="151"/>
      <c r="U30" s="151"/>
      <c r="V30" s="151"/>
      <c r="W30" s="151"/>
      <c r="X30" s="151"/>
      <c r="Y30" s="151"/>
      <c r="Z30" s="151"/>
      <c r="AA30" s="151"/>
      <c r="AB30" s="151"/>
      <c r="AC30" s="151" t="s">
        <v>87</v>
      </c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4" t="str">
        <f t="shared" si="0"/>
        <v>- náklady na údržbu objektů ZS</v>
      </c>
      <c r="AZ30" s="151"/>
      <c r="BA30" s="151"/>
      <c r="BB30" s="151"/>
      <c r="BC30" s="151"/>
      <c r="BD30" s="151"/>
      <c r="BE30" s="151"/>
      <c r="BF30" s="151"/>
    </row>
    <row r="31" spans="1:58" outlineLevel="1" x14ac:dyDescent="0.2">
      <c r="A31" s="152"/>
      <c r="B31" s="159"/>
      <c r="C31" s="242" t="s">
        <v>124</v>
      </c>
      <c r="D31" s="243"/>
      <c r="E31" s="244"/>
      <c r="F31" s="245"/>
      <c r="G31" s="246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2"/>
      <c r="S31" s="161"/>
      <c r="T31" s="151"/>
      <c r="U31" s="151"/>
      <c r="V31" s="151"/>
      <c r="W31" s="151"/>
      <c r="X31" s="151"/>
      <c r="Y31" s="151"/>
      <c r="Z31" s="151"/>
      <c r="AA31" s="151"/>
      <c r="AB31" s="151"/>
      <c r="AC31" s="151" t="s">
        <v>87</v>
      </c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4" t="str">
        <f t="shared" si="0"/>
        <v>- náklady na úklid ploch využívaných pro ZS</v>
      </c>
      <c r="AZ31" s="151"/>
      <c r="BA31" s="151"/>
      <c r="BB31" s="151"/>
      <c r="BC31" s="151"/>
      <c r="BD31" s="151"/>
      <c r="BE31" s="151"/>
      <c r="BF31" s="151"/>
    </row>
    <row r="32" spans="1:58" outlineLevel="1" x14ac:dyDescent="0.2">
      <c r="A32" s="152"/>
      <c r="B32" s="159"/>
      <c r="C32" s="242" t="s">
        <v>125</v>
      </c>
      <c r="D32" s="243"/>
      <c r="E32" s="244"/>
      <c r="F32" s="245"/>
      <c r="G32" s="246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2"/>
      <c r="S32" s="161"/>
      <c r="T32" s="151"/>
      <c r="U32" s="151"/>
      <c r="V32" s="151"/>
      <c r="W32" s="151"/>
      <c r="X32" s="151"/>
      <c r="Y32" s="151"/>
      <c r="Z32" s="151"/>
      <c r="AA32" s="151"/>
      <c r="AB32" s="151"/>
      <c r="AC32" s="151" t="s">
        <v>87</v>
      </c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4" t="str">
        <f t="shared" si="0"/>
        <v>- náklady spojené s likvidací objektů ZS</v>
      </c>
      <c r="AZ32" s="151"/>
      <c r="BA32" s="151"/>
      <c r="BB32" s="151"/>
      <c r="BC32" s="151"/>
      <c r="BD32" s="151"/>
      <c r="BE32" s="151"/>
      <c r="BF32" s="151"/>
    </row>
    <row r="33" spans="1:58" outlineLevel="1" x14ac:dyDescent="0.2">
      <c r="A33" s="152"/>
      <c r="B33" s="159"/>
      <c r="C33" s="242" t="s">
        <v>126</v>
      </c>
      <c r="D33" s="243"/>
      <c r="E33" s="244"/>
      <c r="F33" s="245"/>
      <c r="G33" s="246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2"/>
      <c r="S33" s="161"/>
      <c r="T33" s="151"/>
      <c r="U33" s="151"/>
      <c r="V33" s="151"/>
      <c r="W33" s="151"/>
      <c r="X33" s="151"/>
      <c r="Y33" s="151"/>
      <c r="Z33" s="151"/>
      <c r="AA33" s="151"/>
      <c r="AB33" s="151"/>
      <c r="AC33" s="151" t="s">
        <v>87</v>
      </c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4" t="str">
        <f t="shared" si="0"/>
        <v>- náklady na uvedení ploch a zařízení využívaných pro ZS do původního stavu</v>
      </c>
      <c r="AZ33" s="151"/>
      <c r="BA33" s="151"/>
      <c r="BB33" s="151"/>
      <c r="BC33" s="151"/>
      <c r="BD33" s="151"/>
      <c r="BE33" s="151"/>
      <c r="BF33" s="151"/>
    </row>
    <row r="34" spans="1:58" ht="33.75" outlineLevel="1" x14ac:dyDescent="0.2">
      <c r="A34" s="152"/>
      <c r="B34" s="159"/>
      <c r="C34" s="242" t="s">
        <v>127</v>
      </c>
      <c r="D34" s="243"/>
      <c r="E34" s="244"/>
      <c r="F34" s="245"/>
      <c r="G34" s="246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2"/>
      <c r="S34" s="161"/>
      <c r="T34" s="151"/>
      <c r="U34" s="151"/>
      <c r="V34" s="151"/>
      <c r="W34" s="151"/>
      <c r="X34" s="151"/>
      <c r="Y34" s="151"/>
      <c r="Z34" s="151"/>
      <c r="AA34" s="151"/>
      <c r="AB34" s="151"/>
      <c r="AC34" s="151" t="s">
        <v>87</v>
      </c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AZ34" s="151"/>
      <c r="BA34" s="151"/>
      <c r="BB34" s="151"/>
      <c r="BC34" s="151"/>
      <c r="BD34" s="151"/>
      <c r="BE34" s="151"/>
      <c r="BF34" s="151"/>
    </row>
    <row r="35" spans="1:58" outlineLevel="1" x14ac:dyDescent="0.2">
      <c r="A35" s="152"/>
      <c r="B35" s="159"/>
      <c r="C35" s="242" t="s">
        <v>99</v>
      </c>
      <c r="D35" s="243"/>
      <c r="E35" s="244"/>
      <c r="F35" s="245"/>
      <c r="G35" s="246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2"/>
      <c r="S35" s="161"/>
      <c r="T35" s="151"/>
      <c r="U35" s="151"/>
      <c r="V35" s="151"/>
      <c r="W35" s="151"/>
      <c r="X35" s="151"/>
      <c r="Y35" s="151"/>
      <c r="Z35" s="151"/>
      <c r="AA35" s="151"/>
      <c r="AB35" s="151"/>
      <c r="AC35" s="151" t="s">
        <v>87</v>
      </c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4" t="str">
        <f t="shared" si="0"/>
        <v>- poplatky za užívání veřejných ploch a to vč. užívání ploch k uložení materiálů a odpadu</v>
      </c>
      <c r="AZ35" s="151"/>
      <c r="BA35" s="151"/>
      <c r="BB35" s="151"/>
      <c r="BC35" s="151"/>
      <c r="BD35" s="151"/>
      <c r="BE35" s="151"/>
      <c r="BF35" s="151"/>
    </row>
    <row r="36" spans="1:58" outlineLevel="1" x14ac:dyDescent="0.2">
      <c r="A36" s="152"/>
      <c r="B36" s="159"/>
      <c r="C36" s="242" t="s">
        <v>100</v>
      </c>
      <c r="D36" s="243"/>
      <c r="E36" s="244"/>
      <c r="F36" s="245"/>
      <c r="G36" s="246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2"/>
      <c r="S36" s="161"/>
      <c r="T36" s="151"/>
      <c r="U36" s="151"/>
      <c r="V36" s="151"/>
      <c r="W36" s="151"/>
      <c r="X36" s="151"/>
      <c r="Y36" s="151"/>
      <c r="Z36" s="151"/>
      <c r="AA36" s="151"/>
      <c r="AB36" s="151"/>
      <c r="AC36" s="151" t="s">
        <v>87</v>
      </c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4" t="str">
        <f t="shared" si="0"/>
        <v>- náklady na dočasné bezbariérové trasy pro pěší</v>
      </c>
      <c r="AZ36" s="151"/>
      <c r="BA36" s="151"/>
      <c r="BB36" s="151"/>
      <c r="BC36" s="151"/>
      <c r="BD36" s="151"/>
      <c r="BE36" s="151"/>
      <c r="BF36" s="151"/>
    </row>
    <row r="37" spans="1:58" outlineLevel="1" x14ac:dyDescent="0.2">
      <c r="A37" s="152"/>
      <c r="B37" s="159"/>
      <c r="C37" s="242" t="s">
        <v>101</v>
      </c>
      <c r="D37" s="243"/>
      <c r="E37" s="244"/>
      <c r="F37" s="245"/>
      <c r="G37" s="246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2"/>
      <c r="S37" s="161"/>
      <c r="T37" s="151"/>
      <c r="U37" s="151"/>
      <c r="V37" s="151"/>
      <c r="W37" s="151"/>
      <c r="X37" s="151"/>
      <c r="Y37" s="151"/>
      <c r="Z37" s="151"/>
      <c r="AA37" s="151"/>
      <c r="AB37" s="151"/>
      <c r="AC37" s="151" t="s">
        <v>87</v>
      </c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4" t="str">
        <f t="shared" si="0"/>
        <v>- náklady na mobilní oplocení a hrazení</v>
      </c>
      <c r="AZ37" s="151"/>
      <c r="BA37" s="151"/>
      <c r="BB37" s="151"/>
      <c r="BC37" s="151"/>
      <c r="BD37" s="151"/>
      <c r="BE37" s="151"/>
      <c r="BF37" s="151"/>
    </row>
    <row r="38" spans="1:58" outlineLevel="1" x14ac:dyDescent="0.2">
      <c r="A38" s="152"/>
      <c r="B38" s="159"/>
      <c r="C38" s="242" t="s">
        <v>102</v>
      </c>
      <c r="D38" s="243"/>
      <c r="E38" s="244"/>
      <c r="F38" s="245"/>
      <c r="G38" s="246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2"/>
      <c r="S38" s="161"/>
      <c r="T38" s="151"/>
      <c r="U38" s="151"/>
      <c r="V38" s="151"/>
      <c r="W38" s="151"/>
      <c r="X38" s="151"/>
      <c r="Y38" s="151"/>
      <c r="Z38" s="151"/>
      <c r="AA38" s="151"/>
      <c r="AB38" s="151"/>
      <c r="AC38" s="151" t="s">
        <v>87</v>
      </c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4" t="str">
        <f t="shared" si="0"/>
        <v>- náklady na umístění tabule "stavba povolena"</v>
      </c>
      <c r="AZ38" s="151"/>
      <c r="BA38" s="151"/>
      <c r="BB38" s="151"/>
      <c r="BC38" s="151"/>
      <c r="BD38" s="151"/>
      <c r="BE38" s="151"/>
      <c r="BF38" s="151"/>
    </row>
    <row r="39" spans="1:58" outlineLevel="1" x14ac:dyDescent="0.2">
      <c r="A39" s="152"/>
      <c r="B39" s="159"/>
      <c r="C39" s="242" t="s">
        <v>103</v>
      </c>
      <c r="D39" s="243"/>
      <c r="E39" s="244"/>
      <c r="F39" s="245"/>
      <c r="G39" s="246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2"/>
      <c r="S39" s="161"/>
      <c r="T39" s="151"/>
      <c r="U39" s="151"/>
      <c r="V39" s="151"/>
      <c r="W39" s="151"/>
      <c r="X39" s="151"/>
      <c r="Y39" s="151"/>
      <c r="Z39" s="151"/>
      <c r="AA39" s="151"/>
      <c r="AB39" s="151"/>
      <c r="AC39" s="151" t="s">
        <v>87</v>
      </c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4" t="str">
        <f t="shared" si="0"/>
        <v>- náklady na umístění výstražných značek a cedulí (např. zákaz vstupu na staveniště)</v>
      </c>
      <c r="AZ39" s="151"/>
      <c r="BA39" s="151"/>
      <c r="BB39" s="151"/>
      <c r="BC39" s="151"/>
      <c r="BD39" s="151"/>
      <c r="BE39" s="151"/>
      <c r="BF39" s="151"/>
    </row>
    <row r="40" spans="1:58" outlineLevel="1" x14ac:dyDescent="0.2">
      <c r="A40" s="152">
        <v>6</v>
      </c>
      <c r="B40" s="159" t="s">
        <v>104</v>
      </c>
      <c r="C40" s="186" t="s">
        <v>105</v>
      </c>
      <c r="D40" s="161" t="s">
        <v>106</v>
      </c>
      <c r="E40" s="165">
        <v>4</v>
      </c>
      <c r="F40" s="191"/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/>
      <c r="Q40" s="161"/>
      <c r="R40" s="162">
        <v>0</v>
      </c>
      <c r="S40" s="161">
        <f>ROUND(E40*R40,2)</f>
        <v>0</v>
      </c>
      <c r="T40" s="151"/>
      <c r="U40" s="151"/>
      <c r="V40" s="151"/>
      <c r="W40" s="151"/>
      <c r="X40" s="151"/>
      <c r="Y40" s="151"/>
      <c r="Z40" s="151"/>
      <c r="AA40" s="151"/>
      <c r="AB40" s="151"/>
      <c r="AC40" s="151" t="s">
        <v>86</v>
      </c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</row>
    <row r="41" spans="1:58" ht="22.5" outlineLevel="1" x14ac:dyDescent="0.2">
      <c r="A41" s="152"/>
      <c r="B41" s="159"/>
      <c r="C41" s="242" t="s">
        <v>107</v>
      </c>
      <c r="D41" s="243"/>
      <c r="E41" s="244"/>
      <c r="F41" s="245"/>
      <c r="G41" s="246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2"/>
      <c r="S41" s="161"/>
      <c r="T41" s="151"/>
      <c r="U41" s="151"/>
      <c r="V41" s="151"/>
      <c r="W41" s="151"/>
      <c r="X41" s="151"/>
      <c r="Y41" s="151"/>
      <c r="Z41" s="151"/>
      <c r="AA41" s="151"/>
      <c r="AB41" s="151"/>
      <c r="AC41" s="151" t="s">
        <v>87</v>
      </c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4" t="str">
        <f>C41</f>
        <v>- náklady na provedení veškerých předepsaných zkoušek a revizí použitých materiálů a provedených konstrukcí nebo stavebních prací (statické zatěžovací zkoušky)</v>
      </c>
      <c r="AZ41" s="151"/>
      <c r="BA41" s="151"/>
      <c r="BB41" s="151"/>
      <c r="BC41" s="151"/>
      <c r="BD41" s="151"/>
      <c r="BE41" s="151"/>
      <c r="BF41" s="151"/>
    </row>
    <row r="42" spans="1:58" outlineLevel="1" x14ac:dyDescent="0.2">
      <c r="A42" s="152"/>
      <c r="B42" s="159"/>
      <c r="C42" s="242" t="s">
        <v>108</v>
      </c>
      <c r="D42" s="243"/>
      <c r="E42" s="244"/>
      <c r="F42" s="245"/>
      <c r="G42" s="246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2"/>
      <c r="S42" s="161"/>
      <c r="T42" s="151"/>
      <c r="U42" s="151"/>
      <c r="V42" s="151"/>
      <c r="W42" s="151"/>
      <c r="X42" s="151"/>
      <c r="Y42" s="151"/>
      <c r="Z42" s="151"/>
      <c r="AA42" s="151"/>
      <c r="AB42" s="151"/>
      <c r="AC42" s="151" t="s">
        <v>87</v>
      </c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4" t="str">
        <f>C42</f>
        <v>- laboratorní zkoušky zeminy pro provedení stabilizace</v>
      </c>
      <c r="AZ42" s="151"/>
      <c r="BA42" s="151"/>
      <c r="BB42" s="151"/>
      <c r="BC42" s="151"/>
      <c r="BD42" s="151"/>
      <c r="BE42" s="151"/>
      <c r="BF42" s="151"/>
    </row>
    <row r="43" spans="1:58" outlineLevel="1" x14ac:dyDescent="0.2">
      <c r="A43" s="152">
        <v>7</v>
      </c>
      <c r="B43" s="159" t="s">
        <v>109</v>
      </c>
      <c r="C43" s="186" t="s">
        <v>110</v>
      </c>
      <c r="D43" s="161" t="s">
        <v>85</v>
      </c>
      <c r="E43" s="165">
        <v>1</v>
      </c>
      <c r="F43" s="191"/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/>
      <c r="Q43" s="161"/>
      <c r="R43" s="162">
        <v>0</v>
      </c>
      <c r="S43" s="161">
        <f>ROUND(E43*R43,2)</f>
        <v>0</v>
      </c>
      <c r="T43" s="151"/>
      <c r="U43" s="151"/>
      <c r="V43" s="151"/>
      <c r="W43" s="151"/>
      <c r="X43" s="151"/>
      <c r="Y43" s="151"/>
      <c r="Z43" s="151"/>
      <c r="AA43" s="151"/>
      <c r="AB43" s="151"/>
      <c r="AC43" s="151" t="s">
        <v>86</v>
      </c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</row>
    <row r="44" spans="1:58" outlineLevel="1" x14ac:dyDescent="0.2">
      <c r="A44" s="152"/>
      <c r="B44" s="159"/>
      <c r="C44" s="242" t="s">
        <v>112</v>
      </c>
      <c r="D44" s="243"/>
      <c r="E44" s="244"/>
      <c r="F44" s="245"/>
      <c r="G44" s="246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2"/>
      <c r="S44" s="161"/>
      <c r="T44" s="151"/>
      <c r="U44" s="151"/>
      <c r="V44" s="151"/>
      <c r="W44" s="151"/>
      <c r="X44" s="151"/>
      <c r="Y44" s="151"/>
      <c r="Z44" s="151"/>
      <c r="AA44" s="151"/>
      <c r="AB44" s="151"/>
      <c r="AC44" s="151" t="s">
        <v>87</v>
      </c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4" t="str">
        <f>C44</f>
        <v>Komplet zahrnuje :</v>
      </c>
      <c r="AZ44" s="151"/>
      <c r="BA44" s="151"/>
      <c r="BB44" s="151"/>
      <c r="BC44" s="151"/>
      <c r="BD44" s="151"/>
      <c r="BE44" s="151"/>
      <c r="BF44" s="151"/>
    </row>
    <row r="45" spans="1:58" ht="33.75" outlineLevel="1" x14ac:dyDescent="0.2">
      <c r="A45" s="177"/>
      <c r="B45" s="178"/>
      <c r="C45" s="259" t="s">
        <v>111</v>
      </c>
      <c r="D45" s="260"/>
      <c r="E45" s="261"/>
      <c r="F45" s="262"/>
      <c r="G45" s="263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1"/>
      <c r="S45" s="180"/>
      <c r="T45" s="151"/>
      <c r="U45" s="151"/>
      <c r="V45" s="151"/>
      <c r="W45" s="151"/>
      <c r="X45" s="151"/>
      <c r="Y45" s="151"/>
      <c r="Z45" s="151"/>
      <c r="AA45" s="151"/>
      <c r="AB45" s="151"/>
      <c r="AC45" s="151" t="s">
        <v>87</v>
      </c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AZ45" s="151"/>
      <c r="BA45" s="151"/>
      <c r="BB45" s="151"/>
      <c r="BC45" s="151"/>
      <c r="BD45" s="151"/>
      <c r="BE45" s="151"/>
      <c r="BF45" s="151"/>
    </row>
    <row r="46" spans="1:58" x14ac:dyDescent="0.2">
      <c r="A46" s="6"/>
      <c r="B46" s="7" t="s">
        <v>128</v>
      </c>
      <c r="C46" s="188" t="s">
        <v>128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AA46">
        <v>15</v>
      </c>
      <c r="AB46">
        <v>21</v>
      </c>
    </row>
    <row r="47" spans="1:58" x14ac:dyDescent="0.2">
      <c r="A47" s="182"/>
      <c r="B47" s="183" t="s">
        <v>28</v>
      </c>
      <c r="C47" s="189" t="s">
        <v>128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AA47">
        <f>SUMIF(L7:L45,AA46,G7:G45)</f>
        <v>0</v>
      </c>
      <c r="AB47">
        <f>SUMIF(L7:L45,AB46,G7:G45)</f>
        <v>0</v>
      </c>
      <c r="AC47" t="s">
        <v>129</v>
      </c>
    </row>
    <row r="48" spans="1:58" x14ac:dyDescent="0.2">
      <c r="A48" s="6"/>
      <c r="B48" s="7" t="s">
        <v>128</v>
      </c>
      <c r="C48" s="188" t="s">
        <v>128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29" x14ac:dyDescent="0.2">
      <c r="A49" s="6"/>
      <c r="B49" s="7" t="s">
        <v>128</v>
      </c>
      <c r="C49" s="188" t="s">
        <v>128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29" x14ac:dyDescent="0.2">
      <c r="A50" s="264" t="s">
        <v>130</v>
      </c>
      <c r="B50" s="264"/>
      <c r="C50" s="26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29" x14ac:dyDescent="0.2">
      <c r="A51" s="247"/>
      <c r="B51" s="248"/>
      <c r="C51" s="249"/>
      <c r="D51" s="248"/>
      <c r="E51" s="248"/>
      <c r="F51" s="248"/>
      <c r="G51" s="25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AC51" t="s">
        <v>131</v>
      </c>
    </row>
    <row r="52" spans="1:29" x14ac:dyDescent="0.2">
      <c r="A52" s="251"/>
      <c r="B52" s="252"/>
      <c r="C52" s="253"/>
      <c r="D52" s="252"/>
      <c r="E52" s="252"/>
      <c r="F52" s="252"/>
      <c r="G52" s="254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</row>
    <row r="53" spans="1:29" x14ac:dyDescent="0.2">
      <c r="A53" s="251"/>
      <c r="B53" s="252"/>
      <c r="C53" s="253"/>
      <c r="D53" s="252"/>
      <c r="E53" s="252"/>
      <c r="F53" s="252"/>
      <c r="G53" s="254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29" x14ac:dyDescent="0.2">
      <c r="A54" s="251"/>
      <c r="B54" s="252"/>
      <c r="C54" s="253"/>
      <c r="D54" s="252"/>
      <c r="E54" s="252"/>
      <c r="F54" s="252"/>
      <c r="G54" s="254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29" x14ac:dyDescent="0.2">
      <c r="A55" s="255"/>
      <c r="B55" s="256"/>
      <c r="C55" s="257"/>
      <c r="D55" s="256"/>
      <c r="E55" s="256"/>
      <c r="F55" s="256"/>
      <c r="G55" s="25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29" x14ac:dyDescent="0.2">
      <c r="A56" s="6"/>
      <c r="B56" s="7" t="s">
        <v>128</v>
      </c>
      <c r="C56" s="188" t="s">
        <v>128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29" x14ac:dyDescent="0.2">
      <c r="C57" s="190"/>
      <c r="AC57" t="s">
        <v>132</v>
      </c>
    </row>
  </sheetData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A51:G55"/>
    <mergeCell ref="C41:G41"/>
    <mergeCell ref="C42:G42"/>
    <mergeCell ref="C44:G44"/>
    <mergeCell ref="C45:G45"/>
    <mergeCell ref="A50:C50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2022-02-08T06:37:49Z</cp:lastPrinted>
  <dcterms:created xsi:type="dcterms:W3CDTF">2009-04-08T07:15:50Z</dcterms:created>
  <dcterms:modified xsi:type="dcterms:W3CDTF">2022-02-08T12:13:14Z</dcterms:modified>
</cp:coreProperties>
</file>