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rozdělení rozpočtu 261121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...'!$C$112:$L$435</definedName>
    <definedName name="_xlnm.Print_Area" localSheetId="1">'IO 01 - Elektroinstalace ...'!$C$4:$K$41,'IO 01 - Elektroinstalace ...'!$C$47:$K$94,'IO 01 - Elektroinstalace ...'!$C$100:$K$435</definedName>
    <definedName name="_xlnm.Print_Titles" localSheetId="1">'IO 01 - Elektroinstalace ...'!$112:$112</definedName>
    <definedName name="_xlnm._FilterDatabase" localSheetId="2" hidden="1">'IO 02 - Identifikační a p...'!$C$82:$L$87</definedName>
    <definedName name="_xlnm.Print_Area" localSheetId="2">'IO 02 - Identifikační a p...'!$C$4:$K$41,'IO 02 - Identifikační a p...'!$C$47:$K$64,'IO 02 - Identifikační a p...'!$C$70:$K$87</definedName>
    <definedName name="_xlnm.Print_Titles" localSheetId="2">'IO 02 - Identifikační a p...'!$82:$82</definedName>
    <definedName name="_xlnm._FilterDatabase" localSheetId="3" hidden="1">'SO 01 - Objekty vodíkové ...'!$C$89:$L$307</definedName>
    <definedName name="_xlnm.Print_Area" localSheetId="3">'SO 01 - Objekty vodíkové ...'!$C$4:$K$41,'SO 01 - Objekty vodíkové ...'!$C$47:$K$71,'SO 01 - Objekty vodíkové ...'!$C$77:$K$307</definedName>
    <definedName name="_xlnm.Print_Titles" localSheetId="3">'SO 01 - Objekty vodíkové ...'!$89:$89</definedName>
    <definedName name="_xlnm._FilterDatabase" localSheetId="4" hidden="1">'SO 02 - Zpevněné plochy t...'!$C$102:$L$494</definedName>
    <definedName name="_xlnm.Print_Area" localSheetId="4">'SO 02 - Zpevněné plochy t...'!$C$4:$K$41,'SO 02 - Zpevněné plochy t...'!$C$47:$K$84,'SO 02 - Zpevněné plochy t...'!$C$90:$K$494</definedName>
    <definedName name="_xlnm.Print_Titles" localSheetId="4">'SO 02 - Zpevněné plochy t...'!$102:$102</definedName>
    <definedName name="_xlnm._FilterDatabase" localSheetId="5" hidden="1">'SO 03 - Odvodnění zpevněn...'!$C$86:$L$311</definedName>
    <definedName name="_xlnm.Print_Area" localSheetId="5">'SO 03 - Odvodnění zpevněn...'!$C$4:$K$41,'SO 03 - Odvodnění zpevněn...'!$C$47:$K$68,'SO 03 - Odvodnění zpevněn...'!$C$74:$K$311</definedName>
    <definedName name="_xlnm.Print_Titles" localSheetId="5">'SO 03 - Odvodnění zpevněn...'!$86:$86</definedName>
    <definedName name="_xlnm._FilterDatabase" localSheetId="6" hidden="1">'SO 04 - Uzemnění stavby'!$C$89:$L$137</definedName>
    <definedName name="_xlnm.Print_Area" localSheetId="6">'SO 04 - Uzemnění stavby'!$C$4:$K$41,'SO 04 - Uzemnění stavby'!$C$47:$K$71,'SO 04 - Uzemnění stavby'!$C$77:$K$137</definedName>
    <definedName name="_xlnm.Print_Titles" localSheetId="6">'SO 04 - Uzemnění stavby'!$89:$89</definedName>
    <definedName name="_xlnm._FilterDatabase" localSheetId="7" hidden="1">'SO 05 - Parkovací stání'!$C$103:$L$448</definedName>
    <definedName name="_xlnm.Print_Area" localSheetId="7">'SO 05 - Parkovací stání'!$C$4:$K$41,'SO 05 - Parkovací stání'!$C$47:$K$85,'SO 05 - Parkovací stání'!$C$91:$K$448</definedName>
    <definedName name="_xlnm.Print_Titles" localSheetId="7">'SO 05 - Parkovací stání'!$103:$103</definedName>
    <definedName name="_xlnm._FilterDatabase" localSheetId="8" hidden="1">'SO 05.1 - Odvodnění parko...'!$C$92:$L$275</definedName>
    <definedName name="_xlnm.Print_Area" localSheetId="8">'SO 05.1 - Odvodnění parko...'!$C$4:$K$43,'SO 05.1 - Odvodnění parko...'!$C$49:$K$72,'SO 05.1 - Odvodnění parko...'!$C$78:$K$275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Ce...'!$C$92:$L$184</definedName>
    <definedName name="_xlnm.Print_Area" localSheetId="10">'SO 07 - Přeložka SEK - Ce...'!$C$4:$K$41,'SO 07 - Přeložka SEK - Ce...'!$C$47:$K$74,'SO 07 - Přeložka SEK - Ce...'!$C$80:$K$184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VRN'!$C$84:$L$110</definedName>
    <definedName name="_xlnm.Print_Area" localSheetId="12">'VRN - VRN'!$C$4:$K$41,'VRN - VRN'!$C$47:$K$66,'VRN - VRN'!$C$72:$K$110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79"/>
  <c r="E7"/>
  <c r="E50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80"/>
  <c r="E7"/>
  <c r="E76"/>
  <c i="11" r="K39"/>
  <c r="K38"/>
  <c i="1" r="BA65"/>
  <c i="11" r="K37"/>
  <c i="1" r="AZ65"/>
  <c i="11"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5"/>
  <c r="BH145"/>
  <c r="BG145"/>
  <c r="BF145"/>
  <c r="X145"/>
  <c r="X144"/>
  <c r="V145"/>
  <c r="V144"/>
  <c r="T145"/>
  <c r="T144"/>
  <c r="P145"/>
  <c r="BI143"/>
  <c r="BH143"/>
  <c r="BG143"/>
  <c r="BF143"/>
  <c r="X143"/>
  <c r="X142"/>
  <c r="V143"/>
  <c r="V142"/>
  <c r="T143"/>
  <c r="T142"/>
  <c r="P143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8"/>
  <c r="BH138"/>
  <c r="BG138"/>
  <c r="BF138"/>
  <c r="X138"/>
  <c r="X137"/>
  <c r="V138"/>
  <c r="V137"/>
  <c r="T138"/>
  <c r="T137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90"/>
  <c r="J17"/>
  <c r="J12"/>
  <c r="J54"/>
  <c r="E7"/>
  <c r="E50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54"/>
  <c r="E7"/>
  <c r="E76"/>
  <c i="9" r="K41"/>
  <c r="K40"/>
  <c i="1" r="BA63"/>
  <c i="9" r="K39"/>
  <c i="1" r="AZ63"/>
  <c i="9" r="BI275"/>
  <c r="BH275"/>
  <c r="BG275"/>
  <c r="BF275"/>
  <c r="X275"/>
  <c r="V275"/>
  <c r="T275"/>
  <c r="P275"/>
  <c r="BI274"/>
  <c r="BH274"/>
  <c r="BG274"/>
  <c r="BF274"/>
  <c r="X274"/>
  <c r="V274"/>
  <c r="T274"/>
  <c r="P274"/>
  <c r="BI272"/>
  <c r="BH272"/>
  <c r="BG272"/>
  <c r="BF272"/>
  <c r="X272"/>
  <c r="V272"/>
  <c r="T272"/>
  <c r="P272"/>
  <c r="BI271"/>
  <c r="BH271"/>
  <c r="BG271"/>
  <c r="BF271"/>
  <c r="X271"/>
  <c r="V271"/>
  <c r="T271"/>
  <c r="P271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2"/>
  <c r="BH232"/>
  <c r="BG232"/>
  <c r="BF232"/>
  <c r="X232"/>
  <c r="V232"/>
  <c r="T232"/>
  <c r="P232"/>
  <c r="BI228"/>
  <c r="BH228"/>
  <c r="BG228"/>
  <c r="BF228"/>
  <c r="X228"/>
  <c r="V228"/>
  <c r="T228"/>
  <c r="P228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6"/>
  <c r="BH216"/>
  <c r="BG216"/>
  <c r="BF216"/>
  <c r="X216"/>
  <c r="V216"/>
  <c r="T216"/>
  <c r="P216"/>
  <c r="BI212"/>
  <c r="BH212"/>
  <c r="BG212"/>
  <c r="BF212"/>
  <c r="X212"/>
  <c r="V212"/>
  <c r="T212"/>
  <c r="P212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3"/>
  <c r="BH203"/>
  <c r="BG203"/>
  <c r="BF203"/>
  <c r="X203"/>
  <c r="V203"/>
  <c r="T203"/>
  <c r="P203"/>
  <c r="BI195"/>
  <c r="BH195"/>
  <c r="BG195"/>
  <c r="BF195"/>
  <c r="X195"/>
  <c r="V195"/>
  <c r="T195"/>
  <c r="P195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61"/>
  <c r="J19"/>
  <c r="J14"/>
  <c r="J58"/>
  <c r="E7"/>
  <c r="E81"/>
  <c i="8" r="K39"/>
  <c r="K38"/>
  <c i="1" r="BA62"/>
  <c i="8" r="K37"/>
  <c i="1" r="AZ62"/>
  <c i="8" r="BI448"/>
  <c r="BH448"/>
  <c r="BG448"/>
  <c r="BF448"/>
  <c r="X448"/>
  <c r="X447"/>
  <c r="V448"/>
  <c r="V447"/>
  <c r="T448"/>
  <c r="T447"/>
  <c r="P448"/>
  <c r="BI443"/>
  <c r="BH443"/>
  <c r="BG443"/>
  <c r="BF443"/>
  <c r="X443"/>
  <c r="V443"/>
  <c r="T443"/>
  <c r="P443"/>
  <c r="BI441"/>
  <c r="BH441"/>
  <c r="BG441"/>
  <c r="BF441"/>
  <c r="X441"/>
  <c r="V441"/>
  <c r="T441"/>
  <c r="P441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2"/>
  <c r="BH432"/>
  <c r="BG432"/>
  <c r="BF432"/>
  <c r="X432"/>
  <c r="V432"/>
  <c r="T432"/>
  <c r="P432"/>
  <c r="BI430"/>
  <c r="BH430"/>
  <c r="BG430"/>
  <c r="BF430"/>
  <c r="X430"/>
  <c r="V430"/>
  <c r="T430"/>
  <c r="P430"/>
  <c r="BI424"/>
  <c r="BH424"/>
  <c r="BG424"/>
  <c r="BF424"/>
  <c r="X424"/>
  <c r="V424"/>
  <c r="T424"/>
  <c r="P424"/>
  <c r="BI421"/>
  <c r="BH421"/>
  <c r="BG421"/>
  <c r="BF421"/>
  <c r="X421"/>
  <c r="V421"/>
  <c r="T421"/>
  <c r="P421"/>
  <c r="BI419"/>
  <c r="BH419"/>
  <c r="BG419"/>
  <c r="BF419"/>
  <c r="X419"/>
  <c r="V419"/>
  <c r="T419"/>
  <c r="P419"/>
  <c r="BI409"/>
  <c r="BH409"/>
  <c r="BG409"/>
  <c r="BF409"/>
  <c r="X409"/>
  <c r="V409"/>
  <c r="T409"/>
  <c r="P409"/>
  <c r="BI407"/>
  <c r="BH407"/>
  <c r="BG407"/>
  <c r="BF407"/>
  <c r="X407"/>
  <c r="V407"/>
  <c r="T407"/>
  <c r="P407"/>
  <c r="BI404"/>
  <c r="BH404"/>
  <c r="BG404"/>
  <c r="BF404"/>
  <c r="X404"/>
  <c r="V404"/>
  <c r="T404"/>
  <c r="P404"/>
  <c r="BI401"/>
  <c r="BH401"/>
  <c r="BG401"/>
  <c r="BF401"/>
  <c r="X401"/>
  <c r="V401"/>
  <c r="T401"/>
  <c r="P401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4"/>
  <c r="BH384"/>
  <c r="BG384"/>
  <c r="BF384"/>
  <c r="X384"/>
  <c r="V384"/>
  <c r="T384"/>
  <c r="P384"/>
  <c r="BI381"/>
  <c r="BH381"/>
  <c r="BG381"/>
  <c r="BF381"/>
  <c r="X381"/>
  <c r="V381"/>
  <c r="T381"/>
  <c r="P381"/>
  <c r="BI375"/>
  <c r="BH375"/>
  <c r="BG375"/>
  <c r="BF375"/>
  <c r="X375"/>
  <c r="V375"/>
  <c r="T375"/>
  <c r="P375"/>
  <c r="BI372"/>
  <c r="BH372"/>
  <c r="BG372"/>
  <c r="BF372"/>
  <c r="X372"/>
  <c r="V372"/>
  <c r="T372"/>
  <c r="P372"/>
  <c r="BI369"/>
  <c r="BH369"/>
  <c r="BG369"/>
  <c r="BF369"/>
  <c r="X369"/>
  <c r="V369"/>
  <c r="T369"/>
  <c r="P369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X242"/>
  <c r="X241"/>
  <c r="V254"/>
  <c r="V242"/>
  <c r="V241"/>
  <c r="T254"/>
  <c r="T242"/>
  <c r="T241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101"/>
  <c r="J17"/>
  <c r="J12"/>
  <c r="J54"/>
  <c r="E7"/>
  <c r="E94"/>
  <c i="7" r="K39"/>
  <c r="K38"/>
  <c i="1" r="BA60"/>
  <c i="7" r="K37"/>
  <c i="1" r="AZ60"/>
  <c i="7"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3"/>
  <c r="BH133"/>
  <c r="BG133"/>
  <c r="BF133"/>
  <c r="X133"/>
  <c r="X132"/>
  <c r="V133"/>
  <c r="V132"/>
  <c r="T133"/>
  <c r="T132"/>
  <c r="P133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8"/>
  <c r="BH118"/>
  <c r="BG118"/>
  <c r="BF118"/>
  <c r="X118"/>
  <c r="V118"/>
  <c r="T118"/>
  <c r="P118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X110"/>
  <c r="V111"/>
  <c r="V110"/>
  <c r="T111"/>
  <c r="T110"/>
  <c r="P111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87"/>
  <c r="J17"/>
  <c r="J12"/>
  <c r="J84"/>
  <c r="E7"/>
  <c r="E80"/>
  <c i="6" r="K39"/>
  <c r="K38"/>
  <c i="1" r="BA59"/>
  <c i="6" r="K37"/>
  <c i="1" r="AZ59"/>
  <c i="6" r="BI311"/>
  <c r="BH311"/>
  <c r="BG311"/>
  <c r="BF311"/>
  <c r="X311"/>
  <c r="V311"/>
  <c r="T311"/>
  <c r="P311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3"/>
  <c r="BH303"/>
  <c r="BG303"/>
  <c r="BF303"/>
  <c r="X303"/>
  <c r="X302"/>
  <c r="V303"/>
  <c r="V302"/>
  <c r="T303"/>
  <c r="T302"/>
  <c r="P303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3"/>
  <c r="BH283"/>
  <c r="BG283"/>
  <c r="BF283"/>
  <c r="X283"/>
  <c r="V283"/>
  <c r="T283"/>
  <c r="P283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2"/>
  <c r="BH252"/>
  <c r="BG252"/>
  <c r="BF252"/>
  <c r="X252"/>
  <c r="V252"/>
  <c r="T252"/>
  <c r="P252"/>
  <c r="BI251"/>
  <c r="BH251"/>
  <c r="BG251"/>
  <c r="BF251"/>
  <c r="X251"/>
  <c r="V251"/>
  <c r="T251"/>
  <c r="P251"/>
  <c r="BI250"/>
  <c r="BH250"/>
  <c r="BG250"/>
  <c r="BF250"/>
  <c r="X250"/>
  <c r="V250"/>
  <c r="T250"/>
  <c r="P250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1"/>
  <c r="BH231"/>
  <c r="BG231"/>
  <c r="BF231"/>
  <c r="X231"/>
  <c r="V231"/>
  <c r="T231"/>
  <c r="P231"/>
  <c r="BI206"/>
  <c r="BH206"/>
  <c r="BG206"/>
  <c r="BF206"/>
  <c r="X206"/>
  <c r="V206"/>
  <c r="T206"/>
  <c r="P206"/>
  <c r="BI203"/>
  <c r="BH203"/>
  <c r="BG203"/>
  <c r="BF203"/>
  <c r="X203"/>
  <c r="V203"/>
  <c r="T203"/>
  <c r="P203"/>
  <c r="BI188"/>
  <c r="BH188"/>
  <c r="BG188"/>
  <c r="BF188"/>
  <c r="X188"/>
  <c r="V188"/>
  <c r="T188"/>
  <c r="P188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30"/>
  <c r="BH130"/>
  <c r="BG130"/>
  <c r="BF130"/>
  <c r="X130"/>
  <c r="V130"/>
  <c r="T130"/>
  <c r="P130"/>
  <c r="BI128"/>
  <c r="BH128"/>
  <c r="BG128"/>
  <c r="BF128"/>
  <c r="X128"/>
  <c r="V128"/>
  <c r="T128"/>
  <c r="P128"/>
  <c r="BI110"/>
  <c r="BH110"/>
  <c r="BG110"/>
  <c r="BF110"/>
  <c r="X110"/>
  <c r="V110"/>
  <c r="T110"/>
  <c r="P110"/>
  <c r="BI98"/>
  <c r="BH98"/>
  <c r="BG98"/>
  <c r="BF98"/>
  <c r="X98"/>
  <c r="V98"/>
  <c r="T98"/>
  <c r="P98"/>
  <c r="BI96"/>
  <c r="BH96"/>
  <c r="BG96"/>
  <c r="BF96"/>
  <c r="X96"/>
  <c r="V96"/>
  <c r="T96"/>
  <c r="P96"/>
  <c r="BI94"/>
  <c r="BH94"/>
  <c r="BG94"/>
  <c r="BF94"/>
  <c r="X94"/>
  <c r="V94"/>
  <c r="T94"/>
  <c r="P94"/>
  <c r="BI92"/>
  <c r="BH92"/>
  <c r="BG92"/>
  <c r="BF92"/>
  <c r="X92"/>
  <c r="V92"/>
  <c r="T92"/>
  <c r="P92"/>
  <c r="BI90"/>
  <c r="BH90"/>
  <c r="BG90"/>
  <c r="BF90"/>
  <c r="X90"/>
  <c r="V90"/>
  <c r="T90"/>
  <c r="P90"/>
  <c r="J84"/>
  <c r="J83"/>
  <c r="F83"/>
  <c r="F81"/>
  <c r="E79"/>
  <c r="J57"/>
  <c r="J56"/>
  <c r="F56"/>
  <c r="F54"/>
  <c r="E52"/>
  <c r="J18"/>
  <c r="E18"/>
  <c r="F84"/>
  <c r="J17"/>
  <c r="J12"/>
  <c r="J54"/>
  <c r="E7"/>
  <c r="E77"/>
  <c i="5" r="K39"/>
  <c r="K38"/>
  <c i="1" r="BA58"/>
  <c i="5" r="K37"/>
  <c i="1" r="AZ58"/>
  <c i="5" r="BI494"/>
  <c r="BH494"/>
  <c r="BG494"/>
  <c r="BF494"/>
  <c r="X494"/>
  <c r="V494"/>
  <c r="T494"/>
  <c r="P494"/>
  <c r="BI493"/>
  <c r="BH493"/>
  <c r="BG493"/>
  <c r="BF493"/>
  <c r="X493"/>
  <c r="V493"/>
  <c r="T493"/>
  <c r="P493"/>
  <c r="BI491"/>
  <c r="BH491"/>
  <c r="BG491"/>
  <c r="BF491"/>
  <c r="X491"/>
  <c r="V491"/>
  <c r="T491"/>
  <c r="P491"/>
  <c r="BI487"/>
  <c r="BH487"/>
  <c r="BG487"/>
  <c r="BF487"/>
  <c r="X487"/>
  <c r="V487"/>
  <c r="T487"/>
  <c r="P487"/>
  <c r="BI485"/>
  <c r="BH485"/>
  <c r="BG485"/>
  <c r="BF485"/>
  <c r="X485"/>
  <c r="X484"/>
  <c r="V485"/>
  <c r="V484"/>
  <c r="T485"/>
  <c r="T484"/>
  <c r="P485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100"/>
  <c r="J17"/>
  <c r="J12"/>
  <c r="J54"/>
  <c r="E7"/>
  <c r="E93"/>
  <c i="4" r="K39"/>
  <c r="K38"/>
  <c i="1" r="BA57"/>
  <c i="4" r="K37"/>
  <c i="1" r="AZ57"/>
  <c i="4"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2"/>
  <c r="BH292"/>
  <c r="BG292"/>
  <c r="BF292"/>
  <c r="X292"/>
  <c r="V292"/>
  <c r="T292"/>
  <c r="P292"/>
  <c r="BI291"/>
  <c r="BH291"/>
  <c r="BG291"/>
  <c r="BF291"/>
  <c r="X291"/>
  <c r="V291"/>
  <c r="T291"/>
  <c r="P291"/>
  <c r="BI289"/>
  <c r="BH289"/>
  <c r="BG289"/>
  <c r="BF289"/>
  <c r="X289"/>
  <c r="V289"/>
  <c r="T289"/>
  <c r="P289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3"/>
  <c r="BH283"/>
  <c r="BG283"/>
  <c r="BF283"/>
  <c r="X283"/>
  <c r="V283"/>
  <c r="T283"/>
  <c r="P283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3"/>
  <c r="BH273"/>
  <c r="BG273"/>
  <c r="BF273"/>
  <c r="X273"/>
  <c r="V273"/>
  <c r="T273"/>
  <c r="P273"/>
  <c r="BI267"/>
  <c r="BH267"/>
  <c r="BG267"/>
  <c r="BF267"/>
  <c r="X267"/>
  <c r="V267"/>
  <c r="T267"/>
  <c r="P267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4"/>
  <c r="BH254"/>
  <c r="BG254"/>
  <c r="BF254"/>
  <c r="X254"/>
  <c r="V254"/>
  <c r="T254"/>
  <c r="P254"/>
  <c r="BI252"/>
  <c r="BH252"/>
  <c r="BG252"/>
  <c r="BF252"/>
  <c r="X252"/>
  <c r="V252"/>
  <c r="T252"/>
  <c r="P252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7"/>
  <c r="BH237"/>
  <c r="BG237"/>
  <c r="BF237"/>
  <c r="X237"/>
  <c r="V237"/>
  <c r="T237"/>
  <c r="P237"/>
  <c r="BI236"/>
  <c r="BH236"/>
  <c r="BG236"/>
  <c r="BF236"/>
  <c r="X236"/>
  <c r="V236"/>
  <c r="T236"/>
  <c r="P236"/>
  <c r="BI228"/>
  <c r="BH228"/>
  <c r="BG228"/>
  <c r="BF228"/>
  <c r="X228"/>
  <c r="V228"/>
  <c r="T228"/>
  <c r="P228"/>
  <c r="BI224"/>
  <c r="BH224"/>
  <c r="BG224"/>
  <c r="BF224"/>
  <c r="X224"/>
  <c r="V224"/>
  <c r="T224"/>
  <c r="P224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2"/>
  <c r="BH212"/>
  <c r="BG212"/>
  <c r="BF212"/>
  <c r="X212"/>
  <c r="V212"/>
  <c r="T212"/>
  <c r="P212"/>
  <c r="BI205"/>
  <c r="BH205"/>
  <c r="BG205"/>
  <c r="BF205"/>
  <c r="X205"/>
  <c r="V205"/>
  <c r="T205"/>
  <c r="P205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6"/>
  <c r="BH176"/>
  <c r="BG176"/>
  <c r="BF176"/>
  <c r="X176"/>
  <c r="V176"/>
  <c r="T176"/>
  <c r="P176"/>
  <c r="BI168"/>
  <c r="BH168"/>
  <c r="BG168"/>
  <c r="BF168"/>
  <c r="X168"/>
  <c r="V168"/>
  <c r="T168"/>
  <c r="P168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3"/>
  <c r="BH153"/>
  <c r="BG153"/>
  <c r="BF153"/>
  <c r="X153"/>
  <c r="V153"/>
  <c r="T153"/>
  <c r="P153"/>
  <c r="BI148"/>
  <c r="BH148"/>
  <c r="BG148"/>
  <c r="BF148"/>
  <c r="X148"/>
  <c r="V148"/>
  <c r="T148"/>
  <c r="P148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25"/>
  <c r="BH125"/>
  <c r="BG125"/>
  <c r="BF125"/>
  <c r="X125"/>
  <c r="V125"/>
  <c r="T125"/>
  <c r="P125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87"/>
  <c r="J17"/>
  <c r="J12"/>
  <c r="J54"/>
  <c r="E7"/>
  <c r="E80"/>
  <c i="3" r="K39"/>
  <c r="K38"/>
  <c i="1" r="BA56"/>
  <c i="3" r="K37"/>
  <c i="1" r="AZ56"/>
  <c i="3" r="BI87"/>
  <c r="BH87"/>
  <c r="BG87"/>
  <c r="BF87"/>
  <c r="X87"/>
  <c r="V87"/>
  <c r="T87"/>
  <c r="P87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54"/>
  <c r="E7"/>
  <c r="E73"/>
  <c i="2" r="K39"/>
  <c r="K38"/>
  <c i="1" r="BA55"/>
  <c i="2" r="K37"/>
  <c i="1" r="AZ55"/>
  <c i="2"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1"/>
  <c r="BH391"/>
  <c r="BG391"/>
  <c r="BF391"/>
  <c r="X391"/>
  <c r="V391"/>
  <c r="T391"/>
  <c r="P391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4"/>
  <c r="BH384"/>
  <c r="BG384"/>
  <c r="BF384"/>
  <c r="X384"/>
  <c r="V384"/>
  <c r="T384"/>
  <c r="P384"/>
  <c r="BI383"/>
  <c r="BH383"/>
  <c r="BG383"/>
  <c r="BF383"/>
  <c r="X383"/>
  <c r="V383"/>
  <c r="T383"/>
  <c r="P383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9"/>
  <c r="BH379"/>
  <c r="BG379"/>
  <c r="BF379"/>
  <c r="X379"/>
  <c r="V379"/>
  <c r="T379"/>
  <c r="P379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3"/>
  <c r="BH373"/>
  <c r="BG373"/>
  <c r="BF373"/>
  <c r="X373"/>
  <c r="V373"/>
  <c r="T373"/>
  <c r="P373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50"/>
  <c r="BH350"/>
  <c r="BG350"/>
  <c r="BF350"/>
  <c r="X350"/>
  <c r="V350"/>
  <c r="T350"/>
  <c r="P350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3"/>
  <c r="BH343"/>
  <c r="BG343"/>
  <c r="BF343"/>
  <c r="X343"/>
  <c r="V343"/>
  <c r="T343"/>
  <c r="P343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5"/>
  <c r="BH325"/>
  <c r="BG325"/>
  <c r="BF325"/>
  <c r="X325"/>
  <c r="V325"/>
  <c r="T325"/>
  <c r="P325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3"/>
  <c r="BH283"/>
  <c r="BG283"/>
  <c r="BF283"/>
  <c r="X283"/>
  <c r="V283"/>
  <c r="T283"/>
  <c r="P283"/>
  <c r="BI282"/>
  <c r="BH282"/>
  <c r="BG282"/>
  <c r="BF282"/>
  <c r="X282"/>
  <c r="V282"/>
  <c r="T282"/>
  <c r="P282"/>
  <c r="BI281"/>
  <c r="BH281"/>
  <c r="BG281"/>
  <c r="BF281"/>
  <c r="X281"/>
  <c r="V281"/>
  <c r="T281"/>
  <c r="P281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4"/>
  <c r="BH264"/>
  <c r="BG264"/>
  <c r="BF264"/>
  <c r="X264"/>
  <c r="V264"/>
  <c r="T264"/>
  <c r="P264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50"/>
  <c r="BH250"/>
  <c r="BG250"/>
  <c r="BF250"/>
  <c r="X250"/>
  <c r="V250"/>
  <c r="T250"/>
  <c r="P250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57"/>
  <c r="J17"/>
  <c r="J12"/>
  <c r="J54"/>
  <c r="E7"/>
  <c r="E50"/>
  <c i="1" r="L50"/>
  <c r="AM50"/>
  <c r="AM49"/>
  <c r="L49"/>
  <c r="AM47"/>
  <c r="L47"/>
  <c r="L45"/>
  <c r="L44"/>
  <c i="13" r="R92"/>
  <c i="12" r="Q108"/>
  <c i="10" r="Q155"/>
  <c r="Q134"/>
  <c i="9" r="Q267"/>
  <c r="R234"/>
  <c r="Q161"/>
  <c i="8" r="Q421"/>
  <c r="Q321"/>
  <c i="5" r="Q399"/>
  <c r="Q342"/>
  <c r="Q289"/>
  <c r="R261"/>
  <c r="Q215"/>
  <c r="Q151"/>
  <c i="2" r="R334"/>
  <c r="R298"/>
  <c r="Q264"/>
  <c r="Q247"/>
  <c r="R221"/>
  <c r="R185"/>
  <c r="R164"/>
  <c i="13" r="Q108"/>
  <c r="Q92"/>
  <c i="12" r="R105"/>
  <c i="11" r="K163"/>
  <c r="Q130"/>
  <c i="10" r="R163"/>
  <c r="Q136"/>
  <c i="9" r="Q263"/>
  <c r="R207"/>
  <c r="Q127"/>
  <c i="8" r="Q391"/>
  <c i="7" r="Q136"/>
  <c r="R125"/>
  <c r="R107"/>
  <c i="6" r="Q290"/>
  <c r="Q277"/>
  <c r="Q252"/>
  <c r="R188"/>
  <c r="Q98"/>
  <c i="5" r="R493"/>
  <c r="Q472"/>
  <c r="R447"/>
  <c r="Q393"/>
  <c r="Q374"/>
  <c r="Q286"/>
  <c r="Q259"/>
  <c r="Q199"/>
  <c r="Q106"/>
  <c i="4" r="Q260"/>
  <c r="R237"/>
  <c r="Q160"/>
  <c r="R102"/>
  <c i="2" r="Q410"/>
  <c r="Q371"/>
  <c r="R343"/>
  <c r="R316"/>
  <c r="Q257"/>
  <c r="R234"/>
  <c r="R212"/>
  <c r="Q186"/>
  <c r="R175"/>
  <c r="Q160"/>
  <c r="R130"/>
  <c i="13" r="R110"/>
  <c r="Q104"/>
  <c i="12" r="R89"/>
  <c i="11" r="R161"/>
  <c r="R119"/>
  <c i="10" r="Q171"/>
  <c r="Q126"/>
  <c i="9" r="R263"/>
  <c r="K244"/>
  <c r="R140"/>
  <c i="8" r="Q359"/>
  <c r="R223"/>
  <c r="Q171"/>
  <c r="R119"/>
  <c i="7" r="R122"/>
  <c r="Q104"/>
  <c i="6" r="Q285"/>
  <c r="Q269"/>
  <c i="5" r="R449"/>
  <c r="R386"/>
  <c r="Q336"/>
  <c r="R273"/>
  <c r="R225"/>
  <c r="R158"/>
  <c i="4" r="R292"/>
  <c r="R252"/>
  <c r="Q179"/>
  <c r="R134"/>
  <c r="Q119"/>
  <c i="2" r="R429"/>
  <c r="R389"/>
  <c r="R353"/>
  <c r="Q307"/>
  <c r="R267"/>
  <c r="R224"/>
  <c r="Q200"/>
  <c r="Q156"/>
  <c r="R129"/>
  <c i="13" r="Q100"/>
  <c i="12" r="R112"/>
  <c i="11" r="R180"/>
  <c r="R160"/>
  <c r="R135"/>
  <c r="Q118"/>
  <c r="BK104"/>
  <c i="10" r="K173"/>
  <c i="9" r="R261"/>
  <c r="Q186"/>
  <c i="8" r="R436"/>
  <c r="Q356"/>
  <c r="Q272"/>
  <c r="R191"/>
  <c r="R124"/>
  <c i="7" r="Q111"/>
  <c i="6" r="R299"/>
  <c r="Q275"/>
  <c i="5" r="R491"/>
  <c i="4" r="R291"/>
  <c r="Q198"/>
  <c r="Q111"/>
  <c i="2" r="R433"/>
  <c r="Q411"/>
  <c r="Q393"/>
  <c r="R370"/>
  <c r="Q327"/>
  <c r="R307"/>
  <c r="R260"/>
  <c r="Q207"/>
  <c r="R183"/>
  <c r="R171"/>
  <c r="R151"/>
  <c i="11" r="Q178"/>
  <c r="Q168"/>
  <c r="Q151"/>
  <c r="Q127"/>
  <c r="R101"/>
  <c i="10" r="Q121"/>
  <c i="9" r="R212"/>
  <c r="R127"/>
  <c i="8" r="Q430"/>
  <c r="R326"/>
  <c r="R220"/>
  <c r="Q131"/>
  <c i="7" r="R95"/>
  <c i="6" r="R298"/>
  <c r="Q245"/>
  <c r="R153"/>
  <c i="5" r="Q413"/>
  <c r="R342"/>
  <c r="R266"/>
  <c r="R186"/>
  <c i="4" r="R304"/>
  <c r="R267"/>
  <c r="R247"/>
  <c r="Q132"/>
  <c i="2" r="R409"/>
  <c r="Q388"/>
  <c r="R362"/>
  <c r="Q333"/>
  <c r="R124"/>
  <c i="12" r="R108"/>
  <c i="11" r="R176"/>
  <c r="R164"/>
  <c r="Q150"/>
  <c r="R130"/>
  <c r="Q114"/>
  <c i="10" r="Q153"/>
  <c r="R121"/>
  <c i="9" r="Q264"/>
  <c r="Q250"/>
  <c r="R139"/>
  <c i="8" r="Q419"/>
  <c r="Q330"/>
  <c r="Q254"/>
  <c r="Q166"/>
  <c i="7" r="R126"/>
  <c r="Q103"/>
  <c i="6" r="Q294"/>
  <c r="R232"/>
  <c i="5" r="Q474"/>
  <c r="R407"/>
  <c r="R369"/>
  <c i="2" r="Q320"/>
  <c r="R285"/>
  <c r="R254"/>
  <c r="R213"/>
  <c r="R165"/>
  <c i="11" r="Q154"/>
  <c r="R125"/>
  <c r="R102"/>
  <c i="10" r="Q161"/>
  <c r="R130"/>
  <c i="9" r="Q234"/>
  <c i="8" r="R438"/>
  <c r="R343"/>
  <c r="R204"/>
  <c i="7" r="Q125"/>
  <c i="6" r="R300"/>
  <c r="R251"/>
  <c r="R150"/>
  <c r="R94"/>
  <c i="5" r="Q447"/>
  <c r="R399"/>
  <c r="Q353"/>
  <c r="Q313"/>
  <c r="Q184"/>
  <c i="4" r="R298"/>
  <c r="Q153"/>
  <c i="2" r="R411"/>
  <c r="R393"/>
  <c r="Q372"/>
  <c r="R341"/>
  <c r="Q310"/>
  <c r="R279"/>
  <c r="R253"/>
  <c r="R236"/>
  <c r="R193"/>
  <c r="Q149"/>
  <c r="Q126"/>
  <c r="R403"/>
  <c r="Q376"/>
  <c r="Q309"/>
  <c r="R283"/>
  <c r="R270"/>
  <c r="R257"/>
  <c r="Q212"/>
  <c r="R187"/>
  <c r="R156"/>
  <c r="Q124"/>
  <c i="13" r="BK88"/>
  <c i="11" r="BK162"/>
  <c i="10" r="BK163"/>
  <c i="8" r="K365"/>
  <c r="BE365"/>
  <c r="K210"/>
  <c r="BE210"/>
  <c i="7" r="BK135"/>
  <c r="K100"/>
  <c r="BE100"/>
  <c i="6" r="K130"/>
  <c r="BE130"/>
  <c i="5" r="BK282"/>
  <c r="K194"/>
  <c r="BE194"/>
  <c r="BK108"/>
  <c i="2" r="K435"/>
  <c r="BE435"/>
  <c r="K395"/>
  <c r="BE395"/>
  <c r="BK276"/>
  <c r="K189"/>
  <c r="BE189"/>
  <c r="K138"/>
  <c r="BE138"/>
  <c i="13" r="BK99"/>
  <c i="11" r="BK117"/>
  <c i="10" r="BK162"/>
  <c i="9" r="BK257"/>
  <c i="8" r="BK432"/>
  <c r="BK310"/>
  <c r="BK107"/>
  <c i="6" r="BK250"/>
  <c i="5" r="BK362"/>
  <c r="BK242"/>
  <c i="4" r="BK292"/>
  <c r="BK157"/>
  <c i="2" r="K425"/>
  <c r="BE425"/>
  <c r="K382"/>
  <c r="BE382"/>
  <c r="BK348"/>
  <c r="BK308"/>
  <c r="BK228"/>
  <c i="12" r="BK110"/>
  <c i="11" r="BK179"/>
  <c r="K133"/>
  <c r="BE133"/>
  <c i="10" r="K140"/>
  <c r="BE140"/>
  <c i="9" r="BK259"/>
  <c i="8" r="K407"/>
  <c r="BE407"/>
  <c r="BK166"/>
  <c i="7" r="BK95"/>
  <c i="5" r="BK439"/>
  <c i="13" r="BK107"/>
  <c i="11" r="K148"/>
  <c r="BE148"/>
  <c i="9" r="K216"/>
  <c r="BE216"/>
  <c i="8" r="BK110"/>
  <c i="6" r="BK206"/>
  <c i="5" r="BK453"/>
  <c r="K353"/>
  <c r="BE353"/>
  <c i="4" r="BK216"/>
  <c i="2" r="K391"/>
  <c r="BE391"/>
  <c r="K362"/>
  <c r="BE362"/>
  <c r="BK317"/>
  <c r="K224"/>
  <c r="BE224"/>
  <c r="BK198"/>
  <c r="BK153"/>
  <c r="BK119"/>
  <c i="11" r="BK140"/>
  <c i="9" r="K253"/>
  <c r="BE253"/>
  <c r="BK127"/>
  <c i="8" r="K326"/>
  <c r="BE326"/>
  <c r="K260"/>
  <c r="BE260"/>
  <c r="BK174"/>
  <c i="6" r="K301"/>
  <c r="BE301"/>
  <c r="BK90"/>
  <c i="5" r="K326"/>
  <c r="BE326"/>
  <c i="4" r="BK301"/>
  <c i="2" r="BK341"/>
  <c r="K292"/>
  <c r="BE292"/>
  <c r="BK232"/>
  <c r="K133"/>
  <c r="BE133"/>
  <c i="13" r="K89"/>
  <c r="BE89"/>
  <c i="11" r="BK163"/>
  <c r="BK103"/>
  <c i="9" r="BK228"/>
  <c r="BK178"/>
  <c r="BK129"/>
  <c r="BK100"/>
  <c i="8" r="K409"/>
  <c r="BE409"/>
  <c r="K389"/>
  <c r="BE389"/>
  <c r="K351"/>
  <c r="BE351"/>
  <c r="BK284"/>
  <c i="5" r="K398"/>
  <c r="BE398"/>
  <c r="K258"/>
  <c r="BE258"/>
  <c r="K148"/>
  <c r="BE148"/>
  <c i="4" r="BK236"/>
  <c i="2" r="K419"/>
  <c r="BE419"/>
  <c r="BK357"/>
  <c r="BK323"/>
  <c r="K303"/>
  <c r="BE303"/>
  <c r="K227"/>
  <c r="BE227"/>
  <c r="K182"/>
  <c r="BE182"/>
  <c r="K156"/>
  <c r="BE156"/>
  <c r="BK126"/>
  <c i="12" r="BK102"/>
  <c i="11" r="BK127"/>
  <c i="10" r="BK173"/>
  <c i="9" r="K262"/>
  <c r="BE262"/>
  <c r="K111"/>
  <c r="BE111"/>
  <c i="7" r="K118"/>
  <c r="BE118"/>
  <c i="5" r="BK304"/>
  <c r="BK225"/>
  <c r="BK122"/>
  <c i="4" r="BK273"/>
  <c r="BK134"/>
  <c i="2" r="BK378"/>
  <c r="K306"/>
  <c r="BE306"/>
  <c r="BK266"/>
  <c r="K241"/>
  <c r="BE241"/>
  <c r="K170"/>
  <c r="BE170"/>
  <c r="BK125"/>
  <c i="8" r="K108"/>
  <c r="BE108"/>
  <c i="6" r="BK280"/>
  <c i="5" r="BK487"/>
  <c r="BK399"/>
  <c r="BK270"/>
  <c r="K110"/>
  <c r="BE110"/>
  <c i="4" r="BK205"/>
  <c i="2" r="BK427"/>
  <c r="BK377"/>
  <c r="K304"/>
  <c r="BE304"/>
  <c r="BK254"/>
  <c i="13" r="Q91"/>
  <c i="12" r="R91"/>
  <c i="10" r="R149"/>
  <c r="Q103"/>
  <c i="9" r="Q248"/>
  <c r="R173"/>
  <c i="8" r="Q424"/>
  <c r="R375"/>
  <c i="5" r="R467"/>
  <c r="Q395"/>
  <c r="Q320"/>
  <c r="Q292"/>
  <c r="R257"/>
  <c r="Q160"/>
  <c i="2" r="R346"/>
  <c r="Q323"/>
  <c r="R304"/>
  <c r="R265"/>
  <c r="R233"/>
  <c r="Q193"/>
  <c r="Q181"/>
  <c r="R159"/>
  <c r="R118"/>
  <c i="13" r="R102"/>
  <c i="12" r="R100"/>
  <c i="11" r="R168"/>
  <c r="R123"/>
  <c i="10" r="R162"/>
  <c r="R134"/>
  <c i="9" r="R252"/>
  <c r="R182"/>
  <c i="8" r="Q404"/>
  <c r="Q365"/>
  <c i="5" r="Q380"/>
  <c r="Q260"/>
  <c r="R214"/>
  <c r="Q162"/>
  <c i="4" r="Q275"/>
  <c r="Q182"/>
  <c r="R136"/>
  <c r="Q101"/>
  <c i="2" r="Q425"/>
  <c r="R385"/>
  <c r="Q368"/>
  <c r="R345"/>
  <c r="R322"/>
  <c r="Q275"/>
  <c r="Q250"/>
  <c r="Q225"/>
  <c r="R200"/>
  <c r="Q178"/>
  <c r="Q163"/>
  <c r="R141"/>
  <c r="Q129"/>
  <c i="13" r="Q99"/>
  <c i="12" r="Q106"/>
  <c i="11" r="BK172"/>
  <c r="BK133"/>
  <c i="10" r="Q175"/>
  <c r="Q158"/>
  <c r="R89"/>
  <c i="9" r="Q254"/>
  <c r="R124"/>
  <c i="8" r="R349"/>
  <c r="Q269"/>
  <c r="Q201"/>
  <c r="Q174"/>
  <c i="7" r="Q130"/>
  <c r="R106"/>
  <c i="6" r="R293"/>
  <c r="R277"/>
  <c r="R96"/>
  <c i="5" r="R388"/>
  <c r="R298"/>
  <c r="R268"/>
  <c r="R206"/>
  <c r="Q112"/>
  <c i="4" r="R283"/>
  <c r="R217"/>
  <c r="R133"/>
  <c r="R93"/>
  <c i="2" r="Q424"/>
  <c r="R386"/>
  <c r="R336"/>
  <c r="Q303"/>
  <c r="R250"/>
  <c r="R220"/>
  <c r="R202"/>
  <c r="R147"/>
  <c r="Q122"/>
  <c i="13" r="Q95"/>
  <c i="11" r="Q184"/>
  <c r="Q169"/>
  <c r="R150"/>
  <c r="R127"/>
  <c r="K97"/>
  <c i="10" r="Q150"/>
  <c i="9" r="Q208"/>
  <c r="R96"/>
  <c i="8" r="R336"/>
  <c r="Q223"/>
  <c r="R176"/>
  <c r="R108"/>
  <c i="7" r="Q97"/>
  <c i="6" r="R291"/>
  <c r="R276"/>
  <c i="4" r="Q304"/>
  <c r="R278"/>
  <c r="R200"/>
  <c r="R148"/>
  <c r="R104"/>
  <c i="2" r="R417"/>
  <c r="R401"/>
  <c r="R377"/>
  <c r="R356"/>
  <c r="Q317"/>
  <c r="Q278"/>
  <c r="Q211"/>
  <c r="Q197"/>
  <c r="Q177"/>
  <c r="Q125"/>
  <c i="11" r="R182"/>
  <c r="R170"/>
  <c r="R154"/>
  <c r="R115"/>
  <c i="10" r="Q172"/>
  <c r="Q142"/>
  <c i="9" r="Q256"/>
  <c r="R186"/>
  <c i="8" r="R369"/>
  <c r="Q297"/>
  <c r="Q178"/>
  <c i="7" r="Q107"/>
  <c r="Q94"/>
  <c i="6" r="R285"/>
  <c i="5" r="R474"/>
  <c r="R376"/>
  <c r="R308"/>
  <c r="Q261"/>
  <c r="K186"/>
  <c r="R106"/>
  <c i="4" r="Q291"/>
  <c r="R254"/>
  <c r="R168"/>
  <c r="R116"/>
  <c i="2" r="Q402"/>
  <c r="Q385"/>
  <c r="R358"/>
  <c r="R325"/>
  <c i="12" r="Q111"/>
  <c i="11" r="Q181"/>
  <c r="Q172"/>
  <c r="R162"/>
  <c r="Q132"/>
  <c r="R122"/>
  <c r="R106"/>
  <c i="10" r="R172"/>
  <c i="9" r="R260"/>
  <c r="Q244"/>
  <c r="R129"/>
  <c i="8" r="Q432"/>
  <c r="Q341"/>
  <c r="R275"/>
  <c r="Q204"/>
  <c r="R174"/>
  <c i="7" r="R120"/>
  <c r="R99"/>
  <c i="6" r="R303"/>
  <c r="R156"/>
  <c i="5" r="R455"/>
  <c r="Q382"/>
  <c r="R292"/>
  <c r="Q196"/>
  <c r="R155"/>
  <c i="4" r="R303"/>
  <c r="R257"/>
  <c r="Q135"/>
  <c r="Q103"/>
  <c i="2" r="R423"/>
  <c r="Q395"/>
  <c r="R361"/>
  <c r="R342"/>
  <c r="R296"/>
  <c r="R249"/>
  <c r="Q217"/>
  <c r="Q183"/>
  <c r="Q150"/>
  <c i="11" r="R136"/>
  <c r="Q122"/>
  <c i="10" r="BK175"/>
  <c r="Q159"/>
  <c r="R126"/>
  <c i="9" r="R255"/>
  <c r="Q216"/>
  <c i="8" r="Q375"/>
  <c r="R263"/>
  <c i="7" r="Q109"/>
  <c r="R97"/>
  <c i="6" r="Q232"/>
  <c r="R130"/>
  <c i="5" r="R472"/>
  <c r="R403"/>
  <c r="Q362"/>
  <c r="Q274"/>
  <c r="Q214"/>
  <c i="4" r="Q300"/>
  <c r="Q157"/>
  <c i="2" r="Q407"/>
  <c r="R375"/>
  <c r="R337"/>
  <c r="R292"/>
  <c r="Q270"/>
  <c r="Q240"/>
  <c r="Q194"/>
  <c r="R150"/>
  <c r="Q142"/>
  <c r="Q119"/>
  <c r="R392"/>
  <c r="Q378"/>
  <c r="Q366"/>
  <c r="Q298"/>
  <c r="Q272"/>
  <c r="R240"/>
  <c r="Q199"/>
  <c r="R176"/>
  <c i="13" r="K97"/>
  <c r="BE97"/>
  <c i="11" r="K160"/>
  <c r="BE160"/>
  <c i="10" r="BK159"/>
  <c i="9" r="K248"/>
  <c r="BE248"/>
  <c i="8" r="BK317"/>
  <c i="7" r="BK129"/>
  <c i="6" r="K281"/>
  <c r="BE281"/>
  <c i="5" r="K452"/>
  <c r="BE452"/>
  <c r="BK275"/>
  <c r="BK186"/>
  <c i="4" r="BK217"/>
  <c i="2" r="K428"/>
  <c r="BE428"/>
  <c r="K392"/>
  <c r="BE392"/>
  <c r="K208"/>
  <c r="BE208"/>
  <c r="K175"/>
  <c r="BE175"/>
  <c r="K122"/>
  <c r="BE122"/>
  <c i="11" r="BK156"/>
  <c i="10" r="K176"/>
  <c r="BE176"/>
  <c r="K105"/>
  <c r="BE105"/>
  <c i="9" r="K219"/>
  <c r="BE219"/>
  <c i="8" r="K443"/>
  <c r="BE443"/>
  <c r="BK339"/>
  <c r="K171"/>
  <c r="BE171"/>
  <c i="6" r="K287"/>
  <c r="BE287"/>
  <c i="5" r="BK280"/>
  <c r="K221"/>
  <c r="BE221"/>
  <c i="4" r="BK276"/>
  <c r="K132"/>
  <c r="BE132"/>
  <c i="2" r="K388"/>
  <c r="BE388"/>
  <c r="K353"/>
  <c r="BE353"/>
  <c r="BK299"/>
  <c r="BK236"/>
  <c i="13" r="BK90"/>
  <c i="11" r="BK168"/>
  <c r="BK128"/>
  <c r="BK98"/>
  <c i="10" r="K92"/>
  <c r="BE92"/>
  <c i="8" r="K436"/>
  <c r="BE436"/>
  <c r="BK176"/>
  <c i="7" r="K109"/>
  <c r="BE109"/>
  <c i="6" r="BK233"/>
  <c i="5" r="BK393"/>
  <c i="13" r="K104"/>
  <c r="BE104"/>
  <c i="10" r="BK171"/>
  <c i="9" r="BK251"/>
  <c i="8" r="BK301"/>
  <c i="6" r="K258"/>
  <c r="BE258"/>
  <c i="5" r="K493"/>
  <c r="BE493"/>
  <c r="K106"/>
  <c r="BE106"/>
  <c i="4" r="K258"/>
  <c r="BE258"/>
  <c r="K107"/>
  <c r="BE107"/>
  <c i="2" r="K399"/>
  <c r="BE399"/>
  <c r="K364"/>
  <c r="BE364"/>
  <c r="K307"/>
  <c r="BE307"/>
  <c r="K249"/>
  <c r="BE249"/>
  <c r="K216"/>
  <c r="BE216"/>
  <c r="BK165"/>
  <c r="BK135"/>
  <c i="11" r="BK131"/>
  <c i="10" r="BK134"/>
  <c i="9" r="BK190"/>
  <c i="8" r="BK387"/>
  <c r="K297"/>
  <c r="BE297"/>
  <c r="BK201"/>
  <c i="7" r="K94"/>
  <c r="BE94"/>
  <c i="6" r="K188"/>
  <c r="BE188"/>
  <c i="5" r="K339"/>
  <c r="BE339"/>
  <c i="4" r="K275"/>
  <c r="BE275"/>
  <c r="K106"/>
  <c r="BE106"/>
  <c i="2" r="BK320"/>
  <c r="K235"/>
  <c r="BE235"/>
  <c r="K144"/>
  <c r="BE144"/>
  <c i="13" r="BK91"/>
  <c i="11" r="K161"/>
  <c r="BE161"/>
  <c r="K101"/>
  <c r="BE101"/>
  <c i="9" r="BK267"/>
  <c i="5" r="K410"/>
  <c r="BE410"/>
  <c i="4" r="K305"/>
  <c r="BE305"/>
  <c r="K104"/>
  <c r="BE104"/>
  <c i="2" r="BK380"/>
  <c r="BK318"/>
  <c r="BK268"/>
  <c r="K200"/>
  <c r="BE200"/>
  <c r="BK176"/>
  <c r="K147"/>
  <c r="BE147"/>
  <c i="13" r="K96"/>
  <c r="BE96"/>
  <c i="11" r="BK166"/>
  <c r="K111"/>
  <c r="BE111"/>
  <c i="9" r="K274"/>
  <c r="BE274"/>
  <c r="K207"/>
  <c r="BE207"/>
  <c i="7" r="BK128"/>
  <c i="5" r="BK494"/>
  <c r="K286"/>
  <c r="BE286"/>
  <c r="BK155"/>
  <c i="4" r="BK278"/>
  <c r="BK212"/>
  <c r="K108"/>
  <c r="BE108"/>
  <c i="2" r="BK397"/>
  <c r="BK333"/>
  <c r="BK279"/>
  <c r="K256"/>
  <c r="BE256"/>
  <c r="K206"/>
  <c r="BE206"/>
  <c r="K168"/>
  <c r="BE168"/>
  <c r="K132"/>
  <c r="BE132"/>
  <c i="7" r="BK137"/>
  <c i="6" r="K291"/>
  <c r="BE291"/>
  <c r="K231"/>
  <c r="BE231"/>
  <c i="5" r="BK371"/>
  <c i="4" r="K300"/>
  <c r="BE300"/>
  <c r="K160"/>
  <c r="BE160"/>
  <c i="2" r="BK381"/>
  <c r="BK334"/>
  <c r="K290"/>
  <c r="BE290"/>
  <c i="13" r="Q90"/>
  <c i="10" r="R165"/>
  <c r="Q151"/>
  <c r="Q130"/>
  <c i="9" r="Q262"/>
  <c r="R192"/>
  <c i="8" r="R404"/>
  <c r="R359"/>
  <c r="Q301"/>
  <c i="5" r="R439"/>
  <c r="R378"/>
  <c r="Q317"/>
  <c r="Q278"/>
  <c r="R231"/>
  <c r="Q192"/>
  <c i="2" r="R350"/>
  <c r="Q324"/>
  <c r="R305"/>
  <c r="R274"/>
  <c r="Q256"/>
  <c r="Q234"/>
  <c r="R223"/>
  <c r="Q191"/>
  <c r="Q165"/>
  <c r="R146"/>
  <c i="13" r="R108"/>
  <c r="R91"/>
  <c i="12" r="Q102"/>
  <c i="11" r="R178"/>
  <c r="R140"/>
  <c r="Q100"/>
  <c i="10" r="R139"/>
  <c i="9" r="Q253"/>
  <c r="R161"/>
  <c r="R98"/>
  <c i="8" r="R387"/>
  <c r="R363"/>
  <c r="Q108"/>
  <c i="7" r="Q121"/>
  <c r="Q98"/>
  <c i="6" r="Q300"/>
  <c r="R288"/>
  <c r="R275"/>
  <c r="R260"/>
  <c r="R206"/>
  <c r="R151"/>
  <c r="Q90"/>
  <c i="5" r="R482"/>
  <c r="Q455"/>
  <c r="Q401"/>
  <c r="Q376"/>
  <c r="R295"/>
  <c r="Q258"/>
  <c r="R194"/>
  <c r="R112"/>
  <c i="4" r="Q278"/>
  <c r="Q246"/>
  <c r="R179"/>
  <c r="R105"/>
  <c i="2" r="R435"/>
  <c r="Q404"/>
  <c r="Q358"/>
  <c r="R318"/>
  <c r="Q269"/>
  <c r="Q235"/>
  <c r="Q215"/>
  <c r="R189"/>
  <c r="R173"/>
  <c r="R149"/>
  <c r="R135"/>
  <c r="Q127"/>
  <c i="13" r="Q110"/>
  <c r="R94"/>
  <c i="12" r="Q100"/>
  <c i="11" r="Q140"/>
  <c r="R118"/>
  <c i="10" r="R169"/>
  <c r="R155"/>
  <c r="Q91"/>
  <c i="9" r="R258"/>
  <c r="Q190"/>
  <c i="8" r="R424"/>
  <c r="Q287"/>
  <c r="Q245"/>
  <c r="R163"/>
  <c i="7" r="R128"/>
  <c i="6" r="R287"/>
  <c r="Q274"/>
  <c r="Q231"/>
  <c i="5" r="R413"/>
  <c r="R362"/>
  <c r="Q282"/>
  <c r="R242"/>
  <c r="R162"/>
  <c i="4" r="Q306"/>
  <c r="Q273"/>
  <c r="Q236"/>
  <c r="R140"/>
  <c r="R106"/>
  <c i="2" r="Q403"/>
  <c r="R378"/>
  <c r="R357"/>
  <c r="R317"/>
  <c r="Q268"/>
  <c r="R222"/>
  <c r="R197"/>
  <c r="R169"/>
  <c r="Q140"/>
  <c i="13" r="R103"/>
  <c i="12" r="R104"/>
  <c i="11" r="K177"/>
  <c r="R166"/>
  <c r="R151"/>
  <c r="R124"/>
  <c r="Q104"/>
  <c i="10" r="R105"/>
  <c i="9" r="Q242"/>
  <c r="Q176"/>
  <c i="8" r="R401"/>
  <c r="R347"/>
  <c r="R243"/>
  <c r="R186"/>
  <c i="7" r="R133"/>
  <c i="6" r="R307"/>
  <c r="R280"/>
  <c r="R90"/>
  <c i="4" r="R302"/>
  <c r="Q279"/>
  <c r="R212"/>
  <c r="R137"/>
  <c i="2" r="R434"/>
  <c r="Q415"/>
  <c r="R388"/>
  <c r="R373"/>
  <c r="Q338"/>
  <c r="R310"/>
  <c r="R286"/>
  <c r="Q228"/>
  <c r="Q190"/>
  <c r="Q172"/>
  <c r="R161"/>
  <c i="12" r="Q113"/>
  <c i="11" r="R174"/>
  <c r="R158"/>
  <c r="Q129"/>
  <c i="10" r="Q173"/>
  <c r="Q137"/>
  <c i="9" r="Q192"/>
  <c i="8" r="R443"/>
  <c r="R339"/>
  <c r="R245"/>
  <c r="Q141"/>
  <c i="6" r="Q299"/>
  <c r="R289"/>
  <c r="R233"/>
  <c i="5" r="Q467"/>
  <c r="Q351"/>
  <c r="R272"/>
  <c r="R184"/>
  <c i="4" r="Q305"/>
  <c r="R289"/>
  <c r="Q252"/>
  <c r="R131"/>
  <c i="2" r="R418"/>
  <c r="R394"/>
  <c r="R376"/>
  <c r="Q353"/>
  <c r="Q130"/>
  <c i="12" r="R110"/>
  <c i="11" r="R177"/>
  <c r="Q165"/>
  <c r="Q141"/>
  <c r="Q124"/>
  <c r="R112"/>
  <c r="Q101"/>
  <c i="10" r="Q140"/>
  <c r="R108"/>
  <c i="9" r="R237"/>
  <c r="Q134"/>
  <c r="Q100"/>
  <c i="8" r="R356"/>
  <c r="R321"/>
  <c r="R269"/>
  <c r="R194"/>
  <c i="7" r="R135"/>
  <c r="Q122"/>
  <c r="R100"/>
  <c i="6" r="R290"/>
  <c r="K246"/>
  <c i="5" r="Q479"/>
  <c r="R391"/>
  <c r="R346"/>
  <c r="R289"/>
  <c r="R192"/>
  <c r="Q148"/>
  <c i="4" r="R279"/>
  <c r="R216"/>
  <c r="R160"/>
  <c r="Q104"/>
  <c i="2" r="R426"/>
  <c r="R412"/>
  <c r="R365"/>
  <c r="R344"/>
  <c r="Q314"/>
  <c r="R277"/>
  <c r="Q232"/>
  <c r="R198"/>
  <c r="R160"/>
  <c i="11" r="R157"/>
  <c r="R128"/>
  <c r="R107"/>
  <c i="10" r="R164"/>
  <c r="R142"/>
  <c i="9" r="Q260"/>
  <c r="Q182"/>
  <c i="8" r="R354"/>
  <c r="R307"/>
  <c r="Q194"/>
  <c i="7" r="Q106"/>
  <c r="Q96"/>
  <c i="6" r="R284"/>
  <c r="R245"/>
  <c r="R128"/>
  <c i="5" r="Q485"/>
  <c r="Q405"/>
  <c r="R366"/>
  <c r="R330"/>
  <c r="Q155"/>
  <c i="4" r="Q261"/>
  <c r="R139"/>
  <c i="2" r="Q405"/>
  <c r="R382"/>
  <c r="Q352"/>
  <c r="Q321"/>
  <c r="R288"/>
  <c r="R272"/>
  <c r="R246"/>
  <c r="Q188"/>
  <c r="Q146"/>
  <c r="Q131"/>
  <c r="Q417"/>
  <c r="R387"/>
  <c r="Q370"/>
  <c r="Q295"/>
  <c r="R275"/>
  <c r="Q262"/>
  <c r="Q213"/>
  <c r="Q184"/>
  <c r="R133"/>
  <c i="13" r="K103"/>
  <c r="BE103"/>
  <c i="11" r="BK173"/>
  <c r="K109"/>
  <c r="BE109"/>
  <c i="10" r="K139"/>
  <c r="BE139"/>
  <c i="9" r="K161"/>
  <c r="BE161"/>
  <c i="8" r="BK282"/>
  <c i="7" r="K111"/>
  <c r="BE111"/>
  <c i="6" r="K269"/>
  <c r="BE269"/>
  <c i="5" r="K445"/>
  <c r="BE445"/>
  <c r="K199"/>
  <c r="BE199"/>
  <c i="4" r="K224"/>
  <c r="BE224"/>
  <c i="2" r="BK407"/>
  <c r="BK287"/>
  <c r="BK211"/>
  <c r="K161"/>
  <c r="BE161"/>
  <c i="12" r="K104"/>
  <c r="BE104"/>
  <c i="11" r="BK138"/>
  <c r="BK137"/>
  <c r="K137"/>
  <c r="K68"/>
  <c i="10" r="BK136"/>
  <c i="9" r="BK106"/>
  <c i="8" r="K295"/>
  <c r="BE295"/>
  <c i="7" r="K96"/>
  <c r="BE96"/>
  <c i="5" r="BK491"/>
  <c r="K273"/>
  <c r="BE273"/>
  <c r="BK116"/>
  <c i="4" r="BK179"/>
  <c r="BK125"/>
  <c i="2" r="BK418"/>
  <c r="K371"/>
  <c r="BE371"/>
  <c r="K343"/>
  <c r="BE343"/>
  <c r="BK281"/>
  <c r="K223"/>
  <c r="BE223"/>
  <c i="12" r="K98"/>
  <c r="BE98"/>
  <c i="11" r="K170"/>
  <c r="BE170"/>
  <c r="BK115"/>
  <c i="10" r="BK147"/>
  <c i="9" r="K134"/>
  <c r="BE134"/>
  <c i="8" r="K245"/>
  <c r="BE245"/>
  <c i="7" r="K97"/>
  <c r="BE97"/>
  <c i="5" r="K407"/>
  <c r="BE407"/>
  <c i="12" r="BK112"/>
  <c i="10" r="K148"/>
  <c r="BE148"/>
  <c i="8" r="K369"/>
  <c r="BE369"/>
  <c r="K196"/>
  <c r="BE196"/>
  <c i="6" r="BK284"/>
  <c i="5" r="BK485"/>
  <c r="BK484"/>
  <c r="K484"/>
  <c r="K82"/>
  <c r="BK336"/>
  <c i="4" r="K295"/>
  <c r="BE295"/>
  <c r="K137"/>
  <c r="BE137"/>
  <c r="BK103"/>
  <c i="2" r="K387"/>
  <c r="BE387"/>
  <c r="K358"/>
  <c r="BE358"/>
  <c r="K298"/>
  <c r="BE298"/>
  <c r="BK234"/>
  <c r="BK202"/>
  <c r="K155"/>
  <c r="BE155"/>
  <c r="K139"/>
  <c r="BE139"/>
  <c i="11" r="K145"/>
  <c r="BE145"/>
  <c i="10" r="BK156"/>
  <c i="9" r="K252"/>
  <c r="BE252"/>
  <c i="8" r="K359"/>
  <c r="BE359"/>
  <c r="K321"/>
  <c r="BE321"/>
  <c r="BK186"/>
  <c i="6" r="K299"/>
  <c r="BE299"/>
  <c r="BK155"/>
  <c i="5" r="K346"/>
  <c r="BE346"/>
  <c r="K231"/>
  <c r="BE231"/>
  <c i="4" r="BK131"/>
  <c i="2" r="BK278"/>
  <c r="BK180"/>
  <c r="K121"/>
  <c r="BE121"/>
  <c i="12" r="K96"/>
  <c r="BE96"/>
  <c i="11" r="BK157"/>
  <c i="10" r="K160"/>
  <c r="BE160"/>
  <c i="9" r="BK235"/>
  <c i="8" r="K393"/>
  <c r="BE393"/>
  <c r="K347"/>
  <c r="BE347"/>
  <c r="K243"/>
  <c r="BE243"/>
  <c i="5" r="K376"/>
  <c r="BE376"/>
  <c r="K266"/>
  <c r="BE266"/>
  <c r="BK170"/>
  <c i="4" r="K261"/>
  <c r="BE261"/>
  <c i="2" r="BK423"/>
  <c r="BK396"/>
  <c r="K346"/>
  <c r="BE346"/>
  <c r="BK277"/>
  <c r="K225"/>
  <c r="BE225"/>
  <c r="K197"/>
  <c r="BE197"/>
  <c r="K166"/>
  <c r="BE166"/>
  <c r="BK140"/>
  <c i="13" r="BK92"/>
  <c i="11" r="K158"/>
  <c r="BE158"/>
  <c r="K114"/>
  <c r="BE114"/>
  <c i="10" r="K137"/>
  <c r="BE137"/>
  <c i="9" r="BK212"/>
  <c i="8" r="BK208"/>
  <c i="6" r="BK285"/>
  <c i="5" r="K401"/>
  <c r="BE401"/>
  <c r="BK201"/>
  <c i="4" r="BK294"/>
  <c r="K200"/>
  <c r="BE200"/>
  <c i="2" r="BK430"/>
  <c r="K338"/>
  <c r="BE338"/>
  <c r="K297"/>
  <c r="BE297"/>
  <c r="BK246"/>
  <c r="BK191"/>
  <c r="K159"/>
  <c r="BE159"/>
  <c i="8" r="BK147"/>
  <c i="6" r="K274"/>
  <c r="BE274"/>
  <c i="5" r="K455"/>
  <c r="BE455"/>
  <c r="BK395"/>
  <c r="K214"/>
  <c r="BE214"/>
  <c i="4" r="K298"/>
  <c r="BE298"/>
  <c i="2" r="BK431"/>
  <c r="BK370"/>
  <c i="13" r="R104"/>
  <c i="12" r="Q110"/>
  <c i="10" r="R156"/>
  <c r="Q133"/>
  <c i="9" r="R264"/>
  <c r="Q232"/>
  <c r="Q137"/>
  <c i="8" r="Q367"/>
  <c i="5" r="R477"/>
  <c r="Q388"/>
  <c r="R310"/>
  <c r="Q272"/>
  <c r="R201"/>
  <c r="R129"/>
  <c i="2" r="Q340"/>
  <c r="R315"/>
  <c r="Q300"/>
  <c r="Q273"/>
  <c r="Q249"/>
  <c r="Q224"/>
  <c r="Q192"/>
  <c r="Q175"/>
  <c r="Q155"/>
  <c r="R122"/>
  <c i="13" r="BK95"/>
  <c r="K88"/>
  <c i="11" r="Q176"/>
  <c r="R114"/>
  <c i="10" r="R147"/>
  <c i="9" r="R266"/>
  <c r="R246"/>
  <c r="R135"/>
  <c i="8" r="Q409"/>
  <c r="Q333"/>
  <c i="5" r="R398"/>
  <c r="Q280"/>
  <c r="Q257"/>
  <c r="R114"/>
  <c i="4" r="Q292"/>
  <c r="Q216"/>
  <c r="Q140"/>
  <c r="R103"/>
  <c i="2" r="Q433"/>
  <c r="R406"/>
  <c r="Q380"/>
  <c r="Q346"/>
  <c r="R320"/>
  <c r="R281"/>
  <c r="Q253"/>
  <c r="Q227"/>
  <c r="R204"/>
  <c r="R180"/>
  <c r="Q161"/>
  <c r="Q138"/>
  <c r="R123"/>
  <c i="13" r="Q109"/>
  <c r="R97"/>
  <c i="12" r="Q105"/>
  <c i="11" r="R167"/>
  <c r="K132"/>
  <c i="10" r="R166"/>
  <c r="R103"/>
  <c i="9" r="Q259"/>
  <c r="R222"/>
  <c i="8" r="R372"/>
  <c r="Q282"/>
  <c r="R214"/>
  <c r="Q186"/>
  <c r="Q124"/>
  <c i="7" r="Q113"/>
  <c i="6" r="Q298"/>
  <c r="Q282"/>
  <c r="R246"/>
  <c i="5" r="Q439"/>
  <c r="BK386"/>
  <c r="R357"/>
  <c r="R246"/>
  <c r="Q194"/>
  <c i="4" r="Q303"/>
  <c r="R285"/>
  <c r="R248"/>
  <c r="R182"/>
  <c r="R135"/>
  <c i="3" r="R87"/>
  <c i="2" r="R404"/>
  <c r="R368"/>
  <c r="Q356"/>
  <c r="R308"/>
  <c r="Q246"/>
  <c r="R216"/>
  <c r="R192"/>
  <c r="R142"/>
  <c i="13" r="Q106"/>
  <c i="12" r="Q109"/>
  <c i="11" r="R181"/>
  <c r="Q167"/>
  <c r="Q138"/>
  <c r="R116"/>
  <c r="R97"/>
  <c i="10" r="R168"/>
  <c i="9" r="Q246"/>
  <c r="Q140"/>
  <c i="8" r="R367"/>
  <c r="R330"/>
  <c r="Q220"/>
  <c r="R166"/>
  <c r="R107"/>
  <c i="7" r="Q114"/>
  <c i="6" r="Q301"/>
  <c r="R158"/>
  <c i="4" r="Q297"/>
  <c r="R246"/>
  <c r="Q176"/>
  <c r="Q107"/>
  <c i="2" r="Q423"/>
  <c r="Q399"/>
  <c r="Q374"/>
  <c r="Q341"/>
  <c r="Q312"/>
  <c r="Q285"/>
  <c r="R235"/>
  <c r="Q205"/>
  <c r="R181"/>
  <c r="R153"/>
  <c i="11" r="R183"/>
  <c r="R163"/>
  <c r="Q152"/>
  <c r="Q109"/>
  <c i="10" r="R167"/>
  <c i="9" r="R259"/>
  <c r="Q235"/>
  <c r="R176"/>
  <c i="8" r="Q381"/>
  <c r="R301"/>
  <c r="Q229"/>
  <c i="7" r="R109"/>
  <c i="6" r="R305"/>
  <c r="Q203"/>
  <c i="5" r="R442"/>
  <c r="Q346"/>
  <c r="Q298"/>
  <c r="Q246"/>
  <c r="R170"/>
  <c i="4" r="R306"/>
  <c r="Q283"/>
  <c r="Q217"/>
  <c r="R125"/>
  <c r="R107"/>
  <c i="2" r="R400"/>
  <c r="Q379"/>
  <c r="R335"/>
  <c r="R323"/>
  <c i="12" r="R103"/>
  <c i="11" r="R179"/>
  <c r="Q166"/>
  <c r="R155"/>
  <c r="Q133"/>
  <c r="Q120"/>
  <c r="Q103"/>
  <c i="10" r="Q152"/>
  <c i="9" r="Q272"/>
  <c r="Q222"/>
  <c r="Q124"/>
  <c i="8" r="R407"/>
  <c r="Q279"/>
  <c r="R229"/>
  <c r="R196"/>
  <c r="R147"/>
  <c i="7" r="R115"/>
  <c r="R96"/>
  <c i="6" r="R267"/>
  <c i="5" r="R479"/>
  <c r="R445"/>
  <c r="R371"/>
  <c r="K317"/>
  <c r="R210"/>
  <c r="R135"/>
  <c i="4" r="R275"/>
  <c r="R198"/>
  <c r="Q134"/>
  <c i="3" r="R86"/>
  <c i="2" r="R422"/>
  <c r="R391"/>
  <c r="Q350"/>
  <c r="Q325"/>
  <c r="Q289"/>
  <c r="R229"/>
  <c r="Q223"/>
  <c r="R188"/>
  <c i="11" r="Q160"/>
  <c r="R133"/>
  <c r="R120"/>
  <c i="10" r="Q178"/>
  <c r="Q163"/>
  <c r="Q156"/>
  <c i="9" r="R244"/>
  <c r="R111"/>
  <c i="8" r="Q347"/>
  <c r="Q107"/>
  <c i="6" r="Q311"/>
  <c r="R274"/>
  <c r="R250"/>
  <c r="Q153"/>
  <c r="R110"/>
  <c i="5" r="Q487"/>
  <c r="Q445"/>
  <c r="Q357"/>
  <c r="R320"/>
  <c r="Q265"/>
  <c r="Q114"/>
  <c i="4" r="R242"/>
  <c r="Q105"/>
  <c i="2" r="Q392"/>
  <c r="R348"/>
  <c r="Q316"/>
  <c r="R289"/>
  <c r="Q276"/>
  <c r="R261"/>
  <c r="R227"/>
  <c r="Q179"/>
  <c r="Q147"/>
  <c r="R138"/>
  <c r="R408"/>
  <c r="R379"/>
  <c r="R314"/>
  <c r="R299"/>
  <c r="R273"/>
  <c r="Q222"/>
  <c r="R205"/>
  <c r="R172"/>
  <c i="1" r="AU61"/>
  <c i="8" r="K198"/>
  <c r="BE198"/>
  <c i="7" r="K106"/>
  <c r="BE106"/>
  <c i="6" r="K252"/>
  <c r="BE252"/>
  <c i="5" r="K382"/>
  <c r="BE382"/>
  <c r="BK196"/>
  <c i="4" r="K158"/>
  <c r="BE158"/>
  <c i="2" r="K415"/>
  <c r="BE415"/>
  <c r="K369"/>
  <c r="BE369"/>
  <c r="BK204"/>
  <c r="BK148"/>
  <c r="K117"/>
  <c r="BE117"/>
  <c i="11" r="BK97"/>
  <c i="10" r="K142"/>
  <c r="BE142"/>
  <c i="9" r="BK244"/>
  <c r="K96"/>
  <c r="BE96"/>
  <c i="8" r="K375"/>
  <c r="BE375"/>
  <c r="K269"/>
  <c r="BE269"/>
  <c i="6" r="BK309"/>
  <c r="K279"/>
  <c r="BE279"/>
  <c i="5" r="BK388"/>
  <c r="K228"/>
  <c r="BE228"/>
  <c i="4" r="BK228"/>
  <c r="BK102"/>
  <c i="2" r="K384"/>
  <c r="BE384"/>
  <c r="K363"/>
  <c r="BE363"/>
  <c r="BK337"/>
  <c r="BK269"/>
  <c i="13" r="BK109"/>
  <c i="12" r="BK95"/>
  <c i="11" r="K164"/>
  <c r="BE164"/>
  <c r="K119"/>
  <c r="BE119"/>
  <c i="10" r="K157"/>
  <c r="BE157"/>
  <c i="9" r="K264"/>
  <c r="BE264"/>
  <c i="8" r="K401"/>
  <c r="BE401"/>
  <c i="7" r="K120"/>
  <c r="BE120"/>
  <c i="6" r="BK203"/>
  <c i="5" r="BK378"/>
  <c i="11" r="K172"/>
  <c r="BE172"/>
  <c i="10" r="K130"/>
  <c r="BE130"/>
  <c i="9" r="BK232"/>
  <c i="7" r="BK126"/>
  <c i="6" r="BK232"/>
  <c r="K92"/>
  <c r="BE92"/>
  <c i="5" r="BK284"/>
  <c i="4" r="BK263"/>
  <c r="BK114"/>
  <c i="2" r="K406"/>
  <c r="BE406"/>
  <c r="BK368"/>
  <c r="BK322"/>
  <c r="BK282"/>
  <c r="BK218"/>
  <c r="BK185"/>
  <c r="K149"/>
  <c r="BE149"/>
  <c i="11" r="BK155"/>
  <c r="K106"/>
  <c r="BE106"/>
  <c i="9" r="BK272"/>
  <c r="BK173"/>
  <c i="8" r="K345"/>
  <c r="BE345"/>
  <c r="K223"/>
  <c r="BE223"/>
  <c i="6" r="BK311"/>
  <c r="BK260"/>
  <c i="5" r="BK391"/>
  <c r="K257"/>
  <c r="BE257"/>
  <c i="4" r="K135"/>
  <c r="BE135"/>
  <c i="2" r="K325"/>
  <c r="BE325"/>
  <c r="K253"/>
  <c r="BE253"/>
  <c r="K154"/>
  <c r="BE154"/>
  <c i="12" r="K108"/>
  <c r="BE108"/>
  <c i="11" r="K118"/>
  <c r="BE118"/>
  <c i="10" r="BK151"/>
  <c i="8" r="BK367"/>
  <c r="K279"/>
  <c r="BE279"/>
  <c r="BK218"/>
  <c i="5" r="K357"/>
  <c r="BE357"/>
  <c r="BK260"/>
  <c i="4" r="K248"/>
  <c r="BE248"/>
  <c i="2" r="BK409"/>
  <c r="BK339"/>
  <c r="K274"/>
  <c r="BE274"/>
  <c r="BK212"/>
  <c r="BK190"/>
  <c r="BK163"/>
  <c r="K129"/>
  <c r="BE129"/>
  <c i="12" r="K109"/>
  <c r="BE109"/>
  <c i="11" r="K136"/>
  <c r="BE136"/>
  <c i="10" r="K155"/>
  <c r="BE155"/>
  <c i="9" r="K237"/>
  <c r="BE237"/>
  <c i="8" r="K424"/>
  <c r="BE424"/>
  <c i="7" r="K122"/>
  <c r="BE122"/>
  <c i="5" r="BK342"/>
  <c r="K189"/>
  <c r="BE189"/>
  <c i="4" r="BK285"/>
  <c r="BK176"/>
  <c i="2" r="BK414"/>
  <c r="BK373"/>
  <c r="K312"/>
  <c r="BE312"/>
  <c r="K260"/>
  <c r="BE260"/>
  <c r="BK210"/>
  <c r="BK177"/>
  <c r="BK127"/>
  <c i="7" r="K102"/>
  <c r="BE102"/>
  <c i="6" r="K276"/>
  <c r="BE276"/>
  <c i="5" r="K474"/>
  <c r="BE474"/>
  <c r="K351"/>
  <c r="BE351"/>
  <c r="BK160"/>
  <c i="4" r="BK198"/>
  <c i="2" r="K412"/>
  <c r="BE412"/>
  <c r="K342"/>
  <c r="BE342"/>
  <c r="K283"/>
  <c r="BE283"/>
  <c r="BK233"/>
  <c i="13" r="R99"/>
  <c i="10" r="R157"/>
  <c r="R148"/>
  <c r="Q97"/>
  <c i="9" r="R208"/>
  <c i="8" r="Q441"/>
  <c r="Q363"/>
  <c r="Q293"/>
  <c i="5" r="R393"/>
  <c r="Q339"/>
  <c r="Q284"/>
  <c r="Q225"/>
  <c r="R182"/>
  <c i="2" r="Q337"/>
  <c r="R321"/>
  <c r="Q294"/>
  <c r="R259"/>
  <c r="R239"/>
  <c r="R211"/>
  <c r="Q189"/>
  <c r="Q173"/>
  <c r="Q136"/>
  <c i="13" r="Q107"/>
  <c i="12" r="R111"/>
  <c r="K91"/>
  <c i="11" r="Q148"/>
  <c r="R103"/>
  <c i="10" r="R140"/>
  <c i="9" r="Q274"/>
  <c r="R228"/>
  <c r="Q126"/>
  <c i="8" r="Q345"/>
  <c i="5" r="R428"/>
  <c r="R274"/>
  <c r="Q242"/>
  <c r="Q189"/>
  <c i="4" r="Q301"/>
  <c r="Q248"/>
  <c r="Q158"/>
  <c i="3" r="Q87"/>
  <c i="2" r="Q427"/>
  <c r="Q382"/>
  <c r="Q351"/>
  <c r="Q342"/>
  <c r="Q304"/>
  <c r="Q261"/>
  <c r="Q245"/>
  <c r="Q218"/>
  <c r="Q202"/>
  <c r="R166"/>
  <c r="R148"/>
  <c r="R131"/>
  <c i="13" r="R107"/>
  <c r="Q102"/>
  <c r="Q88"/>
  <c i="11" r="Q182"/>
  <c r="BK135"/>
  <c r="Q106"/>
  <c i="10" r="Q160"/>
  <c r="R97"/>
  <c i="9" r="Q261"/>
  <c r="Q207"/>
  <c i="8" r="Q448"/>
  <c r="R333"/>
  <c r="Q191"/>
  <c r="Q126"/>
  <c i="7" r="R123"/>
  <c r="R105"/>
  <c i="6" r="Q280"/>
  <c r="R252"/>
  <c i="5" r="Q436"/>
  <c r="Q378"/>
  <c r="R284"/>
  <c r="R215"/>
  <c r="R160"/>
  <c i="4" r="Q294"/>
  <c r="R264"/>
  <c r="Q200"/>
  <c r="Q136"/>
  <c r="Q102"/>
  <c i="2" r="R427"/>
  <c r="R396"/>
  <c r="Q362"/>
  <c r="R313"/>
  <c r="Q282"/>
  <c r="Q236"/>
  <c r="Q214"/>
  <c r="Q180"/>
  <c r="Q143"/>
  <c i="13" r="Q97"/>
  <c i="12" r="Q96"/>
  <c i="11" r="R171"/>
  <c r="R159"/>
  <c r="R132"/>
  <c r="Q107"/>
  <c i="10" r="R175"/>
  <c i="9" r="R267"/>
  <c r="R216"/>
  <c i="8" r="R409"/>
  <c r="R345"/>
  <c r="Q235"/>
  <c r="R178"/>
  <c i="7" r="R136"/>
  <c r="Q100"/>
  <c i="6" r="Q289"/>
  <c r="Q188"/>
  <c i="4" r="Q307"/>
  <c r="Q289"/>
  <c r="Q189"/>
  <c r="Q108"/>
  <c i="2" r="Q428"/>
  <c r="Q414"/>
  <c r="Q381"/>
  <c r="R352"/>
  <c r="Q308"/>
  <c r="Q288"/>
  <c r="Q229"/>
  <c r="Q201"/>
  <c r="R179"/>
  <c r="Q162"/>
  <c r="R127"/>
  <c i="12" r="R98"/>
  <c i="11" r="Q173"/>
  <c r="R148"/>
  <c r="Q119"/>
  <c i="10" r="Q169"/>
  <c r="Q105"/>
  <c i="9" r="R248"/>
  <c r="R190"/>
  <c i="8" r="R441"/>
  <c r="Q354"/>
  <c r="R295"/>
  <c r="R218"/>
  <c i="7" r="R130"/>
  <c r="R104"/>
  <c i="6" r="Q292"/>
  <c r="R231"/>
  <c r="Q94"/>
  <c i="5" r="Q410"/>
  <c r="Q310"/>
  <c r="R258"/>
  <c r="Q110"/>
  <c i="4" r="R294"/>
  <c r="R260"/>
  <c r="R157"/>
  <c r="R111"/>
  <c i="2" r="R405"/>
  <c r="R380"/>
  <c r="R354"/>
  <c r="R327"/>
  <c i="13" r="R100"/>
  <c i="12" r="Q99"/>
  <c i="11" r="Q174"/>
  <c r="Q159"/>
  <c r="R145"/>
  <c r="K129"/>
  <c r="R109"/>
  <c i="10" r="Q166"/>
  <c r="R136"/>
  <c i="9" r="Q275"/>
  <c r="R253"/>
  <c r="R219"/>
  <c i="8" r="Q438"/>
  <c r="R282"/>
  <c r="R210"/>
  <c r="R126"/>
  <c i="7" r="Q101"/>
  <c i="6" r="R282"/>
  <c r="BK188"/>
  <c i="5" r="Q477"/>
  <c r="Q416"/>
  <c r="R353"/>
  <c r="R282"/>
  <c r="Q186"/>
  <c r="R110"/>
  <c i="4" r="R219"/>
  <c r="R176"/>
  <c r="R114"/>
  <c i="2" r="R419"/>
  <c r="Q377"/>
  <c r="R351"/>
  <c r="R339"/>
  <c r="R269"/>
  <c r="R228"/>
  <c r="Q209"/>
  <c r="Q171"/>
  <c i="11" r="Q161"/>
  <c r="R141"/>
  <c r="Q116"/>
  <c i="10" r="Q167"/>
  <c r="R154"/>
  <c i="9" r="R275"/>
  <c r="Q228"/>
  <c i="8" r="R448"/>
  <c r="R341"/>
  <c r="Q134"/>
  <c i="7" r="R94"/>
  <c i="6" r="Q261"/>
  <c r="Q151"/>
  <c i="5" r="Q493"/>
  <c r="Q453"/>
  <c r="R380"/>
  <c r="R328"/>
  <c r="Q228"/>
  <c r="R148"/>
  <c i="4" r="Q148"/>
  <c i="2" r="R410"/>
  <c r="Q384"/>
  <c r="R340"/>
  <c r="R297"/>
  <c r="R287"/>
  <c r="Q266"/>
  <c r="R245"/>
  <c r="Q203"/>
  <c r="R177"/>
  <c r="Q141"/>
  <c r="Q430"/>
  <c r="Q401"/>
  <c r="Q369"/>
  <c r="Q306"/>
  <c r="Q279"/>
  <c r="R268"/>
  <c r="Q226"/>
  <c r="R209"/>
  <c r="R182"/>
  <c r="R140"/>
  <c r="R117"/>
  <c i="11" r="BK183"/>
  <c r="BK132"/>
  <c i="10" r="BK149"/>
  <c i="9" r="K254"/>
  <c r="BE254"/>
  <c i="8" r="K323"/>
  <c r="BE323"/>
  <c r="K124"/>
  <c r="BE124"/>
  <c i="6" r="K307"/>
  <c r="BE307"/>
  <c i="5" r="K469"/>
  <c r="BE469"/>
  <c r="BK289"/>
  <c r="BK135"/>
  <c i="4" r="K148"/>
  <c r="BE148"/>
  <c i="2" r="BK403"/>
  <c r="K285"/>
  <c r="BE285"/>
  <c r="BK193"/>
  <c r="K130"/>
  <c r="BE130"/>
  <c i="11" r="K150"/>
  <c r="BE150"/>
  <c i="10" r="BK172"/>
  <c r="K108"/>
  <c r="BE108"/>
  <c i="9" r="K195"/>
  <c r="BE195"/>
  <c i="8" r="K333"/>
  <c r="BE333"/>
  <c r="K206"/>
  <c r="BE206"/>
  <c i="6" r="K300"/>
  <c r="BE300"/>
  <c r="BK261"/>
  <c i="5" r="K320"/>
  <c r="BE320"/>
  <c i="4" r="K287"/>
  <c r="BE287"/>
  <c r="BK140"/>
  <c i="2" r="K432"/>
  <c r="BE432"/>
  <c r="BK376"/>
  <c r="K345"/>
  <c r="BE345"/>
  <c r="K289"/>
  <c r="BE289"/>
  <c r="BK240"/>
  <c i="12" r="K100"/>
  <c r="BE100"/>
  <c i="11" r="BK174"/>
  <c r="K102"/>
  <c r="BE102"/>
  <c i="10" r="BK126"/>
  <c i="8" r="K448"/>
  <c r="BE448"/>
  <c r="K191"/>
  <c r="BE191"/>
  <c i="7" r="BK114"/>
  <c i="6" r="BK282"/>
  <c i="5" r="BK374"/>
  <c i="11" r="BK129"/>
  <c i="9" r="K275"/>
  <c r="BE275"/>
  <c r="BK203"/>
  <c i="7" r="K121"/>
  <c r="BE121"/>
  <c i="6" r="K156"/>
  <c r="BE156"/>
  <c i="5" r="BK308"/>
  <c i="4" r="K279"/>
  <c r="BE279"/>
  <c r="K133"/>
  <c r="BE133"/>
  <c r="K101"/>
  <c r="BE101"/>
  <c i="2" r="BK383"/>
  <c r="BK352"/>
  <c r="BK313"/>
  <c r="K252"/>
  <c r="BE252"/>
  <c r="BK213"/>
  <c r="K178"/>
  <c r="BE178"/>
  <c r="K143"/>
  <c r="BE143"/>
  <c i="11" r="BK165"/>
  <c r="K120"/>
  <c r="BE120"/>
  <c i="9" r="K266"/>
  <c r="BE266"/>
  <c r="K142"/>
  <c r="BE142"/>
  <c i="8" r="K349"/>
  <c r="BE349"/>
  <c r="K293"/>
  <c r="BE293"/>
  <c i="7" r="BK130"/>
  <c i="6" r="BK246"/>
  <c i="5" r="BK369"/>
  <c r="K298"/>
  <c r="BE298"/>
  <c i="2" r="BK365"/>
  <c r="K270"/>
  <c r="BE270"/>
  <c r="K174"/>
  <c r="BE174"/>
  <c i="13" r="K101"/>
  <c r="BE101"/>
  <c i="11" r="K169"/>
  <c r="BE169"/>
  <c i="10" r="K169"/>
  <c r="BE169"/>
  <c i="9" r="K255"/>
  <c r="BE255"/>
  <c i="8" r="BK220"/>
  <c i="5" r="BK246"/>
  <c i="4" r="BK267"/>
  <c i="2" r="BK426"/>
  <c r="K354"/>
  <c r="BE354"/>
  <c r="BK316"/>
  <c r="BK264"/>
  <c r="BK203"/>
  <c r="BK186"/>
  <c r="BK160"/>
  <c i="12" r="K111"/>
  <c r="BE111"/>
  <c i="11" r="BK125"/>
  <c i="10" r="K150"/>
  <c r="BE150"/>
  <c i="9" r="BK192"/>
  <c i="8" r="K307"/>
  <c r="BE307"/>
  <c i="7" r="BK107"/>
  <c i="5" r="BK313"/>
  <c r="K261"/>
  <c r="BE261"/>
  <c i="4" r="K302"/>
  <c r="BE302"/>
  <c r="BK260"/>
  <c r="BK139"/>
  <c i="2" r="BK404"/>
  <c r="K347"/>
  <c r="BE347"/>
  <c r="BK288"/>
  <c r="K205"/>
  <c r="BE205"/>
  <c r="BK150"/>
  <c i="8" r="BK134"/>
  <c i="6" r="K294"/>
  <c r="BE294"/>
  <c i="5" r="K447"/>
  <c r="BE447"/>
  <c r="BK272"/>
  <c r="BK129"/>
  <c i="4" r="BK119"/>
  <c i="2" r="BK393"/>
  <c r="BK340"/>
  <c r="BK273"/>
  <c i="13" r="BK89"/>
  <c i="12" r="R106"/>
  <c i="10" r="R153"/>
  <c r="Q147"/>
  <c i="9" r="R271"/>
  <c r="R242"/>
  <c r="Q98"/>
  <c i="8" r="Q393"/>
  <c r="Q336"/>
  <c i="5" r="R405"/>
  <c r="R313"/>
  <c r="R275"/>
  <c r="Q221"/>
  <c r="Q116"/>
  <c i="2" r="Q322"/>
  <c r="Q299"/>
  <c r="R251"/>
  <c r="R232"/>
  <c r="R217"/>
  <c r="R184"/>
  <c r="Q168"/>
  <c r="Q135"/>
  <c i="13" r="Q105"/>
  <c i="12" r="R113"/>
  <c i="11" r="Q179"/>
  <c r="Q143"/>
  <c r="Q111"/>
  <c i="10" r="R106"/>
  <c i="9" r="Q212"/>
  <c r="Q129"/>
  <c i="8" r="R419"/>
  <c r="Q326"/>
  <c r="R284"/>
  <c r="Q263"/>
  <c r="Q218"/>
  <c r="Q176"/>
  <c r="R131"/>
  <c r="R110"/>
  <c i="7" r="Q126"/>
  <c r="R114"/>
  <c i="6" r="R294"/>
  <c r="Q281"/>
  <c r="Q267"/>
  <c r="Q233"/>
  <c r="Q158"/>
  <c r="Q96"/>
  <c i="5" r="Q491"/>
  <c r="Q469"/>
  <c r="Q442"/>
  <c r="R382"/>
  <c r="Q326"/>
  <c r="Q273"/>
  <c r="Q206"/>
  <c r="Q158"/>
  <c i="4" r="R299"/>
  <c r="Q257"/>
  <c r="R189"/>
  <c r="Q106"/>
  <c i="2" r="Q434"/>
  <c r="Q409"/>
  <c r="R366"/>
  <c r="Q334"/>
  <c r="Q283"/>
  <c r="Q259"/>
  <c r="Q220"/>
  <c r="Q198"/>
  <c r="Q167"/>
  <c r="R154"/>
  <c r="R134"/>
  <c r="R120"/>
  <c i="13" r="Q103"/>
  <c i="12" r="R99"/>
  <c i="11" r="R152"/>
  <c r="R98"/>
  <c i="10" r="R128"/>
  <c i="9" r="Q251"/>
  <c r="R142"/>
  <c i="8" r="R393"/>
  <c r="Q339"/>
  <c r="Q260"/>
  <c r="Q147"/>
  <c i="7" r="Q135"/>
  <c r="Q120"/>
  <c i="6" r="R279"/>
  <c r="Q260"/>
  <c i="5" r="R416"/>
  <c r="R384"/>
  <c r="R286"/>
  <c r="R260"/>
  <c r="R221"/>
  <c i="4" r="R307"/>
  <c r="R258"/>
  <c r="Q228"/>
  <c r="Q168"/>
  <c r="R132"/>
  <c i="3" r="Q86"/>
  <c i="2" r="Q400"/>
  <c r="Q363"/>
  <c r="R324"/>
  <c r="R294"/>
  <c r="R247"/>
  <c r="R215"/>
  <c r="R195"/>
  <c r="Q159"/>
  <c r="Q134"/>
  <c r="R119"/>
  <c i="13" r="Q94"/>
  <c i="11" r="K173"/>
  <c r="R153"/>
  <c r="Q128"/>
  <c r="Q112"/>
  <c i="10" r="R178"/>
  <c r="Q89"/>
  <c i="9" r="R232"/>
  <c r="Q173"/>
  <c i="8" r="R365"/>
  <c r="R323"/>
  <c r="Q208"/>
  <c r="R134"/>
  <c i="7" r="Q115"/>
  <c i="6" r="R311"/>
  <c r="Q288"/>
  <c r="Q206"/>
  <c i="5" r="R485"/>
  <c i="4" r="R295"/>
  <c r="Q254"/>
  <c r="R153"/>
  <c r="Q93"/>
  <c i="2" r="R424"/>
  <c r="R407"/>
  <c r="Q386"/>
  <c r="R369"/>
  <c r="Q336"/>
  <c r="Q293"/>
  <c r="Q252"/>
  <c r="Q208"/>
  <c r="R174"/>
  <c r="Q154"/>
  <c i="12" r="R102"/>
  <c i="11" r="Q175"/>
  <c r="BK150"/>
  <c r="R105"/>
  <c i="10" r="Q148"/>
  <c i="9" r="R247"/>
  <c r="R178"/>
  <c i="8" r="Q387"/>
  <c r="Q304"/>
  <c r="R279"/>
  <c i="7" r="R102"/>
  <c i="6" r="Q291"/>
  <c r="R155"/>
  <c i="5" r="R401"/>
  <c r="Q304"/>
  <c r="Q235"/>
  <c r="Q108"/>
  <c i="4" r="Q295"/>
  <c r="R263"/>
  <c r="R191"/>
  <c r="Q117"/>
  <c i="2" r="R425"/>
  <c r="Q391"/>
  <c r="Q332"/>
  <c i="13" r="R101"/>
  <c i="12" r="Q104"/>
  <c i="11" r="Q180"/>
  <c r="Q170"/>
  <c r="R156"/>
  <c r="Q125"/>
  <c r="R111"/>
  <c i="10" r="K175"/>
  <c r="R137"/>
  <c r="R91"/>
  <c i="9" r="Q255"/>
  <c r="Q178"/>
  <c r="Q111"/>
  <c i="8" r="Q372"/>
  <c r="R297"/>
  <c r="R260"/>
  <c r="R201"/>
  <c i="7" r="Q128"/>
  <c r="Q105"/>
  <c r="Q95"/>
  <c i="6" r="Q251"/>
  <c i="5" r="Q482"/>
  <c r="R453"/>
  <c r="R374"/>
  <c r="R317"/>
  <c r="Q276"/>
  <c r="R177"/>
  <c r="Q129"/>
  <c i="4" r="R273"/>
  <c r="Q212"/>
  <c r="R119"/>
  <c i="2" r="Q435"/>
  <c r="R415"/>
  <c r="Q364"/>
  <c r="Q348"/>
  <c r="Q315"/>
  <c r="Q248"/>
  <c r="R206"/>
  <c r="R167"/>
  <c i="11" r="Q156"/>
  <c r="R131"/>
  <c r="Q105"/>
  <c i="10" r="Q176"/>
  <c r="R160"/>
  <c r="R92"/>
  <c i="9" r="R251"/>
  <c r="Q142"/>
  <c i="8" r="Q436"/>
  <c r="R293"/>
  <c r="Q163"/>
  <c i="7" r="R103"/>
  <c i="6" r="Q303"/>
  <c r="Q155"/>
  <c i="5" r="R494"/>
  <c r="Q428"/>
  <c r="R351"/>
  <c r="Q268"/>
  <c r="Q177"/>
  <c i="4" r="R287"/>
  <c r="Q114"/>
  <c i="2" r="Q390"/>
  <c r="Q345"/>
  <c r="R311"/>
  <c r="R282"/>
  <c r="R252"/>
  <c r="R210"/>
  <c r="R168"/>
  <c r="R132"/>
  <c r="Q429"/>
  <c r="Q394"/>
  <c r="Q373"/>
  <c r="Q305"/>
  <c r="Q277"/>
  <c r="R266"/>
  <c r="R214"/>
  <c r="R190"/>
  <c r="R145"/>
  <c i="13" r="BK106"/>
  <c i="12" r="BK103"/>
  <c i="11" r="K141"/>
  <c r="BE141"/>
  <c i="10" r="BK153"/>
  <c r="BK91"/>
  <c i="8" r="K178"/>
  <c r="BE178"/>
  <c i="6" r="K303"/>
  <c r="BE303"/>
  <c r="BK110"/>
  <c i="5" r="BK265"/>
  <c r="K151"/>
  <c r="BE151"/>
  <c i="4" r="BK191"/>
  <c i="2" r="BK405"/>
  <c r="K259"/>
  <c r="BE259"/>
  <c r="BK199"/>
  <c r="K145"/>
  <c r="BE145"/>
  <c i="11" r="K180"/>
  <c r="BE180"/>
  <c r="K124"/>
  <c r="BE124"/>
  <c i="10" r="BK133"/>
  <c i="9" r="BK208"/>
  <c i="8" r="K363"/>
  <c r="BE363"/>
  <c r="K229"/>
  <c r="BE229"/>
  <c i="7" r="BK136"/>
  <c i="6" r="BK275"/>
  <c i="5" r="K403"/>
  <c r="BE403"/>
  <c r="BK268"/>
  <c r="BK158"/>
  <c i="4" r="K138"/>
  <c r="BE138"/>
  <c r="BK111"/>
  <c i="2" r="BK401"/>
  <c r="BK379"/>
  <c r="K315"/>
  <c r="BE315"/>
  <c r="BK267"/>
  <c r="BK220"/>
  <c i="12" r="K89"/>
  <c r="BE89"/>
  <c i="11" r="K151"/>
  <c r="BE151"/>
  <c r="BK113"/>
  <c i="10" r="BK128"/>
  <c i="9" r="K176"/>
  <c r="BE176"/>
  <c i="8" r="K381"/>
  <c r="BE381"/>
  <c r="K119"/>
  <c r="BE119"/>
  <c i="7" r="K103"/>
  <c r="BE103"/>
  <c i="5" r="K465"/>
  <c r="BE465"/>
  <c i="11" r="K175"/>
  <c r="BE175"/>
  <c r="K112"/>
  <c r="BE112"/>
  <c i="9" r="K247"/>
  <c r="BE247"/>
  <c i="8" r="BK287"/>
  <c i="7" r="K113"/>
  <c r="BE113"/>
  <c i="6" r="BK153"/>
  <c i="5" r="BK442"/>
  <c i="4" r="BK299"/>
  <c r="BK246"/>
  <c r="K110"/>
  <c r="BE110"/>
  <c i="2" r="K411"/>
  <c r="BE411"/>
  <c r="BK350"/>
  <c r="BK305"/>
  <c r="K245"/>
  <c r="BE245"/>
  <c r="K194"/>
  <c r="BE194"/>
  <c r="BK162"/>
  <c r="BK131"/>
  <c i="11" r="K126"/>
  <c r="BE126"/>
  <c i="10" r="K106"/>
  <c r="BE106"/>
  <c i="9" r="K222"/>
  <c r="BE222"/>
  <c i="8" r="K421"/>
  <c r="BE421"/>
  <c r="K336"/>
  <c r="BE336"/>
  <c r="K275"/>
  <c r="BE275"/>
  <c i="7" r="K104"/>
  <c r="BE104"/>
  <c i="6" r="K267"/>
  <c r="BE267"/>
  <c i="5" r="K416"/>
  <c r="BE416"/>
  <c r="BK317"/>
  <c i="4" r="BK252"/>
  <c i="2" r="K400"/>
  <c r="BE400"/>
  <c r="BK294"/>
  <c r="K247"/>
  <c r="BE247"/>
  <c i="13" r="K105"/>
  <c r="BE105"/>
  <c i="11" r="BK177"/>
  <c r="K130"/>
  <c r="BE130"/>
  <c i="10" r="K158"/>
  <c r="BE158"/>
  <c i="9" r="K246"/>
  <c r="BE246"/>
  <c i="8" r="BK254"/>
  <c i="5" r="K215"/>
  <c r="BE215"/>
  <c i="4" r="BK283"/>
  <c i="2" r="K417"/>
  <c r="BE417"/>
  <c r="K385"/>
  <c r="BE385"/>
  <c r="BK321"/>
  <c r="BK250"/>
  <c r="BK201"/>
  <c r="BK179"/>
  <c r="K151"/>
  <c r="BE151"/>
  <c i="13" r="K108"/>
  <c r="BE108"/>
  <c i="12" r="BK99"/>
  <c i="10" r="BK161"/>
  <c i="9" r="K234"/>
  <c r="BE234"/>
  <c i="8" r="BK214"/>
  <c i="6" r="BK290"/>
  <c i="5" r="BK384"/>
  <c r="BK210"/>
  <c i="4" r="K306"/>
  <c r="BE306"/>
  <c r="BK257"/>
  <c i="2" r="BK433"/>
  <c r="BK344"/>
  <c r="BK272"/>
  <c r="BK217"/>
  <c r="BK187"/>
  <c r="K164"/>
  <c r="BE164"/>
  <c r="BK120"/>
  <c i="7" r="BK99"/>
  <c i="6" r="K94"/>
  <c r="BE94"/>
  <c i="5" r="K366"/>
  <c r="BE366"/>
  <c r="K239"/>
  <c r="BE239"/>
  <c i="4" r="K291"/>
  <c r="BE291"/>
  <c i="2" r="K429"/>
  <c r="BE429"/>
  <c r="BK408"/>
  <c r="BK332"/>
  <c r="BK229"/>
  <c i="13" r="R95"/>
  <c i="12" r="Q89"/>
  <c i="10" r="R151"/>
  <c r="Q99"/>
  <c i="9" r="Q258"/>
  <c r="R203"/>
  <c i="8" r="Q443"/>
  <c r="R389"/>
  <c r="Q284"/>
  <c i="5" r="Q391"/>
  <c r="Q330"/>
  <c r="R304"/>
  <c r="R265"/>
  <c r="R196"/>
  <c i="2" r="Q357"/>
  <c r="R329"/>
  <c r="R306"/>
  <c r="R293"/>
  <c r="R262"/>
  <c r="R241"/>
  <c r="R218"/>
  <c r="Q176"/>
  <c r="Q151"/>
  <c r="Q117"/>
  <c i="13" r="Q101"/>
  <c r="R88"/>
  <c i="12" r="R96"/>
  <c i="11" r="Q163"/>
  <c r="Q135"/>
  <c i="10" r="Q157"/>
  <c r="R99"/>
  <c i="9" r="Q247"/>
  <c r="R134"/>
  <c i="8" r="Q407"/>
  <c r="Q369"/>
  <c r="Q307"/>
  <c r="Q275"/>
  <c r="R254"/>
  <c r="R208"/>
  <c r="R171"/>
  <c r="Q119"/>
  <c i="7" r="Q133"/>
  <c r="Q123"/>
  <c r="Q102"/>
  <c i="6" r="R292"/>
  <c r="Q279"/>
  <c r="R269"/>
  <c r="R203"/>
  <c r="Q150"/>
  <c i="5" r="R487"/>
  <c r="Q452"/>
  <c r="Q403"/>
  <c r="Q308"/>
  <c r="Q266"/>
  <c r="Q231"/>
  <c r="Q135"/>
  <c i="4" r="Q267"/>
  <c r="Q242"/>
  <c r="Q137"/>
  <c i="2" r="Q426"/>
  <c r="Q383"/>
  <c r="Q365"/>
  <c r="R338"/>
  <c r="R295"/>
  <c r="Q233"/>
  <c r="Q210"/>
  <c r="Q185"/>
  <c r="Q164"/>
  <c r="Q132"/>
  <c i="13" r="R105"/>
  <c r="K92"/>
  <c i="11" r="Q183"/>
  <c r="R143"/>
  <c r="Q115"/>
  <c i="10" r="Q162"/>
  <c r="Q106"/>
  <c i="9" r="R262"/>
  <c r="Q237"/>
  <c r="R100"/>
  <c i="8" r="Q343"/>
  <c r="R235"/>
  <c r="R114"/>
  <c i="7" r="Q118"/>
  <c i="6" r="Q286"/>
  <c r="Q276"/>
  <c i="5" r="Q407"/>
  <c r="Q366"/>
  <c r="Q270"/>
  <c r="R199"/>
  <c r="Q122"/>
  <c i="4" r="Q287"/>
  <c r="Q247"/>
  <c r="R180"/>
  <c r="Q131"/>
  <c i="2" r="Q406"/>
  <c r="R390"/>
  <c r="Q335"/>
  <c r="Q297"/>
  <c r="Q239"/>
  <c r="R207"/>
  <c r="R162"/>
  <c r="R126"/>
  <c i="13" r="R89"/>
  <c i="11" r="R173"/>
  <c r="Q147"/>
  <c r="Q117"/>
  <c i="10" r="R176"/>
  <c i="9" r="R257"/>
  <c r="R180"/>
  <c i="8" r="R432"/>
  <c r="Q349"/>
  <c r="R304"/>
  <c r="Q210"/>
  <c r="Q110"/>
  <c i="7" r="R101"/>
  <c i="6" r="Q287"/>
  <c i="5" r="Q494"/>
  <c i="4" r="Q299"/>
  <c r="R236"/>
  <c r="Q116"/>
  <c i="2" r="R432"/>
  <c r="Q408"/>
  <c r="Q387"/>
  <c r="R364"/>
  <c r="Q313"/>
  <c r="R300"/>
  <c r="R264"/>
  <c r="Q206"/>
  <c r="Q182"/>
  <c r="R163"/>
  <c i="12" r="R109"/>
  <c i="11" r="Q177"/>
  <c r="Q162"/>
  <c r="R134"/>
  <c r="R100"/>
  <c i="10" r="Q154"/>
  <c i="9" r="Q266"/>
  <c r="Q135"/>
  <c i="8" r="R391"/>
  <c r="R310"/>
  <c r="Q206"/>
  <c i="7" r="R111"/>
  <c i="6" r="Q307"/>
  <c r="Q283"/>
  <c r="Q92"/>
  <c i="5" r="Q398"/>
  <c r="R301"/>
  <c r="R189"/>
  <c i="4" r="Q302"/>
  <c r="R276"/>
  <c r="R228"/>
  <c r="R158"/>
  <c i="2" r="R428"/>
  <c r="Q396"/>
  <c r="R383"/>
  <c r="Q329"/>
  <c r="Q123"/>
  <c i="12" r="Q95"/>
  <c i="11" r="Q171"/>
  <c r="Q157"/>
  <c r="R129"/>
  <c r="R117"/>
  <c i="10" r="Q168"/>
  <c r="R133"/>
  <c i="9" r="Q271"/>
  <c r="Q252"/>
  <c r="R137"/>
  <c r="R106"/>
  <c i="8" r="Q351"/>
  <c r="Q295"/>
  <c r="Q243"/>
  <c r="Q214"/>
  <c i="7" r="Q129"/>
  <c r="R118"/>
  <c i="6" r="Q305"/>
  <c r="Q258"/>
  <c i="5" r="Q465"/>
  <c r="Q386"/>
  <c r="R360"/>
  <c r="R280"/>
  <c r="Q170"/>
  <c i="4" r="Q285"/>
  <c r="Q224"/>
  <c r="Q180"/>
  <c r="R117"/>
  <c i="2" r="R430"/>
  <c r="Q398"/>
  <c r="Q354"/>
  <c r="R347"/>
  <c r="R333"/>
  <c r="R290"/>
  <c r="Q267"/>
  <c r="Q195"/>
  <c r="Q153"/>
  <c i="11" r="Q153"/>
  <c r="Q126"/>
  <c r="R104"/>
  <c i="10" r="Q165"/>
  <c r="R152"/>
  <c i="9" r="R274"/>
  <c r="Q219"/>
  <c i="8" r="Q384"/>
  <c r="Q310"/>
  <c r="Q196"/>
  <c i="7" r="R113"/>
  <c i="6" r="R286"/>
  <c r="Q156"/>
  <c r="R92"/>
  <c i="5" r="R410"/>
  <c r="Q360"/>
  <c r="Q301"/>
  <c r="Q210"/>
  <c i="4" r="R305"/>
  <c r="Q133"/>
  <c i="2" r="R398"/>
  <c r="R363"/>
  <c r="K294"/>
  <c r="Q274"/>
  <c r="R248"/>
  <c r="Q204"/>
  <c r="R155"/>
  <c r="R144"/>
  <c r="Q419"/>
  <c r="Q397"/>
  <c r="R371"/>
  <c r="Q292"/>
  <c r="R276"/>
  <c r="Q230"/>
  <c r="R208"/>
  <c r="Q169"/>
  <c r="R125"/>
  <c i="13" r="BK100"/>
  <c i="11" r="K171"/>
  <c r="BE171"/>
  <c i="10" r="K178"/>
  <c r="BE178"/>
  <c r="K121"/>
  <c r="BE121"/>
  <c i="8" r="BK430"/>
  <c r="BK204"/>
  <c i="7" r="BK133"/>
  <c r="BK132"/>
  <c r="K132"/>
  <c r="K69"/>
  <c i="6" r="BK293"/>
  <c r="K158"/>
  <c r="BE158"/>
  <c i="5" r="BK301"/>
  <c r="K177"/>
  <c r="BE177"/>
  <c i="4" r="K180"/>
  <c r="BE180"/>
  <c i="2" r="BK295"/>
  <c r="K226"/>
  <c r="BE226"/>
  <c r="K172"/>
  <c r="BE172"/>
  <c i="13" r="BK110"/>
  <c i="11" r="K152"/>
  <c r="BE152"/>
  <c i="10" r="K168"/>
  <c r="BE168"/>
  <c i="9" r="K263"/>
  <c r="BE263"/>
  <c r="BK180"/>
  <c i="8" r="K419"/>
  <c r="BE419"/>
  <c i="6" r="BK298"/>
  <c i="5" r="BK477"/>
  <c r="BK235"/>
  <c i="4" r="K237"/>
  <c r="BE237"/>
  <c r="BK136"/>
  <c i="2" r="K366"/>
  <c r="BE366"/>
  <c r="BK311"/>
  <c r="K251"/>
  <c r="BE251"/>
  <c i="13" r="BK94"/>
  <c i="11" r="BK176"/>
  <c r="BK147"/>
  <c r="K107"/>
  <c r="BE107"/>
  <c i="10" r="K99"/>
  <c r="BE99"/>
  <c i="9" r="BK98"/>
  <c i="7" r="K125"/>
  <c r="BE125"/>
  <c i="6" r="K286"/>
  <c r="BE286"/>
  <c i="5" r="K386"/>
  <c r="BE386"/>
  <c i="12" r="K106"/>
  <c r="BE106"/>
  <c i="11" r="BK105"/>
  <c i="9" r="BK258"/>
  <c i="8" r="BK263"/>
  <c i="7" r="K101"/>
  <c r="BE101"/>
  <c i="6" r="K96"/>
  <c r="BE96"/>
  <c i="5" r="BK380"/>
  <c i="4" r="BK304"/>
  <c r="K189"/>
  <c r="BE189"/>
  <c r="BK105"/>
  <c i="2" r="K389"/>
  <c r="BE389"/>
  <c r="K324"/>
  <c r="BE324"/>
  <c r="BK296"/>
  <c r="BK230"/>
  <c r="BK181"/>
  <c r="K141"/>
  <c r="BE141"/>
  <c i="11" r="BK159"/>
  <c r="BK100"/>
  <c i="9" r="BK256"/>
  <c i="8" r="BK438"/>
  <c r="BK341"/>
  <c r="BK235"/>
  <c r="K163"/>
  <c r="BE163"/>
  <c i="6" r="K292"/>
  <c r="BE292"/>
  <c r="BK151"/>
  <c i="5" r="BK292"/>
  <c i="4" r="BK219"/>
  <c i="2" r="K329"/>
  <c r="BE329"/>
  <c r="K258"/>
  <c r="BE258"/>
  <c r="BK171"/>
  <c i="13" r="K95"/>
  <c r="BE95"/>
  <c i="11" r="BK143"/>
  <c r="BK142"/>
  <c r="K142"/>
  <c r="K70"/>
  <c i="10" r="BK166"/>
  <c r="BK89"/>
  <c i="5" r="K467"/>
  <c r="BE467"/>
  <c i="4" r="K307"/>
  <c r="BE307"/>
  <c i="3" r="K87"/>
  <c r="BE87"/>
  <c i="2" r="BK394"/>
  <c r="K335"/>
  <c r="BE335"/>
  <c r="BK314"/>
  <c r="K222"/>
  <c r="BE222"/>
  <c r="BK188"/>
  <c r="BK169"/>
  <c r="BK124"/>
  <c i="11" r="BK178"/>
  <c r="K116"/>
  <c r="BE116"/>
  <c i="9" r="K271"/>
  <c r="BE271"/>
  <c i="8" r="BK356"/>
  <c i="5" r="BK479"/>
  <c r="BK278"/>
  <c r="BK162"/>
  <c i="4" r="BK297"/>
  <c r="K242"/>
  <c r="BE242"/>
  <c i="2" r="BK424"/>
  <c r="K375"/>
  <c r="BE375"/>
  <c r="K300"/>
  <c r="BE300"/>
  <c r="BK262"/>
  <c r="K221"/>
  <c r="BE221"/>
  <c r="K183"/>
  <c r="BE183"/>
  <c r="K142"/>
  <c r="BE142"/>
  <c i="8" r="K126"/>
  <c r="BE126"/>
  <c i="6" r="BK305"/>
  <c r="BK251"/>
  <c i="5" r="K428"/>
  <c r="BE428"/>
  <c r="BK310"/>
  <c i="4" r="K303"/>
  <c r="BE303"/>
  <c r="BK116"/>
  <c i="2" r="K372"/>
  <c r="BE372"/>
  <c r="BK310"/>
  <c r="BK257"/>
  <c i="13" r="Q89"/>
  <c i="12" r="R95"/>
  <c i="10" r="R150"/>
  <c r="Q128"/>
  <c i="9" r="R254"/>
  <c r="R195"/>
  <c i="8" r="R430"/>
  <c r="R381"/>
  <c r="Q317"/>
  <c i="5" r="R465"/>
  <c r="Q369"/>
  <c r="Q295"/>
  <c r="R276"/>
  <c r="R228"/>
  <c r="R122"/>
  <c i="2" r="Q328"/>
  <c r="Q311"/>
  <c r="Q290"/>
  <c r="Q258"/>
  <c r="R230"/>
  <c r="R194"/>
  <c r="R178"/>
  <c r="R139"/>
  <c i="13" r="R109"/>
  <c r="R90"/>
  <c i="12" r="Q98"/>
  <c i="11" r="Q155"/>
  <c r="R126"/>
  <c i="10" r="R158"/>
  <c r="Q108"/>
  <c i="9" r="Q180"/>
  <c r="Q96"/>
  <c i="8" r="R384"/>
  <c i="5" r="Q449"/>
  <c r="Q328"/>
  <c r="R270"/>
  <c r="R235"/>
  <c r="Q182"/>
  <c i="4" r="R297"/>
  <c r="Q258"/>
  <c r="Q205"/>
  <c r="Q125"/>
  <c i="2" r="R431"/>
  <c r="R381"/>
  <c r="Q347"/>
  <c r="R332"/>
  <c r="R303"/>
  <c r="R256"/>
  <c r="Q221"/>
  <c r="Q187"/>
  <c r="Q174"/>
  <c r="R143"/>
  <c r="Q133"/>
  <c r="R121"/>
  <c i="13" r="R106"/>
  <c r="R96"/>
  <c i="12" r="Q91"/>
  <c i="11" r="Q136"/>
  <c r="Q113"/>
  <c i="10" r="R161"/>
  <c r="Q92"/>
  <c i="9" r="R256"/>
  <c r="Q195"/>
  <c i="8" r="Q401"/>
  <c r="R272"/>
  <c r="R198"/>
  <c r="R141"/>
  <c i="7" r="R121"/>
  <c i="6" r="R301"/>
  <c r="Q284"/>
  <c r="R261"/>
  <c r="Q128"/>
  <c i="5" r="R395"/>
  <c r="Q371"/>
  <c r="Q275"/>
  <c r="Q239"/>
  <c r="Q201"/>
  <c i="4" r="R300"/>
  <c r="Q276"/>
  <c r="Q219"/>
  <c r="Q138"/>
  <c r="R108"/>
  <c i="2" r="Q418"/>
  <c r="R397"/>
  <c r="Q361"/>
  <c r="Q318"/>
  <c r="Q254"/>
  <c r="R226"/>
  <c r="R201"/>
  <c r="R170"/>
  <c r="Q139"/>
  <c r="Q121"/>
  <c i="13" r="Q96"/>
  <c i="12" r="Q103"/>
  <c i="11" r="R172"/>
  <c r="R165"/>
  <c r="Q145"/>
  <c r="Q131"/>
  <c r="R113"/>
  <c r="Q102"/>
  <c i="10" r="R171"/>
  <c i="9" r="R235"/>
  <c r="Q106"/>
  <c i="8" r="R351"/>
  <c r="R317"/>
  <c r="Q198"/>
  <c r="Q114"/>
  <c i="7" r="R129"/>
  <c i="6" r="R309"/>
  <c r="R281"/>
  <c r="Q130"/>
  <c i="4" r="Q298"/>
  <c r="Q263"/>
  <c r="Q191"/>
  <c r="Q110"/>
  <c i="2" r="Q422"/>
  <c r="R402"/>
  <c r="R384"/>
  <c r="Q344"/>
  <c r="R309"/>
  <c r="Q281"/>
  <c r="Q251"/>
  <c r="R203"/>
  <c r="Q170"/>
  <c r="R136"/>
  <c i="11" r="R184"/>
  <c r="Q164"/>
  <c r="R138"/>
  <c i="10" r="R173"/>
  <c r="R159"/>
  <c i="9" r="R250"/>
  <c r="Q203"/>
  <c r="R126"/>
  <c i="8" r="Q389"/>
  <c r="Q323"/>
  <c r="R287"/>
  <c i="7" r="Q137"/>
  <c i="6" r="Q309"/>
  <c r="Q293"/>
  <c r="Q250"/>
  <c r="Q110"/>
  <c i="5" r="R436"/>
  <c r="R336"/>
  <c r="R278"/>
  <c r="R239"/>
  <c r="R116"/>
  <c i="4" r="R301"/>
  <c r="Q264"/>
  <c r="R224"/>
  <c r="R138"/>
  <c r="R101"/>
  <c i="2" r="R399"/>
  <c r="Q375"/>
  <c r="R328"/>
  <c i="12" r="Q112"/>
  <c r="K99"/>
  <c i="11" r="R175"/>
  <c r="R169"/>
  <c r="Q158"/>
  <c r="Q134"/>
  <c r="BK123"/>
  <c r="Q97"/>
  <c i="10" r="Q139"/>
  <c i="9" r="Q257"/>
  <c i="7" r="R98"/>
  <c i="6" r="R283"/>
  <c r="BK94"/>
  <c i="5" r="R452"/>
  <c r="K378"/>
  <c r="R339"/>
  <c r="K246"/>
  <c r="R151"/>
  <c i="4" r="R261"/>
  <c r="R205"/>
  <c r="Q139"/>
  <c r="R110"/>
  <c i="2" r="Q432"/>
  <c r="R414"/>
  <c r="R372"/>
  <c r="Q343"/>
  <c r="Q286"/>
  <c r="R258"/>
  <c r="R225"/>
  <c r="R191"/>
  <c r="Q148"/>
  <c i="11" r="R147"/>
  <c r="Q123"/>
  <c r="Q98"/>
  <c i="10" r="Q164"/>
  <c r="Q149"/>
  <c i="9" r="R272"/>
  <c r="Q139"/>
  <c i="8" r="R421"/>
  <c r="R206"/>
  <c i="7" r="R137"/>
  <c r="Q99"/>
  <c i="6" r="R258"/>
  <c r="Q246"/>
  <c r="R98"/>
  <c i="5" r="R469"/>
  <c r="Q384"/>
  <c r="R326"/>
  <c r="R259"/>
  <c r="R108"/>
  <c i="4" r="Q237"/>
  <c i="2" r="Q431"/>
  <c r="R395"/>
  <c r="R374"/>
  <c r="Q339"/>
  <c r="Q296"/>
  <c r="R278"/>
  <c r="Q260"/>
  <c r="Q241"/>
  <c r="R199"/>
  <c r="Q166"/>
  <c r="Q145"/>
  <c r="Q120"/>
  <c r="Q412"/>
  <c r="Q389"/>
  <c r="R312"/>
  <c r="Q287"/>
  <c r="Q265"/>
  <c r="Q216"/>
  <c r="R186"/>
  <c r="Q144"/>
  <c r="Q118"/>
  <c i="12" r="K105"/>
  <c r="BE105"/>
  <c i="11" r="BK167"/>
  <c i="10" r="BK165"/>
  <c r="BK103"/>
  <c i="8" r="BK330"/>
  <c r="BK114"/>
  <c i="7" r="K98"/>
  <c r="BE98"/>
  <c i="6" r="K245"/>
  <c r="BE245"/>
  <c i="5" r="BK405"/>
  <c r="BK259"/>
  <c r="BK112"/>
  <c i="4" r="BK93"/>
  <c i="2" r="BK386"/>
  <c r="K209"/>
  <c r="BE209"/>
  <c r="K184"/>
  <c r="BE184"/>
  <c r="K134"/>
  <c r="BE134"/>
  <c i="11" r="BK184"/>
  <c r="K135"/>
  <c r="BE135"/>
  <c i="10" r="BK152"/>
  <c i="9" r="K250"/>
  <c r="BE250"/>
  <c r="K124"/>
  <c r="BE124"/>
  <c i="8" r="BK391"/>
  <c r="K194"/>
  <c r="BE194"/>
  <c i="6" r="BK289"/>
  <c i="5" r="K482"/>
  <c r="BE482"/>
  <c r="BK295"/>
  <c r="K192"/>
  <c r="BE192"/>
  <c i="4" r="K254"/>
  <c r="BE254"/>
  <c i="2" r="BK434"/>
  <c r="BK390"/>
  <c r="BK361"/>
  <c r="BK327"/>
  <c r="BK265"/>
  <c i="13" r="BK102"/>
  <c i="11" r="K182"/>
  <c r="BE182"/>
  <c r="BK153"/>
  <c r="K123"/>
  <c r="BE123"/>
  <c i="10" r="K167"/>
  <c r="BE167"/>
  <c i="9" r="BK140"/>
  <c i="8" r="BK372"/>
  <c i="7" r="BK105"/>
  <c i="6" r="BK98"/>
  <c i="5" r="BK360"/>
  <c i="11" r="K154"/>
  <c r="BE154"/>
  <c i="10" r="K97"/>
  <c r="BE97"/>
  <c i="9" r="K137"/>
  <c r="BE137"/>
  <c i="7" r="K115"/>
  <c r="BE115"/>
  <c i="6" r="K150"/>
  <c r="BE150"/>
  <c i="5" r="K449"/>
  <c r="BE449"/>
  <c r="K114"/>
  <c r="BE114"/>
  <c i="4" r="BK168"/>
  <c i="2" r="BK422"/>
  <c r="K374"/>
  <c r="BE374"/>
  <c r="K336"/>
  <c r="BE336"/>
  <c r="K286"/>
  <c r="BE286"/>
  <c r="BK215"/>
  <c r="K167"/>
  <c r="BE167"/>
  <c r="BK146"/>
  <c i="12" r="BK91"/>
  <c i="11" r="K104"/>
  <c r="BE104"/>
  <c i="9" r="BK261"/>
  <c r="K182"/>
  <c r="BE182"/>
  <c i="8" r="BK354"/>
  <c r="K304"/>
  <c r="BE304"/>
  <c r="BK141"/>
  <c i="6" r="K288"/>
  <c r="BE288"/>
  <c i="5" r="K436"/>
  <c r="BE436"/>
  <c r="BK330"/>
  <c i="4" r="K264"/>
  <c r="BE264"/>
  <c i="3" r="K86"/>
  <c r="BE86"/>
  <c i="2" r="BK261"/>
  <c r="K207"/>
  <c r="BE207"/>
  <c r="K118"/>
  <c r="BE118"/>
  <c i="11" r="BK181"/>
  <c r="BK122"/>
  <c i="10" r="K154"/>
  <c r="BE154"/>
  <c i="9" r="K242"/>
  <c r="BE242"/>
  <c r="BK186"/>
  <c r="BK139"/>
  <c r="BK126"/>
  <c i="8" r="BK441"/>
  <c r="K404"/>
  <c r="BE404"/>
  <c r="K384"/>
  <c r="BE384"/>
  <c r="BK343"/>
  <c r="BK272"/>
  <c i="5" r="BK472"/>
  <c r="K328"/>
  <c r="BE328"/>
  <c r="K182"/>
  <c r="BE182"/>
  <c i="4" r="BK182"/>
  <c i="2" r="K398"/>
  <c r="BE398"/>
  <c r="BK351"/>
  <c r="BK309"/>
  <c r="K214"/>
  <c r="BE214"/>
  <c r="K192"/>
  <c r="BE192"/>
  <c r="BK173"/>
  <c r="K136"/>
  <c r="BE136"/>
  <c i="12" r="BK113"/>
  <c i="11" r="K134"/>
  <c r="BE134"/>
  <c i="10" r="BK164"/>
  <c i="9" r="K260"/>
  <c r="BE260"/>
  <c r="BK135"/>
  <c i="8" r="BK131"/>
  <c i="6" r="K277"/>
  <c r="BE277"/>
  <c i="5" r="K276"/>
  <c r="BE276"/>
  <c r="K184"/>
  <c r="BE184"/>
  <c i="4" r="K289"/>
  <c r="BE289"/>
  <c r="BK247"/>
  <c r="BK117"/>
  <c i="2" r="BK402"/>
  <c r="K328"/>
  <c r="BE328"/>
  <c r="K275"/>
  <c r="BE275"/>
  <c r="BK239"/>
  <c r="K195"/>
  <c r="BE195"/>
  <c r="BK123"/>
  <c i="7" r="BK123"/>
  <c i="6" r="BK283"/>
  <c r="BK128"/>
  <c i="5" r="K413"/>
  <c r="BE413"/>
  <c r="BK274"/>
  <c r="K206"/>
  <c r="BE206"/>
  <c i="4" r="BK153"/>
  <c i="2" r="K410"/>
  <c r="BE410"/>
  <c r="K356"/>
  <c r="BE356"/>
  <c r="BK293"/>
  <c r="BK248"/>
  <c l="1" r="R280"/>
  <c r="J76"/>
  <c r="T116"/>
  <c r="R128"/>
  <c r="J65"/>
  <c r="T152"/>
  <c r="X158"/>
  <c r="T231"/>
  <c r="T255"/>
  <c r="Q280"/>
  <c r="I76"/>
  <c r="Q284"/>
  <c r="I77"/>
  <c r="Q291"/>
  <c r="I78"/>
  <c r="V302"/>
  <c r="T319"/>
  <c r="T326"/>
  <c r="T331"/>
  <c r="T349"/>
  <c r="R355"/>
  <c r="J86"/>
  <c r="V367"/>
  <c r="X413"/>
  <c r="T421"/>
  <c r="T420"/>
  <c i="3" r="T85"/>
  <c r="T84"/>
  <c r="T83"/>
  <c i="1" r="AW56"/>
  <c i="4" r="X92"/>
  <c r="Q181"/>
  <c r="I64"/>
  <c r="V259"/>
  <c r="V266"/>
  <c r="R282"/>
  <c i="5" r="BK115"/>
  <c r="K115"/>
  <c r="K64"/>
  <c r="X115"/>
  <c r="Q147"/>
  <c r="I66"/>
  <c r="R176"/>
  <c r="J67"/>
  <c r="V220"/>
  <c r="BK307"/>
  <c r="K307"/>
  <c r="K74"/>
  <c r="V307"/>
  <c r="R316"/>
  <c r="J75"/>
  <c r="R341"/>
  <c r="J76"/>
  <c r="T352"/>
  <c r="V365"/>
  <c r="X397"/>
  <c r="V486"/>
  <c i="6" r="R89"/>
  <c r="J63"/>
  <c r="Q205"/>
  <c r="I64"/>
  <c r="X244"/>
  <c r="V304"/>
  <c i="7" r="R93"/>
  <c r="T112"/>
  <c r="R117"/>
  <c r="T134"/>
  <c i="8" r="T130"/>
  <c r="X162"/>
  <c r="Q170"/>
  <c r="I68"/>
  <c r="R190"/>
  <c r="J69"/>
  <c r="X213"/>
  <c r="R222"/>
  <c r="J72"/>
  <c r="R259"/>
  <c r="V316"/>
  <c r="X316"/>
  <c r="Q329"/>
  <c r="I81"/>
  <c r="R329"/>
  <c r="J81"/>
  <c i="9" r="T95"/>
  <c r="V175"/>
  <c r="X194"/>
  <c r="R227"/>
  <c r="J70"/>
  <c r="V273"/>
  <c i="10" r="V88"/>
  <c r="R132"/>
  <c r="J65"/>
  <c i="2" r="R116"/>
  <c r="J64"/>
  <c r="Q128"/>
  <c r="I65"/>
  <c r="R137"/>
  <c r="J66"/>
  <c r="X152"/>
  <c r="R158"/>
  <c r="J69"/>
  <c r="R196"/>
  <c r="J70"/>
  <c r="V219"/>
  <c r="Q231"/>
  <c r="I72"/>
  <c r="R238"/>
  <c r="R255"/>
  <c r="J75"/>
  <c r="T280"/>
  <c r="T284"/>
  <c r="T291"/>
  <c r="T302"/>
  <c r="T301"/>
  <c r="Q319"/>
  <c r="I81"/>
  <c r="Q360"/>
  <c r="I88"/>
  <c r="Q367"/>
  <c r="I89"/>
  <c r="V413"/>
  <c r="T416"/>
  <c r="X421"/>
  <c r="X420"/>
  <c i="3" r="V85"/>
  <c r="V84"/>
  <c r="V83"/>
  <c i="4" r="T259"/>
  <c r="Q266"/>
  <c r="I66"/>
  <c r="V282"/>
  <c r="Q286"/>
  <c r="I69"/>
  <c r="V290"/>
  <c i="5" r="T115"/>
  <c r="X128"/>
  <c r="T176"/>
  <c r="T230"/>
  <c r="T241"/>
  <c r="V288"/>
  <c r="T316"/>
  <c r="T341"/>
  <c i="8" r="T170"/>
  <c r="V190"/>
  <c r="V222"/>
  <c r="T278"/>
  <c r="Q303"/>
  <c r="I78"/>
  <c r="T329"/>
  <c r="R362"/>
  <c i="9" r="Q175"/>
  <c r="I68"/>
  <c r="T227"/>
  <c r="R273"/>
  <c r="J71"/>
  <c i="10" r="R88"/>
  <c r="J63"/>
  <c r="X132"/>
  <c i="11" r="V96"/>
  <c r="Q96"/>
  <c r="T99"/>
  <c r="X99"/>
  <c r="V110"/>
  <c r="R110"/>
  <c r="J66"/>
  <c r="V121"/>
  <c r="T139"/>
  <c r="Q146"/>
  <c r="I72"/>
  <c r="Q149"/>
  <c r="I73"/>
  <c i="2" r="X116"/>
  <c r="X128"/>
  <c r="X137"/>
  <c r="V152"/>
  <c r="T158"/>
  <c r="Q196"/>
  <c r="I70"/>
  <c r="R219"/>
  <c r="J71"/>
  <c r="R231"/>
  <c r="J72"/>
  <c r="Q238"/>
  <c r="Q255"/>
  <c r="I75"/>
  <c r="X280"/>
  <c r="V284"/>
  <c r="X291"/>
  <c r="X302"/>
  <c r="V319"/>
  <c r="Q326"/>
  <c r="I82"/>
  <c r="V331"/>
  <c r="V349"/>
  <c r="T355"/>
  <c r="T360"/>
  <c r="Q413"/>
  <c r="I90"/>
  <c r="Q416"/>
  <c r="I91"/>
  <c i="3" r="X85"/>
  <c r="X84"/>
  <c r="X83"/>
  <c i="4" r="T92"/>
  <c r="V181"/>
  <c r="Q282"/>
  <c r="I68"/>
  <c r="X286"/>
  <c r="T290"/>
  <c i="5" r="R115"/>
  <c r="J64"/>
  <c r="T128"/>
  <c r="T147"/>
  <c r="R230"/>
  <c r="J70"/>
  <c r="R241"/>
  <c r="J71"/>
  <c r="X288"/>
  <c r="Q307"/>
  <c r="I74"/>
  <c r="X316"/>
  <c r="V341"/>
  <c r="V352"/>
  <c r="V350"/>
  <c r="X365"/>
  <c r="Q397"/>
  <c r="I80"/>
  <c r="Q486"/>
  <c r="I83"/>
  <c i="6" r="V89"/>
  <c r="R205"/>
  <c r="J64"/>
  <c r="T244"/>
  <c r="X304"/>
  <c i="7" r="T93"/>
  <c r="T92"/>
  <c r="Q112"/>
  <c r="I66"/>
  <c r="X117"/>
  <c r="V134"/>
  <c i="8" r="X130"/>
  <c r="X170"/>
  <c r="Q190"/>
  <c r="I69"/>
  <c r="V303"/>
  <c r="Q362"/>
  <c r="I83"/>
  <c i="9" r="V95"/>
  <c i="10" r="T88"/>
  <c r="Q132"/>
  <c r="I65"/>
  <c i="11" r="X121"/>
  <c r="Q139"/>
  <c r="I69"/>
  <c r="V149"/>
  <c i="12" r="V88"/>
  <c r="V87"/>
  <c r="T94"/>
  <c i="2" r="V128"/>
  <c r="Q137"/>
  <c r="I66"/>
  <c r="R152"/>
  <c r="J67"/>
  <c r="Q158"/>
  <c r="T196"/>
  <c r="T219"/>
  <c r="V231"/>
  <c r="V238"/>
  <c r="V255"/>
  <c r="X284"/>
  <c r="V291"/>
  <c r="R302"/>
  <c r="R319"/>
  <c r="J81"/>
  <c r="X326"/>
  <c r="X331"/>
  <c r="Q349"/>
  <c r="I85"/>
  <c r="X355"/>
  <c r="X360"/>
  <c r="T367"/>
  <c r="T413"/>
  <c r="X416"/>
  <c r="V421"/>
  <c r="V420"/>
  <c i="3" r="R85"/>
  <c r="J63"/>
  <c i="4" r="V92"/>
  <c r="V91"/>
  <c r="T181"/>
  <c r="R259"/>
  <c r="J65"/>
  <c r="R266"/>
  <c r="J66"/>
  <c r="T282"/>
  <c r="V286"/>
  <c r="R290"/>
  <c r="J70"/>
  <c i="5" r="Q115"/>
  <c r="I64"/>
  <c r="Q128"/>
  <c r="I65"/>
  <c r="R147"/>
  <c r="J66"/>
  <c r="V176"/>
  <c r="X220"/>
  <c r="V230"/>
  <c r="V241"/>
  <c r="Q288"/>
  <c r="I73"/>
  <c r="X307"/>
  <c r="V316"/>
  <c r="Q352"/>
  <c r="I78"/>
  <c r="T365"/>
  <c r="V397"/>
  <c r="R486"/>
  <c r="J83"/>
  <c i="6" r="T89"/>
  <c r="T205"/>
  <c r="Q244"/>
  <c r="I65"/>
  <c r="Q304"/>
  <c r="I67"/>
  <c i="7" r="V93"/>
  <c r="R112"/>
  <c r="J66"/>
  <c r="T117"/>
  <c r="T116"/>
  <c r="X134"/>
  <c i="8" r="Q130"/>
  <c r="I65"/>
  <c r="Q162"/>
  <c r="I67"/>
  <c r="X190"/>
  <c r="Q213"/>
  <c r="R213"/>
  <c r="J71"/>
  <c r="V259"/>
  <c r="V278"/>
  <c r="T303"/>
  <c r="T316"/>
  <c r="T315"/>
  <c r="R316"/>
  <c r="R315"/>
  <c r="J79"/>
  <c r="X362"/>
  <c r="X361"/>
  <c i="9" r="X95"/>
  <c r="X175"/>
  <c r="Q194"/>
  <c r="I69"/>
  <c r="R194"/>
  <c r="J69"/>
  <c r="Q273"/>
  <c r="I71"/>
  <c i="10" r="X88"/>
  <c r="X87"/>
  <c r="X86"/>
  <c r="T132"/>
  <c i="11" r="T96"/>
  <c r="R96"/>
  <c r="V99"/>
  <c r="Q99"/>
  <c r="I65"/>
  <c r="T110"/>
  <c r="R121"/>
  <c r="J67"/>
  <c r="X139"/>
  <c r="V146"/>
  <c r="R149"/>
  <c r="J73"/>
  <c i="12" r="X88"/>
  <c r="X87"/>
  <c r="V94"/>
  <c r="X94"/>
  <c r="T107"/>
  <c r="V107"/>
  <c i="13" r="BK87"/>
  <c r="K87"/>
  <c r="K63"/>
  <c i="2" r="V116"/>
  <c r="T128"/>
  <c r="T137"/>
  <c r="Q152"/>
  <c r="I67"/>
  <c r="V158"/>
  <c r="X196"/>
  <c r="Q219"/>
  <c r="I71"/>
  <c r="X231"/>
  <c r="T238"/>
  <c r="T237"/>
  <c r="V280"/>
  <c r="V326"/>
  <c r="R331"/>
  <c r="J84"/>
  <c r="X349"/>
  <c r="V355"/>
  <c r="R360"/>
  <c r="J88"/>
  <c r="X367"/>
  <c r="R413"/>
  <c r="J90"/>
  <c r="V416"/>
  <c r="Q421"/>
  <c r="Q420"/>
  <c r="I92"/>
  <c i="4" r="Q92"/>
  <c r="I63"/>
  <c r="X181"/>
  <c r="X259"/>
  <c r="X266"/>
  <c r="R286"/>
  <c r="J69"/>
  <c r="X290"/>
  <c i="5" r="BK128"/>
  <c r="K128"/>
  <c r="K65"/>
  <c r="V128"/>
  <c r="V147"/>
  <c r="Q176"/>
  <c r="I67"/>
  <c r="Q220"/>
  <c r="I69"/>
  <c r="X230"/>
  <c r="Q241"/>
  <c r="I71"/>
  <c r="T288"/>
  <c r="T277"/>
  <c r="T307"/>
  <c r="R307"/>
  <c r="J74"/>
  <c r="Q316"/>
  <c r="I75"/>
  <c r="X341"/>
  <c r="R352"/>
  <c r="J78"/>
  <c r="Q365"/>
  <c r="I79"/>
  <c r="T397"/>
  <c r="T486"/>
  <c i="6" r="Q89"/>
  <c r="X205"/>
  <c r="R244"/>
  <c r="J65"/>
  <c r="R304"/>
  <c r="J67"/>
  <c i="7" r="X93"/>
  <c r="X92"/>
  <c r="X112"/>
  <c r="V117"/>
  <c r="V116"/>
  <c r="BK134"/>
  <c r="K134"/>
  <c r="K70"/>
  <c r="Q134"/>
  <c r="I70"/>
  <c i="8" r="V162"/>
  <c r="R162"/>
  <c r="J67"/>
  <c r="T213"/>
  <c r="Q222"/>
  <c r="I72"/>
  <c r="X259"/>
  <c r="X278"/>
  <c r="R303"/>
  <c r="J78"/>
  <c r="X329"/>
  <c r="V362"/>
  <c r="V361"/>
  <c i="9" r="T175"/>
  <c r="V194"/>
  <c r="Q227"/>
  <c r="I70"/>
  <c r="T273"/>
  <c i="11" r="X110"/>
  <c r="T121"/>
  <c r="R139"/>
  <c r="J69"/>
  <c r="T146"/>
  <c r="R146"/>
  <c r="J72"/>
  <c r="X149"/>
  <c i="12" r="R88"/>
  <c r="R87"/>
  <c r="J62"/>
  <c r="Q107"/>
  <c r="I66"/>
  <c i="13" r="V87"/>
  <c r="Q87"/>
  <c r="I63"/>
  <c r="R87"/>
  <c r="T93"/>
  <c r="V93"/>
  <c r="Q93"/>
  <c r="I64"/>
  <c r="T98"/>
  <c r="X98"/>
  <c i="2" r="Q116"/>
  <c r="I64"/>
  <c r="V137"/>
  <c r="V196"/>
  <c r="X219"/>
  <c r="X238"/>
  <c r="X255"/>
  <c r="R284"/>
  <c r="J77"/>
  <c r="R291"/>
  <c r="J78"/>
  <c r="Q302"/>
  <c r="I80"/>
  <c r="X319"/>
  <c r="R326"/>
  <c r="J82"/>
  <c r="Q331"/>
  <c r="I84"/>
  <c r="R349"/>
  <c r="J85"/>
  <c r="Q355"/>
  <c r="I86"/>
  <c r="V360"/>
  <c r="V359"/>
  <c r="R367"/>
  <c r="J89"/>
  <c r="R416"/>
  <c r="J91"/>
  <c r="R421"/>
  <c r="R420"/>
  <c r="J92"/>
  <c i="3" r="Q85"/>
  <c r="Q84"/>
  <c r="Q83"/>
  <c r="I61"/>
  <c r="K30"/>
  <c i="1" r="AS56"/>
  <c i="4" r="R92"/>
  <c r="R91"/>
  <c r="R181"/>
  <c r="J64"/>
  <c r="Q259"/>
  <c r="I65"/>
  <c r="T266"/>
  <c r="BK282"/>
  <c r="K282"/>
  <c r="K68"/>
  <c r="X282"/>
  <c r="X281"/>
  <c r="T286"/>
  <c r="Q290"/>
  <c r="I70"/>
  <c i="5" r="V115"/>
  <c r="V105"/>
  <c r="R128"/>
  <c r="J65"/>
  <c r="X147"/>
  <c r="X176"/>
  <c r="T220"/>
  <c r="T198"/>
  <c r="R220"/>
  <c r="J69"/>
  <c r="Q230"/>
  <c r="I70"/>
  <c r="X241"/>
  <c r="R288"/>
  <c r="J73"/>
  <c r="Q341"/>
  <c r="I76"/>
  <c r="X352"/>
  <c r="X350"/>
  <c r="R365"/>
  <c r="J79"/>
  <c r="R397"/>
  <c r="J80"/>
  <c r="X486"/>
  <c i="6" r="X89"/>
  <c r="X88"/>
  <c r="X87"/>
  <c r="V205"/>
  <c r="V244"/>
  <c r="T304"/>
  <c i="7" r="Q93"/>
  <c r="V112"/>
  <c r="Q117"/>
  <c r="I68"/>
  <c r="R134"/>
  <c r="J70"/>
  <c i="8" r="BK130"/>
  <c r="K130"/>
  <c r="K65"/>
  <c r="T190"/>
  <c r="BK213"/>
  <c r="T222"/>
  <c r="Q259"/>
  <c r="I76"/>
  <c r="R278"/>
  <c r="J77"/>
  <c r="Q316"/>
  <c r="I80"/>
  <c i="9" r="R95"/>
  <c r="T194"/>
  <c r="V227"/>
  <c r="X273"/>
  <c i="10" r="Q88"/>
  <c r="V132"/>
  <c i="11" r="BK96"/>
  <c r="K96"/>
  <c r="K64"/>
  <c r="X96"/>
  <c r="R99"/>
  <c r="J65"/>
  <c r="Q110"/>
  <c r="I66"/>
  <c r="Q121"/>
  <c r="I67"/>
  <c r="T149"/>
  <c i="12" r="Q88"/>
  <c r="Q87"/>
  <c r="Q94"/>
  <c r="Q93"/>
  <c r="I64"/>
  <c r="X107"/>
  <c i="13" r="T87"/>
  <c r="T86"/>
  <c r="T85"/>
  <c i="1" r="AW67"/>
  <c i="13" r="X87"/>
  <c r="X93"/>
  <c r="R93"/>
  <c r="J64"/>
  <c r="V98"/>
  <c r="Q98"/>
  <c r="I65"/>
  <c i="8" r="V130"/>
  <c r="V106"/>
  <c r="R130"/>
  <c r="J65"/>
  <c r="T162"/>
  <c r="V170"/>
  <c r="R170"/>
  <c r="J68"/>
  <c r="V213"/>
  <c r="V212"/>
  <c r="X222"/>
  <c r="T259"/>
  <c r="T258"/>
  <c r="Q278"/>
  <c r="I77"/>
  <c r="X303"/>
  <c r="V329"/>
  <c r="T362"/>
  <c r="T361"/>
  <c i="9" r="Q95"/>
  <c r="I67"/>
  <c r="R175"/>
  <c r="J68"/>
  <c r="X227"/>
  <c i="11" r="V139"/>
  <c r="X146"/>
  <c i="12" r="T88"/>
  <c r="T87"/>
  <c r="R94"/>
  <c r="R93"/>
  <c r="J64"/>
  <c r="R107"/>
  <c r="J66"/>
  <c i="13" r="R98"/>
  <c r="J65"/>
  <c i="2" r="E103"/>
  <c r="J107"/>
  <c i="3" r="E50"/>
  <c r="F57"/>
  <c i="4" r="F57"/>
  <c r="J84"/>
  <c i="5" r="BE246"/>
  <c r="Q198"/>
  <c r="I68"/>
  <c r="Q484"/>
  <c r="I82"/>
  <c i="6" r="E50"/>
  <c r="J81"/>
  <c i="7" r="J54"/>
  <c i="8" r="F57"/>
  <c r="Q140"/>
  <c r="I66"/>
  <c i="9" r="J87"/>
  <c i="10" r="F83"/>
  <c r="Q129"/>
  <c r="I64"/>
  <c i="11" r="J87"/>
  <c r="BE132"/>
  <c i="2" r="BE294"/>
  <c i="3" r="J77"/>
  <c i="4" r="E50"/>
  <c i="5" r="F57"/>
  <c r="J97"/>
  <c i="7" r="E50"/>
  <c r="Q132"/>
  <c r="I69"/>
  <c i="8" r="Q125"/>
  <c r="I64"/>
  <c r="Q242"/>
  <c r="Q241"/>
  <c r="I73"/>
  <c r="R447"/>
  <c r="J84"/>
  <c i="9" r="E52"/>
  <c i="10" r="J80"/>
  <c r="Q177"/>
  <c r="I66"/>
  <c i="11" r="F57"/>
  <c r="E83"/>
  <c r="BE163"/>
  <c r="BE173"/>
  <c r="Q137"/>
  <c r="I68"/>
  <c r="R142"/>
  <c r="J70"/>
  <c i="12" r="E50"/>
  <c r="F83"/>
  <c i="2" r="F110"/>
  <c i="5" r="BE317"/>
  <c r="BE378"/>
  <c r="Q105"/>
  <c r="R198"/>
  <c r="J68"/>
  <c r="Q277"/>
  <c r="I72"/>
  <c r="R350"/>
  <c r="J77"/>
  <c r="R454"/>
  <c r="J81"/>
  <c r="R484"/>
  <c r="J82"/>
  <c i="6" r="Q302"/>
  <c r="I66"/>
  <c i="8" r="E50"/>
  <c r="J98"/>
  <c r="R140"/>
  <c r="J66"/>
  <c r="R242"/>
  <c r="R241"/>
  <c r="J73"/>
  <c r="Q447"/>
  <c r="I84"/>
  <c i="9" r="F90"/>
  <c r="BE244"/>
  <c i="10" r="E50"/>
  <c r="BE173"/>
  <c r="BE175"/>
  <c r="R129"/>
  <c r="J64"/>
  <c i="5" r="R105"/>
  <c r="J63"/>
  <c r="R277"/>
  <c r="J72"/>
  <c i="6" r="F57"/>
  <c r="BE246"/>
  <c i="7" r="F57"/>
  <c r="Q110"/>
  <c r="I65"/>
  <c r="R132"/>
  <c r="J69"/>
  <c i="10" r="R177"/>
  <c r="J66"/>
  <c i="11" r="BE129"/>
  <c r="BE177"/>
  <c r="R144"/>
  <c r="J71"/>
  <c i="12" r="J54"/>
  <c r="BE91"/>
  <c i="13" r="E75"/>
  <c r="BE88"/>
  <c i="5" r="E50"/>
  <c r="Q454"/>
  <c r="I81"/>
  <c i="6" r="R302"/>
  <c r="J66"/>
  <c i="8" r="R106"/>
  <c r="R125"/>
  <c r="J64"/>
  <c i="11" r="BE97"/>
  <c r="Q142"/>
  <c r="I70"/>
  <c i="13" r="J54"/>
  <c r="F57"/>
  <c r="BE92"/>
  <c i="5" r="Q350"/>
  <c r="I77"/>
  <c i="7" r="R110"/>
  <c r="J65"/>
  <c i="8" r="Q106"/>
  <c i="11" r="R137"/>
  <c r="J68"/>
  <c i="12" r="BE99"/>
  <c i="5" r="BE186"/>
  <c i="11" r="Q144"/>
  <c r="I71"/>
  <c i="8" r="BK140"/>
  <c r="K140"/>
  <c r="K66"/>
  <c i="6" r="K36"/>
  <c i="1" r="AY59"/>
  <c i="5" r="K259"/>
  <c r="BE259"/>
  <c i="9" r="K127"/>
  <c r="BE127"/>
  <c i="2" r="BK325"/>
  <c i="5" r="BK192"/>
  <c i="8" r="K317"/>
  <c r="BE317"/>
  <c i="2" r="K327"/>
  <c r="BE327"/>
  <c i="6" r="BK303"/>
  <c r="BK302"/>
  <c r="K302"/>
  <c r="K66"/>
  <c i="13" r="BK104"/>
  <c i="2" r="K397"/>
  <c r="BE397"/>
  <c i="8" r="K147"/>
  <c r="BE147"/>
  <c i="2" r="K186"/>
  <c r="BE186"/>
  <c i="10" r="F37"/>
  <c i="1" r="BD64"/>
  <c i="3" r="BK86"/>
  <c i="8" r="BK295"/>
  <c i="11" r="BK171"/>
  <c i="4" r="K102"/>
  <c r="BE102"/>
  <c i="6" r="BK269"/>
  <c i="10" r="BK157"/>
  <c i="2" r="BK259"/>
  <c i="6" r="BK267"/>
  <c i="10" r="BK154"/>
  <c i="2" r="BK384"/>
  <c i="7" r="K36"/>
  <c i="1" r="AY60"/>
  <c i="2" r="K268"/>
  <c r="BE268"/>
  <c i="4" r="K260"/>
  <c r="BE260"/>
  <c i="5" r="K272"/>
  <c r="BE272"/>
  <c i="6" r="K151"/>
  <c r="BE151"/>
  <c i="9" r="BK222"/>
  <c i="11" r="K122"/>
  <c r="BE122"/>
  <c i="2" r="K278"/>
  <c r="BE278"/>
  <c i="4" r="K117"/>
  <c r="BE117"/>
  <c i="11" r="K167"/>
  <c r="BE167"/>
  <c r="K113"/>
  <c r="BE113"/>
  <c i="2" r="K348"/>
  <c r="BE348"/>
  <c i="9" r="BK237"/>
  <c i="2" r="BK170"/>
  <c i="5" r="K391"/>
  <c r="BE391"/>
  <c i="2" r="BK275"/>
  <c i="7" r="F36"/>
  <c i="1" r="BC60"/>
  <c i="4" r="F39"/>
  <c i="1" r="BF57"/>
  <c i="2" r="BK363"/>
  <c i="5" r="BK436"/>
  <c i="9" r="K139"/>
  <c r="BE139"/>
  <c i="2" r="BK184"/>
  <c i="9" r="BK216"/>
  <c i="4" r="BK132"/>
  <c i="10" r="BK99"/>
  <c i="5" r="BK407"/>
  <c r="F39"/>
  <c i="1" r="BF58"/>
  <c i="5" r="BK261"/>
  <c i="6" r="BK96"/>
  <c i="9" r="K140"/>
  <c r="BE140"/>
  <c i="11" r="BK101"/>
  <c i="2" r="BK270"/>
  <c i="5" r="K477"/>
  <c r="BE477"/>
  <c i="8" r="BK381"/>
  <c i="11" r="BK161"/>
  <c i="5" r="K242"/>
  <c r="BE242"/>
  <c i="7" r="K135"/>
  <c r="BE135"/>
  <c i="2" r="BK159"/>
  <c i="8" r="BK304"/>
  <c i="13" r="BK103"/>
  <c i="8" r="K367"/>
  <c r="BE367"/>
  <c i="10" r="BK148"/>
  <c i="5" r="F37"/>
  <c i="1" r="BD58"/>
  <c i="12" r="K95"/>
  <c r="BE95"/>
  <c i="2" r="BK362"/>
  <c i="7" r="BK101"/>
  <c i="5" r="K158"/>
  <c r="BE158"/>
  <c i="11" r="K36"/>
  <c i="1" r="AY65"/>
  <c i="2" r="BK143"/>
  <c r="K201"/>
  <c r="BE201"/>
  <c r="BK241"/>
  <c r="K390"/>
  <c r="BE390"/>
  <c r="K153"/>
  <c r="BE153"/>
  <c r="BK391"/>
  <c i="4" r="BK275"/>
  <c i="5" r="BK326"/>
  <c i="6" r="BK299"/>
  <c i="8" r="K254"/>
  <c r="BE254"/>
  <c i="9" r="K228"/>
  <c r="BE228"/>
  <c i="11" r="BK136"/>
  <c i="2" r="K422"/>
  <c r="BE422"/>
  <c i="5" r="BK184"/>
  <c i="8" r="K330"/>
  <c r="BE330"/>
  <c i="4" r="BK258"/>
  <c i="6" r="K90"/>
  <c r="BE90"/>
  <c i="8" r="K354"/>
  <c r="BE354"/>
  <c i="2" r="K191"/>
  <c r="BE191"/>
  <c i="11" r="K176"/>
  <c r="BE176"/>
  <c i="5" r="K292"/>
  <c r="BE292"/>
  <c i="13" r="K109"/>
  <c r="BE109"/>
  <c i="3" r="F37"/>
  <c i="1" r="BD56"/>
  <c i="11" r="F36"/>
  <c i="1" r="BC65"/>
  <c i="4" r="BK248"/>
  <c i="5" r="BK257"/>
  <c r="K439"/>
  <c r="BE439"/>
  <c i="7" r="K95"/>
  <c r="BE95"/>
  <c i="8" r="BK323"/>
  <c i="10" r="BK178"/>
  <c r="BK177"/>
  <c r="K177"/>
  <c r="K66"/>
  <c i="2" r="K140"/>
  <c r="BE140"/>
  <c r="K295"/>
  <c r="BE295"/>
  <c r="K414"/>
  <c r="BE414"/>
  <c i="6" r="K153"/>
  <c r="BE153"/>
  <c i="8" r="BK359"/>
  <c i="10" r="K166"/>
  <c r="BE166"/>
  <c i="2" r="K405"/>
  <c r="BE405"/>
  <c i="5" r="BK376"/>
  <c i="8" r="K214"/>
  <c r="BE214"/>
  <c i="2" r="K163"/>
  <c r="BE163"/>
  <c i="4" r="K228"/>
  <c r="BE228"/>
  <c i="9" r="BK96"/>
  <c i="12" r="K110"/>
  <c r="BE110"/>
  <c i="5" r="K162"/>
  <c r="BE162"/>
  <c i="10" r="K89"/>
  <c r="BE89"/>
  <c i="2" r="BK347"/>
  <c i="10" r="F38"/>
  <c i="1" r="BE64"/>
  <c i="2" r="BK225"/>
  <c i="4" r="K182"/>
  <c r="BE182"/>
  <c i="8" r="BK363"/>
  <c i="11" r="BK158"/>
  <c i="5" r="BK206"/>
  <c i="7" r="K99"/>
  <c r="BE99"/>
  <c i="11" r="K117"/>
  <c r="BE117"/>
  <c i="2" r="K314"/>
  <c r="BE314"/>
  <c i="8" r="K166"/>
  <c r="BE166"/>
  <c i="2" r="K124"/>
  <c r="BE124"/>
  <c i="5" r="BK189"/>
  <c i="6" r="F37"/>
  <c i="1" r="BD59"/>
  <c i="8" r="BK409"/>
  <c i="2" r="BK374"/>
  <c i="5" r="BK273"/>
  <c i="2" r="BK298"/>
  <c i="10" r="K163"/>
  <c r="BE163"/>
  <c i="2" r="BK292"/>
  <c i="8" r="K339"/>
  <c r="BE339"/>
  <c i="2" r="K36"/>
  <c i="1" r="AY55"/>
  <c i="5" r="BK346"/>
  <c r="BK341"/>
  <c r="K341"/>
  <c r="K76"/>
  <c i="11" r="K181"/>
  <c r="BE181"/>
  <c i="4" r="K236"/>
  <c r="BE236"/>
  <c i="5" r="K399"/>
  <c r="BE399"/>
  <c i="8" r="BK436"/>
  <c i="2" r="K239"/>
  <c r="BE239"/>
  <c i="7" r="BK122"/>
  <c i="2" r="K299"/>
  <c r="BE299"/>
  <c r="K212"/>
  <c r="BE212"/>
  <c i="9" r="F38"/>
  <c i="1" r="BC63"/>
  <c i="2" r="BK130"/>
  <c r="BK154"/>
  <c r="K240"/>
  <c r="BE240"/>
  <c r="K377"/>
  <c r="BE377"/>
  <c r="K211"/>
  <c r="BE211"/>
  <c i="4" r="K278"/>
  <c r="BE278"/>
  <c i="5" r="BK416"/>
  <c i="6" r="BK307"/>
  <c r="BK304"/>
  <c r="K304"/>
  <c r="K67"/>
  <c i="9" r="BK263"/>
  <c i="11" r="K115"/>
  <c r="BE115"/>
  <c i="2" r="BK356"/>
  <c i="5" r="BK106"/>
  <c i="9" r="BK137"/>
  <c i="12" r="BK98"/>
  <c i="5" r="K122"/>
  <c r="BE122"/>
  <c i="6" r="K260"/>
  <c r="BE260"/>
  <c i="8" r="K301"/>
  <c r="BE301"/>
  <c i="2" r="BK258"/>
  <c i="6" r="BK292"/>
  <c i="2" r="K281"/>
  <c r="BE281"/>
  <c i="5" r="K393"/>
  <c r="BE393"/>
  <c i="2" r="BK117"/>
  <c i="4" r="F38"/>
  <c i="1" r="BE57"/>
  <c i="2" r="K123"/>
  <c r="BE123"/>
  <c i="4" r="K212"/>
  <c r="BE212"/>
  <c i="5" r="BK449"/>
  <c i="7" r="K136"/>
  <c r="BE136"/>
  <c i="11" r="K184"/>
  <c r="BE184"/>
  <c i="2" r="K434"/>
  <c r="BE434"/>
  <c i="11" r="BK109"/>
  <c i="4" r="BK135"/>
  <c i="2" r="BK156"/>
  <c i="6" r="F38"/>
  <c i="1" r="BE59"/>
  <c i="11" r="BK169"/>
  <c i="5" r="BK148"/>
  <c i="6" r="K282"/>
  <c r="BE282"/>
  <c i="9" r="K135"/>
  <c r="BE135"/>
  <c i="2" r="K401"/>
  <c r="BE401"/>
  <c i="12" r="BK109"/>
  <c i="5" r="BK452"/>
  <c i="10" r="BK97"/>
  <c i="2" r="F39"/>
  <c i="1" r="BF55"/>
  <c i="8" r="BK404"/>
  <c i="11" r="K98"/>
  <c r="BE98"/>
  <c i="2" r="BK252"/>
  <c i="4" r="K119"/>
  <c r="BE119"/>
  <c i="8" r="BK443"/>
  <c i="2" r="K131"/>
  <c r="BE131"/>
  <c i="5" r="K494"/>
  <c r="BE494"/>
  <c i="8" r="BK351"/>
  <c i="12" r="BK108"/>
  <c i="6" r="BK294"/>
  <c i="2" r="BK195"/>
  <c i="6" r="K305"/>
  <c r="BE305"/>
  <c i="4" r="K36"/>
  <c i="1" r="AY57"/>
  <c i="3" r="F36"/>
  <c i="1" r="BC56"/>
  <c i="9" r="F40"/>
  <c i="1" r="BE63"/>
  <c i="2" r="BK399"/>
  <c i="5" r="K369"/>
  <c r="BE369"/>
  <c i="8" r="K235"/>
  <c r="BE235"/>
  <c i="9" r="K251"/>
  <c r="BE251"/>
  <c i="2" r="BK155"/>
  <c r="BK297"/>
  <c i="5" r="K472"/>
  <c r="BE472"/>
  <c i="8" r="BK421"/>
  <c i="10" r="BK137"/>
  <c i="12" r="BK105"/>
  <c i="4" r="BK148"/>
  <c i="6" r="K293"/>
  <c r="BE293"/>
  <c i="9" r="K180"/>
  <c r="BE180"/>
  <c i="2" r="K311"/>
  <c r="BE311"/>
  <c i="8" r="K372"/>
  <c r="BE372"/>
  <c i="5" r="K201"/>
  <c r="BE201"/>
  <c i="13" r="K90"/>
  <c r="BE90"/>
  <c i="10" r="K91"/>
  <c r="BE91"/>
  <c i="13" r="F36"/>
  <c i="1" r="BC67"/>
  <c i="2" r="K126"/>
  <c r="BE126"/>
  <c r="BK151"/>
  <c r="K233"/>
  <c r="BE233"/>
  <c r="BK366"/>
  <c r="BK161"/>
  <c i="4" r="BK137"/>
  <c r="K283"/>
  <c r="BE283"/>
  <c i="5" r="K308"/>
  <c r="BE308"/>
  <c i="6" r="BK291"/>
  <c i="8" r="K272"/>
  <c r="BE272"/>
  <c i="9" r="BK271"/>
  <c i="11" r="BK119"/>
  <c i="2" r="BK388"/>
  <c i="4" r="K304"/>
  <c r="BE304"/>
  <c i="7" r="BK94"/>
  <c i="10" r="BK121"/>
  <c i="2" r="BK395"/>
  <c i="5" r="BK182"/>
  <c r="BK465"/>
  <c i="9" r="BK254"/>
  <c i="2" r="K433"/>
  <c r="BE433"/>
  <c i="9" r="K106"/>
  <c r="BE106"/>
  <c i="2" r="BK142"/>
  <c i="4" r="K153"/>
  <c r="BE153"/>
  <c i="5" r="BK258"/>
  <c i="12" r="F37"/>
  <c i="1" r="BD66"/>
  <c i="2" r="K213"/>
  <c r="BE213"/>
  <c r="BK306"/>
  <c r="K427"/>
  <c r="BE427"/>
  <c r="BK353"/>
  <c i="5" r="K196"/>
  <c r="BE196"/>
  <c i="6" r="K289"/>
  <c r="BE289"/>
  <c i="8" r="BK389"/>
  <c i="10" r="K171"/>
  <c r="BE171"/>
  <c i="2" r="BK304"/>
  <c i="4" r="BK189"/>
  <c i="10" r="K133"/>
  <c r="BE133"/>
  <c i="2" r="K370"/>
  <c r="BE370"/>
  <c i="4" r="BK237"/>
  <c i="7" r="BK103"/>
  <c i="11" r="K174"/>
  <c r="BE174"/>
  <c i="6" r="BK156"/>
  <c i="12" r="BK104"/>
  <c i="4" r="K294"/>
  <c r="BE294"/>
  <c i="7" r="BK109"/>
  <c i="2" r="K199"/>
  <c r="BE199"/>
  <c r="F37"/>
  <c i="1" r="BD55"/>
  <c i="10" r="K161"/>
  <c r="BE161"/>
  <c i="2" r="K310"/>
  <c r="BE310"/>
  <c i="4" r="K134"/>
  <c r="BE134"/>
  <c i="6" r="BK158"/>
  <c i="12" r="K113"/>
  <c r="BE113"/>
  <c i="5" r="BK215"/>
  <c i="8" r="K204"/>
  <c r="BE204"/>
  <c i="2" r="BK138"/>
  <c i="7" r="K129"/>
  <c r="BE129"/>
  <c i="10" r="K156"/>
  <c r="BE156"/>
  <c i="4" r="BK261"/>
  <c i="5" r="K170"/>
  <c r="BE170"/>
  <c i="13" r="F39"/>
  <c i="1" r="BF67"/>
  <c i="2" r="K120"/>
  <c r="BE120"/>
  <c r="K146"/>
  <c r="BE146"/>
  <c r="K193"/>
  <c r="BE193"/>
  <c r="K264"/>
  <c r="BE264"/>
  <c r="BK283"/>
  <c r="BK280"/>
  <c r="K280"/>
  <c r="K76"/>
  <c r="K379"/>
  <c r="BE379"/>
  <c r="BK133"/>
  <c r="BK226"/>
  <c r="K361"/>
  <c r="BE361"/>
  <c i="4" r="K116"/>
  <c r="BE116"/>
  <c r="BK295"/>
  <c i="5" r="BK286"/>
  <c i="6" r="BK277"/>
  <c i="7" r="BK120"/>
  <c i="10" r="BK160"/>
  <c i="11" r="K127"/>
  <c r="BE127"/>
  <c i="2" r="K230"/>
  <c r="BE230"/>
  <c r="K357"/>
  <c r="BE357"/>
  <c i="5" r="K155"/>
  <c r="BE155"/>
  <c i="8" r="K218"/>
  <c r="BE218"/>
  <c i="9" r="BK248"/>
  <c i="2" r="BK364"/>
  <c i="4" r="BK264"/>
  <c i="5" r="BK445"/>
  <c i="2" r="BK121"/>
  <c r="K424"/>
  <c r="BE424"/>
  <c i="9" r="BK250"/>
  <c i="2" r="K181"/>
  <c r="BE181"/>
  <c i="4" r="K140"/>
  <c r="BE140"/>
  <c i="5" r="BK447"/>
  <c i="12" r="BK89"/>
  <c r="BK88"/>
  <c r="K88"/>
  <c r="K63"/>
  <c i="5" r="K275"/>
  <c r="BE275"/>
  <c i="12" r="F36"/>
  <c i="1" r="BC66"/>
  <c i="2" r="K220"/>
  <c r="BE220"/>
  <c r="BK247"/>
  <c r="BK369"/>
  <c r="BK432"/>
  <c i="5" r="BK177"/>
  <c r="K491"/>
  <c r="BE491"/>
  <c i="6" r="BK300"/>
  <c i="9" r="BK207"/>
  <c i="11" r="BK114"/>
  <c i="2" r="K373"/>
  <c r="BE373"/>
  <c i="5" r="BK239"/>
  <c i="9" r="BK234"/>
  <c i="13" r="K100"/>
  <c r="BE100"/>
  <c i="4" r="BK224"/>
  <c i="6" r="K203"/>
  <c r="BE203"/>
  <c i="2" r="K236"/>
  <c r="BE236"/>
  <c i="4" r="K157"/>
  <c r="BE157"/>
  <c i="11" r="K138"/>
  <c r="BE138"/>
  <c i="2" r="K321"/>
  <c r="BE321"/>
  <c r="K127"/>
  <c r="BE127"/>
  <c r="BK149"/>
  <c r="K176"/>
  <c r="BE176"/>
  <c r="BK223"/>
  <c r="K272"/>
  <c r="BE272"/>
  <c r="K309"/>
  <c r="BE309"/>
  <c r="K403"/>
  <c r="BE403"/>
  <c r="BK167"/>
  <c r="BK410"/>
  <c i="5" r="BK228"/>
  <c r="BK398"/>
  <c i="6" r="K298"/>
  <c r="BE298"/>
  <c i="9" r="K98"/>
  <c r="BE98"/>
  <c i="10" r="K172"/>
  <c r="BE172"/>
  <c i="2" r="K210"/>
  <c r="BE210"/>
  <c r="BK358"/>
  <c i="4" r="K216"/>
  <c r="BE216"/>
  <c i="9" r="BK111"/>
  <c i="11" r="BK182"/>
  <c i="4" r="K263"/>
  <c r="BE263"/>
  <c i="7" r="K126"/>
  <c r="BE126"/>
  <c i="2" r="BK227"/>
  <c i="8" r="BK448"/>
  <c r="BK447"/>
  <c r="K447"/>
  <c r="K84"/>
  <c i="2" r="K334"/>
  <c r="BE334"/>
  <c i="7" r="BK111"/>
  <c r="BK110"/>
  <c r="K110"/>
  <c r="K65"/>
  <c i="13" r="K110"/>
  <c r="BE110"/>
  <c i="5" r="F36"/>
  <c i="1" r="BC58"/>
  <c i="5" r="K108"/>
  <c r="BE108"/>
  <c r="BK353"/>
  <c i="6" r="BK279"/>
  <c i="8" r="K114"/>
  <c r="BE114"/>
  <c i="9" r="K208"/>
  <c r="BE208"/>
  <c i="10" r="BK176"/>
  <c i="2" r="BK286"/>
  <c i="4" r="K136"/>
  <c r="BE136"/>
  <c i="8" r="BK124"/>
  <c i="7" r="BK106"/>
  <c i="11" r="BK175"/>
  <c i="2" r="BK345"/>
  <c i="8" r="BK345"/>
  <c i="4" r="K105"/>
  <c r="BE105"/>
  <c i="13" r="BK96"/>
  <c i="4" r="F37"/>
  <c i="1" r="BD57"/>
  <c i="10" r="BK168"/>
  <c i="2" r="BK371"/>
  <c i="8" r="K438"/>
  <c r="BE438"/>
  <c i="2" r="BK205"/>
  <c i="11" r="BK160"/>
  <c r="F38"/>
  <c i="1" r="BE65"/>
  <c i="9" r="BK247"/>
  <c i="10" r="K165"/>
  <c r="BE165"/>
  <c i="11" r="BK141"/>
  <c r="BK139"/>
  <c r="K139"/>
  <c r="K69"/>
  <c i="2" r="BK253"/>
  <c r="K430"/>
  <c r="BE430"/>
  <c i="4" r="BK302"/>
  <c i="6" r="BK276"/>
  <c i="8" r="BK275"/>
  <c i="9" r="K261"/>
  <c r="BE261"/>
  <c i="11" r="BK170"/>
  <c i="2" r="K402"/>
  <c r="BE402"/>
  <c i="5" r="K129"/>
  <c r="BE129"/>
  <c i="6" r="K261"/>
  <c r="BE261"/>
  <c i="10" r="K153"/>
  <c r="BE153"/>
  <c i="2" r="K279"/>
  <c r="BE279"/>
  <c i="8" r="K131"/>
  <c r="BE131"/>
  <c i="2" r="BK132"/>
  <c i="5" r="K442"/>
  <c r="BE442"/>
  <c i="2" r="BK222"/>
  <c i="3" r="F39"/>
  <c i="1" r="BF56"/>
  <c i="2" r="K119"/>
  <c r="BE119"/>
  <c r="K177"/>
  <c r="BE177"/>
  <c r="BK214"/>
  <c r="K267"/>
  <c r="BE267"/>
  <c r="K376"/>
  <c r="BE376"/>
  <c r="K418"/>
  <c r="BE418"/>
  <c r="BK346"/>
  <c i="4" r="BK242"/>
  <c i="5" r="K278"/>
  <c r="BE278"/>
  <c i="6" r="K280"/>
  <c r="BE280"/>
  <c i="8" r="K201"/>
  <c r="BE201"/>
  <c i="9" r="K190"/>
  <c r="BE190"/>
  <c i="2" r="BK172"/>
  <c i="4" r="K103"/>
  <c r="BE103"/>
  <c i="5" r="K388"/>
  <c r="BE388"/>
  <c i="8" r="BK369"/>
  <c i="2" r="K368"/>
  <c r="BE368"/>
  <c i="5" r="K395"/>
  <c r="BE395"/>
  <c i="7" r="K133"/>
  <c r="BE133"/>
  <c i="2" r="BK245"/>
  <c i="9" r="BK252"/>
  <c i="2" r="K262"/>
  <c r="BE262"/>
  <c i="7" r="K107"/>
  <c r="BE107"/>
  <c i="8" r="K432"/>
  <c r="BE432"/>
  <c i="6" r="F39"/>
  <c i="1" r="BF59"/>
  <c i="4" r="BK254"/>
  <c i="8" r="K310"/>
  <c r="BE310"/>
  <c i="9" r="BK266"/>
  <c i="12" r="BK111"/>
  <c i="4" r="BK138"/>
  <c i="6" r="K311"/>
  <c r="BE311"/>
  <c i="11" r="BK154"/>
  <c i="2" r="BK260"/>
  <c i="5" r="BK493"/>
  <c r="BK486"/>
  <c r="K486"/>
  <c r="K83"/>
  <c i="10" r="BK142"/>
  <c i="2" r="BK251"/>
  <c i="5" r="BK328"/>
  <c i="11" r="K165"/>
  <c r="BE165"/>
  <c i="2" r="K248"/>
  <c r="BE248"/>
  <c i="12" r="K103"/>
  <c r="BE103"/>
  <c i="3" r="K36"/>
  <c i="1" r="AY56"/>
  <c i="9" r="K38"/>
  <c i="1" r="AY63"/>
  <c i="7" r="K130"/>
  <c r="BE130"/>
  <c i="12" r="K112"/>
  <c r="BE112"/>
  <c i="8" r="K186"/>
  <c r="BE186"/>
  <c i="10" r="K36"/>
  <c i="1" r="AY64"/>
  <c i="5" r="BK474"/>
  <c i="8" r="BK336"/>
  <c i="9" r="BK255"/>
  <c i="11" r="K159"/>
  <c r="BE159"/>
  <c i="2" r="BK343"/>
  <c i="5" r="K284"/>
  <c r="BE284"/>
  <c i="9" r="BK262"/>
  <c i="12" r="BK106"/>
  <c i="5" r="BK214"/>
  <c i="8" r="BK321"/>
  <c i="6" r="K110"/>
  <c r="BE110"/>
  <c i="11" r="K153"/>
  <c r="BE153"/>
  <c i="4" r="BK106"/>
  <c i="11" r="K166"/>
  <c r="BE166"/>
  <c i="10" r="K151"/>
  <c r="BE151"/>
  <c i="3" r="K35"/>
  <c i="1" r="AX56"/>
  <c i="13" r="F38"/>
  <c i="1" r="BE67"/>
  <c i="10" r="F39"/>
  <c i="1" r="BF64"/>
  <c i="4" r="BK300"/>
  <c i="7" r="K114"/>
  <c r="BE114"/>
  <c i="9" r="K100"/>
  <c r="BE100"/>
  <c i="11" r="BK116"/>
  <c i="2" r="K351"/>
  <c r="BE351"/>
  <c i="5" r="BK231"/>
  <c i="8" r="K341"/>
  <c r="BE341"/>
  <c i="11" r="K155"/>
  <c r="BE155"/>
  <c i="2" r="K386"/>
  <c r="BE386"/>
  <c i="8" r="K208"/>
  <c r="BE208"/>
  <c i="11" r="K168"/>
  <c r="BE168"/>
  <c i="2" r="BK392"/>
  <c i="9" r="BK260"/>
  <c i="2" r="K234"/>
  <c r="BE234"/>
  <c i="8" r="BK198"/>
  <c i="2" r="BK274"/>
  <c r="F36"/>
  <c i="1" r="BC55"/>
  <c i="5" r="K160"/>
  <c r="BE160"/>
  <c i="8" r="K282"/>
  <c r="BE282"/>
  <c i="11" r="BK126"/>
  <c i="5" r="K260"/>
  <c r="BE260"/>
  <c i="8" r="BK243"/>
  <c i="11" r="BK111"/>
  <c i="2" r="K308"/>
  <c r="BE308"/>
  <c i="11" r="BK134"/>
  <c i="2" r="BK221"/>
  <c r="BK134"/>
  <c i="5" r="K36"/>
  <c i="1" r="AY58"/>
  <c i="2" r="K185"/>
  <c r="BE185"/>
  <c r="BK256"/>
  <c r="BK398"/>
  <c r="K394"/>
  <c r="BE394"/>
  <c i="5" r="K487"/>
  <c r="BE487"/>
  <c i="7" r="BK104"/>
  <c i="9" r="K212"/>
  <c r="BE212"/>
  <c i="2" r="K218"/>
  <c r="BE218"/>
  <c r="BK428"/>
  <c i="7" r="BK121"/>
  <c i="10" r="BK167"/>
  <c i="2" r="K333"/>
  <c r="BE333"/>
  <c i="5" r="K360"/>
  <c r="BE360"/>
  <c i="6" r="K275"/>
  <c r="BE275"/>
  <c i="10" r="K126"/>
  <c r="BE126"/>
  <c i="4" r="K292"/>
  <c r="BE292"/>
  <c i="9" r="BK219"/>
  <c i="2" r="BK147"/>
  <c i="9" r="K272"/>
  <c r="BE272"/>
  <c i="10" r="K152"/>
  <c r="BE152"/>
  <c i="8" r="F39"/>
  <c i="1" r="BF62"/>
  <c i="8" r="BK349"/>
  <c i="2" r="BK216"/>
  <c i="6" r="K232"/>
  <c r="BE232"/>
  <c i="10" r="BK105"/>
  <c i="5" r="K280"/>
  <c r="BE280"/>
  <c i="13" r="K107"/>
  <c r="BE107"/>
  <c i="9" r="K259"/>
  <c r="BE259"/>
  <c i="12" r="F38"/>
  <c i="1" r="BE66"/>
  <c i="2" r="BK300"/>
  <c r="K322"/>
  <c r="BE322"/>
  <c i="4" r="K191"/>
  <c r="BE191"/>
  <c i="5" r="BK114"/>
  <c r="K405"/>
  <c r="BE405"/>
  <c i="7" r="BK97"/>
  <c i="8" r="BK419"/>
  <c i="9" r="K257"/>
  <c r="BE257"/>
  <c i="2" r="K228"/>
  <c r="BE228"/>
  <c r="K352"/>
  <c r="BE352"/>
  <c i="4" r="K219"/>
  <c r="BE219"/>
  <c i="8" r="BK178"/>
  <c i="2" r="BK328"/>
  <c i="5" r="K304"/>
  <c r="BE304"/>
  <c i="6" r="BK252"/>
  <c i="10" r="K149"/>
  <c r="BE149"/>
  <c i="4" r="K168"/>
  <c r="BE168"/>
  <c i="13" r="BK97"/>
  <c i="5" r="K362"/>
  <c r="BE362"/>
  <c i="2" r="BK289"/>
  <c i="8" r="F38"/>
  <c i="1" r="BE62"/>
  <c i="2" r="BK145"/>
  <c r="K202"/>
  <c r="BE202"/>
  <c r="BK303"/>
  <c r="K288"/>
  <c r="BE288"/>
  <c i="4" r="K139"/>
  <c r="BE139"/>
  <c r="K299"/>
  <c r="BE299"/>
  <c i="5" r="BK382"/>
  <c i="6" r="K285"/>
  <c r="BE285"/>
  <c i="8" r="BK260"/>
  <c i="10" r="K164"/>
  <c r="BE164"/>
  <c i="2" r="K293"/>
  <c r="BE293"/>
  <c i="8" r="BK194"/>
  <c i="10" r="K103"/>
  <c r="BE103"/>
  <c i="2" r="BK342"/>
  <c i="5" r="BK428"/>
  <c i="9" r="BK176"/>
  <c i="2" r="K378"/>
  <c r="BE378"/>
  <c i="8" r="BK347"/>
  <c i="2" r="K317"/>
  <c r="BE317"/>
  <c i="1" r="AU54"/>
  <c i="2" r="BK200"/>
  <c r="K246"/>
  <c r="BE246"/>
  <c r="BK290"/>
  <c r="K380"/>
  <c r="BE380"/>
  <c r="K426"/>
  <c r="BE426"/>
  <c r="K341"/>
  <c r="BE341"/>
  <c i="5" r="K112"/>
  <c r="BE112"/>
  <c r="K342"/>
  <c r="BE342"/>
  <c i="6" r="K251"/>
  <c r="BE251"/>
  <c i="10" r="BK158"/>
  <c i="2" r="BK192"/>
  <c r="BK400"/>
  <c i="6" r="K98"/>
  <c r="BE98"/>
  <c i="10" r="K134"/>
  <c r="BE134"/>
  <c i="2" r="BK129"/>
  <c i="5" r="K116"/>
  <c r="BE116"/>
  <c i="11" r="K178"/>
  <c r="BE178"/>
  <c i="4" r="K285"/>
  <c r="BE285"/>
  <c i="12" r="BK96"/>
  <c i="5" r="K295"/>
  <c r="BE295"/>
  <c i="2" r="BK182"/>
  <c i="11" r="F39"/>
  <c i="1" r="BF65"/>
  <c i="2" r="BK235"/>
  <c r="BK231"/>
  <c r="K231"/>
  <c r="K72"/>
  <c r="K277"/>
  <c r="BE277"/>
  <c r="K393"/>
  <c r="BE393"/>
  <c r="BK189"/>
  <c i="4" r="K131"/>
  <c r="BE131"/>
  <c i="5" r="K289"/>
  <c r="BE289"/>
  <c i="8" r="K391"/>
  <c r="BE391"/>
  <c i="9" r="BK274"/>
  <c i="2" r="BK206"/>
  <c r="BK372"/>
  <c i="4" r="K179"/>
  <c r="BE179"/>
  <c i="6" r="K283"/>
  <c r="BE283"/>
  <c i="9" r="K126"/>
  <c r="BE126"/>
  <c i="11" r="K100"/>
  <c r="BE100"/>
  <c i="2" r="K125"/>
  <c r="BE125"/>
  <c i="4" r="BK307"/>
  <c i="8" r="K263"/>
  <c r="BE263"/>
  <c i="11" r="K131"/>
  <c r="BE131"/>
  <c i="4" r="BK291"/>
  <c i="13" r="BK101"/>
  <c i="5" r="BK401"/>
  <c i="2" r="BK175"/>
  <c i="3" r="F35"/>
  <c i="1" r="BB56"/>
  <c i="5" r="F38"/>
  <c i="1" r="BE58"/>
  <c i="2" r="K332"/>
  <c r="BE332"/>
  <c i="4" r="BK306"/>
  <c i="5" r="K380"/>
  <c r="BE380"/>
  <c i="8" r="BK171"/>
  <c i="10" r="BK150"/>
  <c i="11" r="K128"/>
  <c r="BE128"/>
  <c i="2" r="K396"/>
  <c r="BE396"/>
  <c i="5" r="BK221"/>
  <c i="8" r="BK297"/>
  <c i="11" r="K143"/>
  <c r="BE143"/>
  <c i="4" r="K111"/>
  <c r="BE111"/>
  <c i="6" r="K290"/>
  <c r="BE290"/>
  <c i="11" r="K147"/>
  <c r="BE147"/>
  <c i="2" r="K313"/>
  <c r="BE313"/>
  <c i="10" r="BK108"/>
  <c i="2" r="BK417"/>
  <c i="6" r="K206"/>
  <c r="BE206"/>
  <c i="2" r="K339"/>
  <c r="BE339"/>
  <c i="13" r="F37"/>
  <c i="1" r="BD67"/>
  <c i="2" r="BK312"/>
  <c r="BK389"/>
  <c i="4" r="K257"/>
  <c r="BE257"/>
  <c i="5" r="K225"/>
  <c r="BE225"/>
  <c r="BK339"/>
  <c r="BK469"/>
  <c i="6" r="BK281"/>
  <c i="7" r="BK102"/>
  <c i="8" r="BK223"/>
  <c r="K441"/>
  <c r="BE441"/>
  <c i="9" r="K203"/>
  <c r="BE203"/>
  <c i="10" r="BK130"/>
  <c r="BK129"/>
  <c r="K129"/>
  <c r="K64"/>
  <c i="11" r="BK118"/>
  <c i="2" r="BK224"/>
  <c r="BK382"/>
  <c i="4" r="BK160"/>
  <c i="5" r="K374"/>
  <c r="BE374"/>
  <c i="8" r="K134"/>
  <c r="BE134"/>
  <c r="K387"/>
  <c r="BE387"/>
  <c i="11" r="BK148"/>
  <c r="BK146"/>
  <c r="K146"/>
  <c r="K72"/>
  <c i="2" r="BK354"/>
  <c i="4" r="BK289"/>
  <c i="6" r="K155"/>
  <c r="BE155"/>
  <c i="8" r="BK245"/>
  <c i="11" r="BK152"/>
  <c i="4" r="BK180"/>
  <c i="8" r="BK424"/>
  <c i="13" r="K94"/>
  <c r="BE94"/>
  <c i="5" r="K330"/>
  <c r="BE330"/>
  <c i="11" r="K183"/>
  <c r="BE183"/>
  <c i="5" r="K479"/>
  <c r="BE479"/>
  <c i="6" r="F36"/>
  <c i="1" r="BC59"/>
  <c i="2" r="K261"/>
  <c r="BE261"/>
  <c r="BK425"/>
  <c i="4" r="BK287"/>
  <c i="6" r="BK231"/>
  <c r="BK205"/>
  <c r="K205"/>
  <c r="K64"/>
  <c i="7" r="K128"/>
  <c r="BE128"/>
  <c i="9" r="K129"/>
  <c r="BE129"/>
  <c i="10" r="BK92"/>
  <c i="2" r="K287"/>
  <c r="BE287"/>
  <c r="BK375"/>
  <c i="7" r="BK115"/>
  <c i="11" r="K125"/>
  <c r="BE125"/>
  <c i="4" r="K125"/>
  <c r="BE125"/>
  <c i="5" r="K485"/>
  <c r="BE485"/>
  <c i="8" r="BK293"/>
  <c i="2" r="K162"/>
  <c r="BE162"/>
  <c i="8" r="BK279"/>
  <c i="2" r="BK435"/>
  <c i="8" r="BK326"/>
  <c i="13" r="K102"/>
  <c r="BE102"/>
  <c i="8" r="F36"/>
  <c i="1" r="BC62"/>
  <c i="13" r="K36"/>
  <c i="1" r="AY67"/>
  <c i="2" r="K173"/>
  <c r="BE173"/>
  <c r="K269"/>
  <c r="BE269"/>
  <c r="BK406"/>
  <c r="BK385"/>
  <c i="4" r="BK279"/>
  <c i="5" r="K336"/>
  <c r="BE336"/>
  <c i="6" r="K233"/>
  <c r="BE233"/>
  <c i="8" r="BK191"/>
  <c i="10" r="K128"/>
  <c r="BE128"/>
  <c i="2" r="BK194"/>
  <c r="BK335"/>
  <c i="5" r="BK467"/>
  <c i="11" r="BK120"/>
  <c i="4" r="K297"/>
  <c r="BE297"/>
  <c i="6" r="BK286"/>
  <c i="11" r="K157"/>
  <c r="BE157"/>
  <c i="6" r="BK130"/>
  <c i="9" r="K258"/>
  <c r="BE258"/>
  <c i="5" r="BK413"/>
  <c i="10" r="F36"/>
  <c i="1" r="BC64"/>
  <c i="5" r="BK298"/>
  <c r="BK288"/>
  <c r="K288"/>
  <c r="K73"/>
  <c i="7" r="BK98"/>
  <c i="9" r="K178"/>
  <c r="BE178"/>
  <c i="11" r="BK112"/>
  <c i="2" r="BK249"/>
  <c r="K431"/>
  <c r="BE431"/>
  <c i="8" r="K287"/>
  <c r="BE287"/>
  <c i="11" r="K156"/>
  <c r="BE156"/>
  <c i="2" r="BK419"/>
  <c i="6" r="K309"/>
  <c r="BE309"/>
  <c i="2" r="BK141"/>
  <c i="8" r="BK163"/>
  <c r="BK162"/>
  <c r="K162"/>
  <c r="K67"/>
  <c i="4" r="K252"/>
  <c r="BE252"/>
  <c i="9" r="K192"/>
  <c r="BE192"/>
  <c r="K173"/>
  <c r="BE173"/>
  <c i="7" r="F39"/>
  <c i="1" r="BF60"/>
  <c i="3" r="F38"/>
  <c i="1" r="BE56"/>
  <c i="2" r="BK122"/>
  <c r="BK139"/>
  <c r="BK164"/>
  <c r="K190"/>
  <c r="BE190"/>
  <c r="BK208"/>
  <c r="K254"/>
  <c r="BE254"/>
  <c r="BK315"/>
  <c r="K423"/>
  <c r="BE423"/>
  <c r="K365"/>
  <c r="BE365"/>
  <c i="4" r="K276"/>
  <c r="BE276"/>
  <c i="5" r="BK410"/>
  <c i="9" r="BK182"/>
  <c r="BK175"/>
  <c r="K175"/>
  <c r="K68"/>
  <c i="11" r="BK130"/>
  <c i="2" r="K276"/>
  <c r="BE276"/>
  <c i="4" r="K114"/>
  <c r="BE114"/>
  <c i="8" r="BK269"/>
  <c i="9" r="K267"/>
  <c r="BE267"/>
  <c i="11" r="K179"/>
  <c r="BE179"/>
  <c i="3" r="BK87"/>
  <c i="5" r="BK320"/>
  <c i="8" r="BK407"/>
  <c i="2" r="K250"/>
  <c r="BE250"/>
  <c i="8" r="K174"/>
  <c r="BE174"/>
  <c i="2" r="K179"/>
  <c r="BE179"/>
  <c i="8" r="BK393"/>
  <c i="2" r="K350"/>
  <c r="BE350"/>
  <c i="8" r="K36"/>
  <c i="1" r="AY62"/>
  <c i="2" r="K203"/>
  <c r="BE203"/>
  <c r="BK285"/>
  <c r="BK429"/>
  <c r="K323"/>
  <c r="BE323"/>
  <c i="4" r="K217"/>
  <c r="BE217"/>
  <c i="5" r="K235"/>
  <c r="BE235"/>
  <c r="K453"/>
  <c r="BE453"/>
  <c i="8" r="K430"/>
  <c r="BE430"/>
  <c i="9" r="BK253"/>
  <c i="11" r="K105"/>
  <c r="BE105"/>
  <c i="2" r="BK166"/>
  <c r="BK415"/>
  <c r="BK413"/>
  <c r="K413"/>
  <c r="K90"/>
  <c i="11" r="BK164"/>
  <c i="4" r="BK108"/>
  <c i="5" r="BK357"/>
  <c i="7" r="K137"/>
  <c r="BE137"/>
  <c i="10" r="K162"/>
  <c r="BE162"/>
  <c i="2" r="K165"/>
  <c r="BE165"/>
  <c i="6" r="BK274"/>
  <c i="10" r="BK139"/>
  <c i="13" r="K99"/>
  <c r="BE99"/>
  <c i="5" r="BK366"/>
  <c i="2" r="K305"/>
  <c r="BE305"/>
  <c i="12" r="F39"/>
  <c i="1" r="BF66"/>
  <c i="2" r="BK197"/>
  <c r="K282"/>
  <c r="BE282"/>
  <c r="BK178"/>
  <c i="4" r="K246"/>
  <c r="BE246"/>
  <c i="5" r="K310"/>
  <c r="BE310"/>
  <c i="6" r="BK245"/>
  <c i="8" r="BK229"/>
  <c i="10" r="BK106"/>
  <c i="2" r="K188"/>
  <c r="BE188"/>
  <c i="4" r="BK110"/>
  <c i="8" r="BK126"/>
  <c r="BK125"/>
  <c r="K125"/>
  <c r="K64"/>
  <c i="11" r="BK124"/>
  <c i="2" r="K409"/>
  <c r="BE409"/>
  <c i="5" r="BK455"/>
  <c i="8" r="BK119"/>
  <c i="2" r="BK118"/>
  <c i="4" r="BK133"/>
  <c i="11" r="BK180"/>
  <c i="5" r="K301"/>
  <c r="BE301"/>
  <c r="K270"/>
  <c r="BE270"/>
  <c i="12" r="K36"/>
  <c i="1" r="AY66"/>
  <c i="2" r="K404"/>
  <c r="BE404"/>
  <c r="K148"/>
  <c r="BE148"/>
  <c r="BK209"/>
  <c r="BK338"/>
  <c i="4" r="K205"/>
  <c r="BE205"/>
  <c r="BK298"/>
  <c i="5" r="K282"/>
  <c r="BE282"/>
  <c r="BK403"/>
  <c i="6" r="K128"/>
  <c r="BE128"/>
  <c r="BK301"/>
  <c i="8" r="K176"/>
  <c r="BE176"/>
  <c r="BK365"/>
  <c i="9" r="BK134"/>
  <c r="BK264"/>
  <c i="11" r="K103"/>
  <c r="BE103"/>
  <c i="2" r="K204"/>
  <c r="BE204"/>
  <c r="K340"/>
  <c r="BE340"/>
  <c i="4" r="BK107"/>
  <c i="5" r="BK199"/>
  <c i="7" r="K123"/>
  <c r="BE123"/>
  <c i="8" r="BK333"/>
  <c i="11" r="BK106"/>
  <c i="12" r="K102"/>
  <c r="BE102"/>
  <c i="4" r="BK101"/>
  <c i="5" r="K274"/>
  <c r="BE274"/>
  <c i="6" r="K284"/>
  <c r="BE284"/>
  <c i="9" r="K235"/>
  <c r="BE235"/>
  <c i="2" r="K171"/>
  <c r="BE171"/>
  <c i="4" r="BK305"/>
  <c i="9" r="K232"/>
  <c r="BE232"/>
  <c i="2" r="K257"/>
  <c r="BE257"/>
  <c i="9" r="BK195"/>
  <c r="F39"/>
  <c i="1" r="BD63"/>
  <c i="6" r="BK287"/>
  <c i="2" r="BK324"/>
  <c i="9" r="K186"/>
  <c r="BE186"/>
  <c i="2" r="K169"/>
  <c r="BE169"/>
  <c r="BK168"/>
  <c i="7" r="F38"/>
  <c i="1" r="BE60"/>
  <c i="2" r="K135"/>
  <c r="BE135"/>
  <c r="K180"/>
  <c r="BE180"/>
  <c r="K217"/>
  <c r="BE217"/>
  <c r="BK307"/>
  <c r="K408"/>
  <c r="BE408"/>
  <c r="BK183"/>
  <c r="K320"/>
  <c r="BE320"/>
  <c r="BK412"/>
  <c i="4" r="K198"/>
  <c r="BE198"/>
  <c i="5" r="K135"/>
  <c r="BE135"/>
  <c r="BK351"/>
  <c i="6" r="BK288"/>
  <c i="8" r="BK210"/>
  <c i="9" r="BK275"/>
  <c i="11" r="BK107"/>
  <c i="2" r="BK207"/>
  <c r="K316"/>
  <c r="BE316"/>
  <c i="4" r="K176"/>
  <c r="BE176"/>
  <c i="8" r="K107"/>
  <c r="BE107"/>
  <c r="BK401"/>
  <c i="11" r="BK151"/>
  <c i="5" r="BK266"/>
  <c i="7" r="BK125"/>
  <c i="11" r="BK102"/>
  <c i="2" r="K232"/>
  <c r="BE232"/>
  <c i="8" r="K343"/>
  <c r="BE343"/>
  <c i="11" r="K140"/>
  <c r="BE140"/>
  <c i="2" r="K318"/>
  <c r="BE318"/>
  <c i="8" r="BK375"/>
  <c i="13" r="BK108"/>
  <c i="9" r="BK242"/>
  <c i="7" r="F37"/>
  <c i="1" r="BD60"/>
  <c i="2" r="K337"/>
  <c r="BE337"/>
  <c i="4" r="K247"/>
  <c r="BE247"/>
  <c i="5" r="K268"/>
  <c r="BE268"/>
  <c i="6" r="BK92"/>
  <c i="7" r="BK118"/>
  <c i="9" r="K256"/>
  <c r="BE256"/>
  <c i="2" r="BK144"/>
  <c r="BK411"/>
  <c i="7" r="BK100"/>
  <c i="10" r="BK155"/>
  <c i="2" r="K381"/>
  <c r="BE381"/>
  <c i="6" r="BK150"/>
  <c i="8" r="K284"/>
  <c r="BE284"/>
  <c i="2" r="K160"/>
  <c r="BE160"/>
  <c i="4" r="BK303"/>
  <c i="9" r="BK124"/>
  <c i="5" r="K313"/>
  <c r="BE313"/>
  <c i="11" r="F37"/>
  <c i="1" r="BD65"/>
  <c i="2" r="K296"/>
  <c r="BE296"/>
  <c i="8" r="K356"/>
  <c r="BE356"/>
  <c i="9" r="BK142"/>
  <c i="4" r="BK158"/>
  <c i="8" r="BK196"/>
  <c i="2" r="BK174"/>
  <c i="6" r="K250"/>
  <c r="BE250"/>
  <c i="13" r="K106"/>
  <c r="BE106"/>
  <c i="6" r="BK258"/>
  <c i="5" r="K265"/>
  <c r="BE265"/>
  <c i="9" r="F41"/>
  <c i="1" r="BF63"/>
  <c i="2" r="K273"/>
  <c r="BE273"/>
  <c i="4" r="BK200"/>
  <c i="5" r="K210"/>
  <c r="BE210"/>
  <c i="8" r="K110"/>
  <c r="BE110"/>
  <c i="10" r="K147"/>
  <c r="BE147"/>
  <c i="2" r="K229"/>
  <c r="BE229"/>
  <c r="K407"/>
  <c r="BE407"/>
  <c i="5" r="BK110"/>
  <c i="8" r="BK108"/>
  <c i="9" r="BK246"/>
  <c i="11" r="K162"/>
  <c r="BE162"/>
  <c i="5" r="BK151"/>
  <c i="7" r="BK113"/>
  <c i="2" r="K150"/>
  <c r="BE150"/>
  <c i="4" r="BK104"/>
  <c i="13" r="K91"/>
  <c r="BE91"/>
  <c i="2" r="K344"/>
  <c r="BE344"/>
  <c i="13" r="BK105"/>
  <c i="10" r="BK140"/>
  <c i="4" r="F36"/>
  <c i="1" r="BC57"/>
  <c i="2" r="K187"/>
  <c r="BE187"/>
  <c r="K265"/>
  <c r="BE265"/>
  <c r="BK387"/>
  <c r="K266"/>
  <c r="BE266"/>
  <c r="K383"/>
  <c r="BE383"/>
  <c i="4" r="K273"/>
  <c r="BE273"/>
  <c i="5" r="BK276"/>
  <c r="K384"/>
  <c r="BE384"/>
  <c i="8" r="BK206"/>
  <c i="9" r="BK161"/>
  <c i="10" r="K136"/>
  <c r="BE136"/>
  <c i="2" r="K215"/>
  <c r="BE215"/>
  <c i="4" r="K93"/>
  <c r="BE93"/>
  <c i="5" r="BK482"/>
  <c i="8" r="BK384"/>
  <c i="2" r="BK336"/>
  <c i="4" r="K301"/>
  <c r="BE301"/>
  <c i="8" r="BK307"/>
  <c i="2" r="BK136"/>
  <c i="4" r="K267"/>
  <c r="BE267"/>
  <c i="8" r="K141"/>
  <c r="BE141"/>
  <c i="12" r="BK100"/>
  <c i="5" r="BK194"/>
  <c i="2" r="F38"/>
  <c i="1" r="BE55"/>
  <c i="5" r="K371"/>
  <c r="BE371"/>
  <c i="7" r="K105"/>
  <c r="BE105"/>
  <c i="10" r="BK169"/>
  <c i="2" r="BK329"/>
  <c i="7" r="BK96"/>
  <c i="11" r="BK145"/>
  <c r="BK144"/>
  <c r="K144"/>
  <c r="K71"/>
  <c i="2" r="K198"/>
  <c r="BE198"/>
  <c i="8" r="K220"/>
  <c r="BE220"/>
  <c i="10" r="K159"/>
  <c r="BE159"/>
  <c i="8" r="F37"/>
  <c i="1" r="BD62"/>
  <c i="5" l="1" r="V277"/>
  <c r="T350"/>
  <c r="X105"/>
  <c r="X198"/>
  <c r="T105"/>
  <c r="V198"/>
  <c r="V104"/>
  <c r="V103"/>
  <c i="8" r="X106"/>
  <c i="5" r="X277"/>
  <c i="8" r="T106"/>
  <c r="V258"/>
  <c i="5" r="T104"/>
  <c r="T103"/>
  <c i="1" r="AW58"/>
  <c i="5" r="X104"/>
  <c r="X103"/>
  <c r="BK147"/>
  <c r="K147"/>
  <c r="K66"/>
  <c i="13" r="R86"/>
  <c r="R85"/>
  <c r="J61"/>
  <c r="K31"/>
  <c i="1" r="AT67"/>
  <c i="2" r="X330"/>
  <c i="9" r="R94"/>
  <c r="R93"/>
  <c r="J65"/>
  <c r="K33"/>
  <c i="1" r="AT63"/>
  <c i="2" r="V157"/>
  <c i="9" r="X94"/>
  <c r="X93"/>
  <c i="7" r="V92"/>
  <c r="V91"/>
  <c r="V90"/>
  <c i="12" r="T93"/>
  <c i="8" r="R361"/>
  <c r="J82"/>
  <c i="2" r="R237"/>
  <c r="J73"/>
  <c r="V301"/>
  <c i="11" r="X95"/>
  <c r="X94"/>
  <c r="X93"/>
  <c i="12" r="X93"/>
  <c i="6" r="T88"/>
  <c r="T87"/>
  <c i="1" r="AW59"/>
  <c i="4" r="T281"/>
  <c i="2" r="R301"/>
  <c r="J79"/>
  <c i="9" r="V94"/>
  <c r="V93"/>
  <c i="2" r="X115"/>
  <c r="X157"/>
  <c i="12" r="T86"/>
  <c i="1" r="AW66"/>
  <c i="13" r="X86"/>
  <c r="X85"/>
  <c i="2" r="Q157"/>
  <c r="I68"/>
  <c i="10" r="T87"/>
  <c r="T86"/>
  <c i="1" r="AW64"/>
  <c i="7" r="T91"/>
  <c r="T90"/>
  <c i="1" r="AW60"/>
  <c i="2" r="T157"/>
  <c i="4" r="V281"/>
  <c i="10" r="V87"/>
  <c r="V86"/>
  <c i="8" r="X315"/>
  <c i="2" r="T330"/>
  <c i="7" r="Q92"/>
  <c r="I63"/>
  <c i="8" r="T212"/>
  <c r="T105"/>
  <c r="T104"/>
  <c i="1" r="AW62"/>
  <c i="2" r="V115"/>
  <c i="7" r="X116"/>
  <c r="X91"/>
  <c r="X90"/>
  <c i="2" r="V330"/>
  <c r="Q237"/>
  <c r="I73"/>
  <c i="9" r="T94"/>
  <c r="T93"/>
  <c i="1" r="AW63"/>
  <c i="5" r="Q104"/>
  <c r="Q103"/>
  <c r="I61"/>
  <c r="K30"/>
  <c i="1" r="AS58"/>
  <c i="13" r="V86"/>
  <c r="V85"/>
  <c i="12" r="V93"/>
  <c i="11" r="T95"/>
  <c r="T94"/>
  <c r="T93"/>
  <c i="1" r="AW65"/>
  <c i="8" r="Q212"/>
  <c r="I70"/>
  <c i="2" r="V237"/>
  <c i="12" r="V86"/>
  <c i="4" r="T91"/>
  <c r="T90"/>
  <c i="1" r="AW57"/>
  <c i="2" r="X301"/>
  <c i="11" r="Q95"/>
  <c r="Q94"/>
  <c r="Q93"/>
  <c r="I61"/>
  <c r="K30"/>
  <c i="1" r="AS65"/>
  <c i="11" r="V95"/>
  <c r="V94"/>
  <c r="V93"/>
  <c i="8" r="V315"/>
  <c r="V105"/>
  <c r="V104"/>
  <c i="7" r="R116"/>
  <c r="J67"/>
  <c i="4" r="R281"/>
  <c r="J67"/>
  <c i="2" r="T115"/>
  <c i="10" r="Q87"/>
  <c r="I62"/>
  <c i="2" r="X237"/>
  <c i="6" r="Q88"/>
  <c r="Q87"/>
  <c r="I61"/>
  <c r="K30"/>
  <c i="1" r="AS59"/>
  <c i="12" r="X86"/>
  <c i="11" r="R95"/>
  <c r="R94"/>
  <c r="J62"/>
  <c i="4" r="V90"/>
  <c i="2" r="X359"/>
  <c i="6" r="V88"/>
  <c r="V87"/>
  <c i="2" r="T359"/>
  <c i="12" r="Q86"/>
  <c r="I61"/>
  <c r="K30"/>
  <c i="1" r="AS66"/>
  <c i="4" r="R90"/>
  <c r="J61"/>
  <c r="K31"/>
  <c i="1" r="AT57"/>
  <c i="8" r="X258"/>
  <c r="R258"/>
  <c r="J75"/>
  <c r="X212"/>
  <c r="X105"/>
  <c r="X104"/>
  <c i="7" r="R92"/>
  <c r="R91"/>
  <c r="R90"/>
  <c r="J61"/>
  <c r="K31"/>
  <c i="1" r="AT60"/>
  <c i="4" r="X91"/>
  <c r="X90"/>
  <c i="2" r="I74"/>
  <c r="Q301"/>
  <c r="I79"/>
  <c r="Q359"/>
  <c r="I87"/>
  <c i="3" r="I62"/>
  <c i="4" r="J63"/>
  <c r="Q91"/>
  <c r="I62"/>
  <c r="Q281"/>
  <c r="I67"/>
  <c i="7" r="I64"/>
  <c r="Q116"/>
  <c r="I67"/>
  <c i="8" r="J63"/>
  <c r="J83"/>
  <c r="Q361"/>
  <c r="I82"/>
  <c i="11" r="J64"/>
  <c i="2" r="I69"/>
  <c r="J74"/>
  <c r="R359"/>
  <c r="J87"/>
  <c i="3" r="I63"/>
  <c i="4" r="J68"/>
  <c i="5" r="I63"/>
  <c i="8" r="J74"/>
  <c r="J80"/>
  <c r="K213"/>
  <c r="K71"/>
  <c r="Q258"/>
  <c r="I75"/>
  <c r="Q315"/>
  <c r="I79"/>
  <c i="9" r="J67"/>
  <c r="Q94"/>
  <c r="I66"/>
  <c i="10" r="I63"/>
  <c i="2" r="I93"/>
  <c r="Q330"/>
  <c r="I83"/>
  <c i="3" r="R84"/>
  <c r="J62"/>
  <c i="5" r="R104"/>
  <c r="R103"/>
  <c r="J61"/>
  <c r="K31"/>
  <c i="1" r="AT58"/>
  <c i="6" r="R88"/>
  <c r="R87"/>
  <c r="J61"/>
  <c r="K31"/>
  <c i="1" r="AT59"/>
  <c i="7" r="J64"/>
  <c i="8" r="I71"/>
  <c r="J76"/>
  <c r="R212"/>
  <c r="J70"/>
  <c i="11" r="I64"/>
  <c i="12" r="I65"/>
  <c i="2" r="J93"/>
  <c r="R115"/>
  <c r="R157"/>
  <c r="J68"/>
  <c i="7" r="J68"/>
  <c i="8" r="I74"/>
  <c i="10" r="R87"/>
  <c r="R86"/>
  <c r="J61"/>
  <c r="K31"/>
  <c i="1" r="AT64"/>
  <c i="12" r="J63"/>
  <c i="2" r="J80"/>
  <c r="Q115"/>
  <c r="Q114"/>
  <c r="I62"/>
  <c r="R330"/>
  <c r="J83"/>
  <c i="4" r="J62"/>
  <c i="8" r="I63"/>
  <c i="12" r="I62"/>
  <c r="J65"/>
  <c r="R86"/>
  <c r="J61"/>
  <c r="K31"/>
  <c i="1" r="AT66"/>
  <c i="13" r="J63"/>
  <c r="Q86"/>
  <c r="I62"/>
  <c i="6" r="I63"/>
  <c i="12" r="BK87"/>
  <c r="I63"/>
  <c i="2" r="BK219"/>
  <c r="K219"/>
  <c r="K71"/>
  <c i="4" r="BK290"/>
  <c r="K290"/>
  <c r="K70"/>
  <c i="5" r="BK241"/>
  <c r="K241"/>
  <c r="K71"/>
  <c i="8" r="BK259"/>
  <c i="2" r="BK116"/>
  <c r="K116"/>
  <c r="K64"/>
  <c r="BK331"/>
  <c r="BK330"/>
  <c r="K330"/>
  <c r="K83"/>
  <c r="BK349"/>
  <c r="K349"/>
  <c r="K85"/>
  <c r="BK355"/>
  <c r="K355"/>
  <c r="K86"/>
  <c i="4" r="BK92"/>
  <c r="BK181"/>
  <c r="K181"/>
  <c r="K64"/>
  <c i="5" r="BK365"/>
  <c r="K365"/>
  <c r="K79"/>
  <c r="BK397"/>
  <c r="K397"/>
  <c r="K80"/>
  <c i="6" r="BK89"/>
  <c r="BK244"/>
  <c r="K244"/>
  <c r="K65"/>
  <c i="7" r="BK93"/>
  <c r="K93"/>
  <c r="K64"/>
  <c r="BK117"/>
  <c r="K117"/>
  <c r="K68"/>
  <c i="2" r="BK196"/>
  <c r="K196"/>
  <c r="K70"/>
  <c r="BK367"/>
  <c r="K367"/>
  <c r="K89"/>
  <c r="BK421"/>
  <c r="K421"/>
  <c r="K93"/>
  <c i="4" r="BK266"/>
  <c r="K266"/>
  <c r="K66"/>
  <c i="5" r="BK176"/>
  <c r="K176"/>
  <c r="K67"/>
  <c i="7" r="BK112"/>
  <c r="K112"/>
  <c r="K66"/>
  <c i="8" r="BK278"/>
  <c r="K278"/>
  <c r="K77"/>
  <c r="BK329"/>
  <c r="K329"/>
  <c r="K81"/>
  <c i="9" r="BK194"/>
  <c r="K194"/>
  <c r="K69"/>
  <c r="BK227"/>
  <c r="K227"/>
  <c r="K70"/>
  <c r="BK273"/>
  <c r="K273"/>
  <c r="K71"/>
  <c i="2" r="BK128"/>
  <c r="K128"/>
  <c r="K65"/>
  <c i="4" r="BK259"/>
  <c r="K259"/>
  <c r="K65"/>
  <c i="5" r="BK352"/>
  <c r="K352"/>
  <c r="K78"/>
  <c i="11" r="BK121"/>
  <c r="K121"/>
  <c r="K67"/>
  <c i="2" r="BK152"/>
  <c r="K152"/>
  <c r="K67"/>
  <c r="BK255"/>
  <c r="K255"/>
  <c r="K75"/>
  <c r="BK291"/>
  <c r="K291"/>
  <c r="K78"/>
  <c r="BK302"/>
  <c r="K302"/>
  <c r="K80"/>
  <c r="BK319"/>
  <c r="K319"/>
  <c r="K81"/>
  <c r="BK326"/>
  <c r="K326"/>
  <c r="K82"/>
  <c r="BK360"/>
  <c i="3" r="BK85"/>
  <c r="K85"/>
  <c r="K63"/>
  <c i="4" r="BK286"/>
  <c r="K286"/>
  <c r="K69"/>
  <c i="5" r="BK220"/>
  <c r="K220"/>
  <c r="K69"/>
  <c i="8" r="BK190"/>
  <c r="K190"/>
  <c r="K69"/>
  <c i="9" r="BK95"/>
  <c r="K95"/>
  <c r="K67"/>
  <c i="10" r="BK88"/>
  <c r="K88"/>
  <c r="K63"/>
  <c r="BK132"/>
  <c r="K132"/>
  <c r="K65"/>
  <c i="11" r="BK99"/>
  <c r="K99"/>
  <c r="K65"/>
  <c r="BK110"/>
  <c r="K110"/>
  <c r="K66"/>
  <c i="12" r="BK107"/>
  <c r="K107"/>
  <c r="K66"/>
  <c i="13" r="BK98"/>
  <c r="K98"/>
  <c r="K65"/>
  <c i="2" r="BK137"/>
  <c r="K137"/>
  <c r="K66"/>
  <c r="BK158"/>
  <c r="K158"/>
  <c r="K69"/>
  <c r="BK238"/>
  <c r="BK237"/>
  <c r="K237"/>
  <c r="K73"/>
  <c r="BK284"/>
  <c r="K284"/>
  <c r="K77"/>
  <c r="BK416"/>
  <c r="K416"/>
  <c r="K91"/>
  <c i="5" r="BK316"/>
  <c r="K316"/>
  <c r="K75"/>
  <c i="8" r="BK316"/>
  <c r="K316"/>
  <c r="K80"/>
  <c r="BK362"/>
  <c r="K362"/>
  <c r="K83"/>
  <c i="13" r="BK93"/>
  <c r="K93"/>
  <c r="K64"/>
  <c i="11" r="BK149"/>
  <c r="K149"/>
  <c r="K73"/>
  <c i="12" r="BK94"/>
  <c r="K94"/>
  <c r="K65"/>
  <c i="8" r="BK242"/>
  <c r="BK241"/>
  <c r="K241"/>
  <c r="K73"/>
  <c i="5" r="BK277"/>
  <c r="K277"/>
  <c r="K72"/>
  <c r="BK350"/>
  <c r="K350"/>
  <c r="K77"/>
  <c r="BK230"/>
  <c r="K230"/>
  <c r="K70"/>
  <c i="8" r="BK303"/>
  <c r="K303"/>
  <c r="K78"/>
  <c r="BK222"/>
  <c r="K222"/>
  <c r="K72"/>
  <c i="5" r="BK105"/>
  <c r="K105"/>
  <c r="K63"/>
  <c r="BK454"/>
  <c r="K454"/>
  <c r="K81"/>
  <c r="BK198"/>
  <c r="K198"/>
  <c r="K68"/>
  <c i="8" r="BK170"/>
  <c r="K170"/>
  <c r="K68"/>
  <c i="1" r="BE61"/>
  <c r="BA61"/>
  <c r="BD61"/>
  <c r="AZ61"/>
  <c i="11" r="F35"/>
  <c i="1" r="BB65"/>
  <c r="BC61"/>
  <c r="AY61"/>
  <c i="6" r="K35"/>
  <c i="1" r="AX59"/>
  <c r="AV59"/>
  <c i="2" r="K35"/>
  <c i="1" r="AX55"/>
  <c r="AV55"/>
  <c i="5" r="K35"/>
  <c i="1" r="AX58"/>
  <c r="AV58"/>
  <c i="4" r="F35"/>
  <c i="1" r="BB57"/>
  <c i="11" r="K35"/>
  <c i="1" r="AX65"/>
  <c r="AV65"/>
  <c i="10" r="F35"/>
  <c i="1" r="BB64"/>
  <c i="2" r="F35"/>
  <c i="1" r="BB55"/>
  <c i="5" r="F35"/>
  <c i="1" r="BB58"/>
  <c i="12" r="F35"/>
  <c i="1" r="BB66"/>
  <c i="13" r="K35"/>
  <c i="1" r="AX67"/>
  <c r="AV67"/>
  <c i="13" r="F35"/>
  <c i="1" r="BB67"/>
  <c i="12" r="K35"/>
  <c i="1" r="AX66"/>
  <c r="AV66"/>
  <c r="BF61"/>
  <c i="10" r="K35"/>
  <c i="1" r="AX64"/>
  <c r="AV64"/>
  <c i="7" r="K35"/>
  <c i="1" r="AX60"/>
  <c r="AV60"/>
  <c i="9" r="K37"/>
  <c i="1" r="AX63"/>
  <c r="AV63"/>
  <c r="AV56"/>
  <c i="7" r="F35"/>
  <c i="1" r="BB60"/>
  <c i="4" r="K35"/>
  <c i="1" r="AX57"/>
  <c r="AV57"/>
  <c i="9" r="F37"/>
  <c i="1" r="BB63"/>
  <c i="8" r="F35"/>
  <c i="1" r="BB62"/>
  <c i="6" r="F35"/>
  <c i="1" r="BB59"/>
  <c i="8" r="K35"/>
  <c i="1" r="AX62"/>
  <c r="AV62"/>
  <c i="8" l="1" r="BK106"/>
  <c r="K106"/>
  <c r="K63"/>
  <c i="2" r="BK359"/>
  <c r="K359"/>
  <c r="K87"/>
  <c i="4" r="BK91"/>
  <c r="K91"/>
  <c r="K62"/>
  <c i="6" r="BK88"/>
  <c r="K88"/>
  <c r="K62"/>
  <c i="2" r="R114"/>
  <c r="J62"/>
  <c r="T114"/>
  <c r="T113"/>
  <c i="1" r="AW55"/>
  <c i="8" r="BK258"/>
  <c r="K258"/>
  <c r="K75"/>
  <c i="2" r="X114"/>
  <c r="X113"/>
  <c r="V114"/>
  <c r="V113"/>
  <c i="8" r="Q105"/>
  <c r="I62"/>
  <c i="11" r="BK95"/>
  <c r="BK94"/>
  <c r="BK93"/>
  <c r="K93"/>
  <c i="8" r="R105"/>
  <c r="R104"/>
  <c r="J61"/>
  <c r="K31"/>
  <c i="1" r="AT62"/>
  <c i="8" r="BK212"/>
  <c r="K212"/>
  <c r="K70"/>
  <c i="4" r="BK281"/>
  <c r="K281"/>
  <c r="K67"/>
  <c i="13" r="BK86"/>
  <c r="K86"/>
  <c r="K62"/>
  <c i="2" r="J63"/>
  <c r="K238"/>
  <c r="K74"/>
  <c r="K360"/>
  <c r="K88"/>
  <c i="4" r="Q90"/>
  <c r="I61"/>
  <c r="K30"/>
  <c i="1" r="AS57"/>
  <c i="5" r="BK104"/>
  <c r="K104"/>
  <c r="K62"/>
  <c i="6" r="J62"/>
  <c i="7" r="J62"/>
  <c r="BK92"/>
  <c r="BK116"/>
  <c r="K116"/>
  <c r="K67"/>
  <c i="8" r="BK315"/>
  <c r="K315"/>
  <c r="K79"/>
  <c r="BK361"/>
  <c r="K361"/>
  <c r="K82"/>
  <c i="9" r="J66"/>
  <c i="10" r="J62"/>
  <c i="11" r="I63"/>
  <c i="2" r="BK301"/>
  <c r="K301"/>
  <c r="K79"/>
  <c r="K331"/>
  <c r="K84"/>
  <c r="BK420"/>
  <c r="K420"/>
  <c r="K92"/>
  <c i="3" r="BK84"/>
  <c r="K84"/>
  <c r="K62"/>
  <c i="4" r="K92"/>
  <c r="K63"/>
  <c i="5" r="I62"/>
  <c i="6" r="K89"/>
  <c r="K63"/>
  <c i="8" r="K259"/>
  <c r="K76"/>
  <c i="9" r="Q93"/>
  <c r="I65"/>
  <c r="K32"/>
  <c i="1" r="AS63"/>
  <c i="9" r="BK94"/>
  <c r="K94"/>
  <c r="K66"/>
  <c i="10" r="Q86"/>
  <c r="I61"/>
  <c r="K30"/>
  <c i="1" r="AS64"/>
  <c i="11" r="I62"/>
  <c r="J63"/>
  <c i="2" r="Q113"/>
  <c r="I61"/>
  <c r="K30"/>
  <c i="1" r="AS55"/>
  <c i="5" r="J62"/>
  <c i="2" r="I63"/>
  <c i="3" r="R83"/>
  <c r="J61"/>
  <c r="K31"/>
  <c i="1" r="AT56"/>
  <c i="7" r="Q91"/>
  <c r="I62"/>
  <c i="8" r="BK105"/>
  <c r="K105"/>
  <c r="K62"/>
  <c i="10" r="BK87"/>
  <c r="K87"/>
  <c r="K62"/>
  <c i="12" r="K87"/>
  <c r="K62"/>
  <c i="2" r="BK157"/>
  <c r="K157"/>
  <c r="K68"/>
  <c i="6" r="I62"/>
  <c i="8" r="K242"/>
  <c r="K74"/>
  <c i="11" r="R93"/>
  <c r="J61"/>
  <c r="K31"/>
  <c i="1" r="AT65"/>
  <c i="12" r="BK93"/>
  <c r="K93"/>
  <c r="K64"/>
  <c i="13" r="J62"/>
  <c r="Q85"/>
  <c r="I61"/>
  <c r="K30"/>
  <c i="1" r="AS67"/>
  <c i="2" r="BK115"/>
  <c r="BK114"/>
  <c r="K114"/>
  <c r="K62"/>
  <c i="7" r="J63"/>
  <c i="1" r="BB61"/>
  <c r="AX61"/>
  <c r="AV61"/>
  <c r="BE54"/>
  <c r="BA54"/>
  <c r="AT61"/>
  <c r="BF54"/>
  <c r="W33"/>
  <c r="BD54"/>
  <c r="W31"/>
  <c r="AW61"/>
  <c i="11" r="K32"/>
  <c i="1" r="AG65"/>
  <c r="AN65"/>
  <c r="BC54"/>
  <c r="AY54"/>
  <c r="AK30"/>
  <c i="7" l="1" r="BK91"/>
  <c r="K91"/>
  <c r="K62"/>
  <c i="12" r="BK86"/>
  <c r="K86"/>
  <c r="K61"/>
  <c i="6" r="BK87"/>
  <c r="K87"/>
  <c i="2" r="BK113"/>
  <c r="K113"/>
  <c r="R113"/>
  <c r="J61"/>
  <c r="K31"/>
  <c i="1" r="AT55"/>
  <c i="8" r="J62"/>
  <c r="Q104"/>
  <c r="I61"/>
  <c r="K30"/>
  <c i="1" r="AS62"/>
  <c i="9" r="BK93"/>
  <c r="K93"/>
  <c r="K65"/>
  <c i="11" r="K61"/>
  <c i="2" r="K115"/>
  <c r="K63"/>
  <c i="7" r="Q90"/>
  <c r="I61"/>
  <c r="K30"/>
  <c i="1" r="AS60"/>
  <c i="7" r="K92"/>
  <c r="K63"/>
  <c i="10" r="BK86"/>
  <c r="K86"/>
  <c r="K61"/>
  <c i="3" r="BK83"/>
  <c r="K83"/>
  <c i="4" r="BK90"/>
  <c r="K90"/>
  <c r="K61"/>
  <c i="5" r="BK103"/>
  <c r="K103"/>
  <c i="8" r="BK104"/>
  <c r="K104"/>
  <c i="11" r="K94"/>
  <c r="K62"/>
  <c r="K95"/>
  <c r="K63"/>
  <c r="K41"/>
  <c i="13" r="BK85"/>
  <c r="K85"/>
  <c i="1" r="AW54"/>
  <c i="2" r="K32"/>
  <c i="1" r="AG55"/>
  <c i="13" r="K32"/>
  <c i="1" r="AG67"/>
  <c r="AN67"/>
  <c r="AZ54"/>
  <c r="W30"/>
  <c i="3" r="K32"/>
  <c i="1" r="AG56"/>
  <c r="AN56"/>
  <c i="5" r="K32"/>
  <c i="1" r="AG58"/>
  <c r="AN58"/>
  <c i="8" r="K32"/>
  <c i="1" r="AG62"/>
  <c r="AN62"/>
  <c r="AS61"/>
  <c r="BB54"/>
  <c r="W29"/>
  <c i="6" r="K32"/>
  <c i="1" r="AG59"/>
  <c r="AN59"/>
  <c r="AT54"/>
  <c r="W32"/>
  <c l="1" r="AN55"/>
  <c i="3" r="K61"/>
  <c i="5" r="K41"/>
  <c r="K61"/>
  <c i="8" r="K41"/>
  <c i="3" r="K41"/>
  <c i="7" r="BK90"/>
  <c r="K90"/>
  <c i="8" r="K61"/>
  <c i="13" r="K41"/>
  <c i="2" r="K61"/>
  <c i="6" r="K41"/>
  <c r="K61"/>
  <c i="13" r="K61"/>
  <c i="2" r="K41"/>
  <c i="4" r="K32"/>
  <c i="1" r="AG57"/>
  <c r="AN57"/>
  <c r="AX54"/>
  <c r="AK29"/>
  <c i="9" r="K34"/>
  <c i="1" r="AG63"/>
  <c r="AN63"/>
  <c i="10" r="K32"/>
  <c i="1" r="AG64"/>
  <c r="AN64"/>
  <c i="7" r="K32"/>
  <c i="1" r="AG60"/>
  <c r="AN60"/>
  <c r="AS54"/>
  <c i="12" r="K32"/>
  <c i="1" r="AG66"/>
  <c r="AN66"/>
  <c i="7" l="1" r="K61"/>
  <c i="4" r="K41"/>
  <c i="9" r="K43"/>
  <c i="7" r="K41"/>
  <c i="10" r="K41"/>
  <c i="12" r="K41"/>
  <c i="1" r="AG61"/>
  <c r="AN61"/>
  <c r="AV54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<sst xmlns="http://schemas.openxmlformats.org/spreadsheetml/2006/main">
  <si>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</si>
  <si>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</si>
  <si>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</si>
  <si>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</si>
  <si>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</si>
  <si>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</si>
  <si>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{046a777f-e01a-4198-938e-e71a9d58d9f9}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</si>
  <si>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</si>
  <si>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</si>
  <si>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</si>
  <si>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</si>
  <si>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</si>
  <si>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</si>
  <si>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</si>
  <si>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</si>
  <si>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</si>
  <si>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</si>
  <si>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</si>
  <si>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</si>
  <si>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</si>
  <si>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</si>
  <si>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</si>
  <si>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</si>
  <si>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</si>
  <si>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</si>
  <si>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26. 11. 2021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</si>
  <si>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</si>
  <si>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</si>
  <si>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</si>
  <si>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</si>
  <si>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</si>
  <si>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</si>
  <si>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</si>
  <si>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</si>
  <si>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</si>
  <si>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</si>
  <si>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</si>
  <si>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</si>
  <si>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</si>
  <si>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</si>
  <si>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</si>
  <si>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</si>
  <si>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</si>
  <si>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</si>
  <si>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</si>
  <si>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</si>
  <si>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</si>
  <si>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</si>
  <si>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</si>
  <si>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</si>
  <si>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</si>
  <si>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</si>
  <si>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</si>
  <si>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</si>
  <si>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</si>
  <si>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</si>
  <si>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</si>
  <si>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</si>
  <si>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</si>
  <si>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</si>
  <si>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</si>
  <si>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</si>
  <si>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</si>
  <si>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</si>
  <si>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</si>
  <si>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</si>
  <si>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</si>
  <si>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</si>
  <si>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</si>
  <si>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</si>
  <si>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</si>
  <si>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</si>
  <si>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</si>
  <si>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</si>
  <si>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</si>
  <si>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</si>
  <si>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</si>
  <si>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</si>
  <si>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</si>
  <si>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</si>
  <si>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</si>
  <si>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</si>
  <si>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</si>
  <si>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</si>
  <si>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</si>
  <si>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{50354e13-f903-4e97-b26f-b19e64545727}</t>
  </si>
  <si>
    <t>2</t>
  </si>
  <si>
    <t>IO 02</t>
  </si>
  <si>
    <t>Identifikační a přihlašovací systém</t>
  </si>
  <si>
    <t>{363844fd-8940-4435-b32f-f7f361733162}</t>
  </si>
  <si>
    <t>SO 01</t>
  </si>
  <si>
    <t>Objekty vodíkové technologie</t>
  </si>
  <si>
    <t>{f59e739a-6151-46e6-8ea3-91bc8ad7b96a}</t>
  </si>
  <si>
    <t>SO 02</t>
  </si>
  <si>
    <t>Zpevněné plochy technologie, oplocení a dopravní značení</t>
  </si>
  <si>
    <t>{07173814-9c33-4f4f-b99d-9041d054947d}</t>
  </si>
  <si>
    <t>SO 03</t>
  </si>
  <si>
    <t>Odvodnění zpevněných ploch technologie</t>
  </si>
  <si>
    <t>{4a0b118e-896b-4039-a84e-4ef53e4b1b8e}</t>
  </si>
  <si>
    <t>SO 04</t>
  </si>
  <si>
    <t>Uzemnění stavby</t>
  </si>
  <si>
    <t>{d08cb35a-f479-477e-8220-9fcf03722221}</t>
  </si>
  <si>
    <t>SO 05</t>
  </si>
  <si>
    <t>Parkovací stání</t>
  </si>
  <si>
    <t>{caaacd37-cccb-40bc-ae97-d160c27dffe6}</t>
  </si>
  <si>
    <t>Soupis</t>
  </si>
  <si>
    <t>###NOINSERT###</t>
  </si>
  <si>
    <t>SO 05.1</t>
  </si>
  <si>
    <t>Odvodnění parkovacích stání</t>
  </si>
  <si>
    <t>{d8ba19a3-cab9-4d70-a6cd-5c4d69c66c86}</t>
  </si>
  <si>
    <t>SO 06</t>
  </si>
  <si>
    <t>Výměna vodovodního potrubí - stavební úprava</t>
  </si>
  <si>
    <t>{ebe258d1-38f3-4990-ab9c-4eefba8468aa}</t>
  </si>
  <si>
    <t>SO 07</t>
  </si>
  <si>
    <t>Přeložka SEK - Cetin a.s.</t>
  </si>
  <si>
    <t>{d4641431-fe1d-4084-8cef-6c71c2cb2157}</t>
  </si>
  <si>
    <t>SO 08</t>
  </si>
  <si>
    <t>Přeložka SEK - OVANET a.s.</t>
  </si>
  <si>
    <t>{464d4f6a-a530-4acf-922b-fee594bb1313}</t>
  </si>
  <si>
    <t>VRN</t>
  </si>
  <si>
    <t>{d2828c74-ccf4-42b6-997d-02e3e365339c}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</si>
  <si>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</si>
  <si>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</si>
  <si>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</si>
  <si>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</si>
  <si>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</si>
  <si>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</si>
  <si>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</si>
  <si>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</si>
  <si>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</si>
  <si>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</si>
  <si>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</si>
  <si>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</si>
  <si>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</si>
  <si>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</si>
  <si>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</si>
  <si>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</si>
  <si>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</si>
  <si>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</si>
  <si>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</si>
  <si>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</si>
  <si>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</si>
  <si>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</si>
  <si>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</si>
  <si>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</si>
  <si>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</si>
  <si>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</si>
  <si>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</si>
  <si>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</si>
  <si>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</si>
  <si>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</si>
  <si>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</si>
  <si>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</si>
  <si>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</si>
  <si>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</si>
  <si>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</si>
  <si>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</si>
  <si>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</si>
  <si>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</si>
  <si>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</si>
  <si>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</si>
  <si>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</si>
  <si>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</si>
  <si>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</si>
  <si>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</si>
  <si>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</si>
  <si>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</si>
  <si>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</si>
  <si>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</si>
  <si>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</si>
  <si>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</si>
  <si>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</si>
  <si>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</si>
  <si>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</si>
  <si>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</si>
  <si>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</si>
  <si>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</si>
  <si>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</si>
  <si>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</si>
  <si>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</si>
  <si>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</si>
  <si>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</si>
  <si>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</si>
  <si>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</si>
  <si>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</si>
  <si>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</si>
  <si>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</si>
  <si>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</si>
  <si>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</si>
  <si>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</si>
  <si>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</si>
  <si>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</si>
  <si>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</si>
  <si>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</si>
  <si>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</si>
  <si>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</si>
  <si>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</si>
  <si>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</si>
  <si>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</si>
  <si>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</si>
  <si>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</si>
  <si>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</si>
  <si>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</si>
  <si>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</si>
  <si>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</si>
  <si>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</si>
  <si>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</si>
  <si>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</si>
  <si>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</si>
  <si>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</si>
  <si>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</si>
  <si>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</si>
  <si>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</si>
  <si>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</si>
  <si>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</si>
  <si>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</si>
  <si>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</si>
  <si>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</si>
  <si>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</si>
  <si>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</si>
  <si>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</si>
  <si>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</si>
  <si>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</si>
  <si>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</si>
  <si>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</si>
  <si>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</si>
  <si>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</si>
  <si>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</si>
  <si>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</si>
  <si>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</si>
  <si>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</si>
  <si>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</si>
  <si>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</si>
  <si>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</si>
  <si>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</si>
  <si>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</si>
  <si>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</si>
  <si>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</si>
  <si>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</si>
  <si>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</si>
  <si>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</si>
  <si>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</si>
  <si>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</si>
  <si>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</si>
  <si>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</si>
  <si>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</si>
  <si>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</si>
  <si>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</si>
  <si>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</si>
  <si>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</si>
  <si>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</si>
  <si>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</si>
  <si>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</si>
  <si>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</si>
  <si>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</si>
  <si>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</si>
  <si>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</si>
  <si>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</si>
  <si>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</si>
  <si>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</si>
  <si>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</si>
  <si>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</si>
  <si>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</si>
  <si>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</si>
  <si>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</si>
  <si>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</si>
  <si>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</si>
  <si>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</si>
  <si>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</si>
  <si>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</si>
  <si>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</si>
  <si>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</si>
  <si>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</si>
  <si>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</si>
  <si>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</si>
  <si>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</si>
  <si>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</si>
  <si>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</si>
  <si>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</si>
  <si>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</si>
  <si>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</si>
  <si>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</si>
  <si>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</si>
  <si>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</si>
  <si>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</si>
  <si>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</si>
  <si>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</si>
  <si>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</si>
  <si>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</si>
  <si>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</si>
  <si>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</si>
  <si>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</si>
  <si>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</si>
  <si>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</si>
  <si>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</si>
  <si>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</si>
  <si>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</si>
  <si>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</si>
  <si>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</si>
  <si>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</si>
  <si>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</si>
  <si>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</si>
  <si>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</si>
  <si>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</si>
  <si>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</si>
  <si>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</si>
  <si>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</si>
  <si>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</si>
  <si>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</si>
  <si>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</si>
  <si>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</si>
  <si>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</si>
  <si>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</si>
  <si>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</si>
  <si>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</si>
  <si>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</si>
  <si>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</si>
  <si>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</si>
  <si>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</si>
  <si>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</si>
  <si>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</si>
  <si>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</si>
  <si>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</si>
  <si>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</si>
  <si>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</si>
  <si>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</si>
  <si>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</si>
  <si>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</si>
  <si>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</si>
  <si>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</si>
  <si>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</si>
  <si>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</si>
  <si>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</si>
  <si>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</si>
  <si>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</si>
  <si>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</si>
  <si>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</si>
  <si>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</si>
  <si>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</si>
  <si>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</si>
  <si>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</si>
  <si>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</si>
  <si>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</si>
  <si>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</si>
  <si>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</si>
  <si>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</si>
  <si>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</si>
  <si>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</si>
  <si>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</si>
  <si>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</si>
  <si>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</si>
  <si>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</si>
  <si>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</si>
  <si>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</si>
  <si>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</si>
  <si>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</si>
  <si>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</si>
  <si>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</si>
  <si>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</si>
  <si>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</si>
  <si>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</si>
  <si>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</si>
  <si>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</si>
  <si>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</si>
  <si>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</si>
  <si>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</si>
  <si>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</si>
  <si>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</si>
  <si>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</si>
  <si>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</si>
  <si>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</si>
  <si>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</si>
  <si>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</si>
  <si>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</si>
  <si>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</si>
  <si>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</si>
  <si>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</si>
  <si>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</si>
  <si>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</si>
  <si>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</si>
  <si>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</si>
  <si>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</si>
  <si>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</si>
  <si>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</si>
  <si>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</si>
  <si>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</si>
  <si>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</si>
  <si>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</si>
  <si>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</si>
  <si>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</si>
  <si>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</si>
  <si>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</si>
  <si>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</si>
  <si>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</si>
  <si>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</si>
  <si>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</si>
  <si>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</si>
  <si>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</si>
  <si>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</si>
  <si>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</si>
  <si>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</si>
  <si>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</si>
  <si>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</si>
  <si>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</si>
  <si>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</si>
  <si>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</si>
  <si>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</si>
  <si>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</si>
  <si>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</si>
  <si>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</si>
  <si>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</si>
  <si>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</si>
  <si>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</si>
  <si>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</si>
  <si>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</si>
  <si>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</si>
  <si>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</si>
  <si>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</si>
  <si>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</si>
  <si>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</si>
  <si>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</si>
  <si>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</si>
  <si>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</si>
  <si>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</si>
  <si>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</si>
  <si>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</si>
  <si>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</si>
  <si>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</si>
  <si>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</si>
  <si>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</si>
  <si>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</si>
  <si>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</si>
  <si>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</si>
  <si>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</si>
  <si>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</si>
  <si>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</si>
  <si>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</si>
  <si>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</si>
  <si>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</si>
  <si>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</si>
  <si>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</si>
  <si>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</si>
  <si>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</si>
  <si>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</si>
  <si>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</si>
  <si>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</si>
  <si>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</si>
  <si>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</si>
  <si>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</si>
  <si>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</si>
  <si>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</si>
  <si>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</si>
  <si>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</si>
  <si>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</si>
  <si>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</si>
  <si>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</si>
  <si>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</si>
  <si>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</si>
  <si>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</si>
  <si>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</si>
  <si>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</si>
  <si>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</si>
  <si>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</si>
  <si>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</si>
  <si>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</si>
  <si>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</si>
  <si>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</si>
  <si>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</si>
  <si>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</si>
  <si>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</si>
  <si>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</si>
  <si>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</si>
  <si>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</si>
  <si>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</si>
  <si>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</si>
  <si>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</si>
  <si>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</si>
  <si>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</si>
  <si>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</si>
  <si>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</si>
  <si>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</si>
  <si>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</si>
  <si>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</si>
  <si>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</si>
  <si>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</si>
  <si>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</si>
  <si>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</si>
  <si>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</si>
  <si>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</si>
  <si>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</si>
  <si>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</si>
  <si>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</si>
  <si>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</si>
  <si>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</si>
  <si>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</si>
  <si>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</si>
  <si>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</si>
  <si>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</si>
  <si>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</si>
  <si>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</si>
  <si>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</si>
  <si>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</si>
  <si>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</si>
  <si>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</si>
  <si>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</si>
  <si>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</si>
  <si>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</si>
  <si>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</si>
  <si>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</si>
  <si>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</si>
  <si>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</si>
  <si>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</si>
  <si>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</si>
  <si>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</si>
  <si>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</si>
  <si>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</si>
  <si>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</si>
  <si>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</si>
  <si>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</si>
  <si>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</si>
  <si>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</si>
  <si>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</si>
  <si>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</si>
  <si>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</si>
  <si>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</si>
  <si>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</si>
  <si>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</si>
  <si>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</si>
  <si>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</si>
  <si>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</si>
  <si>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</si>
  <si>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</si>
  <si>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</si>
  <si>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</si>
  <si>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</si>
  <si>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</si>
  <si>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</si>
  <si>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</si>
  <si>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</si>
  <si>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</si>
  <si>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</si>
  <si>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</si>
  <si>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</si>
  <si>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</si>
  <si>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</si>
  <si>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</si>
  <si>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</si>
  <si>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</si>
  <si>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</si>
  <si>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</si>
  <si>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</si>
  <si>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</si>
  <si>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</si>
  <si>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</si>
  <si>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</si>
  <si>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</si>
  <si>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</si>
  <si>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</si>
  <si>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</si>
  <si>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</si>
  <si>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</si>
  <si>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</si>
  <si>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</si>
  <si>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</si>
  <si>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</si>
  <si>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</si>
  <si>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</si>
  <si>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</si>
  <si>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</si>
  <si>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</si>
  <si>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</si>
  <si>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</si>
  <si>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</si>
  <si>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</si>
  <si>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</si>
  <si>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</si>
  <si>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</si>
  <si>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</si>
  <si>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</si>
  <si>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</si>
  <si>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</si>
  <si>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</si>
  <si>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</si>
  <si>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</si>
  <si>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</si>
  <si>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</si>
  <si>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</si>
  <si>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</si>
  <si>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</si>
  <si>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</si>
  <si>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</si>
  <si>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</si>
  <si>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</si>
  <si>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</si>
  <si>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</si>
  <si>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</si>
  <si>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</si>
  <si>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</si>
  <si>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</si>
  <si>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</si>
  <si>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</si>
  <si>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</si>
  <si>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</si>
  <si>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</si>
  <si>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</si>
  <si>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</si>
  <si>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</si>
  <si>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</si>
  <si>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</si>
  <si>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</si>
  <si>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</si>
  <si>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</si>
  <si>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</si>
  <si>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117</t>
  </si>
  <si>
    <t>460420022</t>
  </si>
  <si>
    <t>kabel.lože z kop.písku rýha 65cm tl.10cm</t>
  </si>
  <si>
    <t>1326978020</t>
  </si>
  <si>
    <t>118</t>
  </si>
  <si>
    <t>460490012</t>
  </si>
  <si>
    <t>fólie výstražná z PVC šířky 33cm</t>
  </si>
  <si>
    <t>354619914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</si>
  <si>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</si>
  <si>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</si>
  <si>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</si>
  <si>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</si>
  <si>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</si>
  <si>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</si>
  <si>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</si>
  <si>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</si>
  <si>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</si>
  <si>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</si>
  <si>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</si>
  <si>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</si>
  <si>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</si>
  <si>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</si>
  <si>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</si>
  <si>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</si>
  <si>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</si>
  <si>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</si>
  <si>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</si>
  <si>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</si>
  <si>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</si>
  <si>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</si>
  <si>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</si>
  <si>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</si>
  <si>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</si>
  <si>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</si>
  <si>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</si>
  <si>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</si>
  <si>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</si>
  <si>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</si>
  <si>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</si>
  <si>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</si>
  <si>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</si>
  <si>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</si>
  <si>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</si>
  <si>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</si>
  <si>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</si>
  <si>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</si>
  <si>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</si>
  <si>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</si>
  <si>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</si>
  <si>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</si>
  <si>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</si>
  <si>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</si>
  <si>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</si>
  <si>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</si>
  <si>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</si>
  <si>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</si>
  <si>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</si>
  <si>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</si>
  <si>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</si>
  <si>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</si>
  <si>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</si>
  <si>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</si>
  <si>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</si>
  <si>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</si>
  <si>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</si>
  <si>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</si>
  <si>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</si>
  <si>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</si>
  <si>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</si>
  <si>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</si>
  <si>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</si>
  <si>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</si>
  <si>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</si>
  <si>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</si>
  <si>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</si>
  <si>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</si>
  <si>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</si>
  <si>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</si>
  <si>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</si>
  <si>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</si>
  <si>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138</t>
  </si>
  <si>
    <t>200207.1</t>
  </si>
  <si>
    <t>TR.KOPOFLEX 110</t>
  </si>
  <si>
    <t>-735630743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</si>
  <si>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</si>
  <si>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</si>
  <si>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</si>
  <si>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</si>
  <si>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</si>
  <si>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</si>
  <si>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</si>
  <si>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</si>
  <si>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</si>
  <si>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</si>
  <si>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</si>
  <si>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</si>
  <si>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</si>
  <si>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</si>
  <si>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143</t>
  </si>
  <si>
    <t>90006</t>
  </si>
  <si>
    <t>fólie z polyetylenu šíře 330mm</t>
  </si>
  <si>
    <t>848271801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</si>
  <si>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</si>
  <si>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</si>
  <si>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</si>
  <si>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</si>
  <si>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</si>
  <si>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</si>
  <si>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</si>
  <si>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</si>
  <si>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</si>
  <si>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</si>
  <si>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</si>
  <si>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</si>
  <si>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</si>
  <si>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</si>
  <si>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</si>
  <si>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</si>
  <si>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</si>
  <si>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</si>
  <si>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</si>
  <si>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</si>
  <si>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Závory pro kontrolu vjezdu na parkoviště včetně kabeláže montáže, sloupků pro ovládání včetně SW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</si>
  <si>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</si>
  <si>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</si>
  <si>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</si>
  <si>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</si>
  <si>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</si>
  <si>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</si>
  <si>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</si>
  <si>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</si>
  <si>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</si>
  <si>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</si>
  <si>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</si>
  <si>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</si>
  <si>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</si>
  <si>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</si>
  <si>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</si>
  <si>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</si>
  <si>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</si>
  <si>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</si>
  <si>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</si>
  <si>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</si>
  <si>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</si>
  <si>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</si>
  <si>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</si>
  <si>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</si>
  <si>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</si>
  <si>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</si>
  <si>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</si>
  <si>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</si>
  <si>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</si>
  <si>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</si>
  <si>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</si>
  <si>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</si>
  <si>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</si>
  <si>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</si>
  <si>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</si>
  <si>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</si>
  <si>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</si>
  <si>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</si>
  <si>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</si>
  <si>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</si>
  <si>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</si>
  <si>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</si>
  <si>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</si>
  <si>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</si>
  <si>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</si>
  <si>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</si>
  <si>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</si>
  <si>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</si>
  <si>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</si>
  <si>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</si>
  <si>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</si>
  <si>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</si>
  <si>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</si>
  <si>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</si>
  <si>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</si>
  <si>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</si>
  <si>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</si>
  <si>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</si>
  <si>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</si>
  <si>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</si>
  <si>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</si>
  <si>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</si>
  <si>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</si>
  <si>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</si>
  <si>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</si>
  <si>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</si>
  <si>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</si>
  <si>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</si>
  <si>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</si>
  <si>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</si>
  <si>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</si>
  <si>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</si>
  <si>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</si>
  <si>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</si>
  <si>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</si>
  <si>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</si>
  <si>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</si>
  <si>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</si>
  <si>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</si>
  <si>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</si>
  <si>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</si>
  <si>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</si>
  <si>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</si>
  <si>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</si>
  <si>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</si>
  <si>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</si>
  <si>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</si>
  <si>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</si>
  <si>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</si>
  <si>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</si>
  <si>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</si>
  <si>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</si>
  <si>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</si>
  <si>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</si>
  <si>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</si>
  <si>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</si>
  <si>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</si>
  <si>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</si>
  <si>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</si>
  <si>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</si>
  <si>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</si>
  <si>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</si>
  <si>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</si>
  <si>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</si>
  <si>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</si>
  <si>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</si>
  <si>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</si>
  <si>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</si>
  <si>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</si>
  <si>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</si>
  <si>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</si>
  <si>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</si>
  <si>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</si>
  <si>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</si>
  <si>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</si>
  <si>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</si>
  <si>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</si>
  <si>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</si>
  <si>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</si>
  <si>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</si>
  <si>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</si>
  <si>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</si>
  <si>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</si>
  <si>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</si>
  <si>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</si>
  <si>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</si>
  <si>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</si>
  <si>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</si>
  <si>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</si>
  <si>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</si>
  <si>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</si>
  <si>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</si>
  <si>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</si>
  <si>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</si>
  <si>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</si>
  <si>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</si>
  <si>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</si>
  <si>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</si>
  <si>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</si>
  <si>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</si>
  <si>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</si>
  <si>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</si>
  <si>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</si>
  <si>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</si>
  <si>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</si>
  <si>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</si>
  <si>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</si>
  <si>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</si>
  <si>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</si>
  <si>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</si>
  <si>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</si>
  <si>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</si>
  <si>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</si>
  <si>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</si>
  <si>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</si>
  <si>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</si>
  <si>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</si>
  <si>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</si>
  <si>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</si>
  <si>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</si>
  <si>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</si>
  <si>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</si>
  <si>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</si>
  <si>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</si>
  <si>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</si>
  <si>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</si>
  <si>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</si>
  <si>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</si>
  <si>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</si>
  <si>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</si>
  <si>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</si>
  <si>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</si>
  <si>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</si>
  <si>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</si>
  <si>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</si>
  <si>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</si>
  <si>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</si>
  <si>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</si>
  <si>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</si>
  <si>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</si>
  <si>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</si>
  <si>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</si>
  <si>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</si>
  <si>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</si>
  <si>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</si>
  <si>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</si>
  <si>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</si>
  <si>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</si>
  <si>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</si>
  <si>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</si>
  <si>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</si>
  <si>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</si>
  <si>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</si>
  <si>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</si>
  <si>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</si>
  <si>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</si>
  <si>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</si>
  <si>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</si>
  <si>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</si>
  <si>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</si>
  <si>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</si>
  <si>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</si>
  <si>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</si>
  <si>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</si>
  <si>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</si>
  <si>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</si>
  <si>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</si>
  <si>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</si>
  <si>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</si>
  <si>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</si>
  <si>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</si>
  <si>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</si>
  <si>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</si>
  <si>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</si>
  <si>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</si>
  <si>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</si>
  <si>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</si>
  <si>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</si>
  <si>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</si>
  <si>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</si>
  <si>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</si>
  <si>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</si>
  <si>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</si>
  <si>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</si>
  <si>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</si>
  <si>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</si>
  <si>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</si>
  <si>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</si>
  <si>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</si>
  <si>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</si>
  <si>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</si>
  <si>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</si>
  <si>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</si>
  <si>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</si>
  <si>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</si>
  <si>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</si>
  <si>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</si>
  <si>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</si>
  <si>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</si>
  <si>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</si>
  <si>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</si>
  <si>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</si>
  <si>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</si>
  <si>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</si>
  <si>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</si>
  <si>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</si>
  <si>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</si>
  <si>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</si>
  <si>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</si>
  <si>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</si>
  <si>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</si>
  <si>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</si>
  <si>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</si>
  <si>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</si>
  <si>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</si>
  <si>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</si>
  <si>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</si>
  <si>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</si>
  <si>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</si>
  <si>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</si>
  <si>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</si>
  <si>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</si>
  <si>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</si>
  <si>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</si>
  <si>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</si>
  <si>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</si>
  <si>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</si>
  <si>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</si>
  <si>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</si>
  <si>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</si>
  <si>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</si>
  <si>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</si>
  <si>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</si>
  <si>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</si>
  <si>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</si>
  <si>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</si>
  <si>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</si>
  <si>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</si>
  <si>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</si>
  <si>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</si>
  <si>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</si>
  <si>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</si>
  <si>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</si>
  <si>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</si>
  <si>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</si>
  <si>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</si>
  <si>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</si>
  <si>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</si>
  <si>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</si>
  <si>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</si>
  <si>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</si>
  <si>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</si>
  <si>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</si>
  <si>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</si>
  <si>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</si>
  <si>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</si>
  <si>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</si>
  <si>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</si>
  <si>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</si>
  <si>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</si>
  <si>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</si>
  <si>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</si>
  <si>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</si>
  <si>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</si>
  <si>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</si>
  <si>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</si>
  <si>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</si>
  <si>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</si>
  <si>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</si>
  <si>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</si>
  <si>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</si>
  <si>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</si>
  <si>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</si>
  <si>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</si>
  <si>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</si>
  <si>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</si>
  <si>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</si>
  <si>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</si>
  <si>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</si>
  <si>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</si>
  <si>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</si>
  <si>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</si>
  <si>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</si>
  <si>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</si>
  <si>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</si>
  <si>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</si>
  <si>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</si>
  <si>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</si>
  <si>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</si>
  <si>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</si>
  <si>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</si>
  <si>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</si>
  <si>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</si>
  <si>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</si>
  <si>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</si>
  <si>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</si>
  <si>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</si>
  <si>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</si>
  <si>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</si>
  <si>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</si>
  <si>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</si>
  <si>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</si>
  <si>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</si>
  <si>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</si>
  <si>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</si>
  <si>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</si>
  <si>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</si>
  <si>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</si>
  <si>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</si>
  <si>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</si>
  <si>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</si>
  <si>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</si>
  <si>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</si>
  <si>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</si>
  <si>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</si>
  <si>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</si>
  <si>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</si>
  <si>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</si>
  <si>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</si>
  <si>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</si>
  <si>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</si>
  <si>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</si>
  <si>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</si>
  <si>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</si>
  <si>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</si>
  <si>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</si>
  <si>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</si>
  <si>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</si>
  <si>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</si>
  <si>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</si>
  <si>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</si>
  <si>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</si>
  <si>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</si>
  <si>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</si>
  <si>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</si>
  <si>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</si>
  <si>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</si>
  <si>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</si>
  <si>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</si>
  <si>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</si>
  <si>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</si>
  <si>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</si>
  <si>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</si>
  <si>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</si>
  <si>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</si>
  <si>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</si>
  <si>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</si>
  <si>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</si>
  <si>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260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</si>
  <si>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</si>
  <si>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</si>
  <si>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</si>
  <si>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</si>
  <si>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</si>
  <si>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</si>
  <si>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</si>
  <si>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</si>
  <si>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</si>
  <si>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</si>
  <si>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</si>
  <si>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</si>
  <si>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</si>
  <si>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</si>
  <si>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</si>
  <si>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</si>
  <si>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</si>
  <si>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</si>
  <si>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</si>
  <si>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</si>
  <si>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</si>
  <si>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</si>
  <si>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</si>
  <si>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</si>
  <si>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</si>
  <si>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</si>
  <si>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</si>
  <si>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</si>
  <si>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</si>
  <si>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</si>
  <si>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</si>
  <si>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</si>
  <si>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</si>
  <si>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</si>
  <si>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</si>
  <si>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</si>
  <si>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</si>
  <si>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</si>
  <si>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</si>
  <si>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</si>
  <si>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</si>
  <si>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</si>
  <si>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</si>
  <si>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</si>
  <si>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</si>
  <si>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</si>
  <si>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</si>
  <si>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</si>
  <si>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</si>
  <si>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</si>
  <si>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</si>
  <si>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</si>
  <si>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</si>
  <si>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</si>
  <si>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</si>
  <si>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</si>
  <si>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</si>
  <si>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</si>
  <si>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</si>
  <si>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</si>
  <si>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</si>
  <si>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</si>
  <si>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</si>
  <si>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</si>
  <si>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</si>
  <si>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</si>
  <si>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</si>
  <si>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</si>
  <si>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</si>
  <si>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</si>
  <si>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</si>
  <si>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</si>
  <si>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</si>
  <si>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</si>
  <si>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</si>
  <si>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</si>
  <si>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</si>
  <si>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</si>
  <si>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</si>
  <si>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</si>
  <si>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</si>
  <si>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</si>
  <si>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</si>
  <si>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</si>
  <si>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</si>
  <si>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</si>
  <si>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</si>
  <si>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</si>
  <si>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</si>
  <si>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</si>
  <si>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</si>
  <si>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</si>
  <si>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</si>
  <si>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</si>
  <si>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</si>
  <si>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</si>
  <si>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</si>
  <si>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</si>
  <si>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</si>
  <si>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</si>
  <si>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</si>
  <si>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</si>
  <si>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</si>
  <si>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</si>
  <si>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</si>
  <si>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</si>
  <si>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</si>
  <si>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</si>
  <si>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001.02R</t>
  </si>
  <si>
    <t>Ostatní komponenty - součást stojanu v SO01+02</t>
  </si>
  <si>
    <t>-428984599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</si>
  <si>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</si>
  <si>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</si>
  <si>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</si>
  <si>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</si>
  <si>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</si>
  <si>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</si>
  <si>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</si>
  <si>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</si>
  <si>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</si>
  <si>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</si>
  <si>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</si>
  <si>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</si>
  <si>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</si>
  <si>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</si>
  <si>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</si>
  <si>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</si>
  <si>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</si>
  <si>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</si>
  <si>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</si>
  <si>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</si>
  <si>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</si>
  <si>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</si>
  <si>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</si>
  <si>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112101102</t>
  </si>
  <si>
    <t>Odstranění stromů s odřezáním kmene a s odvětvením listnatých, průměru kmene přes 300 do 500 mm</t>
  </si>
  <si>
    <t>-860550409</t>
  </si>
  <si>
    <t>112101103</t>
  </si>
  <si>
    <t>Odstranění stromů s odřezáním kmene a s odvětvením listnatých, průměru kmene přes 500 do 700 mm</t>
  </si>
  <si>
    <t>-93226950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</si>
  <si>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</si>
  <si>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</si>
  <si>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</si>
  <si>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</si>
  <si>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</si>
  <si>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</si>
  <si>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</si>
  <si>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</si>
  <si>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</si>
  <si>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</si>
  <si>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</si>
  <si>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</si>
  <si>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</si>
  <si>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</si>
  <si>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</si>
  <si>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</si>
  <si>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</si>
  <si>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</si>
  <si>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</si>
  <si>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</si>
  <si>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</si>
  <si>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</si>
  <si>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</si>
  <si>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</si>
  <si>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</si>
  <si>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</si>
  <si>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</si>
  <si>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</si>
  <si>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</si>
  <si>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</si>
  <si>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</si>
  <si>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</si>
  <si>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</si>
  <si>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</si>
  <si>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</si>
  <si>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</si>
  <si>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</si>
  <si>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</si>
  <si>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</si>
  <si>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</si>
  <si>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</si>
  <si>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</si>
  <si>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</si>
  <si>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</si>
  <si>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</si>
  <si>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</si>
  <si>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</si>
  <si>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</si>
  <si>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</si>
  <si>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</si>
  <si>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</si>
  <si>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</si>
  <si>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</si>
  <si>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</si>
  <si>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</si>
  <si>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</si>
  <si>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</si>
  <si>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</si>
  <si>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</si>
  <si>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</si>
  <si>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</si>
  <si>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</si>
  <si>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</si>
  <si>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</si>
  <si>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</si>
  <si>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</si>
  <si>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</si>
  <si>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</si>
  <si>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</si>
  <si>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</si>
  <si>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</si>
  <si>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</si>
  <si>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</si>
  <si>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</si>
  <si>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</si>
  <si>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</si>
  <si>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</si>
  <si>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</si>
  <si>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</si>
  <si>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</si>
  <si>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</si>
  <si>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</si>
  <si>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</si>
  <si>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</si>
  <si>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</si>
  <si>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</si>
  <si>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</si>
  <si>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</si>
  <si>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</si>
  <si>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</si>
  <si>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</si>
  <si>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</si>
  <si>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</si>
  <si>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</si>
  <si>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</si>
  <si>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</si>
  <si>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</si>
  <si>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</si>
  <si>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</si>
  <si>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</si>
  <si>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</si>
  <si>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</si>
  <si>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</si>
  <si>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</si>
  <si>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</si>
  <si>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</si>
  <si>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</si>
  <si>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</si>
  <si>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</si>
  <si>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</si>
  <si>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</si>
  <si>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</si>
  <si>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</si>
  <si>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</si>
  <si>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</si>
  <si>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</si>
  <si>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</si>
  <si>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</si>
  <si>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</si>
  <si>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</si>
  <si>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</si>
  <si>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</si>
  <si>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</si>
  <si>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</si>
  <si>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</si>
  <si>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</si>
  <si>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</si>
  <si>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</si>
  <si>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</si>
  <si>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</si>
  <si>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</si>
  <si>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</si>
  <si>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</si>
  <si>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</si>
  <si>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</si>
  <si>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</si>
  <si>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</si>
  <si>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</si>
  <si>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</si>
  <si>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</si>
  <si>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</si>
  <si>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</si>
  <si>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</si>
  <si>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</si>
  <si>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</si>
  <si>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</si>
  <si>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</si>
  <si>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</si>
  <si>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</si>
  <si>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</si>
  <si>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</si>
  <si>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</si>
  <si>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</si>
  <si>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</si>
  <si>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</si>
  <si>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</si>
  <si>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</si>
  <si>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</si>
  <si>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</si>
  <si>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</si>
  <si>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</si>
  <si>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</si>
  <si>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</si>
  <si>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</si>
  <si>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</si>
  <si>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</si>
  <si>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</si>
  <si>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</si>
  <si>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</si>
  <si>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</si>
  <si>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</si>
  <si>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</si>
  <si>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</si>
  <si>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</si>
  <si>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</si>
  <si>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</si>
  <si>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</si>
  <si>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</si>
  <si>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</si>
  <si>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</si>
  <si>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</si>
  <si>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</si>
  <si>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</si>
  <si>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</si>
  <si>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</si>
  <si>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</si>
  <si>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</si>
  <si>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</si>
  <si>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</si>
  <si>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</si>
  <si>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</si>
  <si>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</si>
  <si>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</si>
  <si>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</si>
  <si>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</si>
  <si>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</si>
  <si>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</si>
  <si>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</si>
  <si>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</si>
  <si>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</si>
  <si>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</si>
  <si>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</si>
  <si>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</si>
  <si>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</si>
  <si>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</si>
  <si>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</si>
  <si>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</si>
  <si>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</si>
  <si>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</si>
  <si>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</si>
  <si>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</si>
  <si>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</si>
  <si>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</si>
  <si>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</si>
  <si>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</si>
  <si>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</si>
  <si>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</si>
  <si>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</si>
  <si>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</si>
  <si>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</si>
  <si>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</si>
  <si>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</si>
  <si>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</si>
  <si>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</si>
  <si>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</si>
  <si>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</si>
  <si>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</si>
  <si>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</si>
  <si>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</si>
  <si>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</si>
  <si>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</si>
  <si>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</si>
  <si>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</si>
  <si>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</si>
  <si>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</si>
  <si>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</si>
  <si>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</si>
  <si>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</si>
  <si>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</si>
  <si>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</si>
  <si>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</si>
  <si>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</si>
  <si>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</si>
  <si>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</si>
  <si>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</si>
  <si>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</si>
  <si>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</si>
  <si>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</si>
  <si>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</si>
  <si>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</si>
  <si>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</si>
  <si>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</si>
  <si>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</si>
  <si>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</si>
  <si>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</si>
  <si>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</si>
  <si>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</si>
  <si>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</si>
  <si>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</si>
  <si>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</si>
  <si>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</si>
  <si>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</si>
  <si>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</si>
  <si>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</si>
  <si>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</si>
  <si>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</si>
  <si>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</si>
  <si>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</si>
  <si>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</si>
  <si>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</si>
  <si>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</si>
  <si>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</si>
  <si>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</si>
  <si>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</si>
  <si>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</si>
  <si>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</si>
  <si>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</si>
  <si>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</si>
  <si>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</si>
  <si>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</si>
  <si>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</si>
  <si>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</si>
  <si>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</si>
  <si>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</si>
  <si>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</si>
  <si>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</si>
  <si>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</si>
  <si>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</si>
  <si>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</si>
  <si>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</si>
  <si>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</si>
  <si>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</si>
  <si>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</si>
  <si>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</si>
  <si>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</si>
  <si>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</si>
  <si>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</si>
  <si>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</si>
  <si>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</si>
  <si>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</si>
  <si>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486*1,05 'Přepočtené koeficientem množství</t>
  </si>
  <si>
    <t>76790101R</t>
  </si>
  <si>
    <t>přejezd jeřábu 120 km</t>
  </si>
  <si>
    <t>-1876905836</t>
  </si>
  <si>
    <t>76790103R</t>
  </si>
  <si>
    <t>jeřáb Liebherr LTM 1300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</si>
  <si>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</si>
  <si>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</si>
  <si>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</si>
  <si>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</si>
  <si>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</si>
  <si>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</si>
  <si>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</si>
  <si>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</si>
  <si>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</si>
  <si>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>oblouk trubkový typ 3D tvar 90° - K3 D 57,0mm tl 2,9mm</t>
  </si>
  <si>
    <t>-1835747445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</si>
  <si>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</si>
  <si>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</si>
  <si>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</si>
  <si>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</si>
  <si>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</si>
  <si>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</si>
  <si>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</si>
  <si>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</si>
  <si>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</si>
  <si>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</si>
  <si>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</si>
  <si>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</si>
  <si>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</si>
  <si>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</si>
  <si>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</si>
  <si>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</si>
  <si>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</si>
  <si>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</si>
  <si>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</si>
  <si>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</si>
  <si>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</si>
  <si>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</si>
  <si>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</si>
  <si>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</si>
  <si>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</si>
  <si>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</si>
  <si>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</si>
  <si>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</si>
  <si>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</si>
  <si>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</si>
  <si>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</si>
  <si>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</si>
  <si>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</si>
  <si>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</si>
  <si>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</si>
  <si>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</si>
  <si>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</si>
  <si>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</si>
  <si>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</si>
  <si>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</si>
  <si>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</si>
  <si>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</si>
  <si>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</si>
  <si>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</si>
  <si>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</si>
  <si>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</si>
  <si>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</si>
  <si>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</si>
  <si>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</si>
  <si>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</si>
  <si>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</si>
  <si>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</si>
  <si>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</si>
  <si>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</si>
  <si>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</si>
  <si>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</si>
  <si>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</si>
  <si>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</si>
  <si>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</si>
  <si>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</si>
  <si>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</si>
  <si>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</si>
  <si>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</si>
  <si>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</si>
  <si>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</si>
  <si>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</si>
  <si>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</si>
  <si>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</si>
  <si>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</si>
  <si>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</si>
  <si>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</si>
  <si>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</si>
  <si>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</si>
  <si>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</si>
  <si>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</si>
  <si>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</si>
  <si>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</si>
  <si>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</si>
  <si>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</si>
  <si>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</si>
  <si>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</si>
  <si>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</si>
  <si>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</si>
  <si>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</si>
  <si>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</si>
  <si>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</si>
  <si>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</si>
  <si>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</si>
  <si>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</si>
  <si>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</si>
  <si>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</si>
  <si>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</si>
  <si>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</si>
  <si>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</si>
  <si>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</si>
  <si>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</si>
  <si>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</si>
  <si>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</si>
  <si>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</si>
  <si>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</si>
  <si>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</si>
  <si>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</si>
  <si>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</si>
  <si>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</si>
  <si>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</si>
  <si>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</si>
  <si>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</si>
  <si>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</si>
  <si>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</si>
  <si>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</si>
  <si>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</si>
  <si>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</si>
  <si>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</si>
  <si>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</si>
  <si>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</si>
  <si>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</si>
  <si>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</si>
  <si>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</si>
  <si>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</si>
  <si>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</si>
  <si>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</si>
  <si>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</si>
  <si>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</si>
  <si>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</si>
  <si>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</si>
  <si>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</si>
  <si>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</si>
  <si>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</si>
  <si>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</si>
  <si>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</si>
  <si>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</si>
  <si>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</si>
  <si>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</si>
  <si>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</si>
  <si>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</si>
  <si>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</si>
  <si>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</si>
  <si>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</si>
  <si>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</si>
  <si>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</si>
  <si>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</si>
  <si>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</si>
  <si>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</si>
  <si>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</si>
  <si>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</si>
  <si>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</si>
  <si>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</si>
  <si>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</si>
  <si>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</si>
  <si>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</si>
  <si>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</si>
  <si>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</si>
  <si>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</si>
  <si>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</si>
  <si>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</si>
  <si>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</si>
  <si>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</si>
  <si>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</si>
  <si>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</si>
  <si>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</si>
  <si>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</si>
  <si>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</si>
  <si>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</si>
  <si>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</si>
  <si>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</si>
  <si>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</si>
  <si>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</si>
  <si>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</si>
  <si>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</si>
  <si>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</si>
  <si>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</si>
  <si>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</si>
  <si>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</si>
  <si>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</si>
  <si>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</si>
  <si>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</si>
  <si>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</si>
  <si>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</si>
  <si>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</si>
  <si>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</si>
  <si>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</si>
  <si>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</si>
  <si>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</si>
  <si>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</si>
  <si>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</si>
  <si>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</si>
  <si>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</si>
  <si>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</si>
  <si>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</si>
  <si>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</si>
  <si>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</si>
  <si>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</si>
  <si>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</si>
  <si>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</si>
  <si>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</si>
  <si>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</si>
  <si>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</si>
  <si>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</si>
  <si>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</si>
  <si>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</si>
  <si>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</si>
  <si>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</si>
  <si>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</si>
  <si>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</si>
  <si>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</si>
  <si>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</si>
  <si>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</si>
  <si>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</si>
  <si>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</si>
  <si>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</si>
  <si>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</si>
  <si>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</si>
  <si>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</si>
  <si>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</si>
  <si>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</si>
  <si>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</si>
  <si>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</si>
  <si>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</si>
  <si>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</si>
  <si>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</si>
  <si>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</si>
  <si>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</si>
  <si>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</si>
  <si>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</si>
  <si>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</si>
  <si>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</si>
  <si>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</si>
  <si>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</si>
  <si>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</si>
  <si>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</si>
  <si>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</si>
  <si>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</si>
  <si>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</si>
  <si>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</si>
  <si>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</si>
  <si>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</si>
  <si>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</si>
  <si>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</si>
  <si>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</si>
  <si>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</si>
  <si>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</si>
  <si>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</si>
  <si>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</si>
  <si>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</si>
  <si>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</si>
  <si>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</si>
  <si>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</si>
  <si>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</si>
  <si>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</si>
  <si>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</si>
  <si>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</si>
  <si>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</si>
  <si>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</si>
  <si>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</si>
  <si>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</si>
  <si>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</si>
  <si>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</si>
  <si>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</si>
  <si>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</si>
  <si>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</si>
  <si>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</si>
  <si>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</si>
  <si>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</si>
  <si>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</si>
  <si>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</si>
  <si>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</si>
  <si>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</si>
  <si>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</si>
  <si>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</si>
  <si>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</si>
  <si>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</si>
  <si>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</si>
  <si>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</si>
  <si>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</si>
  <si>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</si>
  <si>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</si>
  <si>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</si>
  <si>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</si>
  <si>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</si>
  <si>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</si>
  <si>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</si>
  <si>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</si>
  <si>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</si>
  <si>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</si>
  <si>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</si>
  <si>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</si>
  <si>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</t>
  </si>
  <si>
    <t>Podklad pro zpevněné plochy z betonového recyklátu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</si>
  <si>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</si>
  <si>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</si>
  <si>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</si>
  <si>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</si>
  <si>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</si>
  <si>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</si>
  <si>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</si>
  <si>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</si>
  <si>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</si>
  <si>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</si>
  <si>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</si>
  <si>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</si>
  <si>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</si>
  <si>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</si>
  <si>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</si>
  <si>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</si>
  <si>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</si>
  <si>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</si>
  <si>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</si>
  <si>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</si>
  <si>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</si>
  <si>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</si>
  <si>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</si>
  <si>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</si>
  <si>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</si>
  <si>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</si>
  <si>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</si>
  <si>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</si>
  <si>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</si>
  <si>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</si>
  <si>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</si>
  <si>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</si>
  <si>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</si>
  <si>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</si>
  <si>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</si>
  <si>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</si>
  <si>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</si>
  <si>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</si>
  <si>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</si>
  <si>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</si>
  <si>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</si>
  <si>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</si>
  <si>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</si>
  <si>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</si>
  <si>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</si>
  <si>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</si>
  <si>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</si>
  <si>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</si>
  <si>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</si>
  <si>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</si>
  <si>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</si>
  <si>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</si>
  <si>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</si>
  <si>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</si>
  <si>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</si>
  <si>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</si>
  <si>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</si>
  <si>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</si>
  <si>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</si>
  <si>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</si>
  <si>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</si>
  <si>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</si>
  <si>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</si>
  <si>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</si>
  <si>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</si>
  <si>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</si>
  <si>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</si>
  <si>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</si>
  <si>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</si>
  <si>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</si>
  <si>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</si>
  <si>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</si>
  <si>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</si>
  <si>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</si>
  <si>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</si>
  <si>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</si>
  <si>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</si>
  <si>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</si>
  <si>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</si>
  <si>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</si>
  <si>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</si>
  <si>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</si>
  <si>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</si>
  <si>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</si>
  <si>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</si>
  <si>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</si>
  <si>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</si>
  <si>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</si>
  <si>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</si>
  <si>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</si>
  <si>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</si>
  <si>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</si>
  <si>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</si>
  <si>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</si>
  <si>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</si>
  <si>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</si>
  <si>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</si>
  <si>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</si>
  <si>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</si>
  <si>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</si>
  <si>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</si>
  <si>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</si>
  <si>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</si>
  <si>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</si>
  <si>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</si>
  <si>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</si>
  <si>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</si>
  <si>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</si>
  <si>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</si>
  <si>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</si>
  <si>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</si>
  <si>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</si>
  <si>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</si>
  <si>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</si>
  <si>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</si>
  <si>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</si>
  <si>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</si>
  <si>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</si>
  <si>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</si>
  <si>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</si>
  <si>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</si>
  <si>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</si>
  <si>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</si>
  <si>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</si>
  <si>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</si>
  <si>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</si>
  <si>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</si>
  <si>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</si>
  <si>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</si>
  <si>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</si>
  <si>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</si>
  <si>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</si>
  <si>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</si>
  <si>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</si>
  <si>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</si>
  <si>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</si>
  <si>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</si>
  <si>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</si>
  <si>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</si>
  <si>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</si>
  <si>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</si>
  <si>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</si>
  <si>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</si>
  <si>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</si>
  <si>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</si>
  <si>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</si>
  <si>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</si>
  <si>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</si>
  <si>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</si>
  <si>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</si>
  <si>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</si>
  <si>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</si>
  <si>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</si>
  <si>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</si>
  <si>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</si>
  <si>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</si>
  <si>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</si>
  <si>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</si>
  <si>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</si>
  <si>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</si>
  <si>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</si>
  <si>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</si>
  <si>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</si>
  <si>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</si>
  <si>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</si>
  <si>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</si>
  <si>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</si>
  <si>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</si>
  <si>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</si>
  <si>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</si>
  <si>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</si>
  <si>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</si>
  <si>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</si>
  <si>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</si>
  <si>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</si>
  <si>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</si>
  <si>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</si>
  <si>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</si>
  <si>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</si>
  <si>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</si>
  <si>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</si>
  <si>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</si>
  <si>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</si>
  <si>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</si>
  <si>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</si>
  <si>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</si>
  <si>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</si>
  <si>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</si>
  <si>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</si>
  <si>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</si>
  <si>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</si>
  <si>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</si>
  <si>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</si>
  <si>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</si>
  <si>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</si>
  <si>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</si>
  <si>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</si>
  <si>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</si>
  <si>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</si>
  <si>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</si>
  <si>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</si>
  <si>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</si>
  <si>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</si>
  <si>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</si>
  <si>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</si>
  <si>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</si>
  <si>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</si>
  <si>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</si>
  <si>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</si>
  <si>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</si>
  <si>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</si>
  <si>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</si>
  <si>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</si>
  <si>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</si>
  <si>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</si>
  <si>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</si>
  <si>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</si>
  <si>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</si>
  <si>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</si>
  <si>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</si>
  <si>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</si>
  <si>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</si>
  <si>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</si>
  <si>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</si>
  <si>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</si>
  <si>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</si>
  <si>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</si>
  <si>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</si>
  <si>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</si>
  <si>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</si>
  <si>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</si>
  <si>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</si>
  <si>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</si>
  <si>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</si>
  <si>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</si>
  <si>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</si>
  <si>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</si>
  <si>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</si>
  <si>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</si>
  <si>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</si>
  <si>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</si>
  <si>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</si>
  <si>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</si>
  <si>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</si>
  <si>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</si>
  <si>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</si>
  <si>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</si>
  <si>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</si>
  <si>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</si>
  <si>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</si>
  <si>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</si>
  <si>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</si>
  <si>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</si>
  <si>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</si>
  <si>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</si>
  <si>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</si>
  <si>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</si>
  <si>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</si>
  <si>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</si>
  <si>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</si>
  <si>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</si>
  <si>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</si>
  <si>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</si>
  <si>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</si>
  <si>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</si>
  <si>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</si>
  <si>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</si>
  <si>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</si>
  <si>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</si>
  <si>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</si>
  <si>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</si>
  <si>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</si>
  <si>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</si>
  <si>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</si>
  <si>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</si>
  <si>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</si>
  <si>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</si>
  <si>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</si>
  <si>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</si>
  <si>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</si>
  <si>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</si>
  <si>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</si>
  <si>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</si>
  <si>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</si>
  <si>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</si>
  <si>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</si>
  <si>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</si>
  <si>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</si>
  <si>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</si>
  <si>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</si>
  <si>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</si>
  <si>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</si>
  <si>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</si>
  <si>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</si>
  <si>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</si>
  <si>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</si>
  <si>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</si>
  <si>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</si>
  <si>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</si>
  <si>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</si>
  <si>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</si>
  <si>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</si>
  <si>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</si>
  <si>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</si>
  <si>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</si>
  <si>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</si>
  <si>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</si>
  <si>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</si>
  <si>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</si>
  <si>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</si>
  <si>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</si>
  <si>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</si>
  <si>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</si>
  <si>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</si>
  <si>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</si>
  <si>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</si>
  <si>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</si>
  <si>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</si>
  <si>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</si>
  <si>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</si>
  <si>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</si>
  <si>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</si>
  <si>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</si>
  <si>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</si>
  <si>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</si>
  <si>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</si>
  <si>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</si>
  <si>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</si>
  <si>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</si>
  <si>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</si>
  <si>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</si>
  <si>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</si>
  <si>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</si>
  <si>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</si>
  <si>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</si>
  <si>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</si>
  <si>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</si>
  <si>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</si>
  <si>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</si>
  <si>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</si>
  <si>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</si>
  <si>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</si>
  <si>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</si>
  <si>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</si>
  <si>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</si>
  <si>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</si>
  <si>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</si>
  <si>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</si>
  <si>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</si>
  <si>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</si>
  <si>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</si>
  <si>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</si>
  <si>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</si>
  <si>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</si>
  <si>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</si>
  <si>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</si>
  <si>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</si>
  <si>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</si>
  <si>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</si>
  <si>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</si>
  <si>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</si>
  <si>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</si>
  <si>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</si>
  <si>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</si>
  <si>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</si>
  <si>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</si>
  <si>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</si>
  <si>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</si>
  <si>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</si>
  <si>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</si>
  <si>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</si>
  <si>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</si>
  <si>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</si>
  <si>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</si>
  <si>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</si>
  <si>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</si>
  <si>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</si>
  <si>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</si>
  <si>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</si>
  <si>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</si>
  <si>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</si>
  <si>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</si>
  <si>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</si>
  <si>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</si>
  <si>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</si>
  <si>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</si>
  <si>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</si>
  <si>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</si>
  <si>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</si>
  <si>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</si>
  <si>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</si>
  <si>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</si>
  <si>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</si>
  <si>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</si>
  <si>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</si>
  <si>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</si>
  <si>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</si>
  <si>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</si>
  <si>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</si>
  <si>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</si>
  <si>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</si>
  <si>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</si>
  <si>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</si>
  <si>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</si>
  <si>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</si>
  <si>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</si>
  <si>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</si>
  <si>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</si>
  <si>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</si>
  <si>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</si>
  <si>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</si>
  <si>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</si>
  <si>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</si>
  <si>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</si>
  <si>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</si>
  <si>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</si>
  <si>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</si>
  <si>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</si>
  <si>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</si>
  <si>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</si>
  <si>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</si>
  <si>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</si>
  <si>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</si>
  <si>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</si>
  <si>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</si>
  <si>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</si>
  <si>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</si>
  <si>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</si>
  <si>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</si>
  <si>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</si>
  <si>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</si>
  <si>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</si>
  <si>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</si>
  <si>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</si>
  <si>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</si>
  <si>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</si>
  <si>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</si>
  <si>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</si>
  <si>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</si>
  <si>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</si>
  <si>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</si>
  <si>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</si>
  <si>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</si>
  <si>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</si>
  <si>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</si>
  <si>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</si>
  <si>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</si>
  <si>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</si>
  <si>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</si>
  <si>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</si>
  <si>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</si>
  <si>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</si>
  <si>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</si>
  <si>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</si>
  <si>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</si>
  <si>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</si>
  <si>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</si>
  <si>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</si>
  <si>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</si>
  <si>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</si>
  <si>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</si>
  <si>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</si>
  <si>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</si>
  <si>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</si>
  <si>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</si>
  <si>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</si>
  <si>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</si>
  <si>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</si>
  <si>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</si>
  <si>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</si>
  <si>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</si>
  <si>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</si>
  <si>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</si>
  <si>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</si>
  <si>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</si>
  <si>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</si>
  <si>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</si>
  <si>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</si>
  <si>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</si>
  <si>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</si>
  <si>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</si>
  <si>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</si>
  <si>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</si>
  <si>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</si>
  <si>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</si>
  <si>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</si>
  <si>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</si>
  <si>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</si>
  <si>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</si>
  <si>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</si>
  <si>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</si>
  <si>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</si>
  <si>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</si>
  <si>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</si>
  <si>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</si>
  <si>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</si>
  <si>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</si>
  <si>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</si>
  <si>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</si>
  <si>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</si>
  <si>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</si>
  <si>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</si>
  <si>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</si>
  <si>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</si>
  <si>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</si>
  <si>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</si>
  <si>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</si>
  <si>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</si>
  <si>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</si>
  <si>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</si>
  <si>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</si>
  <si>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</si>
  <si>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</si>
  <si>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</si>
  <si>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</si>
  <si>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</si>
  <si>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</si>
  <si>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</si>
  <si>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</si>
  <si>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</si>
  <si>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</si>
  <si>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</si>
  <si>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</si>
  <si>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</si>
  <si>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</si>
  <si>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</si>
  <si>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</si>
  <si>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</si>
  <si>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</si>
  <si>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</si>
  <si>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</si>
  <si>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</si>
  <si>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</si>
  <si>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</si>
  <si>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</si>
  <si>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</si>
  <si>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</si>
  <si>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</si>
  <si>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</si>
  <si>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</si>
  <si>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</si>
  <si>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</si>
  <si>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</si>
  <si>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</si>
  <si>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</si>
  <si>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</si>
  <si>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</si>
  <si>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</si>
  <si>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</si>
  <si>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</si>
  <si>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</si>
  <si>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</si>
  <si>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</si>
  <si>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</si>
  <si>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</si>
  <si>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</si>
  <si>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</si>
  <si>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</si>
  <si>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</si>
  <si>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</si>
  <si>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</si>
  <si>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</si>
  <si>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</si>
  <si>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</si>
  <si>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</si>
  <si>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</si>
  <si>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</si>
  <si>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</si>
  <si>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</si>
  <si>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</si>
  <si>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</si>
  <si>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</si>
  <si>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</si>
  <si>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</si>
  <si>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</si>
  <si>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</si>
  <si>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</si>
  <si>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</si>
  <si>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</si>
  <si>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</si>
  <si>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</si>
  <si>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</si>
  <si>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</si>
  <si>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</si>
  <si>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</si>
  <si>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</si>
  <si>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</si>
  <si>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105330</t>
  </si>
  <si>
    <t>Podpůrná trubka D 50mm L 3200mm GFK/Al, s jímačem D 10mm L 1000mm, vč. příslušenství, SR D50 3200 FSP1000 IP HVI GFK AL</t>
  </si>
  <si>
    <t>863578036</t>
  </si>
  <si>
    <t>105351</t>
  </si>
  <si>
    <t>Tříramenný stativ výškově stavitelný a, skládací pro trubky D 50 mm náklon 10° FeZn, vč. příslušenství</t>
  </si>
  <si>
    <t>1102864727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</si>
  <si>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</si>
  <si>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</si>
  <si>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</si>
  <si>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</si>
  <si>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</si>
  <si>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</si>
  <si>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</si>
  <si>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</si>
  <si>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</si>
  <si>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</si>
  <si>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</si>
  <si>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</si>
  <si>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</si>
  <si>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>Vodič HVI-long, D23mm, šedý, HVI LO 75 23 TR100M GR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</si>
  <si>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</si>
  <si>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</si>
  <si>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</si>
  <si>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</si>
  <si>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</si>
  <si>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</si>
  <si>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</si>
  <si>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</si>
  <si>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</si>
  <si>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</si>
  <si>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</si>
  <si>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</si>
  <si>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</si>
  <si>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</si>
  <si>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</si>
  <si>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</si>
  <si>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</si>
  <si>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</si>
  <si>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</si>
  <si>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</si>
  <si>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</si>
  <si>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</si>
  <si>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</si>
  <si>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</si>
  <si>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</si>
  <si>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</si>
  <si>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</si>
  <si>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</si>
  <si>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</si>
  <si>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</si>
  <si>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</si>
  <si>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</si>
  <si>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</si>
  <si>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</si>
  <si>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</si>
  <si>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</si>
  <si>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</si>
  <si>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</si>
  <si>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</si>
  <si>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</si>
  <si>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</si>
  <si>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</si>
  <si>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</si>
  <si>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</si>
  <si>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</si>
  <si>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</si>
  <si>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</si>
  <si>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</si>
  <si>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</si>
  <si>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</si>
  <si>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</si>
  <si>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</si>
  <si>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</si>
  <si>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</si>
  <si>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</si>
  <si>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</si>
  <si>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</si>
  <si>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</si>
  <si>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</si>
  <si>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</si>
  <si>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</si>
  <si>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</si>
  <si>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</si>
  <si>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</si>
  <si>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</si>
  <si>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</si>
  <si>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</si>
  <si>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</si>
  <si>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</si>
  <si>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</si>
  <si>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</si>
  <si>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</si>
  <si>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</si>
  <si>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</si>
  <si>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</si>
  <si>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</si>
  <si>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</si>
  <si>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</si>
  <si>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</si>
  <si>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</si>
  <si>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</si>
  <si>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</si>
  <si>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</si>
  <si>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</si>
  <si>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</si>
  <si>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</si>
  <si>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</si>
  <si>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</si>
  <si>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</si>
  <si>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</si>
  <si>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</si>
  <si>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</si>
  <si>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</si>
  <si>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</si>
  <si>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</si>
  <si>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</si>
  <si>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</si>
  <si>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</si>
  <si>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</si>
  <si>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</si>
  <si>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</si>
  <si>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</si>
  <si>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</si>
  <si>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</si>
  <si>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</si>
  <si>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</si>
  <si>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</si>
  <si>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</si>
  <si>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</si>
  <si>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</si>
  <si>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</si>
  <si>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</si>
  <si>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</si>
  <si>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</si>
  <si>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</si>
  <si>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</si>
  <si>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</si>
  <si>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</si>
  <si>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</si>
  <si>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</si>
  <si>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</si>
  <si>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</si>
  <si>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</si>
  <si>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</si>
  <si>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</si>
  <si>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</si>
  <si>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</si>
  <si>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</si>
  <si>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</si>
  <si>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</si>
  <si>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</si>
  <si>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</si>
  <si>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</si>
  <si>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</si>
  <si>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</si>
  <si>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</si>
  <si>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</si>
  <si>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</si>
  <si>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</si>
  <si>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</si>
  <si>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</si>
  <si>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</si>
  <si>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</si>
  <si>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</si>
  <si>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</si>
  <si>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</si>
  <si>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</si>
  <si>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</si>
  <si>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</si>
  <si>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</si>
  <si>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</si>
  <si>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</si>
  <si>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</si>
  <si>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</si>
  <si>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</si>
  <si>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</si>
  <si>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</si>
  <si>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</si>
  <si>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</si>
  <si>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</si>
  <si>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</si>
  <si>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</si>
  <si>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</si>
  <si>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</si>
  <si>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</si>
  <si>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</si>
  <si>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</si>
  <si>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</si>
  <si>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</si>
  <si>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</si>
  <si>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</si>
  <si>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</si>
  <si>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</si>
  <si>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</si>
  <si>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</si>
  <si>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</si>
  <si>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</si>
  <si>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</si>
  <si>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</si>
  <si>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</si>
  <si>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</si>
  <si>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</si>
  <si>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</si>
  <si>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</si>
  <si>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</si>
  <si>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</si>
  <si>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</si>
  <si>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</si>
  <si>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</si>
  <si>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</si>
  <si>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</si>
  <si>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</si>
  <si>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</si>
  <si>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</si>
  <si>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</si>
  <si>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</si>
  <si>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</si>
  <si>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</si>
  <si>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</si>
  <si>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</si>
  <si>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</si>
  <si>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</si>
  <si>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</si>
  <si>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</si>
  <si>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</si>
  <si>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</si>
  <si>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</si>
  <si>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</si>
  <si>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</si>
  <si>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</si>
  <si>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</si>
  <si>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</si>
  <si>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</si>
  <si>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</si>
  <si>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</si>
  <si>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</si>
  <si>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</si>
  <si>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</si>
  <si>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24*2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</si>
  <si>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</si>
  <si>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</si>
  <si>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</si>
  <si>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</si>
  <si>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</si>
  <si>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</si>
  <si>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</si>
  <si>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</si>
  <si>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</si>
  <si>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</si>
  <si>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</si>
  <si>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</si>
  <si>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</si>
  <si>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</si>
  <si>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</si>
  <si>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</si>
  <si>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</si>
  <si>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</si>
  <si>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</si>
  <si>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00RK002</t>
  </si>
  <si>
    <t>Automatická závora, obousměrná, na samostatném ostrůvku.Součástí je rozpoznávací systém RZ a přítomnostní indukční smyčky. Cena včetně dodávky a instalace ( kabelové propojení s hlavní vrátnicí a napájením )</t>
  </si>
  <si>
    <t>soubor</t>
  </si>
  <si>
    <t>-1155536927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</si>
  <si>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</si>
  <si>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</si>
  <si>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</si>
  <si>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</si>
  <si>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</si>
  <si>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</si>
  <si>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</si>
  <si>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</si>
  <si>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</si>
  <si>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</si>
  <si>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</si>
  <si>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</si>
  <si>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</si>
  <si>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</si>
  <si>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</si>
  <si>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</si>
  <si>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</si>
  <si>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</si>
  <si>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</si>
  <si>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</si>
  <si>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</si>
  <si>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</si>
  <si>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</si>
  <si>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</si>
  <si>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</si>
  <si>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</si>
  <si>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</si>
  <si>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</si>
  <si>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</si>
  <si>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</si>
  <si>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</si>
  <si>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</si>
  <si>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</si>
  <si>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</si>
  <si>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</si>
  <si>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</si>
  <si>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</si>
  <si>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</si>
  <si>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</si>
  <si>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</si>
  <si>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</si>
  <si>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</si>
  <si>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</si>
  <si>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</si>
  <si>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</si>
  <si>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</si>
  <si>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</si>
  <si>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</si>
  <si>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</si>
  <si>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</si>
  <si>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</si>
  <si>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</si>
  <si>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</si>
  <si>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</si>
  <si>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</si>
  <si>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</si>
  <si>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</si>
  <si>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</si>
  <si>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</si>
  <si>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</si>
  <si>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</si>
  <si>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</si>
  <si>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</si>
  <si>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</si>
  <si>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919732211</t>
  </si>
  <si>
    <t>Styčná spára napojení nového živičného povrchu na stávající za tepla š 15 mm hl 25 mm s prořezáním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</si>
  <si>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</si>
  <si>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</si>
  <si>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</si>
  <si>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</si>
  <si>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</si>
  <si>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</si>
  <si>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</si>
  <si>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</si>
  <si>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</si>
  <si>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</si>
  <si>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</si>
  <si>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</si>
  <si>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</si>
  <si>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</si>
  <si>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</si>
  <si>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</si>
  <si>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</si>
  <si>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</si>
  <si>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</si>
  <si>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</si>
  <si>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</si>
  <si>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</si>
  <si>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</si>
  <si>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</si>
  <si>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</si>
  <si>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</si>
  <si>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</si>
  <si>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</si>
  <si>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</si>
  <si>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</si>
  <si>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</si>
  <si>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</si>
  <si>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</si>
  <si>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</si>
  <si>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</si>
  <si>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</si>
  <si>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</si>
  <si>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</si>
  <si>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</si>
  <si>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</si>
  <si>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</si>
  <si>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</si>
  <si>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</si>
  <si>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</si>
  <si>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</si>
  <si>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</si>
  <si>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</si>
  <si>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</si>
  <si>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</si>
  <si>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</si>
  <si>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</si>
  <si>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</si>
  <si>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</si>
  <si>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</si>
  <si>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</si>
  <si>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</si>
  <si>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</si>
  <si>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</si>
  <si>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</si>
  <si>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</si>
  <si>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</si>
  <si>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</si>
  <si>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</si>
  <si>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</si>
  <si>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</si>
  <si>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</si>
  <si>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</si>
  <si>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</si>
  <si>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</si>
  <si>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</si>
  <si>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</si>
  <si>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</si>
  <si>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</si>
  <si>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</si>
  <si>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</si>
  <si>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</si>
  <si>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</si>
  <si>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</si>
  <si>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</si>
  <si>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</si>
  <si>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</si>
  <si>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</si>
  <si>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</si>
  <si>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</si>
  <si>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</si>
  <si>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</si>
  <si>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</si>
  <si>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</si>
  <si>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</si>
  <si>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</si>
  <si>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</si>
  <si>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</si>
  <si>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</si>
  <si>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</si>
  <si>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</si>
  <si>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</si>
  <si>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</si>
  <si>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273313511</t>
  </si>
  <si>
    <t>Základy z betonu prostého desky z betonu kamenem neprokládaného tř. C 12/15</t>
  </si>
  <si>
    <t>504167110</t>
  </si>
  <si>
    <t>"ČS" 0,2*3,0*3,0</t>
  </si>
  <si>
    <t>"retence" 7,9*2,7*0,2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</si>
  <si>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</si>
  <si>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</si>
  <si>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</si>
  <si>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</si>
  <si>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</si>
  <si>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</si>
  <si>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</si>
  <si>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</si>
  <si>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"stoak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</si>
  <si>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</si>
  <si>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</si>
  <si>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</si>
  <si>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</si>
  <si>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</si>
  <si>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</si>
  <si>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</si>
  <si>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</si>
  <si>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</si>
  <si>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</si>
  <si>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</si>
  <si>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</si>
  <si>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</si>
  <si>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</si>
  <si>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</si>
  <si>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</si>
  <si>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</si>
  <si>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</si>
  <si>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</si>
  <si>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</si>
  <si>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</si>
  <si>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</si>
  <si>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</si>
  <si>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</si>
  <si>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</si>
  <si>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</si>
  <si>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</si>
  <si>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</si>
  <si>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</si>
  <si>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</si>
  <si>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</si>
  <si>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</si>
  <si>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</si>
  <si>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</si>
  <si>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</si>
  <si>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871234201</t>
  </si>
  <si>
    <t>Montáž kanalizačního potrubí z plastů z polyetylenu PE 100 svařovaných na tupo v otevřeném výkopu ve sklonu do 20 % SDR 11/PN16 D 75 x 6,8 mm</t>
  </si>
  <si>
    <t>-1655402984</t>
  </si>
  <si>
    <t>28613383</t>
  </si>
  <si>
    <t>potrubí kanalizační tlakové PE100 SDR11 návin se signalizační vrstvou 75x6,8mm</t>
  </si>
  <si>
    <t>905152222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</si>
  <si>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</si>
  <si>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</si>
  <si>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</si>
  <si>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</si>
  <si>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</si>
  <si>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</si>
  <si>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</si>
  <si>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</si>
  <si>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</si>
  <si>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</si>
  <si>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</si>
  <si>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</si>
  <si>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</si>
  <si>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</si>
  <si>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</si>
  <si>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</si>
  <si>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</si>
  <si>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</si>
  <si>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</si>
  <si>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</si>
  <si>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</si>
  <si>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</si>
  <si>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</si>
  <si>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</si>
  <si>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</si>
  <si>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</si>
  <si>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</si>
  <si>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</si>
  <si>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</si>
  <si>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</si>
  <si>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</si>
  <si>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</si>
  <si>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</si>
  <si>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</si>
  <si>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</si>
  <si>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</si>
  <si>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</si>
  <si>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</si>
  <si>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</si>
  <si>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</si>
  <si>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</si>
  <si>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</si>
  <si>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</si>
  <si>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</si>
  <si>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</si>
  <si>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</si>
  <si>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</si>
  <si>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</si>
  <si>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</si>
  <si>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</si>
  <si>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</si>
  <si>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</si>
  <si>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</si>
  <si>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</si>
  <si>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</si>
  <si>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</si>
  <si>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</si>
  <si>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</si>
  <si>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</si>
  <si>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</si>
  <si>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</si>
  <si>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</si>
  <si>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</si>
  <si>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</si>
  <si>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</si>
  <si>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</si>
  <si>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</si>
  <si>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</si>
  <si>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</si>
  <si>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</si>
  <si>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</si>
  <si>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</si>
  <si>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</si>
  <si>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</si>
  <si>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</si>
  <si>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</si>
  <si>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</si>
  <si>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</si>
  <si>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</si>
  <si>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</si>
  <si>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</si>
  <si>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</si>
  <si>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</si>
  <si>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</si>
  <si>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</si>
  <si>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</si>
  <si>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</si>
  <si>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</si>
  <si>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</si>
  <si>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</si>
  <si>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</si>
  <si>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</si>
  <si>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</si>
  <si>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</si>
  <si>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</si>
  <si>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</si>
  <si>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</si>
  <si>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</si>
  <si>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</si>
  <si>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</si>
  <si>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</si>
  <si>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</si>
  <si>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</si>
  <si>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</si>
  <si>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</si>
  <si>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</si>
  <si>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</si>
  <si>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</si>
  <si>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</si>
  <si>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</si>
  <si>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</si>
  <si>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</si>
  <si>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</si>
  <si>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</si>
  <si>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</si>
  <si>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</si>
  <si>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</si>
  <si>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</si>
  <si>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</si>
  <si>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</si>
  <si>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</si>
  <si>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</si>
  <si>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</si>
  <si>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</si>
  <si>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</si>
  <si>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</si>
  <si>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</si>
  <si>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</si>
  <si>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</si>
  <si>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</si>
  <si>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</si>
  <si>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</si>
  <si>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</si>
  <si>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</si>
  <si>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</si>
  <si>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</si>
  <si>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</si>
  <si>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</si>
  <si>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</si>
  <si>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</si>
  <si>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</si>
  <si>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</si>
  <si>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</si>
  <si>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</si>
  <si>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</si>
  <si>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</si>
  <si>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</si>
  <si>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</si>
  <si>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</si>
  <si>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</si>
  <si>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</si>
  <si>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</si>
  <si>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</si>
  <si>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</si>
  <si>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</si>
  <si>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</si>
  <si>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</si>
  <si>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</si>
  <si>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</si>
  <si>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</si>
  <si>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</si>
  <si>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</si>
  <si>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</si>
  <si>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</si>
  <si>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</si>
  <si>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</si>
  <si>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</si>
  <si>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</si>
  <si>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</si>
  <si>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</si>
  <si>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</si>
  <si>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</si>
  <si>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</si>
  <si>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</si>
  <si>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</si>
  <si>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</si>
  <si>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</si>
  <si>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</si>
  <si>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</si>
  <si>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</si>
  <si>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</si>
  <si>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</si>
  <si>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</si>
  <si>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</si>
  <si>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</si>
  <si>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</si>
  <si>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</si>
  <si>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</si>
  <si>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</si>
  <si>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</si>
  <si>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</si>
  <si>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</si>
  <si>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</si>
  <si>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</si>
  <si>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</si>
  <si>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</si>
  <si>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</si>
  <si>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</si>
  <si>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</si>
  <si>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</si>
  <si>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</si>
  <si>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</si>
  <si>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</si>
  <si>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</si>
  <si>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</si>
  <si>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</si>
  <si>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</si>
  <si>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</si>
  <si>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</si>
  <si>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</si>
  <si>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</si>
  <si>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</si>
  <si>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</si>
  <si>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</si>
  <si>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</si>
  <si>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</si>
  <si>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</si>
  <si>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</si>
  <si>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</si>
  <si>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</si>
  <si>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</si>
  <si>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</si>
  <si>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</si>
  <si>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</si>
  <si>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</si>
  <si>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</si>
  <si>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</si>
  <si>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</si>
  <si>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</si>
  <si>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</si>
  <si>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</si>
  <si>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</si>
  <si>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</si>
  <si>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</si>
  <si>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</si>
  <si>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</si>
  <si>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</si>
  <si>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</si>
  <si>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</si>
  <si>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</si>
  <si>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</si>
  <si>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</si>
  <si>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</si>
  <si>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</si>
  <si>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</si>
  <si>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</si>
  <si>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</si>
  <si>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</si>
  <si>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</si>
  <si>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</si>
  <si>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</si>
  <si>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</si>
  <si>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</si>
  <si>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</si>
  <si>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</si>
  <si>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</si>
  <si>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</si>
  <si>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</si>
  <si>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</si>
  <si>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</si>
  <si>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</si>
  <si>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P</t>
  </si>
  <si>
    <t>Poznámka k položce:_x000d_
Obetonování chrániček ve výkopu včetně beton 4m3 včetně dopravy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</si>
  <si>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</si>
  <si>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</si>
  <si>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</si>
  <si>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</si>
  <si>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</si>
  <si>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</si>
  <si>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</si>
  <si>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</si>
  <si>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</si>
  <si>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</si>
  <si>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</si>
  <si>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</si>
  <si>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</si>
  <si>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</si>
  <si>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</si>
  <si>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</si>
  <si>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</si>
  <si>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</si>
  <si>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</si>
  <si>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</si>
  <si>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</si>
  <si>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</si>
  <si>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</si>
  <si>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</si>
  <si>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</si>
  <si>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</si>
  <si>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</si>
  <si>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</si>
  <si>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</si>
  <si>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</si>
  <si>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</si>
  <si>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</si>
  <si>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</si>
  <si>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</si>
  <si>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</si>
  <si>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</si>
  <si>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</si>
  <si>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</si>
  <si>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</si>
  <si>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</si>
  <si>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</si>
  <si>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</si>
  <si>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</si>
  <si>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</si>
  <si>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</si>
  <si>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</si>
  <si>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</si>
  <si>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</si>
  <si>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</si>
  <si>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</si>
  <si>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</si>
  <si>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</si>
  <si>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</si>
  <si>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</si>
  <si>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</si>
  <si>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</si>
  <si>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</si>
  <si>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</si>
  <si>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</si>
  <si>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</si>
  <si>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</si>
  <si>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</si>
  <si>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</si>
  <si>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</si>
  <si>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</si>
  <si>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</si>
  <si>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</si>
  <si>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</si>
  <si>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</si>
  <si>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</si>
  <si>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</si>
  <si>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</si>
  <si>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</si>
  <si>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</si>
  <si>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</si>
  <si>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</si>
  <si>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</si>
  <si>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</si>
  <si>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</si>
  <si>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</si>
  <si>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</si>
  <si>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</si>
  <si>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</si>
  <si>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</si>
  <si>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</si>
  <si>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</si>
  <si>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</si>
  <si>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</si>
  <si>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</si>
  <si>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</si>
  <si>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</si>
  <si>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</si>
  <si>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</si>
  <si>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</si>
  <si>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</si>
  <si>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</si>
  <si>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</si>
  <si>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</si>
  <si>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</si>
  <si>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</si>
  <si>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</si>
  <si>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</si>
  <si>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</si>
  <si>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</si>
  <si>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</si>
  <si>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</si>
  <si>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</si>
  <si>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</si>
  <si>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</si>
  <si>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</si>
  <si>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</si>
  <si>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</si>
  <si>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</si>
  <si>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</si>
  <si>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</si>
  <si>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</si>
  <si>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</si>
  <si>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</si>
  <si>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</si>
  <si>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</si>
  <si>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</si>
  <si>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</si>
  <si>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</si>
  <si>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</si>
  <si>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</si>
  <si>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</si>
  <si>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</si>
  <si>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</si>
  <si>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</si>
  <si>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</si>
  <si>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</si>
  <si>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</si>
  <si>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</si>
  <si>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</si>
  <si>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</si>
  <si>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</si>
  <si>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</si>
  <si>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</si>
  <si>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</si>
  <si>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</si>
  <si>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</si>
  <si>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</si>
  <si>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</si>
  <si>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</si>
  <si>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</si>
  <si>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</si>
  <si>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</si>
  <si>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</si>
  <si>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</si>
  <si>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</si>
  <si>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</si>
  <si>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</si>
  <si>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</si>
  <si>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</si>
  <si>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</si>
  <si>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</si>
  <si>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</si>
  <si>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</si>
  <si>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</si>
  <si>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</si>
  <si>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</si>
  <si>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</si>
  <si>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</si>
  <si>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</si>
  <si>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</si>
  <si>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</si>
  <si>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</si>
  <si>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</si>
  <si>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</si>
  <si>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</si>
  <si>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</si>
  <si>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</si>
  <si>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</si>
  <si>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</si>
  <si>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</si>
  <si>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</si>
  <si>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</si>
  <si>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</si>
  <si>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</si>
  <si>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</si>
  <si>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</si>
  <si>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</si>
  <si>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</si>
  <si>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</si>
  <si>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</si>
  <si>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</si>
  <si>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</si>
  <si>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</si>
  <si>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</si>
  <si>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</si>
  <si>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</si>
  <si>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</si>
  <si>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</si>
  <si>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</si>
  <si>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</si>
  <si>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</si>
  <si>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</si>
  <si>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</si>
  <si>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</si>
  <si>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</si>
  <si>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</si>
  <si>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</si>
  <si>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</si>
  <si>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</si>
  <si>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</si>
  <si>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</si>
  <si>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</si>
  <si>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</si>
  <si>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</si>
  <si>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</si>
  <si>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</si>
  <si>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</si>
  <si>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</si>
  <si>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</si>
  <si>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</si>
  <si>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</si>
  <si>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</si>
  <si>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</si>
  <si>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</si>
  <si>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</si>
  <si>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</si>
  <si>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</si>
  <si>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</si>
  <si>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</si>
  <si>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</si>
  <si>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</si>
  <si>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</si>
  <si>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</si>
  <si>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</si>
  <si>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</si>
  <si>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</si>
  <si>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</si>
  <si>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</si>
  <si>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</si>
  <si>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</si>
  <si>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</si>
  <si>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</si>
  <si>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</si>
  <si>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</si>
  <si>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</si>
  <si>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</si>
  <si>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</si>
  <si>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</si>
  <si>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</si>
  <si>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</si>
  <si>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</si>
  <si>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</si>
  <si>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</si>
  <si>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</si>
  <si>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</si>
  <si>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</si>
  <si>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</si>
  <si>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</si>
  <si>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</si>
  <si>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</si>
  <si>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</si>
  <si>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</si>
  <si>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</si>
  <si>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</si>
  <si>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</si>
  <si>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</si>
  <si>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</si>
  <si>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</si>
  <si>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</si>
  <si>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</si>
  <si>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</si>
  <si>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</si>
  <si>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</si>
  <si>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</si>
  <si>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</si>
  <si>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</si>
  <si>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</si>
  <si>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</si>
  <si>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</si>
  <si>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</si>
  <si>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</si>
  <si>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</si>
  <si>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</si>
  <si>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</si>
  <si>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</si>
  <si>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</si>
  <si>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</si>
  <si>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</si>
  <si>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</si>
  <si>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</si>
  <si>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</si>
  <si>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</si>
  <si>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</si>
  <si>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</si>
  <si>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</si>
  <si>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</si>
  <si>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</si>
  <si>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</si>
  <si>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</si>
  <si>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</si>
  <si>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</si>
  <si>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</si>
  <si>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</si>
  <si>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</si>
  <si>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</si>
  <si>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</si>
  <si>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</si>
  <si>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</si>
  <si>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</si>
  <si>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</si>
  <si>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</si>
  <si>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030090201R</t>
  </si>
  <si>
    <t>Sanace zeminy při nevyhovujícím podloží</t>
  </si>
  <si>
    <t>1850676</t>
  </si>
  <si>
    <t>030090202R</t>
  </si>
  <si>
    <t>Čerpání vody ze zemní pláně</t>
  </si>
  <si>
    <t>-616517372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</si>
  <si>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</si>
  <si>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</si>
  <si>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</si>
  <si>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</si>
  <si>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</si>
  <si>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</si>
  <si>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</si>
  <si>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</si>
  <si>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</si>
  <si>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</si>
  <si>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</si>
  <si>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</si>
  <si>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</t>
  </si>
  <si>
    <t>-378104654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</si>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</sst>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26. 11. 2021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zpevněn...'!T87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Pm7XzrjCcopBMB8j555czDLrOl7sN4eSLxrsIGjRiffihJrMXs8y15/2MK6b3SEDEuXCMpVUu+13nBozF8O2xQ==" hashValue="vbsXQWpWng0ABCu1vnrHeqPFguMBo8B0m7IO8WpOgy5fiWkT1vpj3u6WfFnMme5TZ1JutwMZHNBZBsiN4FDBdQ==" algorithmName="SHA-512" password="CC35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2994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2164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1620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2165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26. 11. 2021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1245</v>
      </c>
      <c r="F87" s="206" t="s">
        <v>1246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2175</v>
      </c>
      <c r="F89" s="222" t="s">
        <v>2176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2995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2996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2179</v>
      </c>
      <c r="F91" s="222" t="s">
        <v>2180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2997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2998</v>
      </c>
      <c r="F92" s="222" t="s">
        <v>2999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3000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3001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3002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3003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2236</v>
      </c>
      <c r="F97" s="222" t="s">
        <v>2237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3004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3005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1343</v>
      </c>
      <c r="F99" s="222" t="s">
        <v>1344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3006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3007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3008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2.7" customHeight="1">
      <c r="A103" s="40"/>
      <c r="B103" s="41"/>
      <c r="C103" s="220" t="s">
        <v>191</v>
      </c>
      <c r="D103" s="220" t="s">
        <v>171</v>
      </c>
      <c r="E103" s="221" t="s">
        <v>1349</v>
      </c>
      <c r="F103" s="222" t="s">
        <v>1350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3009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3010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37.8" customHeight="1">
      <c r="A105" s="40"/>
      <c r="B105" s="41"/>
      <c r="C105" s="220" t="s">
        <v>196</v>
      </c>
      <c r="D105" s="220" t="s">
        <v>171</v>
      </c>
      <c r="E105" s="221" t="s">
        <v>3011</v>
      </c>
      <c r="F105" s="222" t="s">
        <v>3012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3013</v>
      </c>
    </row>
    <row r="106" s="2" customFormat="1" ht="37.8" customHeight="1">
      <c r="A106" s="40"/>
      <c r="B106" s="41"/>
      <c r="C106" s="220" t="s">
        <v>194</v>
      </c>
      <c r="D106" s="220" t="s">
        <v>171</v>
      </c>
      <c r="E106" s="221" t="s">
        <v>2245</v>
      </c>
      <c r="F106" s="222" t="s">
        <v>1537</v>
      </c>
      <c r="G106" s="223" t="s">
        <v>1359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3014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3015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37.8" customHeight="1">
      <c r="A108" s="40"/>
      <c r="B108" s="41"/>
      <c r="C108" s="220" t="s">
        <v>203</v>
      </c>
      <c r="D108" s="220" t="s">
        <v>171</v>
      </c>
      <c r="E108" s="221" t="s">
        <v>1362</v>
      </c>
      <c r="F108" s="222" t="s">
        <v>1363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3016</v>
      </c>
    </row>
    <row r="109" s="15" customFormat="1">
      <c r="A109" s="15"/>
      <c r="B109" s="274"/>
      <c r="C109" s="275"/>
      <c r="D109" s="247" t="s">
        <v>605</v>
      </c>
      <c r="E109" s="276" t="s">
        <v>20</v>
      </c>
      <c r="F109" s="277" t="s">
        <v>3017</v>
      </c>
      <c r="G109" s="275"/>
      <c r="H109" s="276" t="s">
        <v>20</v>
      </c>
      <c r="I109" s="278"/>
      <c r="J109" s="278"/>
      <c r="K109" s="275"/>
      <c r="L109" s="275"/>
      <c r="M109" s="279"/>
      <c r="N109" s="280"/>
      <c r="O109" s="281"/>
      <c r="P109" s="281"/>
      <c r="Q109" s="281"/>
      <c r="R109" s="281"/>
      <c r="S109" s="281"/>
      <c r="T109" s="281"/>
      <c r="U109" s="281"/>
      <c r="V109" s="281"/>
      <c r="W109" s="281"/>
      <c r="X109" s="282"/>
      <c r="Y109" s="15"/>
      <c r="Z109" s="15"/>
      <c r="AA109" s="15"/>
      <c r="AB109" s="15"/>
      <c r="AC109" s="15"/>
      <c r="AD109" s="15"/>
      <c r="AE109" s="15"/>
      <c r="AT109" s="283" t="s">
        <v>605</v>
      </c>
      <c r="AU109" s="283" t="s">
        <v>86</v>
      </c>
      <c r="AV109" s="15" t="s">
        <v>84</v>
      </c>
      <c r="AW109" s="15" t="s">
        <v>5</v>
      </c>
      <c r="AX109" s="15" t="s">
        <v>76</v>
      </c>
      <c r="AY109" s="283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3018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3019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3020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4"/>
      <c r="C113" s="275"/>
      <c r="D113" s="247" t="s">
        <v>605</v>
      </c>
      <c r="E113" s="276" t="s">
        <v>20</v>
      </c>
      <c r="F113" s="277" t="s">
        <v>3021</v>
      </c>
      <c r="G113" s="275"/>
      <c r="H113" s="276" t="s">
        <v>20</v>
      </c>
      <c r="I113" s="278"/>
      <c r="J113" s="278"/>
      <c r="K113" s="275"/>
      <c r="L113" s="275"/>
      <c r="M113" s="279"/>
      <c r="N113" s="280"/>
      <c r="O113" s="281"/>
      <c r="P113" s="281"/>
      <c r="Q113" s="281"/>
      <c r="R113" s="281"/>
      <c r="S113" s="281"/>
      <c r="T113" s="281"/>
      <c r="U113" s="281"/>
      <c r="V113" s="281"/>
      <c r="W113" s="281"/>
      <c r="X113" s="282"/>
      <c r="Y113" s="15"/>
      <c r="Z113" s="15"/>
      <c r="AA113" s="15"/>
      <c r="AB113" s="15"/>
      <c r="AC113" s="15"/>
      <c r="AD113" s="15"/>
      <c r="AE113" s="15"/>
      <c r="AT113" s="283" t="s">
        <v>605</v>
      </c>
      <c r="AU113" s="283" t="s">
        <v>86</v>
      </c>
      <c r="AV113" s="15" t="s">
        <v>84</v>
      </c>
      <c r="AW113" s="15" t="s">
        <v>5</v>
      </c>
      <c r="AX113" s="15" t="s">
        <v>76</v>
      </c>
      <c r="AY113" s="283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3022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3023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3024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3025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3026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3027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2.7" customHeight="1">
      <c r="A121" s="40"/>
      <c r="B121" s="41"/>
      <c r="C121" s="220" t="s">
        <v>207</v>
      </c>
      <c r="D121" s="220" t="s">
        <v>171</v>
      </c>
      <c r="E121" s="221" t="s">
        <v>2259</v>
      </c>
      <c r="F121" s="222" t="s">
        <v>2260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3028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3029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3030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3031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4.4" customHeight="1">
      <c r="A126" s="40"/>
      <c r="B126" s="41"/>
      <c r="C126" s="235" t="s">
        <v>212</v>
      </c>
      <c r="D126" s="235" t="s">
        <v>163</v>
      </c>
      <c r="E126" s="236" t="s">
        <v>3032</v>
      </c>
      <c r="F126" s="237" t="s">
        <v>3033</v>
      </c>
      <c r="G126" s="238" t="s">
        <v>1359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3034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3035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4.4" customHeight="1">
      <c r="A128" s="40"/>
      <c r="B128" s="41"/>
      <c r="C128" s="220" t="s">
        <v>218</v>
      </c>
      <c r="D128" s="220" t="s">
        <v>171</v>
      </c>
      <c r="E128" s="221" t="s">
        <v>3036</v>
      </c>
      <c r="F128" s="222" t="s">
        <v>3037</v>
      </c>
      <c r="G128" s="223" t="s">
        <v>779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3038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2274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24.15" customHeight="1">
      <c r="A130" s="40"/>
      <c r="B130" s="41"/>
      <c r="C130" s="220" t="s">
        <v>222</v>
      </c>
      <c r="D130" s="220" t="s">
        <v>171</v>
      </c>
      <c r="E130" s="221" t="s">
        <v>3039</v>
      </c>
      <c r="F130" s="222" t="s">
        <v>3040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3041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3042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1956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3043</v>
      </c>
      <c r="F133" s="222" t="s">
        <v>3044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3045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3046</v>
      </c>
      <c r="F134" s="237" t="s">
        <v>3047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3048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3049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3050</v>
      </c>
      <c r="F136" s="222" t="s">
        <v>3051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3052</v>
      </c>
    </row>
    <row r="137" s="2" customFormat="1" ht="14.4" customHeight="1">
      <c r="A137" s="40"/>
      <c r="B137" s="41"/>
      <c r="C137" s="235" t="s">
        <v>237</v>
      </c>
      <c r="D137" s="235" t="s">
        <v>163</v>
      </c>
      <c r="E137" s="236" t="s">
        <v>3053</v>
      </c>
      <c r="F137" s="237" t="s">
        <v>3054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3055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3056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3057</v>
      </c>
      <c r="F139" s="222" t="s">
        <v>3058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3059</v>
      </c>
    </row>
    <row r="140" s="2" customFormat="1" ht="14.4" customHeight="1">
      <c r="A140" s="40"/>
      <c r="B140" s="41"/>
      <c r="C140" s="235" t="s">
        <v>245</v>
      </c>
      <c r="D140" s="235" t="s">
        <v>163</v>
      </c>
      <c r="E140" s="236" t="s">
        <v>3060</v>
      </c>
      <c r="F140" s="237" t="s">
        <v>3061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3062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2944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24.15" customHeight="1">
      <c r="A142" s="40"/>
      <c r="B142" s="41"/>
      <c r="C142" s="220" t="s">
        <v>251</v>
      </c>
      <c r="D142" s="220" t="s">
        <v>171</v>
      </c>
      <c r="E142" s="221" t="s">
        <v>2330</v>
      </c>
      <c r="F142" s="222" t="s">
        <v>2331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3063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3064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3065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3066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4.4" customHeight="1">
      <c r="A147" s="40"/>
      <c r="B147" s="41"/>
      <c r="C147" s="220" t="s">
        <v>8</v>
      </c>
      <c r="D147" s="220" t="s">
        <v>171</v>
      </c>
      <c r="E147" s="221" t="s">
        <v>3067</v>
      </c>
      <c r="F147" s="222" t="s">
        <v>3068</v>
      </c>
      <c r="G147" s="223" t="s">
        <v>779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3069</v>
      </c>
    </row>
    <row r="148" s="2" customFormat="1" ht="37.8" customHeight="1">
      <c r="A148" s="40"/>
      <c r="B148" s="41"/>
      <c r="C148" s="220" t="s">
        <v>259</v>
      </c>
      <c r="D148" s="220" t="s">
        <v>171</v>
      </c>
      <c r="E148" s="221" t="s">
        <v>3070</v>
      </c>
      <c r="F148" s="222" t="s">
        <v>3071</v>
      </c>
      <c r="G148" s="223" t="s">
        <v>718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3072</v>
      </c>
    </row>
    <row r="149" s="2" customFormat="1" ht="14.4" customHeight="1">
      <c r="A149" s="40"/>
      <c r="B149" s="41"/>
      <c r="C149" s="235" t="s">
        <v>263</v>
      </c>
      <c r="D149" s="235" t="s">
        <v>163</v>
      </c>
      <c r="E149" s="236" t="s">
        <v>3073</v>
      </c>
      <c r="F149" s="237" t="s">
        <v>3074</v>
      </c>
      <c r="G149" s="238" t="s">
        <v>718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3075</v>
      </c>
    </row>
    <row r="150" s="2" customFormat="1" ht="14.4" customHeight="1">
      <c r="A150" s="40"/>
      <c r="B150" s="41"/>
      <c r="C150" s="235" t="s">
        <v>267</v>
      </c>
      <c r="D150" s="235" t="s">
        <v>163</v>
      </c>
      <c r="E150" s="236" t="s">
        <v>3076</v>
      </c>
      <c r="F150" s="237" t="s">
        <v>3077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723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3078</v>
      </c>
    </row>
    <row r="151" s="2" customFormat="1" ht="37.8" customHeight="1">
      <c r="A151" s="40"/>
      <c r="B151" s="41"/>
      <c r="C151" s="220" t="s">
        <v>271</v>
      </c>
      <c r="D151" s="220" t="s">
        <v>171</v>
      </c>
      <c r="E151" s="221" t="s">
        <v>3079</v>
      </c>
      <c r="F151" s="222" t="s">
        <v>3080</v>
      </c>
      <c r="G151" s="223" t="s">
        <v>718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3081</v>
      </c>
    </row>
    <row r="152" s="2" customFormat="1" ht="14.4" customHeight="1">
      <c r="A152" s="40"/>
      <c r="B152" s="41"/>
      <c r="C152" s="235" t="s">
        <v>275</v>
      </c>
      <c r="D152" s="235" t="s">
        <v>163</v>
      </c>
      <c r="E152" s="236" t="s">
        <v>3082</v>
      </c>
      <c r="F152" s="237" t="s">
        <v>3083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3084</v>
      </c>
    </row>
    <row r="153" s="2" customFormat="1" ht="37.8" customHeight="1">
      <c r="A153" s="40"/>
      <c r="B153" s="41"/>
      <c r="C153" s="220" t="s">
        <v>279</v>
      </c>
      <c r="D153" s="220" t="s">
        <v>171</v>
      </c>
      <c r="E153" s="221" t="s">
        <v>3085</v>
      </c>
      <c r="F153" s="222" t="s">
        <v>3086</v>
      </c>
      <c r="G153" s="223" t="s">
        <v>718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3087</v>
      </c>
    </row>
    <row r="154" s="2" customFormat="1" ht="14.4" customHeight="1">
      <c r="A154" s="40"/>
      <c r="B154" s="41"/>
      <c r="C154" s="235" t="s">
        <v>283</v>
      </c>
      <c r="D154" s="235" t="s">
        <v>163</v>
      </c>
      <c r="E154" s="236" t="s">
        <v>3088</v>
      </c>
      <c r="F154" s="237" t="s">
        <v>3089</v>
      </c>
      <c r="G154" s="238" t="s">
        <v>718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3090</v>
      </c>
    </row>
    <row r="155" s="2" customFormat="1" ht="14.4" customHeight="1">
      <c r="A155" s="40"/>
      <c r="B155" s="41"/>
      <c r="C155" s="235" t="s">
        <v>287</v>
      </c>
      <c r="D155" s="235" t="s">
        <v>163</v>
      </c>
      <c r="E155" s="236" t="s">
        <v>3091</v>
      </c>
      <c r="F155" s="237" t="s">
        <v>3092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723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3093</v>
      </c>
    </row>
    <row r="156" s="2" customFormat="1" ht="37.8" customHeight="1">
      <c r="A156" s="40"/>
      <c r="B156" s="41"/>
      <c r="C156" s="220" t="s">
        <v>291</v>
      </c>
      <c r="D156" s="220" t="s">
        <v>171</v>
      </c>
      <c r="E156" s="221" t="s">
        <v>3094</v>
      </c>
      <c r="F156" s="222" t="s">
        <v>3095</v>
      </c>
      <c r="G156" s="223" t="s">
        <v>718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3096</v>
      </c>
    </row>
    <row r="157" s="2" customFormat="1" ht="14.4" customHeight="1">
      <c r="A157" s="40"/>
      <c r="B157" s="41"/>
      <c r="C157" s="235" t="s">
        <v>295</v>
      </c>
      <c r="D157" s="235" t="s">
        <v>163</v>
      </c>
      <c r="E157" s="236" t="s">
        <v>3097</v>
      </c>
      <c r="F157" s="237" t="s">
        <v>3098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3099</v>
      </c>
    </row>
    <row r="158" s="2" customFormat="1" ht="37.8" customHeight="1">
      <c r="A158" s="40"/>
      <c r="B158" s="41"/>
      <c r="C158" s="220" t="s">
        <v>299</v>
      </c>
      <c r="D158" s="220" t="s">
        <v>171</v>
      </c>
      <c r="E158" s="221" t="s">
        <v>3100</v>
      </c>
      <c r="F158" s="222" t="s">
        <v>3101</v>
      </c>
      <c r="G158" s="223" t="s">
        <v>718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3102</v>
      </c>
    </row>
    <row r="159" s="2" customFormat="1" ht="14.4" customHeight="1">
      <c r="A159" s="40"/>
      <c r="B159" s="41"/>
      <c r="C159" s="235" t="s">
        <v>303</v>
      </c>
      <c r="D159" s="235" t="s">
        <v>163</v>
      </c>
      <c r="E159" s="236" t="s">
        <v>3103</v>
      </c>
      <c r="F159" s="237" t="s">
        <v>3104</v>
      </c>
      <c r="G159" s="238" t="s">
        <v>718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3105</v>
      </c>
    </row>
    <row r="160" s="2" customFormat="1" ht="37.8" customHeight="1">
      <c r="A160" s="40"/>
      <c r="B160" s="41"/>
      <c r="C160" s="220" t="s">
        <v>309</v>
      </c>
      <c r="D160" s="220" t="s">
        <v>171</v>
      </c>
      <c r="E160" s="221" t="s">
        <v>3106</v>
      </c>
      <c r="F160" s="222" t="s">
        <v>3107</v>
      </c>
      <c r="G160" s="223" t="s">
        <v>718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3108</v>
      </c>
    </row>
    <row r="161" s="2" customFormat="1" ht="14.4" customHeight="1">
      <c r="A161" s="40"/>
      <c r="B161" s="41"/>
      <c r="C161" s="235" t="s">
        <v>315</v>
      </c>
      <c r="D161" s="235" t="s">
        <v>163</v>
      </c>
      <c r="E161" s="236" t="s">
        <v>3109</v>
      </c>
      <c r="F161" s="237" t="s">
        <v>3110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3111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3112</v>
      </c>
      <c r="F162" s="222" t="s">
        <v>3113</v>
      </c>
      <c r="G162" s="223" t="s">
        <v>718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3114</v>
      </c>
    </row>
    <row r="163" s="2" customFormat="1" ht="14.4" customHeight="1">
      <c r="A163" s="40"/>
      <c r="B163" s="41"/>
      <c r="C163" s="235" t="s">
        <v>323</v>
      </c>
      <c r="D163" s="235" t="s">
        <v>163</v>
      </c>
      <c r="E163" s="236" t="s">
        <v>3115</v>
      </c>
      <c r="F163" s="237" t="s">
        <v>3116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3117</v>
      </c>
    </row>
    <row r="164" s="2" customFormat="1" ht="14.4" customHeight="1">
      <c r="A164" s="40"/>
      <c r="B164" s="41"/>
      <c r="C164" s="235" t="s">
        <v>329</v>
      </c>
      <c r="D164" s="235" t="s">
        <v>163</v>
      </c>
      <c r="E164" s="236" t="s">
        <v>3118</v>
      </c>
      <c r="F164" s="237" t="s">
        <v>3119</v>
      </c>
      <c r="G164" s="238" t="s">
        <v>718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3120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3121</v>
      </c>
      <c r="F165" s="222" t="s">
        <v>3122</v>
      </c>
      <c r="G165" s="223" t="s">
        <v>718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3123</v>
      </c>
    </row>
    <row r="166" s="2" customFormat="1" ht="14.4" customHeight="1">
      <c r="A166" s="40"/>
      <c r="B166" s="41"/>
      <c r="C166" s="235" t="s">
        <v>335</v>
      </c>
      <c r="D166" s="235" t="s">
        <v>163</v>
      </c>
      <c r="E166" s="236" t="s">
        <v>3124</v>
      </c>
      <c r="F166" s="237" t="s">
        <v>3125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723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3126</v>
      </c>
    </row>
    <row r="167" s="2" customFormat="1" ht="14.4" customHeight="1">
      <c r="A167" s="40"/>
      <c r="B167" s="41"/>
      <c r="C167" s="235" t="s">
        <v>339</v>
      </c>
      <c r="D167" s="235" t="s">
        <v>163</v>
      </c>
      <c r="E167" s="236" t="s">
        <v>3127</v>
      </c>
      <c r="F167" s="237" t="s">
        <v>3128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723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3129</v>
      </c>
    </row>
    <row r="168" s="2" customFormat="1" ht="14.4" customHeight="1">
      <c r="A168" s="40"/>
      <c r="B168" s="41"/>
      <c r="C168" s="220" t="s">
        <v>342</v>
      </c>
      <c r="D168" s="220" t="s">
        <v>171</v>
      </c>
      <c r="E168" s="221" t="s">
        <v>3130</v>
      </c>
      <c r="F168" s="222" t="s">
        <v>3131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3132</v>
      </c>
    </row>
    <row r="169" s="2" customFormat="1" ht="14.4" customHeight="1">
      <c r="A169" s="40"/>
      <c r="B169" s="41"/>
      <c r="C169" s="220" t="s">
        <v>346</v>
      </c>
      <c r="D169" s="220" t="s">
        <v>171</v>
      </c>
      <c r="E169" s="221" t="s">
        <v>3133</v>
      </c>
      <c r="F169" s="222" t="s">
        <v>3134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3135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3136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24.15" customHeight="1">
      <c r="A171" s="40"/>
      <c r="B171" s="41"/>
      <c r="C171" s="220" t="s">
        <v>350</v>
      </c>
      <c r="D171" s="220" t="s">
        <v>171</v>
      </c>
      <c r="E171" s="221" t="s">
        <v>3137</v>
      </c>
      <c r="F171" s="222" t="s">
        <v>3138</v>
      </c>
      <c r="G171" s="223" t="s">
        <v>718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3139</v>
      </c>
    </row>
    <row r="172" s="2" customFormat="1" ht="14.4" customHeight="1">
      <c r="A172" s="40"/>
      <c r="B172" s="41"/>
      <c r="C172" s="220" t="s">
        <v>354</v>
      </c>
      <c r="D172" s="220" t="s">
        <v>171</v>
      </c>
      <c r="E172" s="221" t="s">
        <v>2977</v>
      </c>
      <c r="F172" s="222" t="s">
        <v>2978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3140</v>
      </c>
    </row>
    <row r="173" s="2" customFormat="1" ht="14.4" customHeight="1">
      <c r="A173" s="40"/>
      <c r="B173" s="41"/>
      <c r="C173" s="220" t="s">
        <v>358</v>
      </c>
      <c r="D173" s="220" t="s">
        <v>171</v>
      </c>
      <c r="E173" s="221" t="s">
        <v>2981</v>
      </c>
      <c r="F173" s="222" t="s">
        <v>2982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3141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3142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3143</v>
      </c>
      <c r="F175" s="222" t="s">
        <v>3144</v>
      </c>
      <c r="G175" s="223" t="s">
        <v>779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3145</v>
      </c>
    </row>
    <row r="176" s="2" customFormat="1" ht="14.4" customHeight="1">
      <c r="A176" s="40"/>
      <c r="B176" s="41"/>
      <c r="C176" s="220" t="s">
        <v>366</v>
      </c>
      <c r="D176" s="220" t="s">
        <v>171</v>
      </c>
      <c r="E176" s="221" t="s">
        <v>3146</v>
      </c>
      <c r="F176" s="222" t="s">
        <v>3147</v>
      </c>
      <c r="G176" s="223" t="s">
        <v>779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3148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2424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2425</v>
      </c>
      <c r="F178" s="222" t="s">
        <v>2426</v>
      </c>
      <c r="G178" s="223" t="s">
        <v>1359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3149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vS8KrqbfX/gxooFoxz3I52qoYLd70kcu0FMNPZwg0XZzA9KaMWkcqtxhE/tYcaPk52l546KBY0zzUCM7u1AVKw==" hashValue="tUICrcsyEGvFhS12hn+LQjsSrKFjN+wF3fDnkH3/kiigKOskU19uK/2jUAkro5v9a2n1Y6soxgC0GQj1fYnc2g==" algorithmName="SHA-512" password="CC35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3150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ROUND((SUM(BE93:BE184)),  2)</f>
        <v>0</v>
      </c>
      <c r="G35" s="40"/>
      <c r="H35" s="40"/>
      <c r="I35" s="162">
        <v>0.20999999999999999</v>
      </c>
      <c r="J35" s="40"/>
      <c r="K35" s="157">
        <f>ROUND(((SUM(BE93:BE184))*I35),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ROUND((SUM(BF93:BF184)),  2)</f>
        <v>0</v>
      </c>
      <c r="G36" s="40"/>
      <c r="H36" s="40"/>
      <c r="I36" s="162">
        <v>0.14999999999999999</v>
      </c>
      <c r="J36" s="40"/>
      <c r="K36" s="157">
        <f>ROUND(((SUM(BF93:BF184))*I36),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ROUND((SUM(BG93:BG184)),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ROUND((SUM(BH93:BH184)),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ROUND((SUM(BI93:BI184)),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3151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3152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3153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3154</v>
      </c>
      <c r="E66" s="187"/>
      <c r="F66" s="187"/>
      <c r="G66" s="187"/>
      <c r="H66" s="187"/>
      <c r="I66" s="188">
        <f>Q110</f>
        <v>0</v>
      </c>
      <c r="J66" s="188">
        <f>R110</f>
        <v>0</v>
      </c>
      <c r="K66" s="188">
        <f>K110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3155</v>
      </c>
      <c r="E67" s="187"/>
      <c r="F67" s="187"/>
      <c r="G67" s="187"/>
      <c r="H67" s="187"/>
      <c r="I67" s="188">
        <f>Q121</f>
        <v>0</v>
      </c>
      <c r="J67" s="188">
        <f>R121</f>
        <v>0</v>
      </c>
      <c r="K67" s="188">
        <f>K121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3156</v>
      </c>
      <c r="E68" s="187"/>
      <c r="F68" s="187"/>
      <c r="G68" s="187"/>
      <c r="H68" s="187"/>
      <c r="I68" s="188">
        <f>Q137</f>
        <v>0</v>
      </c>
      <c r="J68" s="188">
        <f>R137</f>
        <v>0</v>
      </c>
      <c r="K68" s="188">
        <f>K137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3157</v>
      </c>
      <c r="E69" s="187"/>
      <c r="F69" s="187"/>
      <c r="G69" s="187"/>
      <c r="H69" s="187"/>
      <c r="I69" s="188">
        <f>Q139</f>
        <v>0</v>
      </c>
      <c r="J69" s="188">
        <f>R139</f>
        <v>0</v>
      </c>
      <c r="K69" s="188">
        <f>K139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3158</v>
      </c>
      <c r="E70" s="187"/>
      <c r="F70" s="187"/>
      <c r="G70" s="187"/>
      <c r="H70" s="187"/>
      <c r="I70" s="188">
        <f>Q142</f>
        <v>0</v>
      </c>
      <c r="J70" s="188">
        <f>R142</f>
        <v>0</v>
      </c>
      <c r="K70" s="188">
        <f>K142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3159</v>
      </c>
      <c r="E71" s="187"/>
      <c r="F71" s="187"/>
      <c r="G71" s="187"/>
      <c r="H71" s="187"/>
      <c r="I71" s="188">
        <f>Q144</f>
        <v>0</v>
      </c>
      <c r="J71" s="188">
        <f>R144</f>
        <v>0</v>
      </c>
      <c r="K71" s="188">
        <f>K144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3160</v>
      </c>
      <c r="E72" s="187"/>
      <c r="F72" s="187"/>
      <c r="G72" s="187"/>
      <c r="H72" s="187"/>
      <c r="I72" s="188">
        <f>Q146</f>
        <v>0</v>
      </c>
      <c r="J72" s="188">
        <f>R146</f>
        <v>0</v>
      </c>
      <c r="K72" s="188">
        <f>K146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3161</v>
      </c>
      <c r="E73" s="187"/>
      <c r="F73" s="187"/>
      <c r="G73" s="187"/>
      <c r="H73" s="187"/>
      <c r="I73" s="188">
        <f>Q149</f>
        <v>0</v>
      </c>
      <c r="J73" s="188">
        <f>R149</f>
        <v>0</v>
      </c>
      <c r="K73" s="188">
        <f>K149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26. 11. 2021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3162</v>
      </c>
      <c r="F95" s="218" t="s">
        <v>3163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Q96+Q99+Q110+Q121+Q137+Q139+Q142+Q144+Q146+Q149</f>
        <v>0</v>
      </c>
      <c r="R95" s="212">
        <f>R96+R99+R110+R121+R137+R139+R142+R144+R146+R149</f>
        <v>0</v>
      </c>
      <c r="S95" s="211"/>
      <c r="T95" s="213">
        <f>T96+T99+T110+T121+T137+T139+T142+T144+T146+T149</f>
        <v>0</v>
      </c>
      <c r="U95" s="211"/>
      <c r="V95" s="213">
        <f>V96+V99+V110+V121+V137+V139+V142+V144+V146+V149</f>
        <v>0</v>
      </c>
      <c r="W95" s="211"/>
      <c r="X95" s="214">
        <f>X96+X99+X110+X121+X137+X139+X142+X144+X146+X149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BK96+BK99+BK110+BK121+BK137+BK139+BK142+BK144+BK146+BK149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3164</v>
      </c>
      <c r="F96" s="218" t="s">
        <v>3165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4.4" customHeight="1">
      <c r="A97" s="40"/>
      <c r="B97" s="41"/>
      <c r="C97" s="220" t="s">
        <v>84</v>
      </c>
      <c r="D97" s="220" t="s">
        <v>171</v>
      </c>
      <c r="E97" s="221" t="s">
        <v>3166</v>
      </c>
      <c r="F97" s="222" t="s">
        <v>3167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3168</v>
      </c>
    </row>
    <row r="98" s="2" customFormat="1" ht="14.4" customHeight="1">
      <c r="A98" s="40"/>
      <c r="B98" s="41"/>
      <c r="C98" s="220" t="s">
        <v>86</v>
      </c>
      <c r="D98" s="220" t="s">
        <v>171</v>
      </c>
      <c r="E98" s="221" t="s">
        <v>3169</v>
      </c>
      <c r="F98" s="222" t="s">
        <v>3170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3171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3172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SUM(Q100:Q109)</f>
        <v>0</v>
      </c>
      <c r="R99" s="212">
        <f>SUM(R100:R109)</f>
        <v>0</v>
      </c>
      <c r="S99" s="211"/>
      <c r="T99" s="213">
        <f>SUM(T100:T109)</f>
        <v>0</v>
      </c>
      <c r="U99" s="211"/>
      <c r="V99" s="213">
        <f>SUM(V100:V109)</f>
        <v>0</v>
      </c>
      <c r="W99" s="211"/>
      <c r="X99" s="214">
        <f>SUM(X100:X109)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SUM(BK100:BK109)</f>
        <v>0</v>
      </c>
    </row>
    <row r="100" s="2" customFormat="1" ht="14.4" customHeight="1">
      <c r="A100" s="40"/>
      <c r="B100" s="41"/>
      <c r="C100" s="220" t="s">
        <v>165</v>
      </c>
      <c r="D100" s="220" t="s">
        <v>171</v>
      </c>
      <c r="E100" s="221" t="s">
        <v>3173</v>
      </c>
      <c r="F100" s="222" t="s">
        <v>3174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3175</v>
      </c>
    </row>
    <row r="101" s="2" customFormat="1" ht="14.4" customHeight="1">
      <c r="A101" s="40"/>
      <c r="B101" s="41"/>
      <c r="C101" s="220" t="s">
        <v>175</v>
      </c>
      <c r="D101" s="220" t="s">
        <v>171</v>
      </c>
      <c r="E101" s="221" t="s">
        <v>3176</v>
      </c>
      <c r="F101" s="222" t="s">
        <v>3177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3178</v>
      </c>
    </row>
    <row r="102" s="2" customFormat="1" ht="14.4" customHeight="1">
      <c r="A102" s="40"/>
      <c r="B102" s="41"/>
      <c r="C102" s="220" t="s">
        <v>187</v>
      </c>
      <c r="D102" s="220" t="s">
        <v>171</v>
      </c>
      <c r="E102" s="221" t="s">
        <v>3179</v>
      </c>
      <c r="F102" s="222" t="s">
        <v>3180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3181</v>
      </c>
    </row>
    <row r="103" s="2" customFormat="1" ht="14.4" customHeight="1">
      <c r="A103" s="40"/>
      <c r="B103" s="41"/>
      <c r="C103" s="220" t="s">
        <v>191</v>
      </c>
      <c r="D103" s="220" t="s">
        <v>171</v>
      </c>
      <c r="E103" s="221" t="s">
        <v>3182</v>
      </c>
      <c r="F103" s="222" t="s">
        <v>3183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3184</v>
      </c>
    </row>
    <row r="104" s="2" customFormat="1" ht="14.4" customHeight="1">
      <c r="A104" s="40"/>
      <c r="B104" s="41"/>
      <c r="C104" s="220" t="s">
        <v>196</v>
      </c>
      <c r="D104" s="220" t="s">
        <v>171</v>
      </c>
      <c r="E104" s="221" t="s">
        <v>3185</v>
      </c>
      <c r="F104" s="222" t="s">
        <v>3186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3187</v>
      </c>
    </row>
    <row r="105" s="2" customFormat="1" ht="14.4" customHeight="1">
      <c r="A105" s="40"/>
      <c r="B105" s="41"/>
      <c r="C105" s="220" t="s">
        <v>194</v>
      </c>
      <c r="D105" s="220" t="s">
        <v>171</v>
      </c>
      <c r="E105" s="221" t="s">
        <v>3188</v>
      </c>
      <c r="F105" s="222" t="s">
        <v>3189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3190</v>
      </c>
    </row>
    <row r="106" s="2" customFormat="1" ht="14.4" customHeight="1">
      <c r="A106" s="40"/>
      <c r="B106" s="41"/>
      <c r="C106" s="220" t="s">
        <v>203</v>
      </c>
      <c r="D106" s="220" t="s">
        <v>171</v>
      </c>
      <c r="E106" s="221" t="s">
        <v>3191</v>
      </c>
      <c r="F106" s="222" t="s">
        <v>3192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3193</v>
      </c>
    </row>
    <row r="107" s="2" customFormat="1" ht="14.4" customHeight="1">
      <c r="A107" s="40"/>
      <c r="B107" s="41"/>
      <c r="C107" s="220" t="s">
        <v>207</v>
      </c>
      <c r="D107" s="220" t="s">
        <v>171</v>
      </c>
      <c r="E107" s="221" t="s">
        <v>3194</v>
      </c>
      <c r="F107" s="222" t="s">
        <v>3195</v>
      </c>
      <c r="G107" s="223" t="s">
        <v>3196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3197</v>
      </c>
    </row>
    <row r="108" s="2" customFormat="1">
      <c r="A108" s="40"/>
      <c r="B108" s="41"/>
      <c r="C108" s="42"/>
      <c r="D108" s="247" t="s">
        <v>3198</v>
      </c>
      <c r="E108" s="42"/>
      <c r="F108" s="295" t="s">
        <v>3199</v>
      </c>
      <c r="G108" s="42"/>
      <c r="H108" s="42"/>
      <c r="I108" s="296"/>
      <c r="J108" s="296"/>
      <c r="K108" s="42"/>
      <c r="L108" s="42"/>
      <c r="M108" s="46"/>
      <c r="N108" s="297"/>
      <c r="O108" s="298"/>
      <c r="P108" s="86"/>
      <c r="Q108" s="86"/>
      <c r="R108" s="86"/>
      <c r="S108" s="86"/>
      <c r="T108" s="86"/>
      <c r="U108" s="86"/>
      <c r="V108" s="86"/>
      <c r="W108" s="86"/>
      <c r="X108" s="87"/>
      <c r="Y108" s="40"/>
      <c r="Z108" s="40"/>
      <c r="AA108" s="40"/>
      <c r="AB108" s="40"/>
      <c r="AC108" s="40"/>
      <c r="AD108" s="40"/>
      <c r="AE108" s="40"/>
      <c r="AT108" s="19" t="s">
        <v>3198</v>
      </c>
      <c r="AU108" s="19" t="s">
        <v>165</v>
      </c>
    </row>
    <row r="109" s="2" customFormat="1" ht="14.4" customHeight="1">
      <c r="A109" s="40"/>
      <c r="B109" s="41"/>
      <c r="C109" s="220" t="s">
        <v>212</v>
      </c>
      <c r="D109" s="220" t="s">
        <v>171</v>
      </c>
      <c r="E109" s="221" t="s">
        <v>3200</v>
      </c>
      <c r="F109" s="222" t="s">
        <v>3201</v>
      </c>
      <c r="G109" s="223" t="s">
        <v>179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165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3202</v>
      </c>
    </row>
    <row r="110" s="12" customFormat="1" ht="20.88" customHeight="1">
      <c r="A110" s="12"/>
      <c r="B110" s="203"/>
      <c r="C110" s="204"/>
      <c r="D110" s="205" t="s">
        <v>75</v>
      </c>
      <c r="E110" s="218" t="s">
        <v>3203</v>
      </c>
      <c r="F110" s="218" t="s">
        <v>125</v>
      </c>
      <c r="G110" s="204"/>
      <c r="H110" s="204"/>
      <c r="I110" s="207"/>
      <c r="J110" s="207"/>
      <c r="K110" s="219">
        <f>BK110</f>
        <v>0</v>
      </c>
      <c r="L110" s="204"/>
      <c r="M110" s="209"/>
      <c r="N110" s="210"/>
      <c r="O110" s="211"/>
      <c r="P110" s="211"/>
      <c r="Q110" s="212">
        <f>SUM(Q111:Q120)</f>
        <v>0</v>
      </c>
      <c r="R110" s="212">
        <f>SUM(R111:R120)</f>
        <v>0</v>
      </c>
      <c r="S110" s="211"/>
      <c r="T110" s="213">
        <f>SUM(T111:T120)</f>
        <v>0</v>
      </c>
      <c r="U110" s="211"/>
      <c r="V110" s="213">
        <f>SUM(V111:V120)</f>
        <v>0</v>
      </c>
      <c r="W110" s="211"/>
      <c r="X110" s="214">
        <f>SUM(X111:X120)</f>
        <v>0</v>
      </c>
      <c r="Y110" s="12"/>
      <c r="Z110" s="12"/>
      <c r="AA110" s="12"/>
      <c r="AB110" s="12"/>
      <c r="AC110" s="12"/>
      <c r="AD110" s="12"/>
      <c r="AE110" s="12"/>
      <c r="AR110" s="215" t="s">
        <v>165</v>
      </c>
      <c r="AT110" s="216" t="s">
        <v>75</v>
      </c>
      <c r="AU110" s="216" t="s">
        <v>86</v>
      </c>
      <c r="AY110" s="215" t="s">
        <v>166</v>
      </c>
      <c r="BK110" s="217">
        <f>SUM(BK111:BK120)</f>
        <v>0</v>
      </c>
    </row>
    <row r="111" s="2" customFormat="1" ht="14.4" customHeight="1">
      <c r="A111" s="40"/>
      <c r="B111" s="41"/>
      <c r="C111" s="220" t="s">
        <v>218</v>
      </c>
      <c r="D111" s="220" t="s">
        <v>171</v>
      </c>
      <c r="E111" s="221" t="s">
        <v>3204</v>
      </c>
      <c r="F111" s="222" t="s">
        <v>3205</v>
      </c>
      <c r="G111" s="223" t="s">
        <v>179</v>
      </c>
      <c r="H111" s="224">
        <v>5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3206</v>
      </c>
    </row>
    <row r="112" s="2" customFormat="1" ht="14.4" customHeight="1">
      <c r="A112" s="40"/>
      <c r="B112" s="41"/>
      <c r="C112" s="220" t="s">
        <v>222</v>
      </c>
      <c r="D112" s="220" t="s">
        <v>171</v>
      </c>
      <c r="E112" s="221" t="s">
        <v>3207</v>
      </c>
      <c r="F112" s="222" t="s">
        <v>3208</v>
      </c>
      <c r="G112" s="223" t="s">
        <v>179</v>
      </c>
      <c r="H112" s="224">
        <v>43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3209</v>
      </c>
    </row>
    <row r="113" s="2" customFormat="1" ht="14.4" customHeight="1">
      <c r="A113" s="40"/>
      <c r="B113" s="41"/>
      <c r="C113" s="220" t="s">
        <v>226</v>
      </c>
      <c r="D113" s="220" t="s">
        <v>171</v>
      </c>
      <c r="E113" s="221" t="s">
        <v>3210</v>
      </c>
      <c r="F113" s="222" t="s">
        <v>3211</v>
      </c>
      <c r="G113" s="223" t="s">
        <v>179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3212</v>
      </c>
    </row>
    <row r="114" s="2" customFormat="1" ht="14.4" customHeight="1">
      <c r="A114" s="40"/>
      <c r="B114" s="41"/>
      <c r="C114" s="220" t="s">
        <v>9</v>
      </c>
      <c r="D114" s="220" t="s">
        <v>171</v>
      </c>
      <c r="E114" s="221" t="s">
        <v>3213</v>
      </c>
      <c r="F114" s="222" t="s">
        <v>3214</v>
      </c>
      <c r="G114" s="223" t="s">
        <v>179</v>
      </c>
      <c r="H114" s="224">
        <v>5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3215</v>
      </c>
    </row>
    <row r="115" s="2" customFormat="1" ht="14.4" customHeight="1">
      <c r="A115" s="40"/>
      <c r="B115" s="41"/>
      <c r="C115" s="220" t="s">
        <v>233</v>
      </c>
      <c r="D115" s="220" t="s">
        <v>171</v>
      </c>
      <c r="E115" s="221" t="s">
        <v>3216</v>
      </c>
      <c r="F115" s="222" t="s">
        <v>3217</v>
      </c>
      <c r="G115" s="223" t="s">
        <v>179</v>
      </c>
      <c r="H115" s="224">
        <v>43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3218</v>
      </c>
    </row>
    <row r="116" s="2" customFormat="1" ht="14.4" customHeight="1">
      <c r="A116" s="40"/>
      <c r="B116" s="41"/>
      <c r="C116" s="220" t="s">
        <v>237</v>
      </c>
      <c r="D116" s="220" t="s">
        <v>171</v>
      </c>
      <c r="E116" s="221" t="s">
        <v>3219</v>
      </c>
      <c r="F116" s="222" t="s">
        <v>3220</v>
      </c>
      <c r="G116" s="223" t="s">
        <v>179</v>
      </c>
      <c r="H116" s="224">
        <v>15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3221</v>
      </c>
    </row>
    <row r="117" s="2" customFormat="1" ht="14.4" customHeight="1">
      <c r="A117" s="40"/>
      <c r="B117" s="41"/>
      <c r="C117" s="220" t="s">
        <v>241</v>
      </c>
      <c r="D117" s="220" t="s">
        <v>171</v>
      </c>
      <c r="E117" s="221" t="s">
        <v>3222</v>
      </c>
      <c r="F117" s="222" t="s">
        <v>3223</v>
      </c>
      <c r="G117" s="223" t="s">
        <v>174</v>
      </c>
      <c r="H117" s="224">
        <v>64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3224</v>
      </c>
    </row>
    <row r="118" s="2" customFormat="1" ht="14.4" customHeight="1">
      <c r="A118" s="40"/>
      <c r="B118" s="41"/>
      <c r="C118" s="220" t="s">
        <v>245</v>
      </c>
      <c r="D118" s="220" t="s">
        <v>171</v>
      </c>
      <c r="E118" s="221" t="s">
        <v>3225</v>
      </c>
      <c r="F118" s="222" t="s">
        <v>3226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3227</v>
      </c>
    </row>
    <row r="119" s="2" customFormat="1" ht="14.4" customHeight="1">
      <c r="A119" s="40"/>
      <c r="B119" s="41"/>
      <c r="C119" s="220" t="s">
        <v>251</v>
      </c>
      <c r="D119" s="220" t="s">
        <v>171</v>
      </c>
      <c r="E119" s="221" t="s">
        <v>3228</v>
      </c>
      <c r="F119" s="222" t="s">
        <v>3229</v>
      </c>
      <c r="G119" s="223" t="s">
        <v>179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3230</v>
      </c>
    </row>
    <row r="120" s="2" customFormat="1" ht="14.4" customHeight="1">
      <c r="A120" s="40"/>
      <c r="B120" s="41"/>
      <c r="C120" s="220" t="s">
        <v>8</v>
      </c>
      <c r="D120" s="220" t="s">
        <v>171</v>
      </c>
      <c r="E120" s="221" t="s">
        <v>3231</v>
      </c>
      <c r="F120" s="222" t="s">
        <v>3232</v>
      </c>
      <c r="G120" s="223" t="s">
        <v>3196</v>
      </c>
      <c r="H120" s="224">
        <v>8207.6800000000003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3233</v>
      </c>
    </row>
    <row r="121" s="12" customFormat="1" ht="20.88" customHeight="1">
      <c r="A121" s="12"/>
      <c r="B121" s="203"/>
      <c r="C121" s="204"/>
      <c r="D121" s="205" t="s">
        <v>75</v>
      </c>
      <c r="E121" s="218" t="s">
        <v>3234</v>
      </c>
      <c r="F121" s="218" t="s">
        <v>3235</v>
      </c>
      <c r="G121" s="204"/>
      <c r="H121" s="204"/>
      <c r="I121" s="207"/>
      <c r="J121" s="207"/>
      <c r="K121" s="219">
        <f>BK121</f>
        <v>0</v>
      </c>
      <c r="L121" s="204"/>
      <c r="M121" s="209"/>
      <c r="N121" s="210"/>
      <c r="O121" s="211"/>
      <c r="P121" s="211"/>
      <c r="Q121" s="212">
        <f>SUM(Q122:Q136)</f>
        <v>0</v>
      </c>
      <c r="R121" s="212">
        <f>SUM(R122:R136)</f>
        <v>0</v>
      </c>
      <c r="S121" s="211"/>
      <c r="T121" s="213">
        <f>SUM(T122:T136)</f>
        <v>0</v>
      </c>
      <c r="U121" s="211"/>
      <c r="V121" s="213">
        <f>SUM(V122:V136)</f>
        <v>0</v>
      </c>
      <c r="W121" s="211"/>
      <c r="X121" s="214">
        <f>SUM(X122:X136)</f>
        <v>0</v>
      </c>
      <c r="Y121" s="12"/>
      <c r="Z121" s="12"/>
      <c r="AA121" s="12"/>
      <c r="AB121" s="12"/>
      <c r="AC121" s="12"/>
      <c r="AD121" s="12"/>
      <c r="AE121" s="12"/>
      <c r="AR121" s="215" t="s">
        <v>165</v>
      </c>
      <c r="AT121" s="216" t="s">
        <v>75</v>
      </c>
      <c r="AU121" s="216" t="s">
        <v>86</v>
      </c>
      <c r="AY121" s="215" t="s">
        <v>166</v>
      </c>
      <c r="BK121" s="217">
        <f>SUM(BK122:BK136)</f>
        <v>0</v>
      </c>
    </row>
    <row r="122" s="2" customFormat="1" ht="14.4" customHeight="1">
      <c r="A122" s="40"/>
      <c r="B122" s="41"/>
      <c r="C122" s="220" t="s">
        <v>259</v>
      </c>
      <c r="D122" s="220" t="s">
        <v>171</v>
      </c>
      <c r="E122" s="221" t="s">
        <v>3236</v>
      </c>
      <c r="F122" s="222" t="s">
        <v>3237</v>
      </c>
      <c r="G122" s="223" t="s">
        <v>174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3238</v>
      </c>
    </row>
    <row r="123" s="2" customFormat="1" ht="14.4" customHeight="1">
      <c r="A123" s="40"/>
      <c r="B123" s="41"/>
      <c r="C123" s="220" t="s">
        <v>263</v>
      </c>
      <c r="D123" s="220" t="s">
        <v>171</v>
      </c>
      <c r="E123" s="221" t="s">
        <v>3239</v>
      </c>
      <c r="F123" s="222" t="s">
        <v>3240</v>
      </c>
      <c r="G123" s="223" t="s">
        <v>179</v>
      </c>
      <c r="H123" s="224">
        <v>1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3241</v>
      </c>
    </row>
    <row r="124" s="2" customFormat="1" ht="14.4" customHeight="1">
      <c r="A124" s="40"/>
      <c r="B124" s="41"/>
      <c r="C124" s="220" t="s">
        <v>267</v>
      </c>
      <c r="D124" s="220" t="s">
        <v>171</v>
      </c>
      <c r="E124" s="221" t="s">
        <v>3242</v>
      </c>
      <c r="F124" s="222" t="s">
        <v>3243</v>
      </c>
      <c r="G124" s="223" t="s">
        <v>174</v>
      </c>
      <c r="H124" s="224">
        <v>30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3244</v>
      </c>
    </row>
    <row r="125" s="2" customFormat="1" ht="14.4" customHeight="1">
      <c r="A125" s="40"/>
      <c r="B125" s="41"/>
      <c r="C125" s="220" t="s">
        <v>271</v>
      </c>
      <c r="D125" s="220" t="s">
        <v>171</v>
      </c>
      <c r="E125" s="221" t="s">
        <v>3245</v>
      </c>
      <c r="F125" s="222" t="s">
        <v>3246</v>
      </c>
      <c r="G125" s="223" t="s">
        <v>179</v>
      </c>
      <c r="H125" s="224">
        <v>28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3247</v>
      </c>
    </row>
    <row r="126" s="2" customFormat="1" ht="14.4" customHeight="1">
      <c r="A126" s="40"/>
      <c r="B126" s="41"/>
      <c r="C126" s="220" t="s">
        <v>275</v>
      </c>
      <c r="D126" s="220" t="s">
        <v>171</v>
      </c>
      <c r="E126" s="221" t="s">
        <v>3248</v>
      </c>
      <c r="F126" s="222" t="s">
        <v>3249</v>
      </c>
      <c r="G126" s="223" t="s">
        <v>179</v>
      </c>
      <c r="H126" s="224">
        <v>4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3250</v>
      </c>
    </row>
    <row r="127" s="2" customFormat="1" ht="14.4" customHeight="1">
      <c r="A127" s="40"/>
      <c r="B127" s="41"/>
      <c r="C127" s="220" t="s">
        <v>279</v>
      </c>
      <c r="D127" s="220" t="s">
        <v>171</v>
      </c>
      <c r="E127" s="221" t="s">
        <v>3251</v>
      </c>
      <c r="F127" s="222" t="s">
        <v>3252</v>
      </c>
      <c r="G127" s="223" t="s">
        <v>179</v>
      </c>
      <c r="H127" s="224">
        <v>1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3253</v>
      </c>
    </row>
    <row r="128" s="2" customFormat="1" ht="14.4" customHeight="1">
      <c r="A128" s="40"/>
      <c r="B128" s="41"/>
      <c r="C128" s="220" t="s">
        <v>283</v>
      </c>
      <c r="D128" s="220" t="s">
        <v>171</v>
      </c>
      <c r="E128" s="221" t="s">
        <v>3254</v>
      </c>
      <c r="F128" s="222" t="s">
        <v>3255</v>
      </c>
      <c r="G128" s="223" t="s">
        <v>179</v>
      </c>
      <c r="H128" s="224">
        <v>4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3256</v>
      </c>
    </row>
    <row r="129" s="2" customFormat="1" ht="14.4" customHeight="1">
      <c r="A129" s="40"/>
      <c r="B129" s="41"/>
      <c r="C129" s="220" t="s">
        <v>287</v>
      </c>
      <c r="D129" s="220" t="s">
        <v>171</v>
      </c>
      <c r="E129" s="221" t="s">
        <v>3257</v>
      </c>
      <c r="F129" s="222" t="s">
        <v>3258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3259</v>
      </c>
    </row>
    <row r="130" s="2" customFormat="1" ht="14.4" customHeight="1">
      <c r="A130" s="40"/>
      <c r="B130" s="41"/>
      <c r="C130" s="220" t="s">
        <v>291</v>
      </c>
      <c r="D130" s="220" t="s">
        <v>171</v>
      </c>
      <c r="E130" s="221" t="s">
        <v>3260</v>
      </c>
      <c r="F130" s="222" t="s">
        <v>3261</v>
      </c>
      <c r="G130" s="223" t="s">
        <v>179</v>
      </c>
      <c r="H130" s="224">
        <v>1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3262</v>
      </c>
    </row>
    <row r="131" s="2" customFormat="1" ht="14.4" customHeight="1">
      <c r="A131" s="40"/>
      <c r="B131" s="41"/>
      <c r="C131" s="220" t="s">
        <v>295</v>
      </c>
      <c r="D131" s="220" t="s">
        <v>171</v>
      </c>
      <c r="E131" s="221" t="s">
        <v>3263</v>
      </c>
      <c r="F131" s="222" t="s">
        <v>3264</v>
      </c>
      <c r="G131" s="223" t="s">
        <v>179</v>
      </c>
      <c r="H131" s="224">
        <v>28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3265</v>
      </c>
    </row>
    <row r="132" s="2" customFormat="1" ht="14.4" customHeight="1">
      <c r="A132" s="40"/>
      <c r="B132" s="41"/>
      <c r="C132" s="220" t="s">
        <v>299</v>
      </c>
      <c r="D132" s="220" t="s">
        <v>171</v>
      </c>
      <c r="E132" s="221" t="s">
        <v>3266</v>
      </c>
      <c r="F132" s="222" t="s">
        <v>3267</v>
      </c>
      <c r="G132" s="223" t="s">
        <v>179</v>
      </c>
      <c r="H132" s="224">
        <v>1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3268</v>
      </c>
    </row>
    <row r="133" s="2" customFormat="1" ht="14.4" customHeight="1">
      <c r="A133" s="40"/>
      <c r="B133" s="41"/>
      <c r="C133" s="220" t="s">
        <v>303</v>
      </c>
      <c r="D133" s="220" t="s">
        <v>171</v>
      </c>
      <c r="E133" s="221" t="s">
        <v>3269</v>
      </c>
      <c r="F133" s="222" t="s">
        <v>3270</v>
      </c>
      <c r="G133" s="223" t="s">
        <v>179</v>
      </c>
      <c r="H133" s="224">
        <v>2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3271</v>
      </c>
    </row>
    <row r="134" s="2" customFormat="1" ht="14.4" customHeight="1">
      <c r="A134" s="40"/>
      <c r="B134" s="41"/>
      <c r="C134" s="220" t="s">
        <v>309</v>
      </c>
      <c r="D134" s="220" t="s">
        <v>171</v>
      </c>
      <c r="E134" s="221" t="s">
        <v>3272</v>
      </c>
      <c r="F134" s="222" t="s">
        <v>3273</v>
      </c>
      <c r="G134" s="223" t="s">
        <v>3196</v>
      </c>
      <c r="H134" s="224">
        <v>24800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3274</v>
      </c>
    </row>
    <row r="135" s="2" customFormat="1" ht="14.4" customHeight="1">
      <c r="A135" s="40"/>
      <c r="B135" s="41"/>
      <c r="C135" s="220" t="s">
        <v>315</v>
      </c>
      <c r="D135" s="220" t="s">
        <v>171</v>
      </c>
      <c r="E135" s="221" t="s">
        <v>3275</v>
      </c>
      <c r="F135" s="222" t="s">
        <v>3276</v>
      </c>
      <c r="G135" s="223" t="s">
        <v>3196</v>
      </c>
      <c r="H135" s="224">
        <v>3831.5999999999999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3277</v>
      </c>
    </row>
    <row r="136" s="2" customFormat="1" ht="14.4" customHeight="1">
      <c r="A136" s="40"/>
      <c r="B136" s="41"/>
      <c r="C136" s="220" t="s">
        <v>319</v>
      </c>
      <c r="D136" s="220" t="s">
        <v>171</v>
      </c>
      <c r="E136" s="221" t="s">
        <v>3278</v>
      </c>
      <c r="F136" s="222" t="s">
        <v>3279</v>
      </c>
      <c r="G136" s="223" t="s">
        <v>179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3280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3281</v>
      </c>
      <c r="F137" s="218" t="s">
        <v>3282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Q138</f>
        <v>0</v>
      </c>
      <c r="R137" s="212">
        <f>R138</f>
        <v>0</v>
      </c>
      <c r="S137" s="211"/>
      <c r="T137" s="213">
        <f>T138</f>
        <v>0</v>
      </c>
      <c r="U137" s="211"/>
      <c r="V137" s="213">
        <f>V138</f>
        <v>0</v>
      </c>
      <c r="W137" s="211"/>
      <c r="X137" s="214">
        <f>X138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BK138</f>
        <v>0</v>
      </c>
    </row>
    <row r="138" s="2" customFormat="1" ht="14.4" customHeight="1">
      <c r="A138" s="40"/>
      <c r="B138" s="41"/>
      <c r="C138" s="220" t="s">
        <v>323</v>
      </c>
      <c r="D138" s="220" t="s">
        <v>171</v>
      </c>
      <c r="E138" s="221" t="s">
        <v>3283</v>
      </c>
      <c r="F138" s="222" t="s">
        <v>3284</v>
      </c>
      <c r="G138" s="223" t="s">
        <v>179</v>
      </c>
      <c r="H138" s="224">
        <v>1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3285</v>
      </c>
    </row>
    <row r="139" s="12" customFormat="1" ht="20.88" customHeight="1">
      <c r="A139" s="12"/>
      <c r="B139" s="203"/>
      <c r="C139" s="204"/>
      <c r="D139" s="205" t="s">
        <v>75</v>
      </c>
      <c r="E139" s="218" t="s">
        <v>3286</v>
      </c>
      <c r="F139" s="218" t="s">
        <v>3287</v>
      </c>
      <c r="G139" s="204"/>
      <c r="H139" s="204"/>
      <c r="I139" s="207"/>
      <c r="J139" s="207"/>
      <c r="K139" s="219">
        <f>BK139</f>
        <v>0</v>
      </c>
      <c r="L139" s="204"/>
      <c r="M139" s="209"/>
      <c r="N139" s="210"/>
      <c r="O139" s="211"/>
      <c r="P139" s="211"/>
      <c r="Q139" s="212">
        <f>SUM(Q140:Q141)</f>
        <v>0</v>
      </c>
      <c r="R139" s="212">
        <f>SUM(R140:R141)</f>
        <v>0</v>
      </c>
      <c r="S139" s="211"/>
      <c r="T139" s="213">
        <f>SUM(T140:T141)</f>
        <v>0</v>
      </c>
      <c r="U139" s="211"/>
      <c r="V139" s="213">
        <f>SUM(V140:V141)</f>
        <v>0</v>
      </c>
      <c r="W139" s="211"/>
      <c r="X139" s="214">
        <f>SUM(X140:X141)</f>
        <v>0</v>
      </c>
      <c r="Y139" s="12"/>
      <c r="Z139" s="12"/>
      <c r="AA139" s="12"/>
      <c r="AB139" s="12"/>
      <c r="AC139" s="12"/>
      <c r="AD139" s="12"/>
      <c r="AE139" s="12"/>
      <c r="AR139" s="215" t="s">
        <v>165</v>
      </c>
      <c r="AT139" s="216" t="s">
        <v>75</v>
      </c>
      <c r="AU139" s="216" t="s">
        <v>86</v>
      </c>
      <c r="AY139" s="215" t="s">
        <v>166</v>
      </c>
      <c r="BK139" s="217">
        <f>SUM(BK140:BK141)</f>
        <v>0</v>
      </c>
    </row>
    <row r="140" s="2" customFormat="1" ht="14.4" customHeight="1">
      <c r="A140" s="40"/>
      <c r="B140" s="41"/>
      <c r="C140" s="220" t="s">
        <v>329</v>
      </c>
      <c r="D140" s="220" t="s">
        <v>171</v>
      </c>
      <c r="E140" s="221" t="s">
        <v>3288</v>
      </c>
      <c r="F140" s="222" t="s">
        <v>3289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3290</v>
      </c>
    </row>
    <row r="141" s="2" customFormat="1" ht="14.4" customHeight="1">
      <c r="A141" s="40"/>
      <c r="B141" s="41"/>
      <c r="C141" s="220" t="s">
        <v>332</v>
      </c>
      <c r="D141" s="220" t="s">
        <v>171</v>
      </c>
      <c r="E141" s="221" t="s">
        <v>3291</v>
      </c>
      <c r="F141" s="222" t="s">
        <v>3292</v>
      </c>
      <c r="G141" s="223" t="s">
        <v>179</v>
      </c>
      <c r="H141" s="224">
        <v>1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3293</v>
      </c>
    </row>
    <row r="142" s="12" customFormat="1" ht="20.88" customHeight="1">
      <c r="A142" s="12"/>
      <c r="B142" s="203"/>
      <c r="C142" s="204"/>
      <c r="D142" s="205" t="s">
        <v>75</v>
      </c>
      <c r="E142" s="218" t="s">
        <v>3294</v>
      </c>
      <c r="F142" s="218" t="s">
        <v>3295</v>
      </c>
      <c r="G142" s="204"/>
      <c r="H142" s="204"/>
      <c r="I142" s="207"/>
      <c r="J142" s="207"/>
      <c r="K142" s="219">
        <f>BK142</f>
        <v>0</v>
      </c>
      <c r="L142" s="204"/>
      <c r="M142" s="209"/>
      <c r="N142" s="210"/>
      <c r="O142" s="211"/>
      <c r="P142" s="211"/>
      <c r="Q142" s="212">
        <f>Q143</f>
        <v>0</v>
      </c>
      <c r="R142" s="212">
        <f>R143</f>
        <v>0</v>
      </c>
      <c r="S142" s="211"/>
      <c r="T142" s="213">
        <f>T143</f>
        <v>0</v>
      </c>
      <c r="U142" s="211"/>
      <c r="V142" s="213">
        <f>V143</f>
        <v>0</v>
      </c>
      <c r="W142" s="211"/>
      <c r="X142" s="214">
        <f>X143</f>
        <v>0</v>
      </c>
      <c r="Y142" s="12"/>
      <c r="Z142" s="12"/>
      <c r="AA142" s="12"/>
      <c r="AB142" s="12"/>
      <c r="AC142" s="12"/>
      <c r="AD142" s="12"/>
      <c r="AE142" s="12"/>
      <c r="AR142" s="215" t="s">
        <v>165</v>
      </c>
      <c r="AT142" s="216" t="s">
        <v>75</v>
      </c>
      <c r="AU142" s="216" t="s">
        <v>86</v>
      </c>
      <c r="AY142" s="215" t="s">
        <v>166</v>
      </c>
      <c r="BK142" s="217">
        <f>BK143</f>
        <v>0</v>
      </c>
    </row>
    <row r="143" s="2" customFormat="1" ht="14.4" customHeight="1">
      <c r="A143" s="40"/>
      <c r="B143" s="41"/>
      <c r="C143" s="220" t="s">
        <v>335</v>
      </c>
      <c r="D143" s="220" t="s">
        <v>171</v>
      </c>
      <c r="E143" s="221" t="s">
        <v>3296</v>
      </c>
      <c r="F143" s="222" t="s">
        <v>3297</v>
      </c>
      <c r="G143" s="223" t="s">
        <v>179</v>
      </c>
      <c r="H143" s="224">
        <v>1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3298</v>
      </c>
    </row>
    <row r="144" s="12" customFormat="1" ht="20.88" customHeight="1">
      <c r="A144" s="12"/>
      <c r="B144" s="203"/>
      <c r="C144" s="204"/>
      <c r="D144" s="205" t="s">
        <v>75</v>
      </c>
      <c r="E144" s="218" t="s">
        <v>3299</v>
      </c>
      <c r="F144" s="218" t="s">
        <v>3300</v>
      </c>
      <c r="G144" s="204"/>
      <c r="H144" s="204"/>
      <c r="I144" s="207"/>
      <c r="J144" s="207"/>
      <c r="K144" s="219">
        <f>BK144</f>
        <v>0</v>
      </c>
      <c r="L144" s="204"/>
      <c r="M144" s="209"/>
      <c r="N144" s="210"/>
      <c r="O144" s="211"/>
      <c r="P144" s="211"/>
      <c r="Q144" s="212">
        <f>Q145</f>
        <v>0</v>
      </c>
      <c r="R144" s="212">
        <f>R145</f>
        <v>0</v>
      </c>
      <c r="S144" s="211"/>
      <c r="T144" s="213">
        <f>T145</f>
        <v>0</v>
      </c>
      <c r="U144" s="211"/>
      <c r="V144" s="213">
        <f>V145</f>
        <v>0</v>
      </c>
      <c r="W144" s="211"/>
      <c r="X144" s="214">
        <f>X145</f>
        <v>0</v>
      </c>
      <c r="Y144" s="12"/>
      <c r="Z144" s="12"/>
      <c r="AA144" s="12"/>
      <c r="AB144" s="12"/>
      <c r="AC144" s="12"/>
      <c r="AD144" s="12"/>
      <c r="AE144" s="12"/>
      <c r="AR144" s="215" t="s">
        <v>165</v>
      </c>
      <c r="AT144" s="216" t="s">
        <v>75</v>
      </c>
      <c r="AU144" s="216" t="s">
        <v>86</v>
      </c>
      <c r="AY144" s="215" t="s">
        <v>166</v>
      </c>
      <c r="BK144" s="217">
        <f>BK145</f>
        <v>0</v>
      </c>
    </row>
    <row r="145" s="2" customFormat="1" ht="14.4" customHeight="1">
      <c r="A145" s="40"/>
      <c r="B145" s="41"/>
      <c r="C145" s="220" t="s">
        <v>339</v>
      </c>
      <c r="D145" s="220" t="s">
        <v>171</v>
      </c>
      <c r="E145" s="221" t="s">
        <v>3301</v>
      </c>
      <c r="F145" s="222" t="s">
        <v>3302</v>
      </c>
      <c r="G145" s="223" t="s">
        <v>3196</v>
      </c>
      <c r="H145" s="224">
        <v>1000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3303</v>
      </c>
    </row>
    <row r="146" s="12" customFormat="1" ht="20.88" customHeight="1">
      <c r="A146" s="12"/>
      <c r="B146" s="203"/>
      <c r="C146" s="204"/>
      <c r="D146" s="205" t="s">
        <v>75</v>
      </c>
      <c r="E146" s="218" t="s">
        <v>3304</v>
      </c>
      <c r="F146" s="218" t="s">
        <v>3305</v>
      </c>
      <c r="G146" s="204"/>
      <c r="H146" s="204"/>
      <c r="I146" s="207"/>
      <c r="J146" s="207"/>
      <c r="K146" s="219">
        <f>BK146</f>
        <v>0</v>
      </c>
      <c r="L146" s="204"/>
      <c r="M146" s="209"/>
      <c r="N146" s="210"/>
      <c r="O146" s="211"/>
      <c r="P146" s="211"/>
      <c r="Q146" s="212">
        <f>SUM(Q147:Q148)</f>
        <v>0</v>
      </c>
      <c r="R146" s="212">
        <f>SUM(R147:R148)</f>
        <v>0</v>
      </c>
      <c r="S146" s="211"/>
      <c r="T146" s="213">
        <f>SUM(T147:T148)</f>
        <v>0</v>
      </c>
      <c r="U146" s="211"/>
      <c r="V146" s="213">
        <f>SUM(V147:V148)</f>
        <v>0</v>
      </c>
      <c r="W146" s="211"/>
      <c r="X146" s="214">
        <f>SUM(X147:X148)</f>
        <v>0</v>
      </c>
      <c r="Y146" s="12"/>
      <c r="Z146" s="12"/>
      <c r="AA146" s="12"/>
      <c r="AB146" s="12"/>
      <c r="AC146" s="12"/>
      <c r="AD146" s="12"/>
      <c r="AE146" s="12"/>
      <c r="AR146" s="215" t="s">
        <v>165</v>
      </c>
      <c r="AT146" s="216" t="s">
        <v>75</v>
      </c>
      <c r="AU146" s="216" t="s">
        <v>86</v>
      </c>
      <c r="AY146" s="215" t="s">
        <v>166</v>
      </c>
      <c r="BK146" s="217">
        <f>SUM(BK147:BK148)</f>
        <v>0</v>
      </c>
    </row>
    <row r="147" s="2" customFormat="1" ht="14.4" customHeight="1">
      <c r="A147" s="40"/>
      <c r="B147" s="41"/>
      <c r="C147" s="220" t="s">
        <v>342</v>
      </c>
      <c r="D147" s="220" t="s">
        <v>171</v>
      </c>
      <c r="E147" s="221" t="s">
        <v>3306</v>
      </c>
      <c r="F147" s="222" t="s">
        <v>3307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3308</v>
      </c>
    </row>
    <row r="148" s="2" customFormat="1" ht="14.4" customHeight="1">
      <c r="A148" s="40"/>
      <c r="B148" s="41"/>
      <c r="C148" s="220" t="s">
        <v>346</v>
      </c>
      <c r="D148" s="220" t="s">
        <v>171</v>
      </c>
      <c r="E148" s="221" t="s">
        <v>3309</v>
      </c>
      <c r="F148" s="222" t="s">
        <v>3310</v>
      </c>
      <c r="G148" s="223" t="s">
        <v>179</v>
      </c>
      <c r="H148" s="224">
        <v>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3311</v>
      </c>
    </row>
    <row r="149" s="12" customFormat="1" ht="20.88" customHeight="1">
      <c r="A149" s="12"/>
      <c r="B149" s="203"/>
      <c r="C149" s="204"/>
      <c r="D149" s="205" t="s">
        <v>75</v>
      </c>
      <c r="E149" s="218" t="s">
        <v>3312</v>
      </c>
      <c r="F149" s="218" t="s">
        <v>3313</v>
      </c>
      <c r="G149" s="204"/>
      <c r="H149" s="204"/>
      <c r="I149" s="207"/>
      <c r="J149" s="207"/>
      <c r="K149" s="219">
        <f>BK149</f>
        <v>0</v>
      </c>
      <c r="L149" s="204"/>
      <c r="M149" s="209"/>
      <c r="N149" s="210"/>
      <c r="O149" s="211"/>
      <c r="P149" s="211"/>
      <c r="Q149" s="212">
        <f>SUM(Q150:Q184)</f>
        <v>0</v>
      </c>
      <c r="R149" s="212">
        <f>SUM(R150:R184)</f>
        <v>0</v>
      </c>
      <c r="S149" s="211"/>
      <c r="T149" s="213">
        <f>SUM(T150:T184)</f>
        <v>0</v>
      </c>
      <c r="U149" s="211"/>
      <c r="V149" s="213">
        <f>SUM(V150:V184)</f>
        <v>0</v>
      </c>
      <c r="W149" s="211"/>
      <c r="X149" s="214">
        <f>SUM(X150:X184)</f>
        <v>0</v>
      </c>
      <c r="Y149" s="12"/>
      <c r="Z149" s="12"/>
      <c r="AA149" s="12"/>
      <c r="AB149" s="12"/>
      <c r="AC149" s="12"/>
      <c r="AD149" s="12"/>
      <c r="AE149" s="12"/>
      <c r="AR149" s="215" t="s">
        <v>165</v>
      </c>
      <c r="AT149" s="216" t="s">
        <v>75</v>
      </c>
      <c r="AU149" s="216" t="s">
        <v>86</v>
      </c>
      <c r="AY149" s="215" t="s">
        <v>166</v>
      </c>
      <c r="BK149" s="217">
        <f>SUM(BK150:BK184)</f>
        <v>0</v>
      </c>
    </row>
    <row r="150" s="2" customFormat="1" ht="14.4" customHeight="1">
      <c r="A150" s="40"/>
      <c r="B150" s="41"/>
      <c r="C150" s="235" t="s">
        <v>350</v>
      </c>
      <c r="D150" s="235" t="s">
        <v>163</v>
      </c>
      <c r="E150" s="236" t="s">
        <v>3314</v>
      </c>
      <c r="F150" s="237" t="s">
        <v>3315</v>
      </c>
      <c r="G150" s="238" t="s">
        <v>179</v>
      </c>
      <c r="H150" s="239">
        <v>30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3316</v>
      </c>
    </row>
    <row r="151" s="2" customFormat="1" ht="14.4" customHeight="1">
      <c r="A151" s="40"/>
      <c r="B151" s="41"/>
      <c r="C151" s="235" t="s">
        <v>354</v>
      </c>
      <c r="D151" s="235" t="s">
        <v>163</v>
      </c>
      <c r="E151" s="236" t="s">
        <v>3317</v>
      </c>
      <c r="F151" s="237" t="s">
        <v>3318</v>
      </c>
      <c r="G151" s="238" t="s">
        <v>179</v>
      </c>
      <c r="H151" s="239">
        <v>14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3319</v>
      </c>
    </row>
    <row r="152" s="2" customFormat="1" ht="14.4" customHeight="1">
      <c r="A152" s="40"/>
      <c r="B152" s="41"/>
      <c r="C152" s="235" t="s">
        <v>358</v>
      </c>
      <c r="D152" s="235" t="s">
        <v>163</v>
      </c>
      <c r="E152" s="236" t="s">
        <v>3320</v>
      </c>
      <c r="F152" s="237" t="s">
        <v>3321</v>
      </c>
      <c r="G152" s="238" t="s">
        <v>834</v>
      </c>
      <c r="H152" s="239">
        <v>0.59999999999999998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3322</v>
      </c>
    </row>
    <row r="153" s="2" customFormat="1" ht="14.4" customHeight="1">
      <c r="A153" s="40"/>
      <c r="B153" s="41"/>
      <c r="C153" s="235" t="s">
        <v>362</v>
      </c>
      <c r="D153" s="235" t="s">
        <v>163</v>
      </c>
      <c r="E153" s="236" t="s">
        <v>3323</v>
      </c>
      <c r="F153" s="237" t="s">
        <v>3324</v>
      </c>
      <c r="G153" s="238" t="s">
        <v>174</v>
      </c>
      <c r="H153" s="239">
        <v>38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3325</v>
      </c>
    </row>
    <row r="154" s="2" customFormat="1" ht="14.4" customHeight="1">
      <c r="A154" s="40"/>
      <c r="B154" s="41"/>
      <c r="C154" s="235" t="s">
        <v>366</v>
      </c>
      <c r="D154" s="235" t="s">
        <v>163</v>
      </c>
      <c r="E154" s="236" t="s">
        <v>3326</v>
      </c>
      <c r="F154" s="237" t="s">
        <v>3327</v>
      </c>
      <c r="G154" s="238" t="s">
        <v>174</v>
      </c>
      <c r="H154" s="239">
        <v>22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3328</v>
      </c>
    </row>
    <row r="155" s="2" customFormat="1" ht="14.4" customHeight="1">
      <c r="A155" s="40"/>
      <c r="B155" s="41"/>
      <c r="C155" s="235" t="s">
        <v>370</v>
      </c>
      <c r="D155" s="235" t="s">
        <v>163</v>
      </c>
      <c r="E155" s="236" t="s">
        <v>3329</v>
      </c>
      <c r="F155" s="237" t="s">
        <v>3330</v>
      </c>
      <c r="G155" s="238" t="s">
        <v>174</v>
      </c>
      <c r="H155" s="239">
        <v>82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3331</v>
      </c>
    </row>
    <row r="156" s="2" customFormat="1" ht="14.4" customHeight="1">
      <c r="A156" s="40"/>
      <c r="B156" s="41"/>
      <c r="C156" s="235" t="s">
        <v>374</v>
      </c>
      <c r="D156" s="235" t="s">
        <v>163</v>
      </c>
      <c r="E156" s="236" t="s">
        <v>3332</v>
      </c>
      <c r="F156" s="237" t="s">
        <v>3333</v>
      </c>
      <c r="G156" s="238" t="s">
        <v>179</v>
      </c>
      <c r="H156" s="239">
        <v>3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3334</v>
      </c>
    </row>
    <row r="157" s="2" customFormat="1" ht="14.4" customHeight="1">
      <c r="A157" s="40"/>
      <c r="B157" s="41"/>
      <c r="C157" s="235" t="s">
        <v>377</v>
      </c>
      <c r="D157" s="235" t="s">
        <v>163</v>
      </c>
      <c r="E157" s="236" t="s">
        <v>3335</v>
      </c>
      <c r="F157" s="237" t="s">
        <v>3336</v>
      </c>
      <c r="G157" s="238" t="s">
        <v>174</v>
      </c>
      <c r="H157" s="239">
        <v>30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3337</v>
      </c>
    </row>
    <row r="158" s="2" customFormat="1" ht="14.4" customHeight="1">
      <c r="A158" s="40"/>
      <c r="B158" s="41"/>
      <c r="C158" s="235" t="s">
        <v>380</v>
      </c>
      <c r="D158" s="235" t="s">
        <v>163</v>
      </c>
      <c r="E158" s="236" t="s">
        <v>3338</v>
      </c>
      <c r="F158" s="237" t="s">
        <v>3339</v>
      </c>
      <c r="G158" s="238" t="s">
        <v>174</v>
      </c>
      <c r="H158" s="239">
        <v>10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3340</v>
      </c>
    </row>
    <row r="159" s="2" customFormat="1" ht="14.4" customHeight="1">
      <c r="A159" s="40"/>
      <c r="B159" s="41"/>
      <c r="C159" s="235" t="s">
        <v>383</v>
      </c>
      <c r="D159" s="235" t="s">
        <v>163</v>
      </c>
      <c r="E159" s="236" t="s">
        <v>3341</v>
      </c>
      <c r="F159" s="237" t="s">
        <v>3342</v>
      </c>
      <c r="G159" s="238" t="s">
        <v>174</v>
      </c>
      <c r="H159" s="239">
        <v>54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3343</v>
      </c>
    </row>
    <row r="160" s="2" customFormat="1" ht="14.4" customHeight="1">
      <c r="A160" s="40"/>
      <c r="B160" s="41"/>
      <c r="C160" s="235" t="s">
        <v>386</v>
      </c>
      <c r="D160" s="235" t="s">
        <v>163</v>
      </c>
      <c r="E160" s="236" t="s">
        <v>3344</v>
      </c>
      <c r="F160" s="237" t="s">
        <v>3345</v>
      </c>
      <c r="G160" s="238" t="s">
        <v>179</v>
      </c>
      <c r="H160" s="239">
        <v>1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3346</v>
      </c>
    </row>
    <row r="161" s="2" customFormat="1" ht="14.4" customHeight="1">
      <c r="A161" s="40"/>
      <c r="B161" s="41"/>
      <c r="C161" s="235" t="s">
        <v>389</v>
      </c>
      <c r="D161" s="235" t="s">
        <v>163</v>
      </c>
      <c r="E161" s="236" t="s">
        <v>3347</v>
      </c>
      <c r="F161" s="237" t="s">
        <v>3348</v>
      </c>
      <c r="G161" s="238" t="s">
        <v>179</v>
      </c>
      <c r="H161" s="239">
        <v>5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3349</v>
      </c>
    </row>
    <row r="162" s="2" customFormat="1" ht="14.4" customHeight="1">
      <c r="A162" s="40"/>
      <c r="B162" s="41"/>
      <c r="C162" s="235" t="s">
        <v>392</v>
      </c>
      <c r="D162" s="235" t="s">
        <v>163</v>
      </c>
      <c r="E162" s="236" t="s">
        <v>3350</v>
      </c>
      <c r="F162" s="237" t="s">
        <v>3351</v>
      </c>
      <c r="G162" s="238" t="s">
        <v>179</v>
      </c>
      <c r="H162" s="239">
        <v>3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3352</v>
      </c>
    </row>
    <row r="163" s="2" customFormat="1" ht="14.4" customHeight="1">
      <c r="A163" s="40"/>
      <c r="B163" s="41"/>
      <c r="C163" s="235" t="s">
        <v>396</v>
      </c>
      <c r="D163" s="235" t="s">
        <v>163</v>
      </c>
      <c r="E163" s="236" t="s">
        <v>3353</v>
      </c>
      <c r="F163" s="237" t="s">
        <v>3354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3355</v>
      </c>
    </row>
    <row r="164" s="2" customFormat="1" ht="14.4" customHeight="1">
      <c r="A164" s="40"/>
      <c r="B164" s="41"/>
      <c r="C164" s="235" t="s">
        <v>400</v>
      </c>
      <c r="D164" s="235" t="s">
        <v>163</v>
      </c>
      <c r="E164" s="236" t="s">
        <v>3356</v>
      </c>
      <c r="F164" s="237" t="s">
        <v>3357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3358</v>
      </c>
    </row>
    <row r="165" s="2" customFormat="1" ht="14.4" customHeight="1">
      <c r="A165" s="40"/>
      <c r="B165" s="41"/>
      <c r="C165" s="235" t="s">
        <v>404</v>
      </c>
      <c r="D165" s="235" t="s">
        <v>163</v>
      </c>
      <c r="E165" s="236" t="s">
        <v>3359</v>
      </c>
      <c r="F165" s="237" t="s">
        <v>3360</v>
      </c>
      <c r="G165" s="238" t="s">
        <v>179</v>
      </c>
      <c r="H165" s="239">
        <v>1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3361</v>
      </c>
    </row>
    <row r="166" s="2" customFormat="1" ht="14.4" customHeight="1">
      <c r="A166" s="40"/>
      <c r="B166" s="41"/>
      <c r="C166" s="235" t="s">
        <v>408</v>
      </c>
      <c r="D166" s="235" t="s">
        <v>163</v>
      </c>
      <c r="E166" s="236" t="s">
        <v>3362</v>
      </c>
      <c r="F166" s="237" t="s">
        <v>3363</v>
      </c>
      <c r="G166" s="238" t="s">
        <v>834</v>
      </c>
      <c r="H166" s="239">
        <v>20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3364</v>
      </c>
    </row>
    <row r="167" s="2" customFormat="1" ht="14.4" customHeight="1">
      <c r="A167" s="40"/>
      <c r="B167" s="41"/>
      <c r="C167" s="235" t="s">
        <v>410</v>
      </c>
      <c r="D167" s="235" t="s">
        <v>163</v>
      </c>
      <c r="E167" s="236" t="s">
        <v>3365</v>
      </c>
      <c r="F167" s="237" t="s">
        <v>3366</v>
      </c>
      <c r="G167" s="238" t="s">
        <v>179</v>
      </c>
      <c r="H167" s="239">
        <v>2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3367</v>
      </c>
    </row>
    <row r="168" s="2" customFormat="1" ht="14.4" customHeight="1">
      <c r="A168" s="40"/>
      <c r="B168" s="41"/>
      <c r="C168" s="235" t="s">
        <v>412</v>
      </c>
      <c r="D168" s="235" t="s">
        <v>163</v>
      </c>
      <c r="E168" s="236" t="s">
        <v>3368</v>
      </c>
      <c r="F168" s="237" t="s">
        <v>3369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3370</v>
      </c>
    </row>
    <row r="169" s="2" customFormat="1" ht="14.4" customHeight="1">
      <c r="A169" s="40"/>
      <c r="B169" s="41"/>
      <c r="C169" s="235" t="s">
        <v>414</v>
      </c>
      <c r="D169" s="235" t="s">
        <v>163</v>
      </c>
      <c r="E169" s="236" t="s">
        <v>3371</v>
      </c>
      <c r="F169" s="237" t="s">
        <v>3372</v>
      </c>
      <c r="G169" s="238" t="s">
        <v>179</v>
      </c>
      <c r="H169" s="239">
        <v>1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3373</v>
      </c>
    </row>
    <row r="170" s="2" customFormat="1" ht="14.4" customHeight="1">
      <c r="A170" s="40"/>
      <c r="B170" s="41"/>
      <c r="C170" s="235" t="s">
        <v>313</v>
      </c>
      <c r="D170" s="235" t="s">
        <v>163</v>
      </c>
      <c r="E170" s="236" t="s">
        <v>3374</v>
      </c>
      <c r="F170" s="237" t="s">
        <v>3375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3376</v>
      </c>
    </row>
    <row r="171" s="2" customFormat="1" ht="14.4" customHeight="1">
      <c r="A171" s="40"/>
      <c r="B171" s="41"/>
      <c r="C171" s="235" t="s">
        <v>419</v>
      </c>
      <c r="D171" s="235" t="s">
        <v>163</v>
      </c>
      <c r="E171" s="236" t="s">
        <v>3377</v>
      </c>
      <c r="F171" s="237" t="s">
        <v>3378</v>
      </c>
      <c r="G171" s="238" t="s">
        <v>179</v>
      </c>
      <c r="H171" s="239">
        <v>2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3379</v>
      </c>
    </row>
    <row r="172" s="2" customFormat="1" ht="14.4" customHeight="1">
      <c r="A172" s="40"/>
      <c r="B172" s="41"/>
      <c r="C172" s="235" t="s">
        <v>423</v>
      </c>
      <c r="D172" s="235" t="s">
        <v>163</v>
      </c>
      <c r="E172" s="236" t="s">
        <v>3380</v>
      </c>
      <c r="F172" s="237" t="s">
        <v>3381</v>
      </c>
      <c r="G172" s="238" t="s">
        <v>179</v>
      </c>
      <c r="H172" s="239">
        <v>1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3382</v>
      </c>
    </row>
    <row r="173" s="2" customFormat="1" ht="14.4" customHeight="1">
      <c r="A173" s="40"/>
      <c r="B173" s="41"/>
      <c r="C173" s="235" t="s">
        <v>427</v>
      </c>
      <c r="D173" s="235" t="s">
        <v>163</v>
      </c>
      <c r="E173" s="236" t="s">
        <v>3383</v>
      </c>
      <c r="F173" s="237" t="s">
        <v>3384</v>
      </c>
      <c r="G173" s="238" t="s">
        <v>179</v>
      </c>
      <c r="H173" s="239">
        <v>114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3385</v>
      </c>
    </row>
    <row r="174" s="2" customFormat="1" ht="14.4" customHeight="1">
      <c r="A174" s="40"/>
      <c r="B174" s="41"/>
      <c r="C174" s="235" t="s">
        <v>429</v>
      </c>
      <c r="D174" s="235" t="s">
        <v>163</v>
      </c>
      <c r="E174" s="236" t="s">
        <v>3386</v>
      </c>
      <c r="F174" s="237" t="s">
        <v>3387</v>
      </c>
      <c r="G174" s="238" t="s">
        <v>179</v>
      </c>
      <c r="H174" s="239">
        <v>2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3388</v>
      </c>
    </row>
    <row r="175" s="2" customFormat="1" ht="14.4" customHeight="1">
      <c r="A175" s="40"/>
      <c r="B175" s="41"/>
      <c r="C175" s="235" t="s">
        <v>433</v>
      </c>
      <c r="D175" s="235" t="s">
        <v>163</v>
      </c>
      <c r="E175" s="236" t="s">
        <v>3389</v>
      </c>
      <c r="F175" s="237" t="s">
        <v>3390</v>
      </c>
      <c r="G175" s="238" t="s">
        <v>179</v>
      </c>
      <c r="H175" s="239">
        <v>1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3391</v>
      </c>
    </row>
    <row r="176" s="2" customFormat="1" ht="14.4" customHeight="1">
      <c r="A176" s="40"/>
      <c r="B176" s="41"/>
      <c r="C176" s="235" t="s">
        <v>437</v>
      </c>
      <c r="D176" s="235" t="s">
        <v>163</v>
      </c>
      <c r="E176" s="236" t="s">
        <v>3392</v>
      </c>
      <c r="F176" s="237" t="s">
        <v>3393</v>
      </c>
      <c r="G176" s="238" t="s">
        <v>179</v>
      </c>
      <c r="H176" s="239">
        <v>9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3394</v>
      </c>
    </row>
    <row r="177" s="2" customFormat="1" ht="14.4" customHeight="1">
      <c r="A177" s="40"/>
      <c r="B177" s="41"/>
      <c r="C177" s="235" t="s">
        <v>441</v>
      </c>
      <c r="D177" s="235" t="s">
        <v>163</v>
      </c>
      <c r="E177" s="236" t="s">
        <v>3395</v>
      </c>
      <c r="F177" s="237" t="s">
        <v>3396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3397</v>
      </c>
    </row>
    <row r="178" s="2" customFormat="1" ht="14.4" customHeight="1">
      <c r="A178" s="40"/>
      <c r="B178" s="41"/>
      <c r="C178" s="235" t="s">
        <v>445</v>
      </c>
      <c r="D178" s="235" t="s">
        <v>163</v>
      </c>
      <c r="E178" s="236" t="s">
        <v>3398</v>
      </c>
      <c r="F178" s="237" t="s">
        <v>3399</v>
      </c>
      <c r="G178" s="238" t="s">
        <v>179</v>
      </c>
      <c r="H178" s="239">
        <v>7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3400</v>
      </c>
    </row>
    <row r="179" s="2" customFormat="1" ht="14.4" customHeight="1">
      <c r="A179" s="40"/>
      <c r="B179" s="41"/>
      <c r="C179" s="235" t="s">
        <v>447</v>
      </c>
      <c r="D179" s="235" t="s">
        <v>163</v>
      </c>
      <c r="E179" s="236" t="s">
        <v>3401</v>
      </c>
      <c r="F179" s="237" t="s">
        <v>3402</v>
      </c>
      <c r="G179" s="238" t="s">
        <v>174</v>
      </c>
      <c r="H179" s="239">
        <v>19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3403</v>
      </c>
    </row>
    <row r="180" s="2" customFormat="1" ht="14.4" customHeight="1">
      <c r="A180" s="40"/>
      <c r="B180" s="41"/>
      <c r="C180" s="235" t="s">
        <v>451</v>
      </c>
      <c r="D180" s="235" t="s">
        <v>163</v>
      </c>
      <c r="E180" s="236" t="s">
        <v>3404</v>
      </c>
      <c r="F180" s="237" t="s">
        <v>3405</v>
      </c>
      <c r="G180" s="238" t="s">
        <v>179</v>
      </c>
      <c r="H180" s="239">
        <v>4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3406</v>
      </c>
    </row>
    <row r="181" s="2" customFormat="1" ht="14.4" customHeight="1">
      <c r="A181" s="40"/>
      <c r="B181" s="41"/>
      <c r="C181" s="235" t="s">
        <v>453</v>
      </c>
      <c r="D181" s="235" t="s">
        <v>163</v>
      </c>
      <c r="E181" s="236" t="s">
        <v>3407</v>
      </c>
      <c r="F181" s="237" t="s">
        <v>3408</v>
      </c>
      <c r="G181" s="238" t="s">
        <v>174</v>
      </c>
      <c r="H181" s="239">
        <v>22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3409</v>
      </c>
    </row>
    <row r="182" s="2" customFormat="1" ht="14.4" customHeight="1">
      <c r="A182" s="40"/>
      <c r="B182" s="41"/>
      <c r="C182" s="235" t="s">
        <v>457</v>
      </c>
      <c r="D182" s="235" t="s">
        <v>163</v>
      </c>
      <c r="E182" s="236" t="s">
        <v>3410</v>
      </c>
      <c r="F182" s="237" t="s">
        <v>3411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3412</v>
      </c>
    </row>
    <row r="183" s="2" customFormat="1" ht="14.4" customHeight="1">
      <c r="A183" s="40"/>
      <c r="B183" s="41"/>
      <c r="C183" s="235" t="s">
        <v>461</v>
      </c>
      <c r="D183" s="235" t="s">
        <v>163</v>
      </c>
      <c r="E183" s="236" t="s">
        <v>3413</v>
      </c>
      <c r="F183" s="237" t="s">
        <v>3414</v>
      </c>
      <c r="G183" s="238" t="s">
        <v>179</v>
      </c>
      <c r="H183" s="239">
        <v>1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3415</v>
      </c>
    </row>
    <row r="184" s="2" customFormat="1" ht="14.4" customHeight="1">
      <c r="A184" s="40"/>
      <c r="B184" s="41"/>
      <c r="C184" s="235" t="s">
        <v>465</v>
      </c>
      <c r="D184" s="235" t="s">
        <v>163</v>
      </c>
      <c r="E184" s="236" t="s">
        <v>3416</v>
      </c>
      <c r="F184" s="237" t="s">
        <v>3417</v>
      </c>
      <c r="G184" s="238" t="s">
        <v>179</v>
      </c>
      <c r="H184" s="239">
        <v>3</v>
      </c>
      <c r="I184" s="240"/>
      <c r="J184" s="241"/>
      <c r="K184" s="242">
        <f>ROUND(P184*H184,2)</f>
        <v>0</v>
      </c>
      <c r="L184" s="241"/>
      <c r="M184" s="243"/>
      <c r="N184" s="299" t="s">
        <v>20</v>
      </c>
      <c r="O184" s="269" t="s">
        <v>45</v>
      </c>
      <c r="P184" s="270">
        <f>I184+J184</f>
        <v>0</v>
      </c>
      <c r="Q184" s="270">
        <f>ROUND(I184*H184,2)</f>
        <v>0</v>
      </c>
      <c r="R184" s="270">
        <f>ROUND(J184*H184,2)</f>
        <v>0</v>
      </c>
      <c r="S184" s="271"/>
      <c r="T184" s="272">
        <f>S184*H184</f>
        <v>0</v>
      </c>
      <c r="U184" s="272">
        <v>0</v>
      </c>
      <c r="V184" s="272">
        <f>U184*H184</f>
        <v>0</v>
      </c>
      <c r="W184" s="272">
        <v>0</v>
      </c>
      <c r="X184" s="273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3418</v>
      </c>
    </row>
    <row r="185" s="2" customFormat="1" ht="6.96" customHeight="1">
      <c r="A185" s="40"/>
      <c r="B185" s="61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46"/>
      <c r="N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</sheetData>
  <sheetProtection sheet="1" autoFilter="0" formatColumns="0" formatRows="0" objects="1" scenarios="1" spinCount="100000" saltValue="8r8EPHdNhUrpYzkBgk4EjN/iZq/rp3WQ48LAfwTMSEjeOEyDDhHNj7nRlVx76jYFGj1xuFO6dohtRc/kbql9Nw==" hashValue="YO3MsWF+jmj9TIjg0qCOfLOCivk9/jdryeOlo3cWmgozxW5znn5uTrvNaOpShY926wXvQ+goic49fyXrb4z6IQ==" algorithmName="SHA-512" password="CC35"/>
  <autoFilter ref="C92:L184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3419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3420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3151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26. 11. 2021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1245</v>
      </c>
      <c r="F87" s="206" t="s">
        <v>1246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2175</v>
      </c>
      <c r="F89" s="222" t="s">
        <v>2176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3421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3422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2179</v>
      </c>
      <c r="F91" s="222" t="s">
        <v>2180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3423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3422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3424</v>
      </c>
      <c r="F94" s="218" t="s">
        <v>3425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3426</v>
      </c>
      <c r="F95" s="222" t="s">
        <v>3427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3428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3429</v>
      </c>
      <c r="F96" s="222" t="s">
        <v>3430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3431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3432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4.4" customHeight="1">
      <c r="A98" s="40"/>
      <c r="B98" s="41"/>
      <c r="C98" s="235" t="s">
        <v>187</v>
      </c>
      <c r="D98" s="235" t="s">
        <v>163</v>
      </c>
      <c r="E98" s="236" t="s">
        <v>3433</v>
      </c>
      <c r="F98" s="237" t="s">
        <v>3434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723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3435</v>
      </c>
    </row>
    <row r="99" s="2" customFormat="1" ht="14.4" customHeight="1">
      <c r="A99" s="40"/>
      <c r="B99" s="41"/>
      <c r="C99" s="235" t="s">
        <v>191</v>
      </c>
      <c r="D99" s="235" t="s">
        <v>163</v>
      </c>
      <c r="E99" s="236" t="s">
        <v>3436</v>
      </c>
      <c r="F99" s="237" t="s">
        <v>3437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723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3438</v>
      </c>
    </row>
    <row r="100" s="2" customFormat="1" ht="14.4" customHeight="1">
      <c r="A100" s="40"/>
      <c r="B100" s="41"/>
      <c r="C100" s="220" t="s">
        <v>196</v>
      </c>
      <c r="D100" s="220" t="s">
        <v>171</v>
      </c>
      <c r="E100" s="221" t="s">
        <v>3439</v>
      </c>
      <c r="F100" s="222" t="s">
        <v>3440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3441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3442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4.4" customHeight="1">
      <c r="A102" s="40"/>
      <c r="B102" s="41"/>
      <c r="C102" s="220" t="s">
        <v>194</v>
      </c>
      <c r="D102" s="220" t="s">
        <v>171</v>
      </c>
      <c r="E102" s="221" t="s">
        <v>3443</v>
      </c>
      <c r="F102" s="222" t="s">
        <v>3444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3445</v>
      </c>
    </row>
    <row r="103" s="2" customFormat="1" ht="14.4" customHeight="1">
      <c r="A103" s="40"/>
      <c r="B103" s="41"/>
      <c r="C103" s="235" t="s">
        <v>203</v>
      </c>
      <c r="D103" s="235" t="s">
        <v>163</v>
      </c>
      <c r="E103" s="236" t="s">
        <v>3446</v>
      </c>
      <c r="F103" s="237" t="s">
        <v>3447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723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3448</v>
      </c>
    </row>
    <row r="104" s="2" customFormat="1" ht="14.4" customHeight="1">
      <c r="A104" s="40"/>
      <c r="B104" s="41"/>
      <c r="C104" s="220" t="s">
        <v>207</v>
      </c>
      <c r="D104" s="220" t="s">
        <v>171</v>
      </c>
      <c r="E104" s="221" t="s">
        <v>3449</v>
      </c>
      <c r="F104" s="222" t="s">
        <v>3450</v>
      </c>
      <c r="G104" s="223" t="s">
        <v>779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3451</v>
      </c>
    </row>
    <row r="105" s="2" customFormat="1" ht="14.4" customHeight="1">
      <c r="A105" s="40"/>
      <c r="B105" s="41"/>
      <c r="C105" s="220" t="s">
        <v>212</v>
      </c>
      <c r="D105" s="220" t="s">
        <v>171</v>
      </c>
      <c r="E105" s="221" t="s">
        <v>3452</v>
      </c>
      <c r="F105" s="222" t="s">
        <v>3453</v>
      </c>
      <c r="G105" s="223" t="s">
        <v>779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3454</v>
      </c>
    </row>
    <row r="106" s="2" customFormat="1" ht="14.4" customHeight="1">
      <c r="A106" s="40"/>
      <c r="B106" s="41"/>
      <c r="C106" s="220" t="s">
        <v>218</v>
      </c>
      <c r="D106" s="220" t="s">
        <v>171</v>
      </c>
      <c r="E106" s="221" t="s">
        <v>3455</v>
      </c>
      <c r="F106" s="222" t="s">
        <v>3456</v>
      </c>
      <c r="G106" s="223" t="s">
        <v>779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3457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3162</v>
      </c>
      <c r="F107" s="218" t="s">
        <v>3163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3458</v>
      </c>
      <c r="F108" s="222" t="s">
        <v>3459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3460</v>
      </c>
    </row>
    <row r="109" s="2" customFormat="1" ht="37.8" customHeight="1">
      <c r="A109" s="40"/>
      <c r="B109" s="41"/>
      <c r="C109" s="220" t="s">
        <v>226</v>
      </c>
      <c r="D109" s="220" t="s">
        <v>171</v>
      </c>
      <c r="E109" s="221" t="s">
        <v>3461</v>
      </c>
      <c r="F109" s="222" t="s">
        <v>3462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3463</v>
      </c>
    </row>
    <row r="110" s="2" customFormat="1" ht="37.8" customHeight="1">
      <c r="A110" s="40"/>
      <c r="B110" s="41"/>
      <c r="C110" s="220" t="s">
        <v>9</v>
      </c>
      <c r="D110" s="220" t="s">
        <v>171</v>
      </c>
      <c r="E110" s="221" t="s">
        <v>618</v>
      </c>
      <c r="F110" s="222" t="s">
        <v>3464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3465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3466</v>
      </c>
      <c r="F111" s="222" t="s">
        <v>3467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3468</v>
      </c>
    </row>
    <row r="112" s="2" customFormat="1" ht="14.4" customHeight="1">
      <c r="A112" s="40"/>
      <c r="B112" s="41"/>
      <c r="C112" s="220" t="s">
        <v>237</v>
      </c>
      <c r="D112" s="220" t="s">
        <v>171</v>
      </c>
      <c r="E112" s="221" t="s">
        <v>3469</v>
      </c>
      <c r="F112" s="222" t="s">
        <v>3470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3471</v>
      </c>
    </row>
    <row r="113" s="2" customFormat="1" ht="14.4" customHeight="1">
      <c r="A113" s="40"/>
      <c r="B113" s="41"/>
      <c r="C113" s="220" t="s">
        <v>241</v>
      </c>
      <c r="D113" s="220" t="s">
        <v>171</v>
      </c>
      <c r="E113" s="221" t="s">
        <v>3472</v>
      </c>
      <c r="F113" s="222" t="s">
        <v>3473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3474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A3xohuyn3xTH7LTfmau/kVFhld44MyoENIWF9Zyu75OJZDLqbDHbUPx3PraeQZbc2KJWZKy9OisXUGuvvmxCtw==" hashValue="bSGzG2uTzHv4Q/0j4C4gA/cixebroBS7/JSDlBoG1+GitpR3/Mlf9fE3zi62ye+g5kO6esF0DjmeTdF8o3ZPGw==" algorithmName="SHA-512" password="CC35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3475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ROUND((SUM(BE85:BE110)),  2)</f>
        <v>0</v>
      </c>
      <c r="G35" s="40"/>
      <c r="H35" s="40"/>
      <c r="I35" s="162">
        <v>0.20999999999999999</v>
      </c>
      <c r="J35" s="40"/>
      <c r="K35" s="157">
        <f>ROUND(((SUM(BE85:BE110))*I35),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ROUND((SUM(BF85:BF110)),  2)</f>
        <v>0</v>
      </c>
      <c r="G36" s="40"/>
      <c r="H36" s="40"/>
      <c r="I36" s="162">
        <v>0.14999999999999999</v>
      </c>
      <c r="J36" s="40"/>
      <c r="K36" s="157">
        <f>ROUND(((SUM(BF85:BF110))*I36),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ROUND((SUM(BG85:BG110)),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ROUND((SUM(BH85:BH110)),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ROUND((SUM(BI85:BI110)),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3476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3477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3478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3479</v>
      </c>
      <c r="E65" s="187"/>
      <c r="F65" s="187"/>
      <c r="G65" s="187"/>
      <c r="H65" s="187"/>
      <c r="I65" s="188">
        <f>Q98</f>
        <v>0</v>
      </c>
      <c r="J65" s="188">
        <f>R98</f>
        <v>0</v>
      </c>
      <c r="K65" s="188">
        <f>K98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26. 11. 2021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3480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Q87+Q93+Q98</f>
        <v>0</v>
      </c>
      <c r="R86" s="212">
        <f>R87+R93+R98</f>
        <v>0</v>
      </c>
      <c r="S86" s="211"/>
      <c r="T86" s="213">
        <f>T87+T93+T98</f>
        <v>0</v>
      </c>
      <c r="U86" s="211"/>
      <c r="V86" s="213">
        <f>V87+V93+V98</f>
        <v>0</v>
      </c>
      <c r="W86" s="211"/>
      <c r="X86" s="214">
        <f>X87+X93+X98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BK87+BK93+BK98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3481</v>
      </c>
      <c r="F87" s="218" t="s">
        <v>3482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4.4" customHeight="1">
      <c r="A88" s="40"/>
      <c r="B88" s="41"/>
      <c r="C88" s="220" t="s">
        <v>84</v>
      </c>
      <c r="D88" s="220" t="s">
        <v>171</v>
      </c>
      <c r="E88" s="221" t="s">
        <v>3483</v>
      </c>
      <c r="F88" s="222" t="s">
        <v>3484</v>
      </c>
      <c r="G88" s="223" t="s">
        <v>779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2413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2413</v>
      </c>
      <c r="BM88" s="233" t="s">
        <v>3485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3486</v>
      </c>
      <c r="F89" s="222" t="s">
        <v>3487</v>
      </c>
      <c r="G89" s="223" t="s">
        <v>779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2413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2413</v>
      </c>
      <c r="BM89" s="233" t="s">
        <v>3488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3489</v>
      </c>
      <c r="F90" s="222" t="s">
        <v>3490</v>
      </c>
      <c r="G90" s="223" t="s">
        <v>779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2413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2413</v>
      </c>
      <c r="BM90" s="233" t="s">
        <v>3491</v>
      </c>
    </row>
    <row r="91" s="2" customFormat="1" ht="14.4" customHeight="1">
      <c r="A91" s="40"/>
      <c r="B91" s="41"/>
      <c r="C91" s="220" t="s">
        <v>175</v>
      </c>
      <c r="D91" s="220" t="s">
        <v>171</v>
      </c>
      <c r="E91" s="221" t="s">
        <v>3492</v>
      </c>
      <c r="F91" s="222" t="s">
        <v>3493</v>
      </c>
      <c r="G91" s="223" t="s">
        <v>779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2413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2413</v>
      </c>
      <c r="BM91" s="233" t="s">
        <v>3494</v>
      </c>
    </row>
    <row r="92" s="2" customFormat="1" ht="14.4" customHeight="1">
      <c r="A92" s="40"/>
      <c r="B92" s="41"/>
      <c r="C92" s="220" t="s">
        <v>187</v>
      </c>
      <c r="D92" s="220" t="s">
        <v>171</v>
      </c>
      <c r="E92" s="221" t="s">
        <v>3495</v>
      </c>
      <c r="F92" s="222" t="s">
        <v>3496</v>
      </c>
      <c r="G92" s="223" t="s">
        <v>779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2413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2413</v>
      </c>
      <c r="BM92" s="233" t="s">
        <v>3497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3498</v>
      </c>
      <c r="F93" s="218" t="s">
        <v>3499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SUM(Q94:Q97)</f>
        <v>0</v>
      </c>
      <c r="R93" s="212">
        <f>SUM(R94:R97)</f>
        <v>0</v>
      </c>
      <c r="S93" s="211"/>
      <c r="T93" s="213">
        <f>SUM(T94:T97)</f>
        <v>0</v>
      </c>
      <c r="U93" s="211"/>
      <c r="V93" s="213">
        <f>SUM(V94:V97)</f>
        <v>0</v>
      </c>
      <c r="W93" s="211"/>
      <c r="X93" s="214">
        <f>SUM(X94:X97)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SUM(BK94:BK97)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3500</v>
      </c>
      <c r="F94" s="222" t="s">
        <v>3501</v>
      </c>
      <c r="G94" s="223" t="s">
        <v>779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2413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2413</v>
      </c>
      <c r="BM94" s="233" t="s">
        <v>3502</v>
      </c>
    </row>
    <row r="95" s="2" customFormat="1" ht="14.4" customHeight="1">
      <c r="A95" s="40"/>
      <c r="B95" s="41"/>
      <c r="C95" s="220" t="s">
        <v>196</v>
      </c>
      <c r="D95" s="220" t="s">
        <v>171</v>
      </c>
      <c r="E95" s="221" t="s">
        <v>3503</v>
      </c>
      <c r="F95" s="222" t="s">
        <v>3504</v>
      </c>
      <c r="G95" s="223" t="s">
        <v>779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2413</v>
      </c>
      <c r="BM95" s="233" t="s">
        <v>3505</v>
      </c>
    </row>
    <row r="96" s="2" customFormat="1" ht="14.4" customHeight="1">
      <c r="A96" s="40"/>
      <c r="B96" s="41"/>
      <c r="C96" s="220" t="s">
        <v>194</v>
      </c>
      <c r="D96" s="220" t="s">
        <v>171</v>
      </c>
      <c r="E96" s="221" t="s">
        <v>3506</v>
      </c>
      <c r="F96" s="222" t="s">
        <v>3507</v>
      </c>
      <c r="G96" s="223" t="s">
        <v>779</v>
      </c>
      <c r="H96" s="224">
        <v>1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2413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2413</v>
      </c>
      <c r="BM96" s="233" t="s">
        <v>3508</v>
      </c>
    </row>
    <row r="97" s="2" customFormat="1" ht="14.4" customHeight="1">
      <c r="A97" s="40"/>
      <c r="B97" s="41"/>
      <c r="C97" s="220" t="s">
        <v>203</v>
      </c>
      <c r="D97" s="220" t="s">
        <v>171</v>
      </c>
      <c r="E97" s="221" t="s">
        <v>3509</v>
      </c>
      <c r="F97" s="222" t="s">
        <v>3510</v>
      </c>
      <c r="G97" s="223" t="s">
        <v>779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2413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2413</v>
      </c>
      <c r="BM97" s="233" t="s">
        <v>3511</v>
      </c>
    </row>
    <row r="98" s="12" customFormat="1" ht="22.8" customHeight="1">
      <c r="A98" s="12"/>
      <c r="B98" s="203"/>
      <c r="C98" s="204"/>
      <c r="D98" s="205" t="s">
        <v>75</v>
      </c>
      <c r="E98" s="218" t="s">
        <v>3512</v>
      </c>
      <c r="F98" s="218" t="s">
        <v>3513</v>
      </c>
      <c r="G98" s="204"/>
      <c r="H98" s="204"/>
      <c r="I98" s="207"/>
      <c r="J98" s="207"/>
      <c r="K98" s="219">
        <f>BK98</f>
        <v>0</v>
      </c>
      <c r="L98" s="204"/>
      <c r="M98" s="209"/>
      <c r="N98" s="210"/>
      <c r="O98" s="211"/>
      <c r="P98" s="211"/>
      <c r="Q98" s="212">
        <f>SUM(Q99:Q110)</f>
        <v>0</v>
      </c>
      <c r="R98" s="212">
        <f>SUM(R99:R110)</f>
        <v>0</v>
      </c>
      <c r="S98" s="211"/>
      <c r="T98" s="213">
        <f>SUM(T99:T110)</f>
        <v>0</v>
      </c>
      <c r="U98" s="211"/>
      <c r="V98" s="213">
        <f>SUM(V99:V110)</f>
        <v>0</v>
      </c>
      <c r="W98" s="211"/>
      <c r="X98" s="214">
        <f>SUM(X99:X110)</f>
        <v>0</v>
      </c>
      <c r="Y98" s="12"/>
      <c r="Z98" s="12"/>
      <c r="AA98" s="12"/>
      <c r="AB98" s="12"/>
      <c r="AC98" s="12"/>
      <c r="AD98" s="12"/>
      <c r="AE98" s="12"/>
      <c r="AR98" s="215" t="s">
        <v>187</v>
      </c>
      <c r="AT98" s="216" t="s">
        <v>75</v>
      </c>
      <c r="AU98" s="216" t="s">
        <v>84</v>
      </c>
      <c r="AY98" s="215" t="s">
        <v>166</v>
      </c>
      <c r="BK98" s="217">
        <f>SUM(BK99:BK110)</f>
        <v>0</v>
      </c>
    </row>
    <row r="99" s="2" customFormat="1" ht="14.4" customHeight="1">
      <c r="A99" s="40"/>
      <c r="B99" s="41"/>
      <c r="C99" s="220" t="s">
        <v>207</v>
      </c>
      <c r="D99" s="220" t="s">
        <v>171</v>
      </c>
      <c r="E99" s="221" t="s">
        <v>3514</v>
      </c>
      <c r="F99" s="222" t="s">
        <v>3515</v>
      </c>
      <c r="G99" s="223" t="s">
        <v>779</v>
      </c>
      <c r="H99" s="224">
        <v>1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2413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2413</v>
      </c>
      <c r="BM99" s="233" t="s">
        <v>3516</v>
      </c>
    </row>
    <row r="100" s="2" customFormat="1" ht="14.4" customHeight="1">
      <c r="A100" s="40"/>
      <c r="B100" s="41"/>
      <c r="C100" s="220" t="s">
        <v>212</v>
      </c>
      <c r="D100" s="220" t="s">
        <v>171</v>
      </c>
      <c r="E100" s="221" t="s">
        <v>3517</v>
      </c>
      <c r="F100" s="222" t="s">
        <v>3518</v>
      </c>
      <c r="G100" s="223" t="s">
        <v>1205</v>
      </c>
      <c r="H100" s="224">
        <v>45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2413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2413</v>
      </c>
      <c r="BM100" s="233" t="s">
        <v>3519</v>
      </c>
    </row>
    <row r="101" s="2" customFormat="1" ht="14.4" customHeight="1">
      <c r="A101" s="40"/>
      <c r="B101" s="41"/>
      <c r="C101" s="220" t="s">
        <v>218</v>
      </c>
      <c r="D101" s="220" t="s">
        <v>171</v>
      </c>
      <c r="E101" s="221" t="s">
        <v>3520</v>
      </c>
      <c r="F101" s="222" t="s">
        <v>3521</v>
      </c>
      <c r="G101" s="223" t="s">
        <v>779</v>
      </c>
      <c r="H101" s="224">
        <v>1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2413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2413</v>
      </c>
      <c r="BM101" s="233" t="s">
        <v>3522</v>
      </c>
    </row>
    <row r="102" s="2" customFormat="1" ht="14.4" customHeight="1">
      <c r="A102" s="40"/>
      <c r="B102" s="41"/>
      <c r="C102" s="220" t="s">
        <v>222</v>
      </c>
      <c r="D102" s="220" t="s">
        <v>171</v>
      </c>
      <c r="E102" s="221" t="s">
        <v>3523</v>
      </c>
      <c r="F102" s="222" t="s">
        <v>3524</v>
      </c>
      <c r="G102" s="223" t="s">
        <v>779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2413</v>
      </c>
      <c r="BM102" s="233" t="s">
        <v>3525</v>
      </c>
    </row>
    <row r="103" s="2" customFormat="1" ht="14.4" customHeight="1">
      <c r="A103" s="40"/>
      <c r="B103" s="41"/>
      <c r="C103" s="220" t="s">
        <v>226</v>
      </c>
      <c r="D103" s="220" t="s">
        <v>171</v>
      </c>
      <c r="E103" s="221" t="s">
        <v>3526</v>
      </c>
      <c r="F103" s="222" t="s">
        <v>3527</v>
      </c>
      <c r="G103" s="223" t="s">
        <v>779</v>
      </c>
      <c r="H103" s="224">
        <v>1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2413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2413</v>
      </c>
      <c r="BM103" s="233" t="s">
        <v>3528</v>
      </c>
    </row>
    <row r="104" s="2" customFormat="1" ht="24.15" customHeight="1">
      <c r="A104" s="40"/>
      <c r="B104" s="41"/>
      <c r="C104" s="220" t="s">
        <v>9</v>
      </c>
      <c r="D104" s="220" t="s">
        <v>171</v>
      </c>
      <c r="E104" s="221" t="s">
        <v>3529</v>
      </c>
      <c r="F104" s="222" t="s">
        <v>3530</v>
      </c>
      <c r="G104" s="223" t="s">
        <v>179</v>
      </c>
      <c r="H104" s="224">
        <v>19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2413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2413</v>
      </c>
      <c r="BM104" s="233" t="s">
        <v>3531</v>
      </c>
    </row>
    <row r="105" s="2" customFormat="1" ht="24.15" customHeight="1">
      <c r="A105" s="40"/>
      <c r="B105" s="41"/>
      <c r="C105" s="220" t="s">
        <v>233</v>
      </c>
      <c r="D105" s="220" t="s">
        <v>171</v>
      </c>
      <c r="E105" s="221" t="s">
        <v>3532</v>
      </c>
      <c r="F105" s="222" t="s">
        <v>3533</v>
      </c>
      <c r="G105" s="223" t="s">
        <v>179</v>
      </c>
      <c r="H105" s="224">
        <v>19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2413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2413</v>
      </c>
      <c r="BM105" s="233" t="s">
        <v>3534</v>
      </c>
    </row>
    <row r="106" s="2" customFormat="1" ht="14.4" customHeight="1">
      <c r="A106" s="40"/>
      <c r="B106" s="41"/>
      <c r="C106" s="220" t="s">
        <v>237</v>
      </c>
      <c r="D106" s="220" t="s">
        <v>171</v>
      </c>
      <c r="E106" s="221" t="s">
        <v>3535</v>
      </c>
      <c r="F106" s="222" t="s">
        <v>3536</v>
      </c>
      <c r="G106" s="223" t="s">
        <v>779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3537</v>
      </c>
    </row>
    <row r="107" s="2" customFormat="1" ht="14.4" customHeight="1">
      <c r="A107" s="40"/>
      <c r="B107" s="41"/>
      <c r="C107" s="220" t="s">
        <v>241</v>
      </c>
      <c r="D107" s="220" t="s">
        <v>171</v>
      </c>
      <c r="E107" s="221" t="s">
        <v>3538</v>
      </c>
      <c r="F107" s="222" t="s">
        <v>3539</v>
      </c>
      <c r="G107" s="223" t="s">
        <v>779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3540</v>
      </c>
    </row>
    <row r="108" s="2" customFormat="1" ht="14.4" customHeight="1">
      <c r="A108" s="40"/>
      <c r="B108" s="41"/>
      <c r="C108" s="220" t="s">
        <v>245</v>
      </c>
      <c r="D108" s="220" t="s">
        <v>171</v>
      </c>
      <c r="E108" s="221" t="s">
        <v>3541</v>
      </c>
      <c r="F108" s="222" t="s">
        <v>3542</v>
      </c>
      <c r="G108" s="223" t="s">
        <v>779</v>
      </c>
      <c r="H108" s="224">
        <v>1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3543</v>
      </c>
    </row>
    <row r="109" s="2" customFormat="1" ht="14.4" customHeight="1">
      <c r="A109" s="40"/>
      <c r="B109" s="41"/>
      <c r="C109" s="220" t="s">
        <v>251</v>
      </c>
      <c r="D109" s="220" t="s">
        <v>171</v>
      </c>
      <c r="E109" s="221" t="s">
        <v>3544</v>
      </c>
      <c r="F109" s="222" t="s">
        <v>3545</v>
      </c>
      <c r="G109" s="223" t="s">
        <v>779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3546</v>
      </c>
    </row>
    <row r="110" s="2" customFormat="1" ht="14.4" customHeight="1">
      <c r="A110" s="40"/>
      <c r="B110" s="41"/>
      <c r="C110" s="220" t="s">
        <v>8</v>
      </c>
      <c r="D110" s="220" t="s">
        <v>171</v>
      </c>
      <c r="E110" s="221" t="s">
        <v>3547</v>
      </c>
      <c r="F110" s="222" t="s">
        <v>3548</v>
      </c>
      <c r="G110" s="223" t="s">
        <v>254</v>
      </c>
      <c r="H110" s="224">
        <v>80</v>
      </c>
      <c r="I110" s="225"/>
      <c r="J110" s="225"/>
      <c r="K110" s="226">
        <f>ROUND(P110*H110,2)</f>
        <v>0</v>
      </c>
      <c r="L110" s="227"/>
      <c r="M110" s="46"/>
      <c r="N110" s="268" t="s">
        <v>20</v>
      </c>
      <c r="O110" s="269" t="s">
        <v>45</v>
      </c>
      <c r="P110" s="270">
        <f>I110+J110</f>
        <v>0</v>
      </c>
      <c r="Q110" s="270">
        <f>ROUND(I110*H110,2)</f>
        <v>0</v>
      </c>
      <c r="R110" s="270">
        <f>ROUND(J110*H110,2)</f>
        <v>0</v>
      </c>
      <c r="S110" s="271"/>
      <c r="T110" s="272">
        <f>S110*H110</f>
        <v>0</v>
      </c>
      <c r="U110" s="272">
        <v>0</v>
      </c>
      <c r="V110" s="272">
        <f>U110*H110</f>
        <v>0</v>
      </c>
      <c r="W110" s="272">
        <v>0</v>
      </c>
      <c r="X110" s="273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3549</v>
      </c>
    </row>
    <row r="111" s="2" customFormat="1" ht="6.96" customHeight="1">
      <c r="A111" s="40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46"/>
      <c r="N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</sheetData>
  <sheetProtection sheet="1" autoFilter="0" formatColumns="0" formatRows="0" objects="1" scenarios="1" spinCount="100000" saltValue="erodalP/vSJw6p2+UwceSntHjYPZ3q6aMygPVcKBgpyGjtYhIfIaCzhQr6rajUCfEcT0xOw7ZbRA+Ezw5yZiKQ==" hashValue="mF8PkOZJQ8xP531sS3xtwUFGHv6ef4HQVVvoWFpyZCUzXYitofKc56giSiCMn04KRTykxHo1rgGn76euxCwQhw==" algorithmName="SHA-512" password="CC35"/>
  <autoFilter ref="C84:L110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300" customWidth="1"/>
    <col min="2" max="2" width="1.667969" style="300" customWidth="1"/>
    <col min="3" max="4" width="5" style="300" customWidth="1"/>
    <col min="5" max="5" width="11.66016" style="300" customWidth="1"/>
    <col min="6" max="6" width="9.160156" style="300" customWidth="1"/>
    <col min="7" max="7" width="5" style="300" customWidth="1"/>
    <col min="8" max="8" width="77.83203" style="300" customWidth="1"/>
    <col min="9" max="10" width="20" style="300" customWidth="1"/>
    <col min="11" max="11" width="1.667969" style="300" customWidth="1"/>
  </cols>
  <sheetData>
    <row r="1" s="1" customFormat="1" ht="37.5" customHeight="1"/>
    <row r="2" s="1" customFormat="1" ht="7.5" customHeight="1">
      <c r="B2" s="301"/>
      <c r="C2" s="302"/>
      <c r="D2" s="302"/>
      <c r="E2" s="302"/>
      <c r="F2" s="302"/>
      <c r="G2" s="302"/>
      <c r="H2" s="302"/>
      <c r="I2" s="302"/>
      <c r="J2" s="302"/>
      <c r="K2" s="303"/>
    </row>
    <row r="3" s="17" customFormat="1" ht="45" customHeight="1">
      <c r="B3" s="304"/>
      <c r="C3" s="305" t="s">
        <v>3550</v>
      </c>
      <c r="D3" s="305"/>
      <c r="E3" s="305"/>
      <c r="F3" s="305"/>
      <c r="G3" s="305"/>
      <c r="H3" s="305"/>
      <c r="I3" s="305"/>
      <c r="J3" s="305"/>
      <c r="K3" s="306"/>
    </row>
    <row r="4" s="1" customFormat="1" ht="25.5" customHeight="1">
      <c r="B4" s="307"/>
      <c r="C4" s="308" t="s">
        <v>3551</v>
      </c>
      <c r="D4" s="308"/>
      <c r="E4" s="308"/>
      <c r="F4" s="308"/>
      <c r="G4" s="308"/>
      <c r="H4" s="308"/>
      <c r="I4" s="308"/>
      <c r="J4" s="308"/>
      <c r="K4" s="309"/>
    </row>
    <row r="5" s="1" customFormat="1" ht="5.25" customHeight="1">
      <c r="B5" s="307"/>
      <c r="C5" s="310"/>
      <c r="D5" s="310"/>
      <c r="E5" s="310"/>
      <c r="F5" s="310"/>
      <c r="G5" s="310"/>
      <c r="H5" s="310"/>
      <c r="I5" s="310"/>
      <c r="J5" s="310"/>
      <c r="K5" s="309"/>
    </row>
    <row r="6" s="1" customFormat="1" ht="15" customHeight="1">
      <c r="B6" s="307"/>
      <c r="C6" s="311" t="s">
        <v>3552</v>
      </c>
      <c r="D6" s="311"/>
      <c r="E6" s="311"/>
      <c r="F6" s="311"/>
      <c r="G6" s="311"/>
      <c r="H6" s="311"/>
      <c r="I6" s="311"/>
      <c r="J6" s="311"/>
      <c r="K6" s="309"/>
    </row>
    <row r="7" s="1" customFormat="1" ht="15" customHeight="1">
      <c r="B7" s="312"/>
      <c r="C7" s="311" t="s">
        <v>3553</v>
      </c>
      <c r="D7" s="311"/>
      <c r="E7" s="311"/>
      <c r="F7" s="311"/>
      <c r="G7" s="311"/>
      <c r="H7" s="311"/>
      <c r="I7" s="311"/>
      <c r="J7" s="311"/>
      <c r="K7" s="309"/>
    </row>
    <row r="8" s="1" customFormat="1" ht="12.75" customHeight="1">
      <c r="B8" s="312"/>
      <c r="C8" s="311"/>
      <c r="D8" s="311"/>
      <c r="E8" s="311"/>
      <c r="F8" s="311"/>
      <c r="G8" s="311"/>
      <c r="H8" s="311"/>
      <c r="I8" s="311"/>
      <c r="J8" s="311"/>
      <c r="K8" s="309"/>
    </row>
    <row r="9" s="1" customFormat="1" ht="15" customHeight="1">
      <c r="B9" s="312"/>
      <c r="C9" s="311" t="s">
        <v>3554</v>
      </c>
      <c r="D9" s="311"/>
      <c r="E9" s="311"/>
      <c r="F9" s="311"/>
      <c r="G9" s="311"/>
      <c r="H9" s="311"/>
      <c r="I9" s="311"/>
      <c r="J9" s="311"/>
      <c r="K9" s="309"/>
    </row>
    <row r="10" s="1" customFormat="1" ht="15" customHeight="1">
      <c r="B10" s="312"/>
      <c r="C10" s="311"/>
      <c r="D10" s="311" t="s">
        <v>3555</v>
      </c>
      <c r="E10" s="311"/>
      <c r="F10" s="311"/>
      <c r="G10" s="311"/>
      <c r="H10" s="311"/>
      <c r="I10" s="311"/>
      <c r="J10" s="311"/>
      <c r="K10" s="309"/>
    </row>
    <row r="11" s="1" customFormat="1" ht="15" customHeight="1">
      <c r="B11" s="312"/>
      <c r="C11" s="313"/>
      <c r="D11" s="311" t="s">
        <v>3556</v>
      </c>
      <c r="E11" s="311"/>
      <c r="F11" s="311"/>
      <c r="G11" s="311"/>
      <c r="H11" s="311"/>
      <c r="I11" s="311"/>
      <c r="J11" s="311"/>
      <c r="K11" s="309"/>
    </row>
    <row r="12" s="1" customFormat="1" ht="15" customHeight="1">
      <c r="B12" s="312"/>
      <c r="C12" s="313"/>
      <c r="D12" s="311"/>
      <c r="E12" s="311"/>
      <c r="F12" s="311"/>
      <c r="G12" s="311"/>
      <c r="H12" s="311"/>
      <c r="I12" s="311"/>
      <c r="J12" s="311"/>
      <c r="K12" s="309"/>
    </row>
    <row r="13" s="1" customFormat="1" ht="15" customHeight="1">
      <c r="B13" s="312"/>
      <c r="C13" s="313"/>
      <c r="D13" s="314" t="s">
        <v>3557</v>
      </c>
      <c r="E13" s="311"/>
      <c r="F13" s="311"/>
      <c r="G13" s="311"/>
      <c r="H13" s="311"/>
      <c r="I13" s="311"/>
      <c r="J13" s="311"/>
      <c r="K13" s="309"/>
    </row>
    <row r="14" s="1" customFormat="1" ht="12.75" customHeight="1">
      <c r="B14" s="312"/>
      <c r="C14" s="313"/>
      <c r="D14" s="313"/>
      <c r="E14" s="313"/>
      <c r="F14" s="313"/>
      <c r="G14" s="313"/>
      <c r="H14" s="313"/>
      <c r="I14" s="313"/>
      <c r="J14" s="313"/>
      <c r="K14" s="309"/>
    </row>
    <row r="15" s="1" customFormat="1" ht="15" customHeight="1">
      <c r="B15" s="312"/>
      <c r="C15" s="313"/>
      <c r="D15" s="311" t="s">
        <v>3558</v>
      </c>
      <c r="E15" s="311"/>
      <c r="F15" s="311"/>
      <c r="G15" s="311"/>
      <c r="H15" s="311"/>
      <c r="I15" s="311"/>
      <c r="J15" s="311"/>
      <c r="K15" s="309"/>
    </row>
    <row r="16" s="1" customFormat="1" ht="15" customHeight="1">
      <c r="B16" s="312"/>
      <c r="C16" s="313"/>
      <c r="D16" s="311" t="s">
        <v>3559</v>
      </c>
      <c r="E16" s="311"/>
      <c r="F16" s="311"/>
      <c r="G16" s="311"/>
      <c r="H16" s="311"/>
      <c r="I16" s="311"/>
      <c r="J16" s="311"/>
      <c r="K16" s="309"/>
    </row>
    <row r="17" s="1" customFormat="1" ht="15" customHeight="1">
      <c r="B17" s="312"/>
      <c r="C17" s="313"/>
      <c r="D17" s="311" t="s">
        <v>3560</v>
      </c>
      <c r="E17" s="311"/>
      <c r="F17" s="311"/>
      <c r="G17" s="311"/>
      <c r="H17" s="311"/>
      <c r="I17" s="311"/>
      <c r="J17" s="311"/>
      <c r="K17" s="309"/>
    </row>
    <row r="18" s="1" customFormat="1" ht="15" customHeight="1">
      <c r="B18" s="312"/>
      <c r="C18" s="313"/>
      <c r="D18" s="313"/>
      <c r="E18" s="315" t="s">
        <v>83</v>
      </c>
      <c r="F18" s="311" t="s">
        <v>3561</v>
      </c>
      <c r="G18" s="311"/>
      <c r="H18" s="311"/>
      <c r="I18" s="311"/>
      <c r="J18" s="311"/>
      <c r="K18" s="309"/>
    </row>
    <row r="19" s="1" customFormat="1" ht="15" customHeight="1">
      <c r="B19" s="312"/>
      <c r="C19" s="313"/>
      <c r="D19" s="313"/>
      <c r="E19" s="315" t="s">
        <v>3562</v>
      </c>
      <c r="F19" s="311" t="s">
        <v>3563</v>
      </c>
      <c r="G19" s="311"/>
      <c r="H19" s="311"/>
      <c r="I19" s="311"/>
      <c r="J19" s="311"/>
      <c r="K19" s="309"/>
    </row>
    <row r="20" s="1" customFormat="1" ht="15" customHeight="1">
      <c r="B20" s="312"/>
      <c r="C20" s="313"/>
      <c r="D20" s="313"/>
      <c r="E20" s="315" t="s">
        <v>3564</v>
      </c>
      <c r="F20" s="311" t="s">
        <v>3565</v>
      </c>
      <c r="G20" s="311"/>
      <c r="H20" s="311"/>
      <c r="I20" s="311"/>
      <c r="J20" s="311"/>
      <c r="K20" s="309"/>
    </row>
    <row r="21" s="1" customFormat="1" ht="15" customHeight="1">
      <c r="B21" s="312"/>
      <c r="C21" s="313"/>
      <c r="D21" s="313"/>
      <c r="E21" s="315" t="s">
        <v>3566</v>
      </c>
      <c r="F21" s="311" t="s">
        <v>3567</v>
      </c>
      <c r="G21" s="311"/>
      <c r="H21" s="311"/>
      <c r="I21" s="311"/>
      <c r="J21" s="311"/>
      <c r="K21" s="309"/>
    </row>
    <row r="22" s="1" customFormat="1" ht="15" customHeight="1">
      <c r="B22" s="312"/>
      <c r="C22" s="313"/>
      <c r="D22" s="313"/>
      <c r="E22" s="315" t="s">
        <v>3568</v>
      </c>
      <c r="F22" s="311" t="s">
        <v>3569</v>
      </c>
      <c r="G22" s="311"/>
      <c r="H22" s="311"/>
      <c r="I22" s="311"/>
      <c r="J22" s="311"/>
      <c r="K22" s="309"/>
    </row>
    <row r="23" s="1" customFormat="1" ht="15" customHeight="1">
      <c r="B23" s="312"/>
      <c r="C23" s="313"/>
      <c r="D23" s="313"/>
      <c r="E23" s="315" t="s">
        <v>105</v>
      </c>
      <c r="F23" s="311" t="s">
        <v>3570</v>
      </c>
      <c r="G23" s="311"/>
      <c r="H23" s="311"/>
      <c r="I23" s="311"/>
      <c r="J23" s="311"/>
      <c r="K23" s="309"/>
    </row>
    <row r="24" s="1" customFormat="1" ht="12.75" customHeight="1">
      <c r="B24" s="312"/>
      <c r="C24" s="313"/>
      <c r="D24" s="313"/>
      <c r="E24" s="313"/>
      <c r="F24" s="313"/>
      <c r="G24" s="313"/>
      <c r="H24" s="313"/>
      <c r="I24" s="313"/>
      <c r="J24" s="313"/>
      <c r="K24" s="309"/>
    </row>
    <row r="25" s="1" customFormat="1" ht="15" customHeight="1">
      <c r="B25" s="312"/>
      <c r="C25" s="311" t="s">
        <v>3571</v>
      </c>
      <c r="D25" s="311"/>
      <c r="E25" s="311"/>
      <c r="F25" s="311"/>
      <c r="G25" s="311"/>
      <c r="H25" s="311"/>
      <c r="I25" s="311"/>
      <c r="J25" s="311"/>
      <c r="K25" s="309"/>
    </row>
    <row r="26" s="1" customFormat="1" ht="15" customHeight="1">
      <c r="B26" s="312"/>
      <c r="C26" s="311" t="s">
        <v>3572</v>
      </c>
      <c r="D26" s="311"/>
      <c r="E26" s="311"/>
      <c r="F26" s="311"/>
      <c r="G26" s="311"/>
      <c r="H26" s="311"/>
      <c r="I26" s="311"/>
      <c r="J26" s="311"/>
      <c r="K26" s="309"/>
    </row>
    <row r="27" s="1" customFormat="1" ht="15" customHeight="1">
      <c r="B27" s="312"/>
      <c r="C27" s="311"/>
      <c r="D27" s="311" t="s">
        <v>3573</v>
      </c>
      <c r="E27" s="311"/>
      <c r="F27" s="311"/>
      <c r="G27" s="311"/>
      <c r="H27" s="311"/>
      <c r="I27" s="311"/>
      <c r="J27" s="311"/>
      <c r="K27" s="309"/>
    </row>
    <row r="28" s="1" customFormat="1" ht="15" customHeight="1">
      <c r="B28" s="312"/>
      <c r="C28" s="313"/>
      <c r="D28" s="311" t="s">
        <v>3574</v>
      </c>
      <c r="E28" s="311"/>
      <c r="F28" s="311"/>
      <c r="G28" s="311"/>
      <c r="H28" s="311"/>
      <c r="I28" s="311"/>
      <c r="J28" s="311"/>
      <c r="K28" s="309"/>
    </row>
    <row r="29" s="1" customFormat="1" ht="12.75" customHeight="1">
      <c r="B29" s="312"/>
      <c r="C29" s="313"/>
      <c r="D29" s="313"/>
      <c r="E29" s="313"/>
      <c r="F29" s="313"/>
      <c r="G29" s="313"/>
      <c r="H29" s="313"/>
      <c r="I29" s="313"/>
      <c r="J29" s="313"/>
      <c r="K29" s="309"/>
    </row>
    <row r="30" s="1" customFormat="1" ht="15" customHeight="1">
      <c r="B30" s="312"/>
      <c r="C30" s="313"/>
      <c r="D30" s="311" t="s">
        <v>3575</v>
      </c>
      <c r="E30" s="311"/>
      <c r="F30" s="311"/>
      <c r="G30" s="311"/>
      <c r="H30" s="311"/>
      <c r="I30" s="311"/>
      <c r="J30" s="311"/>
      <c r="K30" s="309"/>
    </row>
    <row r="31" s="1" customFormat="1" ht="15" customHeight="1">
      <c r="B31" s="312"/>
      <c r="C31" s="313"/>
      <c r="D31" s="311" t="s">
        <v>3576</v>
      </c>
      <c r="E31" s="311"/>
      <c r="F31" s="311"/>
      <c r="G31" s="311"/>
      <c r="H31" s="311"/>
      <c r="I31" s="311"/>
      <c r="J31" s="311"/>
      <c r="K31" s="309"/>
    </row>
    <row r="32" s="1" customFormat="1" ht="12.75" customHeight="1">
      <c r="B32" s="312"/>
      <c r="C32" s="313"/>
      <c r="D32" s="313"/>
      <c r="E32" s="313"/>
      <c r="F32" s="313"/>
      <c r="G32" s="313"/>
      <c r="H32" s="313"/>
      <c r="I32" s="313"/>
      <c r="J32" s="313"/>
      <c r="K32" s="309"/>
    </row>
    <row r="33" s="1" customFormat="1" ht="15" customHeight="1">
      <c r="B33" s="312"/>
      <c r="C33" s="313"/>
      <c r="D33" s="311" t="s">
        <v>3577</v>
      </c>
      <c r="E33" s="311"/>
      <c r="F33" s="311"/>
      <c r="G33" s="311"/>
      <c r="H33" s="311"/>
      <c r="I33" s="311"/>
      <c r="J33" s="311"/>
      <c r="K33" s="309"/>
    </row>
    <row r="34" s="1" customFormat="1" ht="15" customHeight="1">
      <c r="B34" s="312"/>
      <c r="C34" s="313"/>
      <c r="D34" s="311" t="s">
        <v>3578</v>
      </c>
      <c r="E34" s="311"/>
      <c r="F34" s="311"/>
      <c r="G34" s="311"/>
      <c r="H34" s="311"/>
      <c r="I34" s="311"/>
      <c r="J34" s="311"/>
      <c r="K34" s="309"/>
    </row>
    <row r="35" s="1" customFormat="1" ht="15" customHeight="1">
      <c r="B35" s="312"/>
      <c r="C35" s="313"/>
      <c r="D35" s="311" t="s">
        <v>3579</v>
      </c>
      <c r="E35" s="311"/>
      <c r="F35" s="311"/>
      <c r="G35" s="311"/>
      <c r="H35" s="311"/>
      <c r="I35" s="311"/>
      <c r="J35" s="311"/>
      <c r="K35" s="309"/>
    </row>
    <row r="36" s="1" customFormat="1" ht="15" customHeight="1">
      <c r="B36" s="312"/>
      <c r="C36" s="313"/>
      <c r="D36" s="311"/>
      <c r="E36" s="314" t="s">
        <v>147</v>
      </c>
      <c r="F36" s="311"/>
      <c r="G36" s="311" t="s">
        <v>3580</v>
      </c>
      <c r="H36" s="311"/>
      <c r="I36" s="311"/>
      <c r="J36" s="311"/>
      <c r="K36" s="309"/>
    </row>
    <row r="37" s="1" customFormat="1" ht="30.75" customHeight="1">
      <c r="B37" s="312"/>
      <c r="C37" s="313"/>
      <c r="D37" s="311"/>
      <c r="E37" s="314" t="s">
        <v>3581</v>
      </c>
      <c r="F37" s="311"/>
      <c r="G37" s="311" t="s">
        <v>3582</v>
      </c>
      <c r="H37" s="311"/>
      <c r="I37" s="311"/>
      <c r="J37" s="311"/>
      <c r="K37" s="309"/>
    </row>
    <row r="38" s="1" customFormat="1" ht="15" customHeight="1">
      <c r="B38" s="312"/>
      <c r="C38" s="313"/>
      <c r="D38" s="311"/>
      <c r="E38" s="314" t="s">
        <v>55</v>
      </c>
      <c r="F38" s="311"/>
      <c r="G38" s="311" t="s">
        <v>3583</v>
      </c>
      <c r="H38" s="311"/>
      <c r="I38" s="311"/>
      <c r="J38" s="311"/>
      <c r="K38" s="309"/>
    </row>
    <row r="39" s="1" customFormat="1" ht="15" customHeight="1">
      <c r="B39" s="312"/>
      <c r="C39" s="313"/>
      <c r="D39" s="311"/>
      <c r="E39" s="314" t="s">
        <v>56</v>
      </c>
      <c r="F39" s="311"/>
      <c r="G39" s="311" t="s">
        <v>3584</v>
      </c>
      <c r="H39" s="311"/>
      <c r="I39" s="311"/>
      <c r="J39" s="311"/>
      <c r="K39" s="309"/>
    </row>
    <row r="40" s="1" customFormat="1" ht="15" customHeight="1">
      <c r="B40" s="312"/>
      <c r="C40" s="313"/>
      <c r="D40" s="311"/>
      <c r="E40" s="314" t="s">
        <v>148</v>
      </c>
      <c r="F40" s="311"/>
      <c r="G40" s="311" t="s">
        <v>3585</v>
      </c>
      <c r="H40" s="311"/>
      <c r="I40" s="311"/>
      <c r="J40" s="311"/>
      <c r="K40" s="309"/>
    </row>
    <row r="41" s="1" customFormat="1" ht="15" customHeight="1">
      <c r="B41" s="312"/>
      <c r="C41" s="313"/>
      <c r="D41" s="311"/>
      <c r="E41" s="314" t="s">
        <v>149</v>
      </c>
      <c r="F41" s="311"/>
      <c r="G41" s="311" t="s">
        <v>3586</v>
      </c>
      <c r="H41" s="311"/>
      <c r="I41" s="311"/>
      <c r="J41" s="311"/>
      <c r="K41" s="309"/>
    </row>
    <row r="42" s="1" customFormat="1" ht="15" customHeight="1">
      <c r="B42" s="312"/>
      <c r="C42" s="313"/>
      <c r="D42" s="311"/>
      <c r="E42" s="314" t="s">
        <v>3587</v>
      </c>
      <c r="F42" s="311"/>
      <c r="G42" s="311" t="s">
        <v>3588</v>
      </c>
      <c r="H42" s="311"/>
      <c r="I42" s="311"/>
      <c r="J42" s="311"/>
      <c r="K42" s="309"/>
    </row>
    <row r="43" s="1" customFormat="1" ht="15" customHeight="1">
      <c r="B43" s="312"/>
      <c r="C43" s="313"/>
      <c r="D43" s="311"/>
      <c r="E43" s="314"/>
      <c r="F43" s="311"/>
      <c r="G43" s="311" t="s">
        <v>3589</v>
      </c>
      <c r="H43" s="311"/>
      <c r="I43" s="311"/>
      <c r="J43" s="311"/>
      <c r="K43" s="309"/>
    </row>
    <row r="44" s="1" customFormat="1" ht="15" customHeight="1">
      <c r="B44" s="312"/>
      <c r="C44" s="313"/>
      <c r="D44" s="311"/>
      <c r="E44" s="314" t="s">
        <v>3590</v>
      </c>
      <c r="F44" s="311"/>
      <c r="G44" s="311" t="s">
        <v>3591</v>
      </c>
      <c r="H44" s="311"/>
      <c r="I44" s="311"/>
      <c r="J44" s="311"/>
      <c r="K44" s="309"/>
    </row>
    <row r="45" s="1" customFormat="1" ht="15" customHeight="1">
      <c r="B45" s="312"/>
      <c r="C45" s="313"/>
      <c r="D45" s="311"/>
      <c r="E45" s="314" t="s">
        <v>152</v>
      </c>
      <c r="F45" s="311"/>
      <c r="G45" s="311" t="s">
        <v>3592</v>
      </c>
      <c r="H45" s="311"/>
      <c r="I45" s="311"/>
      <c r="J45" s="311"/>
      <c r="K45" s="309"/>
    </row>
    <row r="46" s="1" customFormat="1" ht="12.75" customHeight="1">
      <c r="B46" s="312"/>
      <c r="C46" s="313"/>
      <c r="D46" s="311"/>
      <c r="E46" s="311"/>
      <c r="F46" s="311"/>
      <c r="G46" s="311"/>
      <c r="H46" s="311"/>
      <c r="I46" s="311"/>
      <c r="J46" s="311"/>
      <c r="K46" s="309"/>
    </row>
    <row r="47" s="1" customFormat="1" ht="15" customHeight="1">
      <c r="B47" s="312"/>
      <c r="C47" s="313"/>
      <c r="D47" s="311" t="s">
        <v>3593</v>
      </c>
      <c r="E47" s="311"/>
      <c r="F47" s="311"/>
      <c r="G47" s="311"/>
      <c r="H47" s="311"/>
      <c r="I47" s="311"/>
      <c r="J47" s="311"/>
      <c r="K47" s="309"/>
    </row>
    <row r="48" s="1" customFormat="1" ht="15" customHeight="1">
      <c r="B48" s="312"/>
      <c r="C48" s="313"/>
      <c r="D48" s="313"/>
      <c r="E48" s="311" t="s">
        <v>3594</v>
      </c>
      <c r="F48" s="311"/>
      <c r="G48" s="311"/>
      <c r="H48" s="311"/>
      <c r="I48" s="311"/>
      <c r="J48" s="311"/>
      <c r="K48" s="309"/>
    </row>
    <row r="49" s="1" customFormat="1" ht="15" customHeight="1">
      <c r="B49" s="312"/>
      <c r="C49" s="313"/>
      <c r="D49" s="313"/>
      <c r="E49" s="311" t="s">
        <v>3595</v>
      </c>
      <c r="F49" s="311"/>
      <c r="G49" s="311"/>
      <c r="H49" s="311"/>
      <c r="I49" s="311"/>
      <c r="J49" s="311"/>
      <c r="K49" s="309"/>
    </row>
    <row r="50" s="1" customFormat="1" ht="15" customHeight="1">
      <c r="B50" s="312"/>
      <c r="C50" s="313"/>
      <c r="D50" s="313"/>
      <c r="E50" s="311" t="s">
        <v>3596</v>
      </c>
      <c r="F50" s="311"/>
      <c r="G50" s="311"/>
      <c r="H50" s="311"/>
      <c r="I50" s="311"/>
      <c r="J50" s="311"/>
      <c r="K50" s="309"/>
    </row>
    <row r="51" s="1" customFormat="1" ht="15" customHeight="1">
      <c r="B51" s="312"/>
      <c r="C51" s="313"/>
      <c r="D51" s="311" t="s">
        <v>3597</v>
      </c>
      <c r="E51" s="311"/>
      <c r="F51" s="311"/>
      <c r="G51" s="311"/>
      <c r="H51" s="311"/>
      <c r="I51" s="311"/>
      <c r="J51" s="311"/>
      <c r="K51" s="309"/>
    </row>
    <row r="52" s="1" customFormat="1" ht="25.5" customHeight="1">
      <c r="B52" s="307"/>
      <c r="C52" s="308" t="s">
        <v>3598</v>
      </c>
      <c r="D52" s="308"/>
      <c r="E52" s="308"/>
      <c r="F52" s="308"/>
      <c r="G52" s="308"/>
      <c r="H52" s="308"/>
      <c r="I52" s="308"/>
      <c r="J52" s="308"/>
      <c r="K52" s="309"/>
    </row>
    <row r="53" s="1" customFormat="1" ht="5.25" customHeight="1">
      <c r="B53" s="307"/>
      <c r="C53" s="310"/>
      <c r="D53" s="310"/>
      <c r="E53" s="310"/>
      <c r="F53" s="310"/>
      <c r="G53" s="310"/>
      <c r="H53" s="310"/>
      <c r="I53" s="310"/>
      <c r="J53" s="310"/>
      <c r="K53" s="309"/>
    </row>
    <row r="54" s="1" customFormat="1" ht="15" customHeight="1">
      <c r="B54" s="307"/>
      <c r="C54" s="311" t="s">
        <v>3599</v>
      </c>
      <c r="D54" s="311"/>
      <c r="E54" s="311"/>
      <c r="F54" s="311"/>
      <c r="G54" s="311"/>
      <c r="H54" s="311"/>
      <c r="I54" s="311"/>
      <c r="J54" s="311"/>
      <c r="K54" s="309"/>
    </row>
    <row r="55" s="1" customFormat="1" ht="15" customHeight="1">
      <c r="B55" s="307"/>
      <c r="C55" s="311" t="s">
        <v>3600</v>
      </c>
      <c r="D55" s="311"/>
      <c r="E55" s="311"/>
      <c r="F55" s="311"/>
      <c r="G55" s="311"/>
      <c r="H55" s="311"/>
      <c r="I55" s="311"/>
      <c r="J55" s="311"/>
      <c r="K55" s="309"/>
    </row>
    <row r="56" s="1" customFormat="1" ht="12.75" customHeight="1">
      <c r="B56" s="307"/>
      <c r="C56" s="311"/>
      <c r="D56" s="311"/>
      <c r="E56" s="311"/>
      <c r="F56" s="311"/>
      <c r="G56" s="311"/>
      <c r="H56" s="311"/>
      <c r="I56" s="311"/>
      <c r="J56" s="311"/>
      <c r="K56" s="309"/>
    </row>
    <row r="57" s="1" customFormat="1" ht="15" customHeight="1">
      <c r="B57" s="307"/>
      <c r="C57" s="311" t="s">
        <v>3601</v>
      </c>
      <c r="D57" s="311"/>
      <c r="E57" s="311"/>
      <c r="F57" s="311"/>
      <c r="G57" s="311"/>
      <c r="H57" s="311"/>
      <c r="I57" s="311"/>
      <c r="J57" s="311"/>
      <c r="K57" s="309"/>
    </row>
    <row r="58" s="1" customFormat="1" ht="15" customHeight="1">
      <c r="B58" s="307"/>
      <c r="C58" s="313"/>
      <c r="D58" s="311" t="s">
        <v>3602</v>
      </c>
      <c r="E58" s="311"/>
      <c r="F58" s="311"/>
      <c r="G58" s="311"/>
      <c r="H58" s="311"/>
      <c r="I58" s="311"/>
      <c r="J58" s="311"/>
      <c r="K58" s="309"/>
    </row>
    <row r="59" s="1" customFormat="1" ht="15" customHeight="1">
      <c r="B59" s="307"/>
      <c r="C59" s="313"/>
      <c r="D59" s="311" t="s">
        <v>3603</v>
      </c>
      <c r="E59" s="311"/>
      <c r="F59" s="311"/>
      <c r="G59" s="311"/>
      <c r="H59" s="311"/>
      <c r="I59" s="311"/>
      <c r="J59" s="311"/>
      <c r="K59" s="309"/>
    </row>
    <row r="60" s="1" customFormat="1" ht="15" customHeight="1">
      <c r="B60" s="307"/>
      <c r="C60" s="313"/>
      <c r="D60" s="311" t="s">
        <v>3604</v>
      </c>
      <c r="E60" s="311"/>
      <c r="F60" s="311"/>
      <c r="G60" s="311"/>
      <c r="H60" s="311"/>
      <c r="I60" s="311"/>
      <c r="J60" s="311"/>
      <c r="K60" s="309"/>
    </row>
    <row r="61" s="1" customFormat="1" ht="15" customHeight="1">
      <c r="B61" s="307"/>
      <c r="C61" s="313"/>
      <c r="D61" s="311" t="s">
        <v>3605</v>
      </c>
      <c r="E61" s="311"/>
      <c r="F61" s="311"/>
      <c r="G61" s="311"/>
      <c r="H61" s="311"/>
      <c r="I61" s="311"/>
      <c r="J61" s="311"/>
      <c r="K61" s="309"/>
    </row>
    <row r="62" s="1" customFormat="1" ht="15" customHeight="1">
      <c r="B62" s="307"/>
      <c r="C62" s="313"/>
      <c r="D62" s="316" t="s">
        <v>3606</v>
      </c>
      <c r="E62" s="316"/>
      <c r="F62" s="316"/>
      <c r="G62" s="316"/>
      <c r="H62" s="316"/>
      <c r="I62" s="316"/>
      <c r="J62" s="316"/>
      <c r="K62" s="309"/>
    </row>
    <row r="63" s="1" customFormat="1" ht="15" customHeight="1">
      <c r="B63" s="307"/>
      <c r="C63" s="313"/>
      <c r="D63" s="311" t="s">
        <v>3607</v>
      </c>
      <c r="E63" s="311"/>
      <c r="F63" s="311"/>
      <c r="G63" s="311"/>
      <c r="H63" s="311"/>
      <c r="I63" s="311"/>
      <c r="J63" s="311"/>
      <c r="K63" s="309"/>
    </row>
    <row r="64" s="1" customFormat="1" ht="12.75" customHeight="1">
      <c r="B64" s="307"/>
      <c r="C64" s="313"/>
      <c r="D64" s="313"/>
      <c r="E64" s="317"/>
      <c r="F64" s="313"/>
      <c r="G64" s="313"/>
      <c r="H64" s="313"/>
      <c r="I64" s="313"/>
      <c r="J64" s="313"/>
      <c r="K64" s="309"/>
    </row>
    <row r="65" s="1" customFormat="1" ht="15" customHeight="1">
      <c r="B65" s="307"/>
      <c r="C65" s="313"/>
      <c r="D65" s="311" t="s">
        <v>3608</v>
      </c>
      <c r="E65" s="311"/>
      <c r="F65" s="311"/>
      <c r="G65" s="311"/>
      <c r="H65" s="311"/>
      <c r="I65" s="311"/>
      <c r="J65" s="311"/>
      <c r="K65" s="309"/>
    </row>
    <row r="66" s="1" customFormat="1" ht="15" customHeight="1">
      <c r="B66" s="307"/>
      <c r="C66" s="313"/>
      <c r="D66" s="316" t="s">
        <v>3609</v>
      </c>
      <c r="E66" s="316"/>
      <c r="F66" s="316"/>
      <c r="G66" s="316"/>
      <c r="H66" s="316"/>
      <c r="I66" s="316"/>
      <c r="J66" s="316"/>
      <c r="K66" s="309"/>
    </row>
    <row r="67" s="1" customFormat="1" ht="15" customHeight="1">
      <c r="B67" s="307"/>
      <c r="C67" s="313"/>
      <c r="D67" s="311" t="s">
        <v>3610</v>
      </c>
      <c r="E67" s="311"/>
      <c r="F67" s="311"/>
      <c r="G67" s="311"/>
      <c r="H67" s="311"/>
      <c r="I67" s="311"/>
      <c r="J67" s="311"/>
      <c r="K67" s="309"/>
    </row>
    <row r="68" s="1" customFormat="1" ht="15" customHeight="1">
      <c r="B68" s="307"/>
      <c r="C68" s="313"/>
      <c r="D68" s="311" t="s">
        <v>3611</v>
      </c>
      <c r="E68" s="311"/>
      <c r="F68" s="311"/>
      <c r="G68" s="311"/>
      <c r="H68" s="311"/>
      <c r="I68" s="311"/>
      <c r="J68" s="311"/>
      <c r="K68" s="309"/>
    </row>
    <row r="69" s="1" customFormat="1" ht="15" customHeight="1">
      <c r="B69" s="307"/>
      <c r="C69" s="313"/>
      <c r="D69" s="311" t="s">
        <v>3612</v>
      </c>
      <c r="E69" s="311"/>
      <c r="F69" s="311"/>
      <c r="G69" s="311"/>
      <c r="H69" s="311"/>
      <c r="I69" s="311"/>
      <c r="J69" s="311"/>
      <c r="K69" s="309"/>
    </row>
    <row r="70" s="1" customFormat="1" ht="15" customHeight="1">
      <c r="B70" s="307"/>
      <c r="C70" s="313"/>
      <c r="D70" s="311" t="s">
        <v>3613</v>
      </c>
      <c r="E70" s="311"/>
      <c r="F70" s="311"/>
      <c r="G70" s="311"/>
      <c r="H70" s="311"/>
      <c r="I70" s="311"/>
      <c r="J70" s="311"/>
      <c r="K70" s="309"/>
    </row>
    <row r="71" s="1" customFormat="1" ht="12.75" customHeight="1">
      <c r="B71" s="318"/>
      <c r="C71" s="319"/>
      <c r="D71" s="319"/>
      <c r="E71" s="319"/>
      <c r="F71" s="319"/>
      <c r="G71" s="319"/>
      <c r="H71" s="319"/>
      <c r="I71" s="319"/>
      <c r="J71" s="319"/>
      <c r="K71" s="320"/>
    </row>
    <row r="72" s="1" customFormat="1" ht="18.75" customHeight="1">
      <c r="B72" s="321"/>
      <c r="C72" s="321"/>
      <c r="D72" s="321"/>
      <c r="E72" s="321"/>
      <c r="F72" s="321"/>
      <c r="G72" s="321"/>
      <c r="H72" s="321"/>
      <c r="I72" s="321"/>
      <c r="J72" s="321"/>
      <c r="K72" s="322"/>
    </row>
    <row r="73" s="1" customFormat="1" ht="18.75" customHeight="1">
      <c r="B73" s="322"/>
      <c r="C73" s="322"/>
      <c r="D73" s="322"/>
      <c r="E73" s="322"/>
      <c r="F73" s="322"/>
      <c r="G73" s="322"/>
      <c r="H73" s="322"/>
      <c r="I73" s="322"/>
      <c r="J73" s="322"/>
      <c r="K73" s="322"/>
    </row>
    <row r="74" s="1" customFormat="1" ht="7.5" customHeight="1">
      <c r="B74" s="323"/>
      <c r="C74" s="324"/>
      <c r="D74" s="324"/>
      <c r="E74" s="324"/>
      <c r="F74" s="324"/>
      <c r="G74" s="324"/>
      <c r="H74" s="324"/>
      <c r="I74" s="324"/>
      <c r="J74" s="324"/>
      <c r="K74" s="325"/>
    </row>
    <row r="75" s="1" customFormat="1" ht="45" customHeight="1">
      <c r="B75" s="326"/>
      <c r="C75" s="327" t="s">
        <v>3614</v>
      </c>
      <c r="D75" s="327"/>
      <c r="E75" s="327"/>
      <c r="F75" s="327"/>
      <c r="G75" s="327"/>
      <c r="H75" s="327"/>
      <c r="I75" s="327"/>
      <c r="J75" s="327"/>
      <c r="K75" s="328"/>
    </row>
    <row r="76" s="1" customFormat="1" ht="17.25" customHeight="1">
      <c r="B76" s="326"/>
      <c r="C76" s="329" t="s">
        <v>3615</v>
      </c>
      <c r="D76" s="329"/>
      <c r="E76" s="329"/>
      <c r="F76" s="329" t="s">
        <v>3616</v>
      </c>
      <c r="G76" s="330"/>
      <c r="H76" s="329" t="s">
        <v>56</v>
      </c>
      <c r="I76" s="329" t="s">
        <v>59</v>
      </c>
      <c r="J76" s="329" t="s">
        <v>3617</v>
      </c>
      <c r="K76" s="328"/>
    </row>
    <row r="77" s="1" customFormat="1" ht="17.25" customHeight="1">
      <c r="B77" s="326"/>
      <c r="C77" s="331" t="s">
        <v>3618</v>
      </c>
      <c r="D77" s="331"/>
      <c r="E77" s="331"/>
      <c r="F77" s="332" t="s">
        <v>3619</v>
      </c>
      <c r="G77" s="333"/>
      <c r="H77" s="331"/>
      <c r="I77" s="331"/>
      <c r="J77" s="331" t="s">
        <v>3620</v>
      </c>
      <c r="K77" s="328"/>
    </row>
    <row r="78" s="1" customFormat="1" ht="5.25" customHeight="1">
      <c r="B78" s="326"/>
      <c r="C78" s="334"/>
      <c r="D78" s="334"/>
      <c r="E78" s="334"/>
      <c r="F78" s="334"/>
      <c r="G78" s="335"/>
      <c r="H78" s="334"/>
      <c r="I78" s="334"/>
      <c r="J78" s="334"/>
      <c r="K78" s="328"/>
    </row>
    <row r="79" s="1" customFormat="1" ht="15" customHeight="1">
      <c r="B79" s="326"/>
      <c r="C79" s="314" t="s">
        <v>55</v>
      </c>
      <c r="D79" s="336"/>
      <c r="E79" s="336"/>
      <c r="F79" s="337" t="s">
        <v>3621</v>
      </c>
      <c r="G79" s="338"/>
      <c r="H79" s="314" t="s">
        <v>3622</v>
      </c>
      <c r="I79" s="314" t="s">
        <v>3623</v>
      </c>
      <c r="J79" s="314">
        <v>20</v>
      </c>
      <c r="K79" s="328"/>
    </row>
    <row r="80" s="1" customFormat="1" ht="15" customHeight="1">
      <c r="B80" s="326"/>
      <c r="C80" s="314" t="s">
        <v>3624</v>
      </c>
      <c r="D80" s="314"/>
      <c r="E80" s="314"/>
      <c r="F80" s="337" t="s">
        <v>3621</v>
      </c>
      <c r="G80" s="338"/>
      <c r="H80" s="314" t="s">
        <v>3625</v>
      </c>
      <c r="I80" s="314" t="s">
        <v>3623</v>
      </c>
      <c r="J80" s="314">
        <v>120</v>
      </c>
      <c r="K80" s="328"/>
    </row>
    <row r="81" s="1" customFormat="1" ht="15" customHeight="1">
      <c r="B81" s="339"/>
      <c r="C81" s="314" t="s">
        <v>3626</v>
      </c>
      <c r="D81" s="314"/>
      <c r="E81" s="314"/>
      <c r="F81" s="337" t="s">
        <v>3627</v>
      </c>
      <c r="G81" s="338"/>
      <c r="H81" s="314" t="s">
        <v>3628</v>
      </c>
      <c r="I81" s="314" t="s">
        <v>3623</v>
      </c>
      <c r="J81" s="314">
        <v>50</v>
      </c>
      <c r="K81" s="328"/>
    </row>
    <row r="82" s="1" customFormat="1" ht="15" customHeight="1">
      <c r="B82" s="339"/>
      <c r="C82" s="314" t="s">
        <v>3629</v>
      </c>
      <c r="D82" s="314"/>
      <c r="E82" s="314"/>
      <c r="F82" s="337" t="s">
        <v>3621</v>
      </c>
      <c r="G82" s="338"/>
      <c r="H82" s="314" t="s">
        <v>3630</v>
      </c>
      <c r="I82" s="314" t="s">
        <v>3631</v>
      </c>
      <c r="J82" s="314"/>
      <c r="K82" s="328"/>
    </row>
    <row r="83" s="1" customFormat="1" ht="15" customHeight="1">
      <c r="B83" s="339"/>
      <c r="C83" s="340" t="s">
        <v>3632</v>
      </c>
      <c r="D83" s="340"/>
      <c r="E83" s="340"/>
      <c r="F83" s="341" t="s">
        <v>3627</v>
      </c>
      <c r="G83" s="340"/>
      <c r="H83" s="340" t="s">
        <v>3633</v>
      </c>
      <c r="I83" s="340" t="s">
        <v>3623</v>
      </c>
      <c r="J83" s="340">
        <v>15</v>
      </c>
      <c r="K83" s="328"/>
    </row>
    <row r="84" s="1" customFormat="1" ht="15" customHeight="1">
      <c r="B84" s="339"/>
      <c r="C84" s="340" t="s">
        <v>3634</v>
      </c>
      <c r="D84" s="340"/>
      <c r="E84" s="340"/>
      <c r="F84" s="341" t="s">
        <v>3627</v>
      </c>
      <c r="G84" s="340"/>
      <c r="H84" s="340" t="s">
        <v>3635</v>
      </c>
      <c r="I84" s="340" t="s">
        <v>3623</v>
      </c>
      <c r="J84" s="340">
        <v>15</v>
      </c>
      <c r="K84" s="328"/>
    </row>
    <row r="85" s="1" customFormat="1" ht="15" customHeight="1">
      <c r="B85" s="339"/>
      <c r="C85" s="340" t="s">
        <v>3636</v>
      </c>
      <c r="D85" s="340"/>
      <c r="E85" s="340"/>
      <c r="F85" s="341" t="s">
        <v>3627</v>
      </c>
      <c r="G85" s="340"/>
      <c r="H85" s="340" t="s">
        <v>3637</v>
      </c>
      <c r="I85" s="340" t="s">
        <v>3623</v>
      </c>
      <c r="J85" s="340">
        <v>20</v>
      </c>
      <c r="K85" s="328"/>
    </row>
    <row r="86" s="1" customFormat="1" ht="15" customHeight="1">
      <c r="B86" s="339"/>
      <c r="C86" s="340" t="s">
        <v>3638</v>
      </c>
      <c r="D86" s="340"/>
      <c r="E86" s="340"/>
      <c r="F86" s="341" t="s">
        <v>3627</v>
      </c>
      <c r="G86" s="340"/>
      <c r="H86" s="340" t="s">
        <v>3639</v>
      </c>
      <c r="I86" s="340" t="s">
        <v>3623</v>
      </c>
      <c r="J86" s="340">
        <v>20</v>
      </c>
      <c r="K86" s="328"/>
    </row>
    <row r="87" s="1" customFormat="1" ht="15" customHeight="1">
      <c r="B87" s="339"/>
      <c r="C87" s="314" t="s">
        <v>3640</v>
      </c>
      <c r="D87" s="314"/>
      <c r="E87" s="314"/>
      <c r="F87" s="337" t="s">
        <v>3627</v>
      </c>
      <c r="G87" s="338"/>
      <c r="H87" s="314" t="s">
        <v>3641</v>
      </c>
      <c r="I87" s="314" t="s">
        <v>3623</v>
      </c>
      <c r="J87" s="314">
        <v>50</v>
      </c>
      <c r="K87" s="328"/>
    </row>
    <row r="88" s="1" customFormat="1" ht="15" customHeight="1">
      <c r="B88" s="339"/>
      <c r="C88" s="314" t="s">
        <v>3642</v>
      </c>
      <c r="D88" s="314"/>
      <c r="E88" s="314"/>
      <c r="F88" s="337" t="s">
        <v>3627</v>
      </c>
      <c r="G88" s="338"/>
      <c r="H88" s="314" t="s">
        <v>3643</v>
      </c>
      <c r="I88" s="314" t="s">
        <v>3623</v>
      </c>
      <c r="J88" s="314">
        <v>20</v>
      </c>
      <c r="K88" s="328"/>
    </row>
    <row r="89" s="1" customFormat="1" ht="15" customHeight="1">
      <c r="B89" s="339"/>
      <c r="C89" s="314" t="s">
        <v>3644</v>
      </c>
      <c r="D89" s="314"/>
      <c r="E89" s="314"/>
      <c r="F89" s="337" t="s">
        <v>3627</v>
      </c>
      <c r="G89" s="338"/>
      <c r="H89" s="314" t="s">
        <v>3645</v>
      </c>
      <c r="I89" s="314" t="s">
        <v>3623</v>
      </c>
      <c r="J89" s="314">
        <v>20</v>
      </c>
      <c r="K89" s="328"/>
    </row>
    <row r="90" s="1" customFormat="1" ht="15" customHeight="1">
      <c r="B90" s="339"/>
      <c r="C90" s="314" t="s">
        <v>3646</v>
      </c>
      <c r="D90" s="314"/>
      <c r="E90" s="314"/>
      <c r="F90" s="337" t="s">
        <v>3627</v>
      </c>
      <c r="G90" s="338"/>
      <c r="H90" s="314" t="s">
        <v>3647</v>
      </c>
      <c r="I90" s="314" t="s">
        <v>3623</v>
      </c>
      <c r="J90" s="314">
        <v>50</v>
      </c>
      <c r="K90" s="328"/>
    </row>
    <row r="91" s="1" customFormat="1" ht="15" customHeight="1">
      <c r="B91" s="339"/>
      <c r="C91" s="314" t="s">
        <v>3648</v>
      </c>
      <c r="D91" s="314"/>
      <c r="E91" s="314"/>
      <c r="F91" s="337" t="s">
        <v>3627</v>
      </c>
      <c r="G91" s="338"/>
      <c r="H91" s="314" t="s">
        <v>3648</v>
      </c>
      <c r="I91" s="314" t="s">
        <v>3623</v>
      </c>
      <c r="J91" s="314">
        <v>50</v>
      </c>
      <c r="K91" s="328"/>
    </row>
    <row r="92" s="1" customFormat="1" ht="15" customHeight="1">
      <c r="B92" s="339"/>
      <c r="C92" s="314" t="s">
        <v>3649</v>
      </c>
      <c r="D92" s="314"/>
      <c r="E92" s="314"/>
      <c r="F92" s="337" t="s">
        <v>3627</v>
      </c>
      <c r="G92" s="338"/>
      <c r="H92" s="314" t="s">
        <v>3650</v>
      </c>
      <c r="I92" s="314" t="s">
        <v>3623</v>
      </c>
      <c r="J92" s="314">
        <v>255</v>
      </c>
      <c r="K92" s="328"/>
    </row>
    <row r="93" s="1" customFormat="1" ht="15" customHeight="1">
      <c r="B93" s="339"/>
      <c r="C93" s="314" t="s">
        <v>3651</v>
      </c>
      <c r="D93" s="314"/>
      <c r="E93" s="314"/>
      <c r="F93" s="337" t="s">
        <v>3621</v>
      </c>
      <c r="G93" s="338"/>
      <c r="H93" s="314" t="s">
        <v>3652</v>
      </c>
      <c r="I93" s="314" t="s">
        <v>3653</v>
      </c>
      <c r="J93" s="314"/>
      <c r="K93" s="328"/>
    </row>
    <row r="94" s="1" customFormat="1" ht="15" customHeight="1">
      <c r="B94" s="339"/>
      <c r="C94" s="314" t="s">
        <v>3654</v>
      </c>
      <c r="D94" s="314"/>
      <c r="E94" s="314"/>
      <c r="F94" s="337" t="s">
        <v>3621</v>
      </c>
      <c r="G94" s="338"/>
      <c r="H94" s="314" t="s">
        <v>3655</v>
      </c>
      <c r="I94" s="314" t="s">
        <v>3656</v>
      </c>
      <c r="J94" s="314"/>
      <c r="K94" s="328"/>
    </row>
    <row r="95" s="1" customFormat="1" ht="15" customHeight="1">
      <c r="B95" s="339"/>
      <c r="C95" s="314" t="s">
        <v>3657</v>
      </c>
      <c r="D95" s="314"/>
      <c r="E95" s="314"/>
      <c r="F95" s="337" t="s">
        <v>3621</v>
      </c>
      <c r="G95" s="338"/>
      <c r="H95" s="314" t="s">
        <v>3657</v>
      </c>
      <c r="I95" s="314" t="s">
        <v>3656</v>
      </c>
      <c r="J95" s="314"/>
      <c r="K95" s="328"/>
    </row>
    <row r="96" s="1" customFormat="1" ht="15" customHeight="1">
      <c r="B96" s="339"/>
      <c r="C96" s="314" t="s">
        <v>40</v>
      </c>
      <c r="D96" s="314"/>
      <c r="E96" s="314"/>
      <c r="F96" s="337" t="s">
        <v>3621</v>
      </c>
      <c r="G96" s="338"/>
      <c r="H96" s="314" t="s">
        <v>3658</v>
      </c>
      <c r="I96" s="314" t="s">
        <v>3656</v>
      </c>
      <c r="J96" s="314"/>
      <c r="K96" s="328"/>
    </row>
    <row r="97" s="1" customFormat="1" ht="15" customHeight="1">
      <c r="B97" s="339"/>
      <c r="C97" s="314" t="s">
        <v>50</v>
      </c>
      <c r="D97" s="314"/>
      <c r="E97" s="314"/>
      <c r="F97" s="337" t="s">
        <v>3621</v>
      </c>
      <c r="G97" s="338"/>
      <c r="H97" s="314" t="s">
        <v>3659</v>
      </c>
      <c r="I97" s="314" t="s">
        <v>3656</v>
      </c>
      <c r="J97" s="314"/>
      <c r="K97" s="328"/>
    </row>
    <row r="98" s="1" customFormat="1" ht="15" customHeight="1">
      <c r="B98" s="342"/>
      <c r="C98" s="343"/>
      <c r="D98" s="343"/>
      <c r="E98" s="343"/>
      <c r="F98" s="343"/>
      <c r="G98" s="343"/>
      <c r="H98" s="343"/>
      <c r="I98" s="343"/>
      <c r="J98" s="343"/>
      <c r="K98" s="344"/>
    </row>
    <row r="99" s="1" customFormat="1" ht="18.75" customHeight="1">
      <c r="B99" s="345"/>
      <c r="C99" s="346"/>
      <c r="D99" s="346"/>
      <c r="E99" s="346"/>
      <c r="F99" s="346"/>
      <c r="G99" s="346"/>
      <c r="H99" s="346"/>
      <c r="I99" s="346"/>
      <c r="J99" s="346"/>
      <c r="K99" s="345"/>
    </row>
    <row r="100" s="1" customFormat="1" ht="18.75" customHeight="1"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</row>
    <row r="101" s="1" customFormat="1" ht="7.5" customHeight="1">
      <c r="B101" s="323"/>
      <c r="C101" s="324"/>
      <c r="D101" s="324"/>
      <c r="E101" s="324"/>
      <c r="F101" s="324"/>
      <c r="G101" s="324"/>
      <c r="H101" s="324"/>
      <c r="I101" s="324"/>
      <c r="J101" s="324"/>
      <c r="K101" s="325"/>
    </row>
    <row r="102" s="1" customFormat="1" ht="45" customHeight="1">
      <c r="B102" s="326"/>
      <c r="C102" s="327" t="s">
        <v>3660</v>
      </c>
      <c r="D102" s="327"/>
      <c r="E102" s="327"/>
      <c r="F102" s="327"/>
      <c r="G102" s="327"/>
      <c r="H102" s="327"/>
      <c r="I102" s="327"/>
      <c r="J102" s="327"/>
      <c r="K102" s="328"/>
    </row>
    <row r="103" s="1" customFormat="1" ht="17.25" customHeight="1">
      <c r="B103" s="326"/>
      <c r="C103" s="329" t="s">
        <v>3615</v>
      </c>
      <c r="D103" s="329"/>
      <c r="E103" s="329"/>
      <c r="F103" s="329" t="s">
        <v>3616</v>
      </c>
      <c r="G103" s="330"/>
      <c r="H103" s="329" t="s">
        <v>56</v>
      </c>
      <c r="I103" s="329" t="s">
        <v>59</v>
      </c>
      <c r="J103" s="329" t="s">
        <v>3617</v>
      </c>
      <c r="K103" s="328"/>
    </row>
    <row r="104" s="1" customFormat="1" ht="17.25" customHeight="1">
      <c r="B104" s="326"/>
      <c r="C104" s="331" t="s">
        <v>3618</v>
      </c>
      <c r="D104" s="331"/>
      <c r="E104" s="331"/>
      <c r="F104" s="332" t="s">
        <v>3619</v>
      </c>
      <c r="G104" s="333"/>
      <c r="H104" s="331"/>
      <c r="I104" s="331"/>
      <c r="J104" s="331" t="s">
        <v>3620</v>
      </c>
      <c r="K104" s="328"/>
    </row>
    <row r="105" s="1" customFormat="1" ht="5.25" customHeight="1">
      <c r="B105" s="326"/>
      <c r="C105" s="329"/>
      <c r="D105" s="329"/>
      <c r="E105" s="329"/>
      <c r="F105" s="329"/>
      <c r="G105" s="347"/>
      <c r="H105" s="329"/>
      <c r="I105" s="329"/>
      <c r="J105" s="329"/>
      <c r="K105" s="328"/>
    </row>
    <row r="106" s="1" customFormat="1" ht="15" customHeight="1">
      <c r="B106" s="326"/>
      <c r="C106" s="314" t="s">
        <v>55</v>
      </c>
      <c r="D106" s="336"/>
      <c r="E106" s="336"/>
      <c r="F106" s="337" t="s">
        <v>3621</v>
      </c>
      <c r="G106" s="314"/>
      <c r="H106" s="314" t="s">
        <v>3661</v>
      </c>
      <c r="I106" s="314" t="s">
        <v>3623</v>
      </c>
      <c r="J106" s="314">
        <v>20</v>
      </c>
      <c r="K106" s="328"/>
    </row>
    <row r="107" s="1" customFormat="1" ht="15" customHeight="1">
      <c r="B107" s="326"/>
      <c r="C107" s="314" t="s">
        <v>3624</v>
      </c>
      <c r="D107" s="314"/>
      <c r="E107" s="314"/>
      <c r="F107" s="337" t="s">
        <v>3621</v>
      </c>
      <c r="G107" s="314"/>
      <c r="H107" s="314" t="s">
        <v>3661</v>
      </c>
      <c r="I107" s="314" t="s">
        <v>3623</v>
      </c>
      <c r="J107" s="314">
        <v>120</v>
      </c>
      <c r="K107" s="328"/>
    </row>
    <row r="108" s="1" customFormat="1" ht="15" customHeight="1">
      <c r="B108" s="339"/>
      <c r="C108" s="314" t="s">
        <v>3626</v>
      </c>
      <c r="D108" s="314"/>
      <c r="E108" s="314"/>
      <c r="F108" s="337" t="s">
        <v>3627</v>
      </c>
      <c r="G108" s="314"/>
      <c r="H108" s="314" t="s">
        <v>3661</v>
      </c>
      <c r="I108" s="314" t="s">
        <v>3623</v>
      </c>
      <c r="J108" s="314">
        <v>50</v>
      </c>
      <c r="K108" s="328"/>
    </row>
    <row r="109" s="1" customFormat="1" ht="15" customHeight="1">
      <c r="B109" s="339"/>
      <c r="C109" s="314" t="s">
        <v>3629</v>
      </c>
      <c r="D109" s="314"/>
      <c r="E109" s="314"/>
      <c r="F109" s="337" t="s">
        <v>3621</v>
      </c>
      <c r="G109" s="314"/>
      <c r="H109" s="314" t="s">
        <v>3661</v>
      </c>
      <c r="I109" s="314" t="s">
        <v>3631</v>
      </c>
      <c r="J109" s="314"/>
      <c r="K109" s="328"/>
    </row>
    <row r="110" s="1" customFormat="1" ht="15" customHeight="1">
      <c r="B110" s="339"/>
      <c r="C110" s="314" t="s">
        <v>3640</v>
      </c>
      <c r="D110" s="314"/>
      <c r="E110" s="314"/>
      <c r="F110" s="337" t="s">
        <v>3627</v>
      </c>
      <c r="G110" s="314"/>
      <c r="H110" s="314" t="s">
        <v>3661</v>
      </c>
      <c r="I110" s="314" t="s">
        <v>3623</v>
      </c>
      <c r="J110" s="314">
        <v>50</v>
      </c>
      <c r="K110" s="328"/>
    </row>
    <row r="111" s="1" customFormat="1" ht="15" customHeight="1">
      <c r="B111" s="339"/>
      <c r="C111" s="314" t="s">
        <v>3648</v>
      </c>
      <c r="D111" s="314"/>
      <c r="E111" s="314"/>
      <c r="F111" s="337" t="s">
        <v>3627</v>
      </c>
      <c r="G111" s="314"/>
      <c r="H111" s="314" t="s">
        <v>3661</v>
      </c>
      <c r="I111" s="314" t="s">
        <v>3623</v>
      </c>
      <c r="J111" s="314">
        <v>50</v>
      </c>
      <c r="K111" s="328"/>
    </row>
    <row r="112" s="1" customFormat="1" ht="15" customHeight="1">
      <c r="B112" s="339"/>
      <c r="C112" s="314" t="s">
        <v>3646</v>
      </c>
      <c r="D112" s="314"/>
      <c r="E112" s="314"/>
      <c r="F112" s="337" t="s">
        <v>3627</v>
      </c>
      <c r="G112" s="314"/>
      <c r="H112" s="314" t="s">
        <v>3661</v>
      </c>
      <c r="I112" s="314" t="s">
        <v>3623</v>
      </c>
      <c r="J112" s="314">
        <v>50</v>
      </c>
      <c r="K112" s="328"/>
    </row>
    <row r="113" s="1" customFormat="1" ht="15" customHeight="1">
      <c r="B113" s="339"/>
      <c r="C113" s="314" t="s">
        <v>55</v>
      </c>
      <c r="D113" s="314"/>
      <c r="E113" s="314"/>
      <c r="F113" s="337" t="s">
        <v>3621</v>
      </c>
      <c r="G113" s="314"/>
      <c r="H113" s="314" t="s">
        <v>3662</v>
      </c>
      <c r="I113" s="314" t="s">
        <v>3623</v>
      </c>
      <c r="J113" s="314">
        <v>20</v>
      </c>
      <c r="K113" s="328"/>
    </row>
    <row r="114" s="1" customFormat="1" ht="15" customHeight="1">
      <c r="B114" s="339"/>
      <c r="C114" s="314" t="s">
        <v>3663</v>
      </c>
      <c r="D114" s="314"/>
      <c r="E114" s="314"/>
      <c r="F114" s="337" t="s">
        <v>3621</v>
      </c>
      <c r="G114" s="314"/>
      <c r="H114" s="314" t="s">
        <v>3664</v>
      </c>
      <c r="I114" s="314" t="s">
        <v>3623</v>
      </c>
      <c r="J114" s="314">
        <v>120</v>
      </c>
      <c r="K114" s="328"/>
    </row>
    <row r="115" s="1" customFormat="1" ht="15" customHeight="1">
      <c r="B115" s="339"/>
      <c r="C115" s="314" t="s">
        <v>40</v>
      </c>
      <c r="D115" s="314"/>
      <c r="E115" s="314"/>
      <c r="F115" s="337" t="s">
        <v>3621</v>
      </c>
      <c r="G115" s="314"/>
      <c r="H115" s="314" t="s">
        <v>3665</v>
      </c>
      <c r="I115" s="314" t="s">
        <v>3656</v>
      </c>
      <c r="J115" s="314"/>
      <c r="K115" s="328"/>
    </row>
    <row r="116" s="1" customFormat="1" ht="15" customHeight="1">
      <c r="B116" s="339"/>
      <c r="C116" s="314" t="s">
        <v>50</v>
      </c>
      <c r="D116" s="314"/>
      <c r="E116" s="314"/>
      <c r="F116" s="337" t="s">
        <v>3621</v>
      </c>
      <c r="G116" s="314"/>
      <c r="H116" s="314" t="s">
        <v>3666</v>
      </c>
      <c r="I116" s="314" t="s">
        <v>3656</v>
      </c>
      <c r="J116" s="314"/>
      <c r="K116" s="328"/>
    </row>
    <row r="117" s="1" customFormat="1" ht="15" customHeight="1">
      <c r="B117" s="339"/>
      <c r="C117" s="314" t="s">
        <v>59</v>
      </c>
      <c r="D117" s="314"/>
      <c r="E117" s="314"/>
      <c r="F117" s="337" t="s">
        <v>3621</v>
      </c>
      <c r="G117" s="314"/>
      <c r="H117" s="314" t="s">
        <v>3667</v>
      </c>
      <c r="I117" s="314" t="s">
        <v>3668</v>
      </c>
      <c r="J117" s="314"/>
      <c r="K117" s="328"/>
    </row>
    <row r="118" s="1" customFormat="1" ht="15" customHeight="1">
      <c r="B118" s="342"/>
      <c r="C118" s="348"/>
      <c r="D118" s="348"/>
      <c r="E118" s="348"/>
      <c r="F118" s="348"/>
      <c r="G118" s="348"/>
      <c r="H118" s="348"/>
      <c r="I118" s="348"/>
      <c r="J118" s="348"/>
      <c r="K118" s="344"/>
    </row>
    <row r="119" s="1" customFormat="1" ht="18.75" customHeight="1">
      <c r="B119" s="349"/>
      <c r="C119" s="350"/>
      <c r="D119" s="350"/>
      <c r="E119" s="350"/>
      <c r="F119" s="351"/>
      <c r="G119" s="350"/>
      <c r="H119" s="350"/>
      <c r="I119" s="350"/>
      <c r="J119" s="350"/>
      <c r="K119" s="349"/>
    </row>
    <row r="120" s="1" customFormat="1" ht="18.75" customHeight="1"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</row>
    <row r="121" s="1" customFormat="1" ht="7.5" customHeight="1">
      <c r="B121" s="352"/>
      <c r="C121" s="353"/>
      <c r="D121" s="353"/>
      <c r="E121" s="353"/>
      <c r="F121" s="353"/>
      <c r="G121" s="353"/>
      <c r="H121" s="353"/>
      <c r="I121" s="353"/>
      <c r="J121" s="353"/>
      <c r="K121" s="354"/>
    </row>
    <row r="122" s="1" customFormat="1" ht="45" customHeight="1">
      <c r="B122" s="355"/>
      <c r="C122" s="305" t="s">
        <v>3669</v>
      </c>
      <c r="D122" s="305"/>
      <c r="E122" s="305"/>
      <c r="F122" s="305"/>
      <c r="G122" s="305"/>
      <c r="H122" s="305"/>
      <c r="I122" s="305"/>
      <c r="J122" s="305"/>
      <c r="K122" s="356"/>
    </row>
    <row r="123" s="1" customFormat="1" ht="17.25" customHeight="1">
      <c r="B123" s="357"/>
      <c r="C123" s="329" t="s">
        <v>3615</v>
      </c>
      <c r="D123" s="329"/>
      <c r="E123" s="329"/>
      <c r="F123" s="329" t="s">
        <v>3616</v>
      </c>
      <c r="G123" s="330"/>
      <c r="H123" s="329" t="s">
        <v>56</v>
      </c>
      <c r="I123" s="329" t="s">
        <v>59</v>
      </c>
      <c r="J123" s="329" t="s">
        <v>3617</v>
      </c>
      <c r="K123" s="358"/>
    </row>
    <row r="124" s="1" customFormat="1" ht="17.25" customHeight="1">
      <c r="B124" s="357"/>
      <c r="C124" s="331" t="s">
        <v>3618</v>
      </c>
      <c r="D124" s="331"/>
      <c r="E124" s="331"/>
      <c r="F124" s="332" t="s">
        <v>3619</v>
      </c>
      <c r="G124" s="333"/>
      <c r="H124" s="331"/>
      <c r="I124" s="331"/>
      <c r="J124" s="331" t="s">
        <v>3620</v>
      </c>
      <c r="K124" s="358"/>
    </row>
    <row r="125" s="1" customFormat="1" ht="5.25" customHeight="1">
      <c r="B125" s="359"/>
      <c r="C125" s="334"/>
      <c r="D125" s="334"/>
      <c r="E125" s="334"/>
      <c r="F125" s="334"/>
      <c r="G125" s="360"/>
      <c r="H125" s="334"/>
      <c r="I125" s="334"/>
      <c r="J125" s="334"/>
      <c r="K125" s="361"/>
    </row>
    <row r="126" s="1" customFormat="1" ht="15" customHeight="1">
      <c r="B126" s="359"/>
      <c r="C126" s="314" t="s">
        <v>3624</v>
      </c>
      <c r="D126" s="336"/>
      <c r="E126" s="336"/>
      <c r="F126" s="337" t="s">
        <v>3621</v>
      </c>
      <c r="G126" s="314"/>
      <c r="H126" s="314" t="s">
        <v>3661</v>
      </c>
      <c r="I126" s="314" t="s">
        <v>3623</v>
      </c>
      <c r="J126" s="314">
        <v>120</v>
      </c>
      <c r="K126" s="362"/>
    </row>
    <row r="127" s="1" customFormat="1" ht="15" customHeight="1">
      <c r="B127" s="359"/>
      <c r="C127" s="314" t="s">
        <v>3670</v>
      </c>
      <c r="D127" s="314"/>
      <c r="E127" s="314"/>
      <c r="F127" s="337" t="s">
        <v>3621</v>
      </c>
      <c r="G127" s="314"/>
      <c r="H127" s="314" t="s">
        <v>3671</v>
      </c>
      <c r="I127" s="314" t="s">
        <v>3623</v>
      </c>
      <c r="J127" s="314" t="s">
        <v>3672</v>
      </c>
      <c r="K127" s="362"/>
    </row>
    <row r="128" s="1" customFormat="1" ht="15" customHeight="1">
      <c r="B128" s="359"/>
      <c r="C128" s="314" t="s">
        <v>105</v>
      </c>
      <c r="D128" s="314"/>
      <c r="E128" s="314"/>
      <c r="F128" s="337" t="s">
        <v>3621</v>
      </c>
      <c r="G128" s="314"/>
      <c r="H128" s="314" t="s">
        <v>3673</v>
      </c>
      <c r="I128" s="314" t="s">
        <v>3623</v>
      </c>
      <c r="J128" s="314" t="s">
        <v>3672</v>
      </c>
      <c r="K128" s="362"/>
    </row>
    <row r="129" s="1" customFormat="1" ht="15" customHeight="1">
      <c r="B129" s="359"/>
      <c r="C129" s="314" t="s">
        <v>3632</v>
      </c>
      <c r="D129" s="314"/>
      <c r="E129" s="314"/>
      <c r="F129" s="337" t="s">
        <v>3627</v>
      </c>
      <c r="G129" s="314"/>
      <c r="H129" s="314" t="s">
        <v>3633</v>
      </c>
      <c r="I129" s="314" t="s">
        <v>3623</v>
      </c>
      <c r="J129" s="314">
        <v>15</v>
      </c>
      <c r="K129" s="362"/>
    </row>
    <row r="130" s="1" customFormat="1" ht="15" customHeight="1">
      <c r="B130" s="359"/>
      <c r="C130" s="340" t="s">
        <v>3634</v>
      </c>
      <c r="D130" s="340"/>
      <c r="E130" s="340"/>
      <c r="F130" s="341" t="s">
        <v>3627</v>
      </c>
      <c r="G130" s="340"/>
      <c r="H130" s="340" t="s">
        <v>3635</v>
      </c>
      <c r="I130" s="340" t="s">
        <v>3623</v>
      </c>
      <c r="J130" s="340">
        <v>15</v>
      </c>
      <c r="K130" s="362"/>
    </row>
    <row r="131" s="1" customFormat="1" ht="15" customHeight="1">
      <c r="B131" s="359"/>
      <c r="C131" s="340" t="s">
        <v>3636</v>
      </c>
      <c r="D131" s="340"/>
      <c r="E131" s="340"/>
      <c r="F131" s="341" t="s">
        <v>3627</v>
      </c>
      <c r="G131" s="340"/>
      <c r="H131" s="340" t="s">
        <v>3637</v>
      </c>
      <c r="I131" s="340" t="s">
        <v>3623</v>
      </c>
      <c r="J131" s="340">
        <v>20</v>
      </c>
      <c r="K131" s="362"/>
    </row>
    <row r="132" s="1" customFormat="1" ht="15" customHeight="1">
      <c r="B132" s="359"/>
      <c r="C132" s="340" t="s">
        <v>3638</v>
      </c>
      <c r="D132" s="340"/>
      <c r="E132" s="340"/>
      <c r="F132" s="341" t="s">
        <v>3627</v>
      </c>
      <c r="G132" s="340"/>
      <c r="H132" s="340" t="s">
        <v>3639</v>
      </c>
      <c r="I132" s="340" t="s">
        <v>3623</v>
      </c>
      <c r="J132" s="340">
        <v>20</v>
      </c>
      <c r="K132" s="362"/>
    </row>
    <row r="133" s="1" customFormat="1" ht="15" customHeight="1">
      <c r="B133" s="359"/>
      <c r="C133" s="314" t="s">
        <v>3626</v>
      </c>
      <c r="D133" s="314"/>
      <c r="E133" s="314"/>
      <c r="F133" s="337" t="s">
        <v>3627</v>
      </c>
      <c r="G133" s="314"/>
      <c r="H133" s="314" t="s">
        <v>3661</v>
      </c>
      <c r="I133" s="314" t="s">
        <v>3623</v>
      </c>
      <c r="J133" s="314">
        <v>50</v>
      </c>
      <c r="K133" s="362"/>
    </row>
    <row r="134" s="1" customFormat="1" ht="15" customHeight="1">
      <c r="B134" s="359"/>
      <c r="C134" s="314" t="s">
        <v>3640</v>
      </c>
      <c r="D134" s="314"/>
      <c r="E134" s="314"/>
      <c r="F134" s="337" t="s">
        <v>3627</v>
      </c>
      <c r="G134" s="314"/>
      <c r="H134" s="314" t="s">
        <v>3661</v>
      </c>
      <c r="I134" s="314" t="s">
        <v>3623</v>
      </c>
      <c r="J134" s="314">
        <v>50</v>
      </c>
      <c r="K134" s="362"/>
    </row>
    <row r="135" s="1" customFormat="1" ht="15" customHeight="1">
      <c r="B135" s="359"/>
      <c r="C135" s="314" t="s">
        <v>3646</v>
      </c>
      <c r="D135" s="314"/>
      <c r="E135" s="314"/>
      <c r="F135" s="337" t="s">
        <v>3627</v>
      </c>
      <c r="G135" s="314"/>
      <c r="H135" s="314" t="s">
        <v>3661</v>
      </c>
      <c r="I135" s="314" t="s">
        <v>3623</v>
      </c>
      <c r="J135" s="314">
        <v>50</v>
      </c>
      <c r="K135" s="362"/>
    </row>
    <row r="136" s="1" customFormat="1" ht="15" customHeight="1">
      <c r="B136" s="359"/>
      <c r="C136" s="314" t="s">
        <v>3648</v>
      </c>
      <c r="D136" s="314"/>
      <c r="E136" s="314"/>
      <c r="F136" s="337" t="s">
        <v>3627</v>
      </c>
      <c r="G136" s="314"/>
      <c r="H136" s="314" t="s">
        <v>3661</v>
      </c>
      <c r="I136" s="314" t="s">
        <v>3623</v>
      </c>
      <c r="J136" s="314">
        <v>50</v>
      </c>
      <c r="K136" s="362"/>
    </row>
    <row r="137" s="1" customFormat="1" ht="15" customHeight="1">
      <c r="B137" s="359"/>
      <c r="C137" s="314" t="s">
        <v>3649</v>
      </c>
      <c r="D137" s="314"/>
      <c r="E137" s="314"/>
      <c r="F137" s="337" t="s">
        <v>3627</v>
      </c>
      <c r="G137" s="314"/>
      <c r="H137" s="314" t="s">
        <v>3674</v>
      </c>
      <c r="I137" s="314" t="s">
        <v>3623</v>
      </c>
      <c r="J137" s="314">
        <v>255</v>
      </c>
      <c r="K137" s="362"/>
    </row>
    <row r="138" s="1" customFormat="1" ht="15" customHeight="1">
      <c r="B138" s="359"/>
      <c r="C138" s="314" t="s">
        <v>3651</v>
      </c>
      <c r="D138" s="314"/>
      <c r="E138" s="314"/>
      <c r="F138" s="337" t="s">
        <v>3621</v>
      </c>
      <c r="G138" s="314"/>
      <c r="H138" s="314" t="s">
        <v>3675</v>
      </c>
      <c r="I138" s="314" t="s">
        <v>3653</v>
      </c>
      <c r="J138" s="314"/>
      <c r="K138" s="362"/>
    </row>
    <row r="139" s="1" customFormat="1" ht="15" customHeight="1">
      <c r="B139" s="359"/>
      <c r="C139" s="314" t="s">
        <v>3654</v>
      </c>
      <c r="D139" s="314"/>
      <c r="E139" s="314"/>
      <c r="F139" s="337" t="s">
        <v>3621</v>
      </c>
      <c r="G139" s="314"/>
      <c r="H139" s="314" t="s">
        <v>3676</v>
      </c>
      <c r="I139" s="314" t="s">
        <v>3656</v>
      </c>
      <c r="J139" s="314"/>
      <c r="K139" s="362"/>
    </row>
    <row r="140" s="1" customFormat="1" ht="15" customHeight="1">
      <c r="B140" s="359"/>
      <c r="C140" s="314" t="s">
        <v>3657</v>
      </c>
      <c r="D140" s="314"/>
      <c r="E140" s="314"/>
      <c r="F140" s="337" t="s">
        <v>3621</v>
      </c>
      <c r="G140" s="314"/>
      <c r="H140" s="314" t="s">
        <v>3657</v>
      </c>
      <c r="I140" s="314" t="s">
        <v>3656</v>
      </c>
      <c r="J140" s="314"/>
      <c r="K140" s="362"/>
    </row>
    <row r="141" s="1" customFormat="1" ht="15" customHeight="1">
      <c r="B141" s="359"/>
      <c r="C141" s="314" t="s">
        <v>40</v>
      </c>
      <c r="D141" s="314"/>
      <c r="E141" s="314"/>
      <c r="F141" s="337" t="s">
        <v>3621</v>
      </c>
      <c r="G141" s="314"/>
      <c r="H141" s="314" t="s">
        <v>3677</v>
      </c>
      <c r="I141" s="314" t="s">
        <v>3656</v>
      </c>
      <c r="J141" s="314"/>
      <c r="K141" s="362"/>
    </row>
    <row r="142" s="1" customFormat="1" ht="15" customHeight="1">
      <c r="B142" s="359"/>
      <c r="C142" s="314" t="s">
        <v>3678</v>
      </c>
      <c r="D142" s="314"/>
      <c r="E142" s="314"/>
      <c r="F142" s="337" t="s">
        <v>3621</v>
      </c>
      <c r="G142" s="314"/>
      <c r="H142" s="314" t="s">
        <v>3679</v>
      </c>
      <c r="I142" s="314" t="s">
        <v>3656</v>
      </c>
      <c r="J142" s="314"/>
      <c r="K142" s="362"/>
    </row>
    <row r="143" s="1" customFormat="1" ht="15" customHeight="1">
      <c r="B143" s="363"/>
      <c r="C143" s="364"/>
      <c r="D143" s="364"/>
      <c r="E143" s="364"/>
      <c r="F143" s="364"/>
      <c r="G143" s="364"/>
      <c r="H143" s="364"/>
      <c r="I143" s="364"/>
      <c r="J143" s="364"/>
      <c r="K143" s="365"/>
    </row>
    <row r="144" s="1" customFormat="1" ht="18.75" customHeight="1">
      <c r="B144" s="350"/>
      <c r="C144" s="350"/>
      <c r="D144" s="350"/>
      <c r="E144" s="350"/>
      <c r="F144" s="351"/>
      <c r="G144" s="350"/>
      <c r="H144" s="350"/>
      <c r="I144" s="350"/>
      <c r="J144" s="350"/>
      <c r="K144" s="350"/>
    </row>
    <row r="145" s="1" customFormat="1" ht="18.75" customHeight="1"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</row>
    <row r="146" s="1" customFormat="1" ht="7.5" customHeight="1">
      <c r="B146" s="323"/>
      <c r="C146" s="324"/>
      <c r="D146" s="324"/>
      <c r="E146" s="324"/>
      <c r="F146" s="324"/>
      <c r="G146" s="324"/>
      <c r="H146" s="324"/>
      <c r="I146" s="324"/>
      <c r="J146" s="324"/>
      <c r="K146" s="325"/>
    </row>
    <row r="147" s="1" customFormat="1" ht="45" customHeight="1">
      <c r="B147" s="326"/>
      <c r="C147" s="327" t="s">
        <v>3680</v>
      </c>
      <c r="D147" s="327"/>
      <c r="E147" s="327"/>
      <c r="F147" s="327"/>
      <c r="G147" s="327"/>
      <c r="H147" s="327"/>
      <c r="I147" s="327"/>
      <c r="J147" s="327"/>
      <c r="K147" s="328"/>
    </row>
    <row r="148" s="1" customFormat="1" ht="17.25" customHeight="1">
      <c r="B148" s="326"/>
      <c r="C148" s="329" t="s">
        <v>3615</v>
      </c>
      <c r="D148" s="329"/>
      <c r="E148" s="329"/>
      <c r="F148" s="329" t="s">
        <v>3616</v>
      </c>
      <c r="G148" s="330"/>
      <c r="H148" s="329" t="s">
        <v>56</v>
      </c>
      <c r="I148" s="329" t="s">
        <v>59</v>
      </c>
      <c r="J148" s="329" t="s">
        <v>3617</v>
      </c>
      <c r="K148" s="328"/>
    </row>
    <row r="149" s="1" customFormat="1" ht="17.25" customHeight="1">
      <c r="B149" s="326"/>
      <c r="C149" s="331" t="s">
        <v>3618</v>
      </c>
      <c r="D149" s="331"/>
      <c r="E149" s="331"/>
      <c r="F149" s="332" t="s">
        <v>3619</v>
      </c>
      <c r="G149" s="333"/>
      <c r="H149" s="331"/>
      <c r="I149" s="331"/>
      <c r="J149" s="331" t="s">
        <v>3620</v>
      </c>
      <c r="K149" s="328"/>
    </row>
    <row r="150" s="1" customFormat="1" ht="5.25" customHeight="1">
      <c r="B150" s="339"/>
      <c r="C150" s="334"/>
      <c r="D150" s="334"/>
      <c r="E150" s="334"/>
      <c r="F150" s="334"/>
      <c r="G150" s="335"/>
      <c r="H150" s="334"/>
      <c r="I150" s="334"/>
      <c r="J150" s="334"/>
      <c r="K150" s="362"/>
    </row>
    <row r="151" s="1" customFormat="1" ht="15" customHeight="1">
      <c r="B151" s="339"/>
      <c r="C151" s="366" t="s">
        <v>3624</v>
      </c>
      <c r="D151" s="314"/>
      <c r="E151" s="314"/>
      <c r="F151" s="367" t="s">
        <v>3621</v>
      </c>
      <c r="G151" s="314"/>
      <c r="H151" s="366" t="s">
        <v>3661</v>
      </c>
      <c r="I151" s="366" t="s">
        <v>3623</v>
      </c>
      <c r="J151" s="366">
        <v>120</v>
      </c>
      <c r="K151" s="362"/>
    </row>
    <row r="152" s="1" customFormat="1" ht="15" customHeight="1">
      <c r="B152" s="339"/>
      <c r="C152" s="366" t="s">
        <v>3670</v>
      </c>
      <c r="D152" s="314"/>
      <c r="E152" s="314"/>
      <c r="F152" s="367" t="s">
        <v>3621</v>
      </c>
      <c r="G152" s="314"/>
      <c r="H152" s="366" t="s">
        <v>3681</v>
      </c>
      <c r="I152" s="366" t="s">
        <v>3623</v>
      </c>
      <c r="J152" s="366" t="s">
        <v>3672</v>
      </c>
      <c r="K152" s="362"/>
    </row>
    <row r="153" s="1" customFormat="1" ht="15" customHeight="1">
      <c r="B153" s="339"/>
      <c r="C153" s="366" t="s">
        <v>105</v>
      </c>
      <c r="D153" s="314"/>
      <c r="E153" s="314"/>
      <c r="F153" s="367" t="s">
        <v>3621</v>
      </c>
      <c r="G153" s="314"/>
      <c r="H153" s="366" t="s">
        <v>3682</v>
      </c>
      <c r="I153" s="366" t="s">
        <v>3623</v>
      </c>
      <c r="J153" s="366" t="s">
        <v>3672</v>
      </c>
      <c r="K153" s="362"/>
    </row>
    <row r="154" s="1" customFormat="1" ht="15" customHeight="1">
      <c r="B154" s="339"/>
      <c r="C154" s="366" t="s">
        <v>3626</v>
      </c>
      <c r="D154" s="314"/>
      <c r="E154" s="314"/>
      <c r="F154" s="367" t="s">
        <v>3627</v>
      </c>
      <c r="G154" s="314"/>
      <c r="H154" s="366" t="s">
        <v>3661</v>
      </c>
      <c r="I154" s="366" t="s">
        <v>3623</v>
      </c>
      <c r="J154" s="366">
        <v>50</v>
      </c>
      <c r="K154" s="362"/>
    </row>
    <row r="155" s="1" customFormat="1" ht="15" customHeight="1">
      <c r="B155" s="339"/>
      <c r="C155" s="366" t="s">
        <v>3629</v>
      </c>
      <c r="D155" s="314"/>
      <c r="E155" s="314"/>
      <c r="F155" s="367" t="s">
        <v>3621</v>
      </c>
      <c r="G155" s="314"/>
      <c r="H155" s="366" t="s">
        <v>3661</v>
      </c>
      <c r="I155" s="366" t="s">
        <v>3631</v>
      </c>
      <c r="J155" s="366"/>
      <c r="K155" s="362"/>
    </row>
    <row r="156" s="1" customFormat="1" ht="15" customHeight="1">
      <c r="B156" s="339"/>
      <c r="C156" s="366" t="s">
        <v>3640</v>
      </c>
      <c r="D156" s="314"/>
      <c r="E156" s="314"/>
      <c r="F156" s="367" t="s">
        <v>3627</v>
      </c>
      <c r="G156" s="314"/>
      <c r="H156" s="366" t="s">
        <v>3661</v>
      </c>
      <c r="I156" s="366" t="s">
        <v>3623</v>
      </c>
      <c r="J156" s="366">
        <v>50</v>
      </c>
      <c r="K156" s="362"/>
    </row>
    <row r="157" s="1" customFormat="1" ht="15" customHeight="1">
      <c r="B157" s="339"/>
      <c r="C157" s="366" t="s">
        <v>3648</v>
      </c>
      <c r="D157" s="314"/>
      <c r="E157" s="314"/>
      <c r="F157" s="367" t="s">
        <v>3627</v>
      </c>
      <c r="G157" s="314"/>
      <c r="H157" s="366" t="s">
        <v>3661</v>
      </c>
      <c r="I157" s="366" t="s">
        <v>3623</v>
      </c>
      <c r="J157" s="366">
        <v>50</v>
      </c>
      <c r="K157" s="362"/>
    </row>
    <row r="158" s="1" customFormat="1" ht="15" customHeight="1">
      <c r="B158" s="339"/>
      <c r="C158" s="366" t="s">
        <v>3646</v>
      </c>
      <c r="D158" s="314"/>
      <c r="E158" s="314"/>
      <c r="F158" s="367" t="s">
        <v>3627</v>
      </c>
      <c r="G158" s="314"/>
      <c r="H158" s="366" t="s">
        <v>3661</v>
      </c>
      <c r="I158" s="366" t="s">
        <v>3623</v>
      </c>
      <c r="J158" s="366">
        <v>50</v>
      </c>
      <c r="K158" s="362"/>
    </row>
    <row r="159" s="1" customFormat="1" ht="15" customHeight="1">
      <c r="B159" s="339"/>
      <c r="C159" s="366" t="s">
        <v>127</v>
      </c>
      <c r="D159" s="314"/>
      <c r="E159" s="314"/>
      <c r="F159" s="367" t="s">
        <v>3621</v>
      </c>
      <c r="G159" s="314"/>
      <c r="H159" s="366" t="s">
        <v>3683</v>
      </c>
      <c r="I159" s="366" t="s">
        <v>3623</v>
      </c>
      <c r="J159" s="366" t="s">
        <v>3684</v>
      </c>
      <c r="K159" s="362"/>
    </row>
    <row r="160" s="1" customFormat="1" ht="15" customHeight="1">
      <c r="B160" s="339"/>
      <c r="C160" s="366" t="s">
        <v>3685</v>
      </c>
      <c r="D160" s="314"/>
      <c r="E160" s="314"/>
      <c r="F160" s="367" t="s">
        <v>3621</v>
      </c>
      <c r="G160" s="314"/>
      <c r="H160" s="366" t="s">
        <v>3686</v>
      </c>
      <c r="I160" s="366" t="s">
        <v>3656</v>
      </c>
      <c r="J160" s="366"/>
      <c r="K160" s="362"/>
    </row>
    <row r="161" s="1" customFormat="1" ht="15" customHeight="1">
      <c r="B161" s="368"/>
      <c r="C161" s="348"/>
      <c r="D161" s="348"/>
      <c r="E161" s="348"/>
      <c r="F161" s="348"/>
      <c r="G161" s="348"/>
      <c r="H161" s="348"/>
      <c r="I161" s="348"/>
      <c r="J161" s="348"/>
      <c r="K161" s="369"/>
    </row>
    <row r="162" s="1" customFormat="1" ht="18.75" customHeight="1">
      <c r="B162" s="350"/>
      <c r="C162" s="360"/>
      <c r="D162" s="360"/>
      <c r="E162" s="360"/>
      <c r="F162" s="370"/>
      <c r="G162" s="360"/>
      <c r="H162" s="360"/>
      <c r="I162" s="360"/>
      <c r="J162" s="360"/>
      <c r="K162" s="350"/>
    </row>
    <row r="163" s="1" customFormat="1" ht="18.75" customHeight="1"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</row>
    <row r="164" s="1" customFormat="1" ht="7.5" customHeight="1">
      <c r="B164" s="301"/>
      <c r="C164" s="302"/>
      <c r="D164" s="302"/>
      <c r="E164" s="302"/>
      <c r="F164" s="302"/>
      <c r="G164" s="302"/>
      <c r="H164" s="302"/>
      <c r="I164" s="302"/>
      <c r="J164" s="302"/>
      <c r="K164" s="303"/>
    </row>
    <row r="165" s="1" customFormat="1" ht="45" customHeight="1">
      <c r="B165" s="304"/>
      <c r="C165" s="305" t="s">
        <v>3687</v>
      </c>
      <c r="D165" s="305"/>
      <c r="E165" s="305"/>
      <c r="F165" s="305"/>
      <c r="G165" s="305"/>
      <c r="H165" s="305"/>
      <c r="I165" s="305"/>
      <c r="J165" s="305"/>
      <c r="K165" s="306"/>
    </row>
    <row r="166" s="1" customFormat="1" ht="17.25" customHeight="1">
      <c r="B166" s="304"/>
      <c r="C166" s="329" t="s">
        <v>3615</v>
      </c>
      <c r="D166" s="329"/>
      <c r="E166" s="329"/>
      <c r="F166" s="329" t="s">
        <v>3616</v>
      </c>
      <c r="G166" s="371"/>
      <c r="H166" s="372" t="s">
        <v>56</v>
      </c>
      <c r="I166" s="372" t="s">
        <v>59</v>
      </c>
      <c r="J166" s="329" t="s">
        <v>3617</v>
      </c>
      <c r="K166" s="306"/>
    </row>
    <row r="167" s="1" customFormat="1" ht="17.25" customHeight="1">
      <c r="B167" s="307"/>
      <c r="C167" s="331" t="s">
        <v>3618</v>
      </c>
      <c r="D167" s="331"/>
      <c r="E167" s="331"/>
      <c r="F167" s="332" t="s">
        <v>3619</v>
      </c>
      <c r="G167" s="373"/>
      <c r="H167" s="374"/>
      <c r="I167" s="374"/>
      <c r="J167" s="331" t="s">
        <v>3620</v>
      </c>
      <c r="K167" s="309"/>
    </row>
    <row r="168" s="1" customFormat="1" ht="5.25" customHeight="1">
      <c r="B168" s="339"/>
      <c r="C168" s="334"/>
      <c r="D168" s="334"/>
      <c r="E168" s="334"/>
      <c r="F168" s="334"/>
      <c r="G168" s="335"/>
      <c r="H168" s="334"/>
      <c r="I168" s="334"/>
      <c r="J168" s="334"/>
      <c r="K168" s="362"/>
    </row>
    <row r="169" s="1" customFormat="1" ht="15" customHeight="1">
      <c r="B169" s="339"/>
      <c r="C169" s="314" t="s">
        <v>3624</v>
      </c>
      <c r="D169" s="314"/>
      <c r="E169" s="314"/>
      <c r="F169" s="337" t="s">
        <v>3621</v>
      </c>
      <c r="G169" s="314"/>
      <c r="H169" s="314" t="s">
        <v>3661</v>
      </c>
      <c r="I169" s="314" t="s">
        <v>3623</v>
      </c>
      <c r="J169" s="314">
        <v>120</v>
      </c>
      <c r="K169" s="362"/>
    </row>
    <row r="170" s="1" customFormat="1" ht="15" customHeight="1">
      <c r="B170" s="339"/>
      <c r="C170" s="314" t="s">
        <v>3670</v>
      </c>
      <c r="D170" s="314"/>
      <c r="E170" s="314"/>
      <c r="F170" s="337" t="s">
        <v>3621</v>
      </c>
      <c r="G170" s="314"/>
      <c r="H170" s="314" t="s">
        <v>3671</v>
      </c>
      <c r="I170" s="314" t="s">
        <v>3623</v>
      </c>
      <c r="J170" s="314" t="s">
        <v>3672</v>
      </c>
      <c r="K170" s="362"/>
    </row>
    <row r="171" s="1" customFormat="1" ht="15" customHeight="1">
      <c r="B171" s="339"/>
      <c r="C171" s="314" t="s">
        <v>105</v>
      </c>
      <c r="D171" s="314"/>
      <c r="E171" s="314"/>
      <c r="F171" s="337" t="s">
        <v>3621</v>
      </c>
      <c r="G171" s="314"/>
      <c r="H171" s="314" t="s">
        <v>3688</v>
      </c>
      <c r="I171" s="314" t="s">
        <v>3623</v>
      </c>
      <c r="J171" s="314" t="s">
        <v>3672</v>
      </c>
      <c r="K171" s="362"/>
    </row>
    <row r="172" s="1" customFormat="1" ht="15" customHeight="1">
      <c r="B172" s="339"/>
      <c r="C172" s="314" t="s">
        <v>3626</v>
      </c>
      <c r="D172" s="314"/>
      <c r="E172" s="314"/>
      <c r="F172" s="337" t="s">
        <v>3627</v>
      </c>
      <c r="G172" s="314"/>
      <c r="H172" s="314" t="s">
        <v>3688</v>
      </c>
      <c r="I172" s="314" t="s">
        <v>3623</v>
      </c>
      <c r="J172" s="314">
        <v>50</v>
      </c>
      <c r="K172" s="362"/>
    </row>
    <row r="173" s="1" customFormat="1" ht="15" customHeight="1">
      <c r="B173" s="339"/>
      <c r="C173" s="314" t="s">
        <v>3629</v>
      </c>
      <c r="D173" s="314"/>
      <c r="E173" s="314"/>
      <c r="F173" s="337" t="s">
        <v>3621</v>
      </c>
      <c r="G173" s="314"/>
      <c r="H173" s="314" t="s">
        <v>3688</v>
      </c>
      <c r="I173" s="314" t="s">
        <v>3631</v>
      </c>
      <c r="J173" s="314"/>
      <c r="K173" s="362"/>
    </row>
    <row r="174" s="1" customFormat="1" ht="15" customHeight="1">
      <c r="B174" s="339"/>
      <c r="C174" s="314" t="s">
        <v>3640</v>
      </c>
      <c r="D174" s="314"/>
      <c r="E174" s="314"/>
      <c r="F174" s="337" t="s">
        <v>3627</v>
      </c>
      <c r="G174" s="314"/>
      <c r="H174" s="314" t="s">
        <v>3688</v>
      </c>
      <c r="I174" s="314" t="s">
        <v>3623</v>
      </c>
      <c r="J174" s="314">
        <v>50</v>
      </c>
      <c r="K174" s="362"/>
    </row>
    <row r="175" s="1" customFormat="1" ht="15" customHeight="1">
      <c r="B175" s="339"/>
      <c r="C175" s="314" t="s">
        <v>3648</v>
      </c>
      <c r="D175" s="314"/>
      <c r="E175" s="314"/>
      <c r="F175" s="337" t="s">
        <v>3627</v>
      </c>
      <c r="G175" s="314"/>
      <c r="H175" s="314" t="s">
        <v>3688</v>
      </c>
      <c r="I175" s="314" t="s">
        <v>3623</v>
      </c>
      <c r="J175" s="314">
        <v>50</v>
      </c>
      <c r="K175" s="362"/>
    </row>
    <row r="176" s="1" customFormat="1" ht="15" customHeight="1">
      <c r="B176" s="339"/>
      <c r="C176" s="314" t="s">
        <v>3646</v>
      </c>
      <c r="D176" s="314"/>
      <c r="E176" s="314"/>
      <c r="F176" s="337" t="s">
        <v>3627</v>
      </c>
      <c r="G176" s="314"/>
      <c r="H176" s="314" t="s">
        <v>3688</v>
      </c>
      <c r="I176" s="314" t="s">
        <v>3623</v>
      </c>
      <c r="J176" s="314">
        <v>50</v>
      </c>
      <c r="K176" s="362"/>
    </row>
    <row r="177" s="1" customFormat="1" ht="15" customHeight="1">
      <c r="B177" s="339"/>
      <c r="C177" s="314" t="s">
        <v>147</v>
      </c>
      <c r="D177" s="314"/>
      <c r="E177" s="314"/>
      <c r="F177" s="337" t="s">
        <v>3621</v>
      </c>
      <c r="G177" s="314"/>
      <c r="H177" s="314" t="s">
        <v>3689</v>
      </c>
      <c r="I177" s="314" t="s">
        <v>3690</v>
      </c>
      <c r="J177" s="314"/>
      <c r="K177" s="362"/>
    </row>
    <row r="178" s="1" customFormat="1" ht="15" customHeight="1">
      <c r="B178" s="339"/>
      <c r="C178" s="314" t="s">
        <v>59</v>
      </c>
      <c r="D178" s="314"/>
      <c r="E178" s="314"/>
      <c r="F178" s="337" t="s">
        <v>3621</v>
      </c>
      <c r="G178" s="314"/>
      <c r="H178" s="314" t="s">
        <v>3691</v>
      </c>
      <c r="I178" s="314" t="s">
        <v>3692</v>
      </c>
      <c r="J178" s="314">
        <v>1</v>
      </c>
      <c r="K178" s="362"/>
    </row>
    <row r="179" s="1" customFormat="1" ht="15" customHeight="1">
      <c r="B179" s="339"/>
      <c r="C179" s="314" t="s">
        <v>55</v>
      </c>
      <c r="D179" s="314"/>
      <c r="E179" s="314"/>
      <c r="F179" s="337" t="s">
        <v>3621</v>
      </c>
      <c r="G179" s="314"/>
      <c r="H179" s="314" t="s">
        <v>3693</v>
      </c>
      <c r="I179" s="314" t="s">
        <v>3623</v>
      </c>
      <c r="J179" s="314">
        <v>20</v>
      </c>
      <c r="K179" s="362"/>
    </row>
    <row r="180" s="1" customFormat="1" ht="15" customHeight="1">
      <c r="B180" s="339"/>
      <c r="C180" s="314" t="s">
        <v>56</v>
      </c>
      <c r="D180" s="314"/>
      <c r="E180" s="314"/>
      <c r="F180" s="337" t="s">
        <v>3621</v>
      </c>
      <c r="G180" s="314"/>
      <c r="H180" s="314" t="s">
        <v>3694</v>
      </c>
      <c r="I180" s="314" t="s">
        <v>3623</v>
      </c>
      <c r="J180" s="314">
        <v>255</v>
      </c>
      <c r="K180" s="362"/>
    </row>
    <row r="181" s="1" customFormat="1" ht="15" customHeight="1">
      <c r="B181" s="339"/>
      <c r="C181" s="314" t="s">
        <v>148</v>
      </c>
      <c r="D181" s="314"/>
      <c r="E181" s="314"/>
      <c r="F181" s="337" t="s">
        <v>3621</v>
      </c>
      <c r="G181" s="314"/>
      <c r="H181" s="314" t="s">
        <v>3585</v>
      </c>
      <c r="I181" s="314" t="s">
        <v>3623</v>
      </c>
      <c r="J181" s="314">
        <v>10</v>
      </c>
      <c r="K181" s="362"/>
    </row>
    <row r="182" s="1" customFormat="1" ht="15" customHeight="1">
      <c r="B182" s="339"/>
      <c r="C182" s="314" t="s">
        <v>149</v>
      </c>
      <c r="D182" s="314"/>
      <c r="E182" s="314"/>
      <c r="F182" s="337" t="s">
        <v>3621</v>
      </c>
      <c r="G182" s="314"/>
      <c r="H182" s="314" t="s">
        <v>3695</v>
      </c>
      <c r="I182" s="314" t="s">
        <v>3656</v>
      </c>
      <c r="J182" s="314"/>
      <c r="K182" s="362"/>
    </row>
    <row r="183" s="1" customFormat="1" ht="15" customHeight="1">
      <c r="B183" s="339"/>
      <c r="C183" s="314" t="s">
        <v>3696</v>
      </c>
      <c r="D183" s="314"/>
      <c r="E183" s="314"/>
      <c r="F183" s="337" t="s">
        <v>3621</v>
      </c>
      <c r="G183" s="314"/>
      <c r="H183" s="314" t="s">
        <v>3697</v>
      </c>
      <c r="I183" s="314" t="s">
        <v>3656</v>
      </c>
      <c r="J183" s="314"/>
      <c r="K183" s="362"/>
    </row>
    <row r="184" s="1" customFormat="1" ht="15" customHeight="1">
      <c r="B184" s="339"/>
      <c r="C184" s="314" t="s">
        <v>3685</v>
      </c>
      <c r="D184" s="314"/>
      <c r="E184" s="314"/>
      <c r="F184" s="337" t="s">
        <v>3621</v>
      </c>
      <c r="G184" s="314"/>
      <c r="H184" s="314" t="s">
        <v>3698</v>
      </c>
      <c r="I184" s="314" t="s">
        <v>3656</v>
      </c>
      <c r="J184" s="314"/>
      <c r="K184" s="362"/>
    </row>
    <row r="185" s="1" customFormat="1" ht="15" customHeight="1">
      <c r="B185" s="339"/>
      <c r="C185" s="314" t="s">
        <v>152</v>
      </c>
      <c r="D185" s="314"/>
      <c r="E185" s="314"/>
      <c r="F185" s="337" t="s">
        <v>3627</v>
      </c>
      <c r="G185" s="314"/>
      <c r="H185" s="314" t="s">
        <v>3699</v>
      </c>
      <c r="I185" s="314" t="s">
        <v>3623</v>
      </c>
      <c r="J185" s="314">
        <v>50</v>
      </c>
      <c r="K185" s="362"/>
    </row>
    <row r="186" s="1" customFormat="1" ht="15" customHeight="1">
      <c r="B186" s="339"/>
      <c r="C186" s="314" t="s">
        <v>3700</v>
      </c>
      <c r="D186" s="314"/>
      <c r="E186" s="314"/>
      <c r="F186" s="337" t="s">
        <v>3627</v>
      </c>
      <c r="G186" s="314"/>
      <c r="H186" s="314" t="s">
        <v>3701</v>
      </c>
      <c r="I186" s="314" t="s">
        <v>3702</v>
      </c>
      <c r="J186" s="314"/>
      <c r="K186" s="362"/>
    </row>
    <row r="187" s="1" customFormat="1" ht="15" customHeight="1">
      <c r="B187" s="339"/>
      <c r="C187" s="314" t="s">
        <v>3703</v>
      </c>
      <c r="D187" s="314"/>
      <c r="E187" s="314"/>
      <c r="F187" s="337" t="s">
        <v>3627</v>
      </c>
      <c r="G187" s="314"/>
      <c r="H187" s="314" t="s">
        <v>3704</v>
      </c>
      <c r="I187" s="314" t="s">
        <v>3702</v>
      </c>
      <c r="J187" s="314"/>
      <c r="K187" s="362"/>
    </row>
    <row r="188" s="1" customFormat="1" ht="15" customHeight="1">
      <c r="B188" s="339"/>
      <c r="C188" s="314" t="s">
        <v>3705</v>
      </c>
      <c r="D188" s="314"/>
      <c r="E188" s="314"/>
      <c r="F188" s="337" t="s">
        <v>3627</v>
      </c>
      <c r="G188" s="314"/>
      <c r="H188" s="314" t="s">
        <v>3706</v>
      </c>
      <c r="I188" s="314" t="s">
        <v>3702</v>
      </c>
      <c r="J188" s="314"/>
      <c r="K188" s="362"/>
    </row>
    <row r="189" s="1" customFormat="1" ht="15" customHeight="1">
      <c r="B189" s="339"/>
      <c r="C189" s="375" t="s">
        <v>3707</v>
      </c>
      <c r="D189" s="314"/>
      <c r="E189" s="314"/>
      <c r="F189" s="337" t="s">
        <v>3627</v>
      </c>
      <c r="G189" s="314"/>
      <c r="H189" s="314" t="s">
        <v>3708</v>
      </c>
      <c r="I189" s="314" t="s">
        <v>3709</v>
      </c>
      <c r="J189" s="376" t="s">
        <v>3710</v>
      </c>
      <c r="K189" s="362"/>
    </row>
    <row r="190" s="1" customFormat="1" ht="15" customHeight="1">
      <c r="B190" s="339"/>
      <c r="C190" s="375" t="s">
        <v>44</v>
      </c>
      <c r="D190" s="314"/>
      <c r="E190" s="314"/>
      <c r="F190" s="337" t="s">
        <v>3621</v>
      </c>
      <c r="G190" s="314"/>
      <c r="H190" s="311" t="s">
        <v>3711</v>
      </c>
      <c r="I190" s="314" t="s">
        <v>3712</v>
      </c>
      <c r="J190" s="314"/>
      <c r="K190" s="362"/>
    </row>
    <row r="191" s="1" customFormat="1" ht="15" customHeight="1">
      <c r="B191" s="339"/>
      <c r="C191" s="375" t="s">
        <v>3713</v>
      </c>
      <c r="D191" s="314"/>
      <c r="E191" s="314"/>
      <c r="F191" s="337" t="s">
        <v>3621</v>
      </c>
      <c r="G191" s="314"/>
      <c r="H191" s="314" t="s">
        <v>3714</v>
      </c>
      <c r="I191" s="314" t="s">
        <v>3656</v>
      </c>
      <c r="J191" s="314"/>
      <c r="K191" s="362"/>
    </row>
    <row r="192" s="1" customFormat="1" ht="15" customHeight="1">
      <c r="B192" s="339"/>
      <c r="C192" s="375" t="s">
        <v>3715</v>
      </c>
      <c r="D192" s="314"/>
      <c r="E192" s="314"/>
      <c r="F192" s="337" t="s">
        <v>3621</v>
      </c>
      <c r="G192" s="314"/>
      <c r="H192" s="314" t="s">
        <v>3716</v>
      </c>
      <c r="I192" s="314" t="s">
        <v>3656</v>
      </c>
      <c r="J192" s="314"/>
      <c r="K192" s="362"/>
    </row>
    <row r="193" s="1" customFormat="1" ht="15" customHeight="1">
      <c r="B193" s="339"/>
      <c r="C193" s="375" t="s">
        <v>3717</v>
      </c>
      <c r="D193" s="314"/>
      <c r="E193" s="314"/>
      <c r="F193" s="337" t="s">
        <v>3627</v>
      </c>
      <c r="G193" s="314"/>
      <c r="H193" s="314" t="s">
        <v>3718</v>
      </c>
      <c r="I193" s="314" t="s">
        <v>3656</v>
      </c>
      <c r="J193" s="314"/>
      <c r="K193" s="362"/>
    </row>
    <row r="194" s="1" customFormat="1" ht="15" customHeight="1">
      <c r="B194" s="368"/>
      <c r="C194" s="377"/>
      <c r="D194" s="348"/>
      <c r="E194" s="348"/>
      <c r="F194" s="348"/>
      <c r="G194" s="348"/>
      <c r="H194" s="348"/>
      <c r="I194" s="348"/>
      <c r="J194" s="348"/>
      <c r="K194" s="369"/>
    </row>
    <row r="195" s="1" customFormat="1" ht="18.75" customHeight="1">
      <c r="B195" s="350"/>
      <c r="C195" s="360"/>
      <c r="D195" s="360"/>
      <c r="E195" s="360"/>
      <c r="F195" s="370"/>
      <c r="G195" s="360"/>
      <c r="H195" s="360"/>
      <c r="I195" s="360"/>
      <c r="J195" s="360"/>
      <c r="K195" s="350"/>
    </row>
    <row r="196" s="1" customFormat="1" ht="18.75" customHeight="1">
      <c r="B196" s="350"/>
      <c r="C196" s="360"/>
      <c r="D196" s="360"/>
      <c r="E196" s="360"/>
      <c r="F196" s="370"/>
      <c r="G196" s="360"/>
      <c r="H196" s="360"/>
      <c r="I196" s="360"/>
      <c r="J196" s="360"/>
      <c r="K196" s="350"/>
    </row>
    <row r="197" s="1" customFormat="1" ht="18.75" customHeight="1">
      <c r="B197" s="322"/>
      <c r="C197" s="322"/>
      <c r="D197" s="322"/>
      <c r="E197" s="322"/>
      <c r="F197" s="322"/>
      <c r="G197" s="322"/>
      <c r="H197" s="322"/>
      <c r="I197" s="322"/>
      <c r="J197" s="322"/>
      <c r="K197" s="322"/>
    </row>
    <row r="198" s="1" customFormat="1" ht="13.5">
      <c r="B198" s="301"/>
      <c r="C198" s="302"/>
      <c r="D198" s="302"/>
      <c r="E198" s="302"/>
      <c r="F198" s="302"/>
      <c r="G198" s="302"/>
      <c r="H198" s="302"/>
      <c r="I198" s="302"/>
      <c r="J198" s="302"/>
      <c r="K198" s="303"/>
    </row>
    <row r="199" s="1" customFormat="1" ht="21">
      <c r="B199" s="304"/>
      <c r="C199" s="305" t="s">
        <v>3719</v>
      </c>
      <c r="D199" s="305"/>
      <c r="E199" s="305"/>
      <c r="F199" s="305"/>
      <c r="G199" s="305"/>
      <c r="H199" s="305"/>
      <c r="I199" s="305"/>
      <c r="J199" s="305"/>
      <c r="K199" s="306"/>
    </row>
    <row r="200" s="1" customFormat="1" ht="25.5" customHeight="1">
      <c r="B200" s="304"/>
      <c r="C200" s="378" t="s">
        <v>3720</v>
      </c>
      <c r="D200" s="378"/>
      <c r="E200" s="378"/>
      <c r="F200" s="378" t="s">
        <v>3721</v>
      </c>
      <c r="G200" s="379"/>
      <c r="H200" s="378" t="s">
        <v>3722</v>
      </c>
      <c r="I200" s="378"/>
      <c r="J200" s="378"/>
      <c r="K200" s="306"/>
    </row>
    <row r="201" s="1" customFormat="1" ht="5.25" customHeight="1">
      <c r="B201" s="339"/>
      <c r="C201" s="334"/>
      <c r="D201" s="334"/>
      <c r="E201" s="334"/>
      <c r="F201" s="334"/>
      <c r="G201" s="360"/>
      <c r="H201" s="334"/>
      <c r="I201" s="334"/>
      <c r="J201" s="334"/>
      <c r="K201" s="362"/>
    </row>
    <row r="202" s="1" customFormat="1" ht="15" customHeight="1">
      <c r="B202" s="339"/>
      <c r="C202" s="314" t="s">
        <v>3712</v>
      </c>
      <c r="D202" s="314"/>
      <c r="E202" s="314"/>
      <c r="F202" s="337" t="s">
        <v>45</v>
      </c>
      <c r="G202" s="314"/>
      <c r="H202" s="314" t="s">
        <v>3723</v>
      </c>
      <c r="I202" s="314"/>
      <c r="J202" s="314"/>
      <c r="K202" s="362"/>
    </row>
    <row r="203" s="1" customFormat="1" ht="15" customHeight="1">
      <c r="B203" s="339"/>
      <c r="C203" s="314"/>
      <c r="D203" s="314"/>
      <c r="E203" s="314"/>
      <c r="F203" s="337" t="s">
        <v>46</v>
      </c>
      <c r="G203" s="314"/>
      <c r="H203" s="314" t="s">
        <v>3724</v>
      </c>
      <c r="I203" s="314"/>
      <c r="J203" s="314"/>
      <c r="K203" s="362"/>
    </row>
    <row r="204" s="1" customFormat="1" ht="15" customHeight="1">
      <c r="B204" s="339"/>
      <c r="C204" s="314"/>
      <c r="D204" s="314"/>
      <c r="E204" s="314"/>
      <c r="F204" s="337" t="s">
        <v>49</v>
      </c>
      <c r="G204" s="314"/>
      <c r="H204" s="314" t="s">
        <v>3725</v>
      </c>
      <c r="I204" s="314"/>
      <c r="J204" s="314"/>
      <c r="K204" s="362"/>
    </row>
    <row r="205" s="1" customFormat="1" ht="15" customHeight="1">
      <c r="B205" s="339"/>
      <c r="C205" s="314"/>
      <c r="D205" s="314"/>
      <c r="E205" s="314"/>
      <c r="F205" s="337" t="s">
        <v>47</v>
      </c>
      <c r="G205" s="314"/>
      <c r="H205" s="314" t="s">
        <v>3726</v>
      </c>
      <c r="I205" s="314"/>
      <c r="J205" s="314"/>
      <c r="K205" s="362"/>
    </row>
    <row r="206" s="1" customFormat="1" ht="15" customHeight="1">
      <c r="B206" s="339"/>
      <c r="C206" s="314"/>
      <c r="D206" s="314"/>
      <c r="E206" s="314"/>
      <c r="F206" s="337" t="s">
        <v>48</v>
      </c>
      <c r="G206" s="314"/>
      <c r="H206" s="314" t="s">
        <v>3727</v>
      </c>
      <c r="I206" s="314"/>
      <c r="J206" s="314"/>
      <c r="K206" s="362"/>
    </row>
    <row r="207" s="1" customFormat="1" ht="15" customHeight="1">
      <c r="B207" s="339"/>
      <c r="C207" s="314"/>
      <c r="D207" s="314"/>
      <c r="E207" s="314"/>
      <c r="F207" s="337"/>
      <c r="G207" s="314"/>
      <c r="H207" s="314"/>
      <c r="I207" s="314"/>
      <c r="J207" s="314"/>
      <c r="K207" s="362"/>
    </row>
    <row r="208" s="1" customFormat="1" ht="15" customHeight="1">
      <c r="B208" s="339"/>
      <c r="C208" s="314" t="s">
        <v>3668</v>
      </c>
      <c r="D208" s="314"/>
      <c r="E208" s="314"/>
      <c r="F208" s="337" t="s">
        <v>83</v>
      </c>
      <c r="G208" s="314"/>
      <c r="H208" s="314" t="s">
        <v>3728</v>
      </c>
      <c r="I208" s="314"/>
      <c r="J208" s="314"/>
      <c r="K208" s="362"/>
    </row>
    <row r="209" s="1" customFormat="1" ht="15" customHeight="1">
      <c r="B209" s="339"/>
      <c r="C209" s="314"/>
      <c r="D209" s="314"/>
      <c r="E209" s="314"/>
      <c r="F209" s="337" t="s">
        <v>3564</v>
      </c>
      <c r="G209" s="314"/>
      <c r="H209" s="314" t="s">
        <v>3565</v>
      </c>
      <c r="I209" s="314"/>
      <c r="J209" s="314"/>
      <c r="K209" s="362"/>
    </row>
    <row r="210" s="1" customFormat="1" ht="15" customHeight="1">
      <c r="B210" s="339"/>
      <c r="C210" s="314"/>
      <c r="D210" s="314"/>
      <c r="E210" s="314"/>
      <c r="F210" s="337" t="s">
        <v>3562</v>
      </c>
      <c r="G210" s="314"/>
      <c r="H210" s="314" t="s">
        <v>3729</v>
      </c>
      <c r="I210" s="314"/>
      <c r="J210" s="314"/>
      <c r="K210" s="362"/>
    </row>
    <row r="211" s="1" customFormat="1" ht="15" customHeight="1">
      <c r="B211" s="380"/>
      <c r="C211" s="314"/>
      <c r="D211" s="314"/>
      <c r="E211" s="314"/>
      <c r="F211" s="337" t="s">
        <v>3566</v>
      </c>
      <c r="G211" s="375"/>
      <c r="H211" s="366" t="s">
        <v>3567</v>
      </c>
      <c r="I211" s="366"/>
      <c r="J211" s="366"/>
      <c r="K211" s="381"/>
    </row>
    <row r="212" s="1" customFormat="1" ht="15" customHeight="1">
      <c r="B212" s="380"/>
      <c r="C212" s="314"/>
      <c r="D212" s="314"/>
      <c r="E212" s="314"/>
      <c r="F212" s="337" t="s">
        <v>3568</v>
      </c>
      <c r="G212" s="375"/>
      <c r="H212" s="366" t="s">
        <v>308</v>
      </c>
      <c r="I212" s="366"/>
      <c r="J212" s="366"/>
      <c r="K212" s="381"/>
    </row>
    <row r="213" s="1" customFormat="1" ht="15" customHeight="1">
      <c r="B213" s="380"/>
      <c r="C213" s="314"/>
      <c r="D213" s="314"/>
      <c r="E213" s="314"/>
      <c r="F213" s="337"/>
      <c r="G213" s="375"/>
      <c r="H213" s="366"/>
      <c r="I213" s="366"/>
      <c r="J213" s="366"/>
      <c r="K213" s="381"/>
    </row>
    <row r="214" s="1" customFormat="1" ht="15" customHeight="1">
      <c r="B214" s="380"/>
      <c r="C214" s="314" t="s">
        <v>3692</v>
      </c>
      <c r="D214" s="314"/>
      <c r="E214" s="314"/>
      <c r="F214" s="337">
        <v>1</v>
      </c>
      <c r="G214" s="375"/>
      <c r="H214" s="366" t="s">
        <v>3730</v>
      </c>
      <c r="I214" s="366"/>
      <c r="J214" s="366"/>
      <c r="K214" s="381"/>
    </row>
    <row r="215" s="1" customFormat="1" ht="15" customHeight="1">
      <c r="B215" s="380"/>
      <c r="C215" s="314"/>
      <c r="D215" s="314"/>
      <c r="E215" s="314"/>
      <c r="F215" s="337">
        <v>2</v>
      </c>
      <c r="G215" s="375"/>
      <c r="H215" s="366" t="s">
        <v>3731</v>
      </c>
      <c r="I215" s="366"/>
      <c r="J215" s="366"/>
      <c r="K215" s="381"/>
    </row>
    <row r="216" s="1" customFormat="1" ht="15" customHeight="1">
      <c r="B216" s="380"/>
      <c r="C216" s="314"/>
      <c r="D216" s="314"/>
      <c r="E216" s="314"/>
      <c r="F216" s="337">
        <v>3</v>
      </c>
      <c r="G216" s="375"/>
      <c r="H216" s="366" t="s">
        <v>3732</v>
      </c>
      <c r="I216" s="366"/>
      <c r="J216" s="366"/>
      <c r="K216" s="381"/>
    </row>
    <row r="217" s="1" customFormat="1" ht="15" customHeight="1">
      <c r="B217" s="380"/>
      <c r="C217" s="314"/>
      <c r="D217" s="314"/>
      <c r="E217" s="314"/>
      <c r="F217" s="337">
        <v>4</v>
      </c>
      <c r="G217" s="375"/>
      <c r="H217" s="366" t="s">
        <v>3733</v>
      </c>
      <c r="I217" s="366"/>
      <c r="J217" s="366"/>
      <c r="K217" s="381"/>
    </row>
    <row r="218" s="1" customFormat="1" ht="12.75" customHeight="1">
      <c r="B218" s="382"/>
      <c r="C218" s="383"/>
      <c r="D218" s="383"/>
      <c r="E218" s="383"/>
      <c r="F218" s="383"/>
      <c r="G218" s="383"/>
      <c r="H218" s="383"/>
      <c r="I218" s="383"/>
      <c r="J218" s="383"/>
      <c r="K218" s="38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ROUND((SUM(BE113:BE435)),  2)</f>
        <v>0</v>
      </c>
      <c r="G35" s="40"/>
      <c r="H35" s="40"/>
      <c r="I35" s="162">
        <v>0.20999999999999999</v>
      </c>
      <c r="J35" s="40"/>
      <c r="K35" s="157">
        <f>ROUND(((SUM(BE113:BE435))*I35),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ROUND((SUM(BF113:BF435)),  2)</f>
        <v>0</v>
      </c>
      <c r="G36" s="40"/>
      <c r="H36" s="40"/>
      <c r="I36" s="162">
        <v>0.14999999999999999</v>
      </c>
      <c r="J36" s="40"/>
      <c r="K36" s="157">
        <f>ROUND(((SUM(BF113:BF435))*I36),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ROUND((SUM(BG113:BG435)),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ROUND((SUM(BH113:BH435)),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ROUND((SUM(BI113:BI435)),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Q255</f>
        <v>0</v>
      </c>
      <c r="J75" s="188">
        <f>R255</f>
        <v>0</v>
      </c>
      <c r="K75" s="188">
        <f>K255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Q280</f>
        <v>0</v>
      </c>
      <c r="J76" s="188">
        <f>R280</f>
        <v>0</v>
      </c>
      <c r="K76" s="188">
        <f>K280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Q284</f>
        <v>0</v>
      </c>
      <c r="J77" s="188">
        <f>R284</f>
        <v>0</v>
      </c>
      <c r="K77" s="188">
        <f>K284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Q291</f>
        <v>0</v>
      </c>
      <c r="J78" s="188">
        <f>R291</f>
        <v>0</v>
      </c>
      <c r="K78" s="188">
        <f>K291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Q301</f>
        <v>0</v>
      </c>
      <c r="J79" s="188">
        <f>R301</f>
        <v>0</v>
      </c>
      <c r="K79" s="188">
        <f>K301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Q302</f>
        <v>0</v>
      </c>
      <c r="J80" s="188">
        <f>R302</f>
        <v>0</v>
      </c>
      <c r="K80" s="188">
        <f>K302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Q319</f>
        <v>0</v>
      </c>
      <c r="J81" s="188">
        <f>R319</f>
        <v>0</v>
      </c>
      <c r="K81" s="188">
        <f>K319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Q326</f>
        <v>0</v>
      </c>
      <c r="J82" s="188">
        <f>R326</f>
        <v>0</v>
      </c>
      <c r="K82" s="188">
        <f>K326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Q330</f>
        <v>0</v>
      </c>
      <c r="J83" s="188">
        <f>R330</f>
        <v>0</v>
      </c>
      <c r="K83" s="188">
        <f>K330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Q331</f>
        <v>0</v>
      </c>
      <c r="J84" s="188">
        <f>R331</f>
        <v>0</v>
      </c>
      <c r="K84" s="188">
        <f>K331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Q349</f>
        <v>0</v>
      </c>
      <c r="J85" s="188">
        <f>R349</f>
        <v>0</v>
      </c>
      <c r="K85" s="188">
        <f>K349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Q355</f>
        <v>0</v>
      </c>
      <c r="J86" s="188">
        <f>R355</f>
        <v>0</v>
      </c>
      <c r="K86" s="188">
        <f>K355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Q359</f>
        <v>0</v>
      </c>
      <c r="J87" s="188">
        <f>R359</f>
        <v>0</v>
      </c>
      <c r="K87" s="188">
        <f>K359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Q360</f>
        <v>0</v>
      </c>
      <c r="J88" s="188">
        <f>R360</f>
        <v>0</v>
      </c>
      <c r="K88" s="188">
        <f>K360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Q367</f>
        <v>0</v>
      </c>
      <c r="J89" s="188">
        <f>R367</f>
        <v>0</v>
      </c>
      <c r="K89" s="188">
        <f>K367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Q413</f>
        <v>0</v>
      </c>
      <c r="J90" s="188">
        <f>R413</f>
        <v>0</v>
      </c>
      <c r="K90" s="188">
        <f>K413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Q416</f>
        <v>0</v>
      </c>
      <c r="J91" s="188">
        <f>R416</f>
        <v>0</v>
      </c>
      <c r="K91" s="188">
        <f>K416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Q420</f>
        <v>0</v>
      </c>
      <c r="J92" s="188">
        <f>R420</f>
        <v>0</v>
      </c>
      <c r="K92" s="188">
        <f>K420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Q421</f>
        <v>0</v>
      </c>
      <c r="J93" s="188">
        <f>R421</f>
        <v>0</v>
      </c>
      <c r="K93" s="188">
        <f>K421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26. 11. 2021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Q115+Q157+Q237+Q301+Q330+Q359+Q420</f>
        <v>0</v>
      </c>
      <c r="R114" s="212">
        <f>R115+R157+R237+R301+R330+R359+R420</f>
        <v>0</v>
      </c>
      <c r="S114" s="211"/>
      <c r="T114" s="213">
        <f>T115+T157+T237+T301+T330+T359+T420</f>
        <v>0</v>
      </c>
      <c r="U114" s="211"/>
      <c r="V114" s="213">
        <f>V115+V157+V237+V301+V330+V359+V420</f>
        <v>0</v>
      </c>
      <c r="W114" s="211"/>
      <c r="X114" s="214">
        <f>X115+X157+X237+X301+X330+X359+X420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BK115+BK157+BK237+BK301+BK330+BK359+BK420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4.4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4.4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4.4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4.4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4.4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14.4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14.4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4.4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4.4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4.4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4.4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4.4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14.4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14.4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4.4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4.4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4.4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4.4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4.4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4.4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4.4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4.4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4.4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4.4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4.4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4.4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4.4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4.4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4.4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4.4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4.4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4.4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14.4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4.4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4.4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4.4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4.4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4.4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4.4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4.4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4.4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4.4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4.4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4.4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4.4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4.4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4.4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4.4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4.4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14.4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14.4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14.4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4.4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4.4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4.4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4.4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4.4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4.4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4.4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4.4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4.4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4.4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14.4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4.4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4.4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4.4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4.4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4.4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14.4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4.4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4.4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4.4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4.4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4.4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4.4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4.4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14.4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14.4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4.4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4.4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4.4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4.4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4.4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4.4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4.4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4.4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4.4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4.4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4.4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4.4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4.4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4.4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4.4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4.4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4.4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Q238+Q255+Q280+Q284+Q291</f>
        <v>0</v>
      </c>
      <c r="R237" s="212">
        <f>R238+R255+R280+R284+R291</f>
        <v>0</v>
      </c>
      <c r="S237" s="211"/>
      <c r="T237" s="213">
        <f>T238+T255+T280+T284+T291</f>
        <v>0</v>
      </c>
      <c r="U237" s="211"/>
      <c r="V237" s="213">
        <f>V238+V255+V280+V284+V291</f>
        <v>0</v>
      </c>
      <c r="W237" s="211"/>
      <c r="X237" s="214">
        <f>X238+X255+X280+X284+X291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BK238+BK255+BK280+BK284+BK291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SUM(Q239:Q254)</f>
        <v>0</v>
      </c>
      <c r="R238" s="212">
        <f>SUM(R239:R254)</f>
        <v>0</v>
      </c>
      <c r="S238" s="211"/>
      <c r="T238" s="213">
        <f>SUM(T239:T254)</f>
        <v>0</v>
      </c>
      <c r="U238" s="211"/>
      <c r="V238" s="213">
        <f>SUM(V239:V254)</f>
        <v>0</v>
      </c>
      <c r="W238" s="211"/>
      <c r="X238" s="214">
        <f>SUM(X239:X254)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SUM(BK239:BK254)</f>
        <v>0</v>
      </c>
    </row>
    <row r="239" s="2" customFormat="1" ht="14.4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4.4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4.4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4.4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130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2" customFormat="1" ht="14.4" customHeight="1">
      <c r="A246" s="40"/>
      <c r="B246" s="41"/>
      <c r="C246" s="220" t="s">
        <v>613</v>
      </c>
      <c r="D246" s="220" t="s">
        <v>171</v>
      </c>
      <c r="E246" s="221" t="s">
        <v>614</v>
      </c>
      <c r="F246" s="222" t="s">
        <v>615</v>
      </c>
      <c r="G246" s="223" t="s">
        <v>174</v>
      </c>
      <c r="H246" s="224">
        <v>260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</v>
      </c>
      <c r="V246" s="231">
        <f>U246*H246</f>
        <v>0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165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616</v>
      </c>
    </row>
    <row r="247" s="2" customFormat="1" ht="14.4" customHeight="1">
      <c r="A247" s="40"/>
      <c r="B247" s="41"/>
      <c r="C247" s="220" t="s">
        <v>617</v>
      </c>
      <c r="D247" s="220" t="s">
        <v>171</v>
      </c>
      <c r="E247" s="221" t="s">
        <v>618</v>
      </c>
      <c r="F247" s="222" t="s">
        <v>619</v>
      </c>
      <c r="G247" s="223" t="s">
        <v>174</v>
      </c>
      <c r="H247" s="224">
        <v>390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620</v>
      </c>
    </row>
    <row r="248" s="2" customFormat="1" ht="14.4" customHeight="1">
      <c r="A248" s="40"/>
      <c r="B248" s="41"/>
      <c r="C248" s="220" t="s">
        <v>621</v>
      </c>
      <c r="D248" s="220" t="s">
        <v>171</v>
      </c>
      <c r="E248" s="221" t="s">
        <v>188</v>
      </c>
      <c r="F248" s="222" t="s">
        <v>189</v>
      </c>
      <c r="G248" s="223" t="s">
        <v>174</v>
      </c>
      <c r="H248" s="224">
        <v>260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165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622</v>
      </c>
    </row>
    <row r="249" s="2" customFormat="1" ht="14.4" customHeight="1">
      <c r="A249" s="40"/>
      <c r="B249" s="41"/>
      <c r="C249" s="220" t="s">
        <v>623</v>
      </c>
      <c r="D249" s="220" t="s">
        <v>171</v>
      </c>
      <c r="E249" s="221" t="s">
        <v>624</v>
      </c>
      <c r="F249" s="222" t="s">
        <v>625</v>
      </c>
      <c r="G249" s="223" t="s">
        <v>210</v>
      </c>
      <c r="H249" s="224">
        <v>130</v>
      </c>
      <c r="I249" s="225"/>
      <c r="J249" s="225"/>
      <c r="K249" s="226">
        <f>ROUND(P249*H249,2)</f>
        <v>0</v>
      </c>
      <c r="L249" s="227"/>
      <c r="M249" s="46"/>
      <c r="N249" s="228" t="s">
        <v>20</v>
      </c>
      <c r="O249" s="229" t="s">
        <v>45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86"/>
      <c r="T249" s="231">
        <f>S249*H249</f>
        <v>0</v>
      </c>
      <c r="U249" s="231">
        <v>0</v>
      </c>
      <c r="V249" s="231">
        <f>U249*H249</f>
        <v>0</v>
      </c>
      <c r="W249" s="231">
        <v>0</v>
      </c>
      <c r="X249" s="232">
        <f>W249*H249</f>
        <v>0</v>
      </c>
      <c r="Y249" s="40"/>
      <c r="Z249" s="40"/>
      <c r="AA249" s="40"/>
      <c r="AB249" s="40"/>
      <c r="AC249" s="40"/>
      <c r="AD249" s="40"/>
      <c r="AE249" s="40"/>
      <c r="AR249" s="233" t="s">
        <v>175</v>
      </c>
      <c r="AT249" s="233" t="s">
        <v>171</v>
      </c>
      <c r="AU249" s="233" t="s">
        <v>165</v>
      </c>
      <c r="AY249" s="19" t="s">
        <v>166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9" t="s">
        <v>84</v>
      </c>
      <c r="BK249" s="234">
        <f>ROUND(P249*H249,2)</f>
        <v>0</v>
      </c>
      <c r="BL249" s="19" t="s">
        <v>175</v>
      </c>
      <c r="BM249" s="233" t="s">
        <v>626</v>
      </c>
    </row>
    <row r="250" s="2" customFormat="1" ht="14.4" customHeight="1">
      <c r="A250" s="40"/>
      <c r="B250" s="41"/>
      <c r="C250" s="220" t="s">
        <v>627</v>
      </c>
      <c r="D250" s="220" t="s">
        <v>171</v>
      </c>
      <c r="E250" s="221" t="s">
        <v>628</v>
      </c>
      <c r="F250" s="222" t="s">
        <v>629</v>
      </c>
      <c r="G250" s="223" t="s">
        <v>174</v>
      </c>
      <c r="H250" s="224">
        <v>130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</v>
      </c>
      <c r="X250" s="232">
        <f>W250*H250</f>
        <v>0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165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630</v>
      </c>
    </row>
    <row r="251" s="2" customFormat="1" ht="14.4" customHeight="1">
      <c r="A251" s="40"/>
      <c r="B251" s="41"/>
      <c r="C251" s="220" t="s">
        <v>631</v>
      </c>
      <c r="D251" s="220" t="s">
        <v>171</v>
      </c>
      <c r="E251" s="221" t="s">
        <v>632</v>
      </c>
      <c r="F251" s="222" t="s">
        <v>633</v>
      </c>
      <c r="G251" s="223" t="s">
        <v>174</v>
      </c>
      <c r="H251" s="224">
        <v>22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634</v>
      </c>
    </row>
    <row r="252" s="2" customFormat="1" ht="14.4" customHeight="1">
      <c r="A252" s="40"/>
      <c r="B252" s="41"/>
      <c r="C252" s="220" t="s">
        <v>635</v>
      </c>
      <c r="D252" s="220" t="s">
        <v>171</v>
      </c>
      <c r="E252" s="221" t="s">
        <v>636</v>
      </c>
      <c r="F252" s="222" t="s">
        <v>637</v>
      </c>
      <c r="G252" s="223" t="s">
        <v>174</v>
      </c>
      <c r="H252" s="224">
        <v>22</v>
      </c>
      <c r="I252" s="225"/>
      <c r="J252" s="225"/>
      <c r="K252" s="226">
        <f>ROUND(P252*H252,2)</f>
        <v>0</v>
      </c>
      <c r="L252" s="227"/>
      <c r="M252" s="46"/>
      <c r="N252" s="228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</v>
      </c>
      <c r="V252" s="231">
        <f>U252*H252</f>
        <v>0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175</v>
      </c>
      <c r="AT252" s="233" t="s">
        <v>171</v>
      </c>
      <c r="AU252" s="233" t="s">
        <v>165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638</v>
      </c>
    </row>
    <row r="253" s="2" customFormat="1" ht="14.4" customHeight="1">
      <c r="A253" s="40"/>
      <c r="B253" s="41"/>
      <c r="C253" s="220" t="s">
        <v>639</v>
      </c>
      <c r="D253" s="220" t="s">
        <v>171</v>
      </c>
      <c r="E253" s="221" t="s">
        <v>636</v>
      </c>
      <c r="F253" s="222" t="s">
        <v>637</v>
      </c>
      <c r="G253" s="223" t="s">
        <v>174</v>
      </c>
      <c r="H253" s="224">
        <v>22</v>
      </c>
      <c r="I253" s="225"/>
      <c r="J253" s="225"/>
      <c r="K253" s="226">
        <f>ROUND(P253*H253,2)</f>
        <v>0</v>
      </c>
      <c r="L253" s="227"/>
      <c r="M253" s="46"/>
      <c r="N253" s="228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</v>
      </c>
      <c r="V253" s="231">
        <f>U253*H253</f>
        <v>0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175</v>
      </c>
      <c r="AT253" s="233" t="s">
        <v>171</v>
      </c>
      <c r="AU253" s="233" t="s">
        <v>165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640</v>
      </c>
    </row>
    <row r="254" s="2" customFormat="1" ht="14.4" customHeight="1">
      <c r="A254" s="40"/>
      <c r="B254" s="41"/>
      <c r="C254" s="220" t="s">
        <v>641</v>
      </c>
      <c r="D254" s="220" t="s">
        <v>171</v>
      </c>
      <c r="E254" s="221" t="s">
        <v>642</v>
      </c>
      <c r="F254" s="222" t="s">
        <v>643</v>
      </c>
      <c r="G254" s="223" t="s">
        <v>174</v>
      </c>
      <c r="H254" s="224">
        <v>22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</v>
      </c>
      <c r="V254" s="231">
        <f>U254*H254</f>
        <v>0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644</v>
      </c>
    </row>
    <row r="255" s="12" customFormat="1" ht="20.88" customHeight="1">
      <c r="A255" s="12"/>
      <c r="B255" s="203"/>
      <c r="C255" s="204"/>
      <c r="D255" s="205" t="s">
        <v>75</v>
      </c>
      <c r="E255" s="218" t="s">
        <v>169</v>
      </c>
      <c r="F255" s="218" t="s">
        <v>170</v>
      </c>
      <c r="G255" s="204"/>
      <c r="H255" s="204"/>
      <c r="I255" s="207"/>
      <c r="J255" s="207"/>
      <c r="K255" s="219">
        <f>BK255</f>
        <v>0</v>
      </c>
      <c r="L255" s="204"/>
      <c r="M255" s="209"/>
      <c r="N255" s="210"/>
      <c r="O255" s="211"/>
      <c r="P255" s="211"/>
      <c r="Q255" s="212">
        <f>SUM(Q256:Q279)</f>
        <v>0</v>
      </c>
      <c r="R255" s="212">
        <f>SUM(R256:R279)</f>
        <v>0</v>
      </c>
      <c r="S255" s="211"/>
      <c r="T255" s="213">
        <f>SUM(T256:T279)</f>
        <v>0</v>
      </c>
      <c r="U255" s="211"/>
      <c r="V255" s="213">
        <f>SUM(V256:V279)</f>
        <v>0</v>
      </c>
      <c r="W255" s="211"/>
      <c r="X255" s="214">
        <f>SUM(X256:X279)</f>
        <v>0</v>
      </c>
      <c r="Y255" s="12"/>
      <c r="Z255" s="12"/>
      <c r="AA255" s="12"/>
      <c r="AB255" s="12"/>
      <c r="AC255" s="12"/>
      <c r="AD255" s="12"/>
      <c r="AE255" s="12"/>
      <c r="AR255" s="215" t="s">
        <v>165</v>
      </c>
      <c r="AT255" s="216" t="s">
        <v>75</v>
      </c>
      <c r="AU255" s="216" t="s">
        <v>86</v>
      </c>
      <c r="AY255" s="215" t="s">
        <v>166</v>
      </c>
      <c r="BK255" s="217">
        <f>SUM(BK256:BK279)</f>
        <v>0</v>
      </c>
    </row>
    <row r="256" s="2" customFormat="1" ht="14.4" customHeight="1">
      <c r="A256" s="40"/>
      <c r="B256" s="41"/>
      <c r="C256" s="220" t="s">
        <v>645</v>
      </c>
      <c r="D256" s="220" t="s">
        <v>171</v>
      </c>
      <c r="E256" s="221" t="s">
        <v>646</v>
      </c>
      <c r="F256" s="222" t="s">
        <v>647</v>
      </c>
      <c r="G256" s="223" t="s">
        <v>179</v>
      </c>
      <c r="H256" s="224">
        <v>8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648</v>
      </c>
    </row>
    <row r="257" s="2" customFormat="1" ht="14.4" customHeight="1">
      <c r="A257" s="40"/>
      <c r="B257" s="41"/>
      <c r="C257" s="220" t="s">
        <v>649</v>
      </c>
      <c r="D257" s="220" t="s">
        <v>171</v>
      </c>
      <c r="E257" s="221" t="s">
        <v>650</v>
      </c>
      <c r="F257" s="222" t="s">
        <v>651</v>
      </c>
      <c r="G257" s="223" t="s">
        <v>179</v>
      </c>
      <c r="H257" s="224">
        <v>24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652</v>
      </c>
    </row>
    <row r="258" s="2" customFormat="1" ht="14.4" customHeight="1">
      <c r="A258" s="40"/>
      <c r="B258" s="41"/>
      <c r="C258" s="220" t="s">
        <v>653</v>
      </c>
      <c r="D258" s="220" t="s">
        <v>171</v>
      </c>
      <c r="E258" s="221" t="s">
        <v>654</v>
      </c>
      <c r="F258" s="222" t="s">
        <v>655</v>
      </c>
      <c r="G258" s="223" t="s">
        <v>174</v>
      </c>
      <c r="H258" s="224">
        <v>290</v>
      </c>
      <c r="I258" s="225"/>
      <c r="J258" s="225"/>
      <c r="K258" s="226">
        <f>ROUND(P258*H258,2)</f>
        <v>0</v>
      </c>
      <c r="L258" s="227"/>
      <c r="M258" s="46"/>
      <c r="N258" s="228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175</v>
      </c>
      <c r="AT258" s="233" t="s">
        <v>171</v>
      </c>
      <c r="AU258" s="233" t="s">
        <v>165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656</v>
      </c>
    </row>
    <row r="259" s="2" customFormat="1" ht="14.4" customHeight="1">
      <c r="A259" s="40"/>
      <c r="B259" s="41"/>
      <c r="C259" s="220" t="s">
        <v>657</v>
      </c>
      <c r="D259" s="220" t="s">
        <v>171</v>
      </c>
      <c r="E259" s="221" t="s">
        <v>658</v>
      </c>
      <c r="F259" s="222" t="s">
        <v>659</v>
      </c>
      <c r="G259" s="223" t="s">
        <v>174</v>
      </c>
      <c r="H259" s="224">
        <v>240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660</v>
      </c>
    </row>
    <row r="260" s="2" customFormat="1" ht="14.4" customHeight="1">
      <c r="A260" s="40"/>
      <c r="B260" s="41"/>
      <c r="C260" s="220" t="s">
        <v>661</v>
      </c>
      <c r="D260" s="220" t="s">
        <v>171</v>
      </c>
      <c r="E260" s="221" t="s">
        <v>662</v>
      </c>
      <c r="F260" s="222" t="s">
        <v>663</v>
      </c>
      <c r="G260" s="223" t="s">
        <v>174</v>
      </c>
      <c r="H260" s="224">
        <v>74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664</v>
      </c>
    </row>
    <row r="261" s="2" customFormat="1" ht="14.4" customHeight="1">
      <c r="A261" s="40"/>
      <c r="B261" s="41"/>
      <c r="C261" s="220" t="s">
        <v>665</v>
      </c>
      <c r="D261" s="220" t="s">
        <v>171</v>
      </c>
      <c r="E261" s="221" t="s">
        <v>666</v>
      </c>
      <c r="F261" s="222" t="s">
        <v>667</v>
      </c>
      <c r="G261" s="223" t="s">
        <v>174</v>
      </c>
      <c r="H261" s="224">
        <v>160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668</v>
      </c>
    </row>
    <row r="262" s="2" customFormat="1" ht="14.4" customHeight="1">
      <c r="A262" s="40"/>
      <c r="B262" s="41"/>
      <c r="C262" s="220" t="s">
        <v>669</v>
      </c>
      <c r="D262" s="220" t="s">
        <v>171</v>
      </c>
      <c r="E262" s="221" t="s">
        <v>670</v>
      </c>
      <c r="F262" s="222" t="s">
        <v>189</v>
      </c>
      <c r="G262" s="223" t="s">
        <v>174</v>
      </c>
      <c r="H262" s="224">
        <v>300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165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671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672</v>
      </c>
      <c r="G263" s="246"/>
      <c r="H263" s="250">
        <v>300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165</v>
      </c>
      <c r="AV263" s="13" t="s">
        <v>86</v>
      </c>
      <c r="AW263" s="13" t="s">
        <v>5</v>
      </c>
      <c r="AX263" s="13" t="s">
        <v>84</v>
      </c>
      <c r="AY263" s="256" t="s">
        <v>166</v>
      </c>
    </row>
    <row r="264" s="2" customFormat="1" ht="14.4" customHeight="1">
      <c r="A264" s="40"/>
      <c r="B264" s="41"/>
      <c r="C264" s="235" t="s">
        <v>673</v>
      </c>
      <c r="D264" s="235" t="s">
        <v>163</v>
      </c>
      <c r="E264" s="236" t="s">
        <v>674</v>
      </c>
      <c r="F264" s="237" t="s">
        <v>675</v>
      </c>
      <c r="G264" s="238" t="s">
        <v>163</v>
      </c>
      <c r="H264" s="239">
        <v>240</v>
      </c>
      <c r="I264" s="240"/>
      <c r="J264" s="241"/>
      <c r="K264" s="242">
        <f>ROUND(P264*H264,2)</f>
        <v>0</v>
      </c>
      <c r="L264" s="241"/>
      <c r="M264" s="243"/>
      <c r="N264" s="244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194</v>
      </c>
      <c r="AT264" s="233" t="s">
        <v>163</v>
      </c>
      <c r="AU264" s="233" t="s">
        <v>165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676</v>
      </c>
    </row>
    <row r="265" s="2" customFormat="1" ht="14.4" customHeight="1">
      <c r="A265" s="40"/>
      <c r="B265" s="41"/>
      <c r="C265" s="235" t="s">
        <v>677</v>
      </c>
      <c r="D265" s="235" t="s">
        <v>163</v>
      </c>
      <c r="E265" s="236" t="s">
        <v>678</v>
      </c>
      <c r="F265" s="237" t="s">
        <v>679</v>
      </c>
      <c r="G265" s="238" t="s">
        <v>163</v>
      </c>
      <c r="H265" s="239">
        <v>290</v>
      </c>
      <c r="I265" s="240"/>
      <c r="J265" s="241"/>
      <c r="K265" s="242">
        <f>ROUND(P265*H265,2)</f>
        <v>0</v>
      </c>
      <c r="L265" s="241"/>
      <c r="M265" s="243"/>
      <c r="N265" s="244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194</v>
      </c>
      <c r="AT265" s="233" t="s">
        <v>163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680</v>
      </c>
    </row>
    <row r="266" s="2" customFormat="1" ht="14.4" customHeight="1">
      <c r="A266" s="40"/>
      <c r="B266" s="41"/>
      <c r="C266" s="235" t="s">
        <v>681</v>
      </c>
      <c r="D266" s="235" t="s">
        <v>163</v>
      </c>
      <c r="E266" s="236" t="s">
        <v>682</v>
      </c>
      <c r="F266" s="237" t="s">
        <v>683</v>
      </c>
      <c r="G266" s="238" t="s">
        <v>174</v>
      </c>
      <c r="H266" s="239">
        <v>74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165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684</v>
      </c>
    </row>
    <row r="267" s="2" customFormat="1" ht="14.4" customHeight="1">
      <c r="A267" s="40"/>
      <c r="B267" s="41"/>
      <c r="C267" s="235" t="s">
        <v>685</v>
      </c>
      <c r="D267" s="235" t="s">
        <v>163</v>
      </c>
      <c r="E267" s="236" t="s">
        <v>686</v>
      </c>
      <c r="F267" s="237" t="s">
        <v>687</v>
      </c>
      <c r="G267" s="238" t="s">
        <v>599</v>
      </c>
      <c r="H267" s="239">
        <v>16</v>
      </c>
      <c r="I267" s="240"/>
      <c r="J267" s="241"/>
      <c r="K267" s="242">
        <f>ROUND(P267*H267,2)</f>
        <v>0</v>
      </c>
      <c r="L267" s="241"/>
      <c r="M267" s="243"/>
      <c r="N267" s="244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194</v>
      </c>
      <c r="AT267" s="233" t="s">
        <v>163</v>
      </c>
      <c r="AU267" s="233" t="s">
        <v>165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688</v>
      </c>
    </row>
    <row r="268" s="2" customFormat="1" ht="14.4" customHeight="1">
      <c r="A268" s="40"/>
      <c r="B268" s="41"/>
      <c r="C268" s="235" t="s">
        <v>689</v>
      </c>
      <c r="D268" s="235" t="s">
        <v>163</v>
      </c>
      <c r="E268" s="236" t="s">
        <v>690</v>
      </c>
      <c r="F268" s="237" t="s">
        <v>691</v>
      </c>
      <c r="G268" s="238" t="s">
        <v>163</v>
      </c>
      <c r="H268" s="239">
        <v>130</v>
      </c>
      <c r="I268" s="240"/>
      <c r="J268" s="241"/>
      <c r="K268" s="242">
        <f>ROUND(P268*H268,2)</f>
        <v>0</v>
      </c>
      <c r="L268" s="241"/>
      <c r="M268" s="243"/>
      <c r="N268" s="244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194</v>
      </c>
      <c r="AT268" s="233" t="s">
        <v>163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692</v>
      </c>
    </row>
    <row r="269" s="2" customFormat="1" ht="14.4" customHeight="1">
      <c r="A269" s="40"/>
      <c r="B269" s="41"/>
      <c r="C269" s="235" t="s">
        <v>693</v>
      </c>
      <c r="D269" s="235" t="s">
        <v>163</v>
      </c>
      <c r="E269" s="236" t="s">
        <v>694</v>
      </c>
      <c r="F269" s="237" t="s">
        <v>695</v>
      </c>
      <c r="G269" s="238" t="s">
        <v>163</v>
      </c>
      <c r="H269" s="239">
        <v>260</v>
      </c>
      <c r="I269" s="240"/>
      <c r="J269" s="241"/>
      <c r="K269" s="242">
        <f>ROUND(P269*H269,2)</f>
        <v>0</v>
      </c>
      <c r="L269" s="241"/>
      <c r="M269" s="243"/>
      <c r="N269" s="244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194</v>
      </c>
      <c r="AT269" s="233" t="s">
        <v>163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696</v>
      </c>
    </row>
    <row r="270" s="2" customFormat="1" ht="14.4" customHeight="1">
      <c r="A270" s="40"/>
      <c r="B270" s="41"/>
      <c r="C270" s="235" t="s">
        <v>697</v>
      </c>
      <c r="D270" s="235" t="s">
        <v>163</v>
      </c>
      <c r="E270" s="236" t="s">
        <v>698</v>
      </c>
      <c r="F270" s="237" t="s">
        <v>205</v>
      </c>
      <c r="G270" s="238" t="s">
        <v>163</v>
      </c>
      <c r="H270" s="239">
        <v>300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699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672</v>
      </c>
      <c r="G271" s="246"/>
      <c r="H271" s="250">
        <v>300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4.4" customHeight="1">
      <c r="A272" s="40"/>
      <c r="B272" s="41"/>
      <c r="C272" s="235" t="s">
        <v>700</v>
      </c>
      <c r="D272" s="235" t="s">
        <v>163</v>
      </c>
      <c r="E272" s="236" t="s">
        <v>701</v>
      </c>
      <c r="F272" s="237" t="s">
        <v>205</v>
      </c>
      <c r="G272" s="238" t="s">
        <v>163</v>
      </c>
      <c r="H272" s="239">
        <v>170</v>
      </c>
      <c r="I272" s="240"/>
      <c r="J272" s="241"/>
      <c r="K272" s="242">
        <f>ROUND(P272*H272,2)</f>
        <v>0</v>
      </c>
      <c r="L272" s="241"/>
      <c r="M272" s="243"/>
      <c r="N272" s="244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194</v>
      </c>
      <c r="AT272" s="233" t="s">
        <v>163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702</v>
      </c>
    </row>
    <row r="273" s="2" customFormat="1" ht="24.15" customHeight="1">
      <c r="A273" s="40"/>
      <c r="B273" s="41"/>
      <c r="C273" s="235" t="s">
        <v>703</v>
      </c>
      <c r="D273" s="235" t="s">
        <v>163</v>
      </c>
      <c r="E273" s="236" t="s">
        <v>704</v>
      </c>
      <c r="F273" s="237" t="s">
        <v>705</v>
      </c>
      <c r="G273" s="238" t="s">
        <v>179</v>
      </c>
      <c r="H273" s="239">
        <v>16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706</v>
      </c>
    </row>
    <row r="274" s="2" customFormat="1" ht="14.4" customHeight="1">
      <c r="A274" s="40"/>
      <c r="B274" s="41"/>
      <c r="C274" s="235" t="s">
        <v>707</v>
      </c>
      <c r="D274" s="235" t="s">
        <v>163</v>
      </c>
      <c r="E274" s="236" t="s">
        <v>708</v>
      </c>
      <c r="F274" s="237" t="s">
        <v>709</v>
      </c>
      <c r="G274" s="238" t="s">
        <v>599</v>
      </c>
      <c r="H274" s="239">
        <v>16.899999999999999</v>
      </c>
      <c r="I274" s="240"/>
      <c r="J274" s="241"/>
      <c r="K274" s="242">
        <f>ROUND(P274*H274,2)</f>
        <v>0</v>
      </c>
      <c r="L274" s="241"/>
      <c r="M274" s="243"/>
      <c r="N274" s="244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194</v>
      </c>
      <c r="AT274" s="233" t="s">
        <v>163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710</v>
      </c>
    </row>
    <row r="275" s="2" customFormat="1" ht="14.4" customHeight="1">
      <c r="A275" s="40"/>
      <c r="B275" s="41"/>
      <c r="C275" s="235" t="s">
        <v>711</v>
      </c>
      <c r="D275" s="235" t="s">
        <v>163</v>
      </c>
      <c r="E275" s="236" t="s">
        <v>712</v>
      </c>
      <c r="F275" s="237" t="s">
        <v>713</v>
      </c>
      <c r="G275" s="238" t="s">
        <v>174</v>
      </c>
      <c r="H275" s="239">
        <v>390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714</v>
      </c>
    </row>
    <row r="276" s="2" customFormat="1" ht="14.4" customHeight="1">
      <c r="A276" s="40"/>
      <c r="B276" s="41"/>
      <c r="C276" s="220" t="s">
        <v>715</v>
      </c>
      <c r="D276" s="220" t="s">
        <v>171</v>
      </c>
      <c r="E276" s="221" t="s">
        <v>716</v>
      </c>
      <c r="F276" s="222" t="s">
        <v>717</v>
      </c>
      <c r="G276" s="223" t="s">
        <v>718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313</v>
      </c>
      <c r="AT276" s="233" t="s">
        <v>171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313</v>
      </c>
      <c r="BM276" s="233" t="s">
        <v>719</v>
      </c>
    </row>
    <row r="277" s="2" customFormat="1" ht="14.4" customHeight="1">
      <c r="A277" s="40"/>
      <c r="B277" s="41"/>
      <c r="C277" s="235" t="s">
        <v>720</v>
      </c>
      <c r="D277" s="235" t="s">
        <v>163</v>
      </c>
      <c r="E277" s="236" t="s">
        <v>721</v>
      </c>
      <c r="F277" s="237" t="s">
        <v>722</v>
      </c>
      <c r="G277" s="238" t="s">
        <v>179</v>
      </c>
      <c r="H277" s="239">
        <v>2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723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313</v>
      </c>
      <c r="BM277" s="233" t="s">
        <v>724</v>
      </c>
    </row>
    <row r="278" s="2" customFormat="1" ht="24.15" customHeight="1">
      <c r="A278" s="40"/>
      <c r="B278" s="41"/>
      <c r="C278" s="220" t="s">
        <v>725</v>
      </c>
      <c r="D278" s="220" t="s">
        <v>171</v>
      </c>
      <c r="E278" s="221" t="s">
        <v>726</v>
      </c>
      <c r="F278" s="222" t="s">
        <v>727</v>
      </c>
      <c r="G278" s="223" t="s">
        <v>718</v>
      </c>
      <c r="H278" s="224">
        <v>2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313</v>
      </c>
      <c r="AT278" s="233" t="s">
        <v>171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313</v>
      </c>
      <c r="BM278" s="233" t="s">
        <v>728</v>
      </c>
    </row>
    <row r="279" s="2" customFormat="1" ht="14.4" customHeight="1">
      <c r="A279" s="40"/>
      <c r="B279" s="41"/>
      <c r="C279" s="235" t="s">
        <v>729</v>
      </c>
      <c r="D279" s="235" t="s">
        <v>163</v>
      </c>
      <c r="E279" s="236" t="s">
        <v>730</v>
      </c>
      <c r="F279" s="237" t="s">
        <v>731</v>
      </c>
      <c r="G279" s="238" t="s">
        <v>179</v>
      </c>
      <c r="H279" s="239">
        <v>2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723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313</v>
      </c>
      <c r="BM279" s="233" t="s">
        <v>732</v>
      </c>
    </row>
    <row r="280" s="12" customFormat="1" ht="20.88" customHeight="1">
      <c r="A280" s="12"/>
      <c r="B280" s="203"/>
      <c r="C280" s="204"/>
      <c r="D280" s="205" t="s">
        <v>75</v>
      </c>
      <c r="E280" s="218" t="s">
        <v>216</v>
      </c>
      <c r="F280" s="218" t="s">
        <v>217</v>
      </c>
      <c r="G280" s="204"/>
      <c r="H280" s="204"/>
      <c r="I280" s="207"/>
      <c r="J280" s="207"/>
      <c r="K280" s="219">
        <f>BK280</f>
        <v>0</v>
      </c>
      <c r="L280" s="204"/>
      <c r="M280" s="209"/>
      <c r="N280" s="210"/>
      <c r="O280" s="211"/>
      <c r="P280" s="211"/>
      <c r="Q280" s="212">
        <f>SUM(Q281:Q283)</f>
        <v>0</v>
      </c>
      <c r="R280" s="212">
        <f>SUM(R281:R283)</f>
        <v>0</v>
      </c>
      <c r="S280" s="211"/>
      <c r="T280" s="213">
        <f>SUM(T281:T283)</f>
        <v>0</v>
      </c>
      <c r="U280" s="211"/>
      <c r="V280" s="213">
        <f>SUM(V281:V283)</f>
        <v>0</v>
      </c>
      <c r="W280" s="211"/>
      <c r="X280" s="214">
        <f>SUM(X281:X283)</f>
        <v>0</v>
      </c>
      <c r="Y280" s="12"/>
      <c r="Z280" s="12"/>
      <c r="AA280" s="12"/>
      <c r="AB280" s="12"/>
      <c r="AC280" s="12"/>
      <c r="AD280" s="12"/>
      <c r="AE280" s="12"/>
      <c r="AR280" s="215" t="s">
        <v>165</v>
      </c>
      <c r="AT280" s="216" t="s">
        <v>75</v>
      </c>
      <c r="AU280" s="216" t="s">
        <v>86</v>
      </c>
      <c r="AY280" s="215" t="s">
        <v>166</v>
      </c>
      <c r="BK280" s="217">
        <f>SUM(BK281:BK283)</f>
        <v>0</v>
      </c>
    </row>
    <row r="281" s="2" customFormat="1" ht="24.15" customHeight="1">
      <c r="A281" s="40"/>
      <c r="B281" s="41"/>
      <c r="C281" s="220" t="s">
        <v>733</v>
      </c>
      <c r="D281" s="220" t="s">
        <v>171</v>
      </c>
      <c r="E281" s="221" t="s">
        <v>734</v>
      </c>
      <c r="F281" s="222" t="s">
        <v>735</v>
      </c>
      <c r="G281" s="223" t="s">
        <v>179</v>
      </c>
      <c r="H281" s="224">
        <v>1</v>
      </c>
      <c r="I281" s="225"/>
      <c r="J281" s="225"/>
      <c r="K281" s="226">
        <f>ROUND(P281*H281,2)</f>
        <v>0</v>
      </c>
      <c r="L281" s="227"/>
      <c r="M281" s="46"/>
      <c r="N281" s="228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175</v>
      </c>
      <c r="AT281" s="233" t="s">
        <v>171</v>
      </c>
      <c r="AU281" s="233" t="s">
        <v>165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736</v>
      </c>
    </row>
    <row r="282" s="2" customFormat="1" ht="14.4" customHeight="1">
      <c r="A282" s="40"/>
      <c r="B282" s="41"/>
      <c r="C282" s="220" t="s">
        <v>737</v>
      </c>
      <c r="D282" s="220" t="s">
        <v>171</v>
      </c>
      <c r="E282" s="221" t="s">
        <v>738</v>
      </c>
      <c r="F282" s="222" t="s">
        <v>739</v>
      </c>
      <c r="G282" s="223" t="s">
        <v>179</v>
      </c>
      <c r="H282" s="224">
        <v>1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740</v>
      </c>
    </row>
    <row r="283" s="2" customFormat="1" ht="14.4" customHeight="1">
      <c r="A283" s="40"/>
      <c r="B283" s="41"/>
      <c r="C283" s="220" t="s">
        <v>741</v>
      </c>
      <c r="D283" s="220" t="s">
        <v>171</v>
      </c>
      <c r="E283" s="221" t="s">
        <v>742</v>
      </c>
      <c r="F283" s="222" t="s">
        <v>743</v>
      </c>
      <c r="G283" s="223" t="s">
        <v>179</v>
      </c>
      <c r="H283" s="224">
        <v>1</v>
      </c>
      <c r="I283" s="225"/>
      <c r="J283" s="225"/>
      <c r="K283" s="226">
        <f>ROUND(P283*H283,2)</f>
        <v>0</v>
      </c>
      <c r="L283" s="227"/>
      <c r="M283" s="46"/>
      <c r="N283" s="228" t="s">
        <v>20</v>
      </c>
      <c r="O283" s="229" t="s">
        <v>45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86"/>
      <c r="T283" s="231">
        <f>S283*H283</f>
        <v>0</v>
      </c>
      <c r="U283" s="231">
        <v>0</v>
      </c>
      <c r="V283" s="231">
        <f>U283*H283</f>
        <v>0</v>
      </c>
      <c r="W283" s="231">
        <v>0</v>
      </c>
      <c r="X283" s="232">
        <f>W283*H283</f>
        <v>0</v>
      </c>
      <c r="Y283" s="40"/>
      <c r="Z283" s="40"/>
      <c r="AA283" s="40"/>
      <c r="AB283" s="40"/>
      <c r="AC283" s="40"/>
      <c r="AD283" s="40"/>
      <c r="AE283" s="40"/>
      <c r="AR283" s="233" t="s">
        <v>175</v>
      </c>
      <c r="AT283" s="233" t="s">
        <v>171</v>
      </c>
      <c r="AU283" s="233" t="s">
        <v>165</v>
      </c>
      <c r="AY283" s="19" t="s">
        <v>166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9" t="s">
        <v>84</v>
      </c>
      <c r="BK283" s="234">
        <f>ROUND(P283*H283,2)</f>
        <v>0</v>
      </c>
      <c r="BL283" s="19" t="s">
        <v>175</v>
      </c>
      <c r="BM283" s="233" t="s">
        <v>744</v>
      </c>
    </row>
    <row r="284" s="12" customFormat="1" ht="20.88" customHeight="1">
      <c r="A284" s="12"/>
      <c r="B284" s="203"/>
      <c r="C284" s="204"/>
      <c r="D284" s="205" t="s">
        <v>75</v>
      </c>
      <c r="E284" s="218" t="s">
        <v>249</v>
      </c>
      <c r="F284" s="218" t="s">
        <v>250</v>
      </c>
      <c r="G284" s="204"/>
      <c r="H284" s="204"/>
      <c r="I284" s="207"/>
      <c r="J284" s="207"/>
      <c r="K284" s="219">
        <f>BK284</f>
        <v>0</v>
      </c>
      <c r="L284" s="204"/>
      <c r="M284" s="209"/>
      <c r="N284" s="210"/>
      <c r="O284" s="211"/>
      <c r="P284" s="211"/>
      <c r="Q284" s="212">
        <f>SUM(Q285:Q290)</f>
        <v>0</v>
      </c>
      <c r="R284" s="212">
        <f>SUM(R285:R290)</f>
        <v>0</v>
      </c>
      <c r="S284" s="211"/>
      <c r="T284" s="213">
        <f>SUM(T285:T290)</f>
        <v>0</v>
      </c>
      <c r="U284" s="211"/>
      <c r="V284" s="213">
        <f>SUM(V285:V290)</f>
        <v>0</v>
      </c>
      <c r="W284" s="211"/>
      <c r="X284" s="214">
        <f>SUM(X285:X290)</f>
        <v>0</v>
      </c>
      <c r="Y284" s="12"/>
      <c r="Z284" s="12"/>
      <c r="AA284" s="12"/>
      <c r="AB284" s="12"/>
      <c r="AC284" s="12"/>
      <c r="AD284" s="12"/>
      <c r="AE284" s="12"/>
      <c r="AR284" s="215" t="s">
        <v>165</v>
      </c>
      <c r="AT284" s="216" t="s">
        <v>75</v>
      </c>
      <c r="AU284" s="216" t="s">
        <v>86</v>
      </c>
      <c r="AY284" s="215" t="s">
        <v>166</v>
      </c>
      <c r="BK284" s="217">
        <f>SUM(BK285:BK290)</f>
        <v>0</v>
      </c>
    </row>
    <row r="285" s="2" customFormat="1" ht="14.4" customHeight="1">
      <c r="A285" s="40"/>
      <c r="B285" s="41"/>
      <c r="C285" s="220" t="s">
        <v>745</v>
      </c>
      <c r="D285" s="220" t="s">
        <v>171</v>
      </c>
      <c r="E285" s="221" t="s">
        <v>746</v>
      </c>
      <c r="F285" s="222" t="s">
        <v>747</v>
      </c>
      <c r="G285" s="223" t="s">
        <v>254</v>
      </c>
      <c r="H285" s="224">
        <v>8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165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748</v>
      </c>
    </row>
    <row r="286" s="2" customFormat="1" ht="14.4" customHeight="1">
      <c r="A286" s="40"/>
      <c r="B286" s="41"/>
      <c r="C286" s="220" t="s">
        <v>749</v>
      </c>
      <c r="D286" s="220" t="s">
        <v>171</v>
      </c>
      <c r="E286" s="221" t="s">
        <v>750</v>
      </c>
      <c r="F286" s="222" t="s">
        <v>751</v>
      </c>
      <c r="G286" s="223" t="s">
        <v>254</v>
      </c>
      <c r="H286" s="224">
        <v>20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165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752</v>
      </c>
    </row>
    <row r="287" s="2" customFormat="1" ht="14.4" customHeight="1">
      <c r="A287" s="40"/>
      <c r="B287" s="41"/>
      <c r="C287" s="220" t="s">
        <v>753</v>
      </c>
      <c r="D287" s="220" t="s">
        <v>171</v>
      </c>
      <c r="E287" s="221" t="s">
        <v>754</v>
      </c>
      <c r="F287" s="222" t="s">
        <v>755</v>
      </c>
      <c r="G287" s="223" t="s">
        <v>254</v>
      </c>
      <c r="H287" s="224">
        <v>16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756</v>
      </c>
    </row>
    <row r="288" s="2" customFormat="1" ht="14.4" customHeight="1">
      <c r="A288" s="40"/>
      <c r="B288" s="41"/>
      <c r="C288" s="220" t="s">
        <v>757</v>
      </c>
      <c r="D288" s="220" t="s">
        <v>171</v>
      </c>
      <c r="E288" s="221" t="s">
        <v>758</v>
      </c>
      <c r="F288" s="222" t="s">
        <v>759</v>
      </c>
      <c r="G288" s="223" t="s">
        <v>254</v>
      </c>
      <c r="H288" s="224">
        <v>10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760</v>
      </c>
    </row>
    <row r="289" s="2" customFormat="1" ht="14.4" customHeight="1">
      <c r="A289" s="40"/>
      <c r="B289" s="41"/>
      <c r="C289" s="220" t="s">
        <v>761</v>
      </c>
      <c r="D289" s="220" t="s">
        <v>171</v>
      </c>
      <c r="E289" s="221" t="s">
        <v>762</v>
      </c>
      <c r="F289" s="222" t="s">
        <v>763</v>
      </c>
      <c r="G289" s="223" t="s">
        <v>254</v>
      </c>
      <c r="H289" s="224">
        <v>20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</v>
      </c>
      <c r="V289" s="231">
        <f>U289*H289</f>
        <v>0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764</v>
      </c>
    </row>
    <row r="290" s="2" customFormat="1" ht="14.4" customHeight="1">
      <c r="A290" s="40"/>
      <c r="B290" s="41"/>
      <c r="C290" s="220" t="s">
        <v>765</v>
      </c>
      <c r="D290" s="220" t="s">
        <v>171</v>
      </c>
      <c r="E290" s="221" t="s">
        <v>766</v>
      </c>
      <c r="F290" s="222" t="s">
        <v>281</v>
      </c>
      <c r="G290" s="223" t="s">
        <v>254</v>
      </c>
      <c r="H290" s="224">
        <v>15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767</v>
      </c>
    </row>
    <row r="291" s="12" customFormat="1" ht="20.88" customHeight="1">
      <c r="A291" s="12"/>
      <c r="B291" s="203"/>
      <c r="C291" s="204"/>
      <c r="D291" s="205" t="s">
        <v>75</v>
      </c>
      <c r="E291" s="218" t="s">
        <v>307</v>
      </c>
      <c r="F291" s="218" t="s">
        <v>308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SUM(Q292:Q300)</f>
        <v>0</v>
      </c>
      <c r="R291" s="212">
        <f>SUM(R292:R300)</f>
        <v>0</v>
      </c>
      <c r="S291" s="211"/>
      <c r="T291" s="213">
        <f>SUM(T292:T300)</f>
        <v>0</v>
      </c>
      <c r="U291" s="211"/>
      <c r="V291" s="213">
        <f>SUM(V292:V300)</f>
        <v>0</v>
      </c>
      <c r="W291" s="211"/>
      <c r="X291" s="214">
        <f>SUM(X292:X300)</f>
        <v>0</v>
      </c>
      <c r="Y291" s="12"/>
      <c r="Z291" s="12"/>
      <c r="AA291" s="12"/>
      <c r="AB291" s="12"/>
      <c r="AC291" s="12"/>
      <c r="AD291" s="12"/>
      <c r="AE291" s="12"/>
      <c r="AR291" s="215" t="s">
        <v>165</v>
      </c>
      <c r="AT291" s="216" t="s">
        <v>75</v>
      </c>
      <c r="AU291" s="216" t="s">
        <v>86</v>
      </c>
      <c r="AY291" s="215" t="s">
        <v>166</v>
      </c>
      <c r="BK291" s="217">
        <f>SUM(BK292:BK300)</f>
        <v>0</v>
      </c>
    </row>
    <row r="292" s="2" customFormat="1" ht="14.4" customHeight="1">
      <c r="A292" s="40"/>
      <c r="B292" s="41"/>
      <c r="C292" s="220" t="s">
        <v>768</v>
      </c>
      <c r="D292" s="220" t="s">
        <v>171</v>
      </c>
      <c r="E292" s="221" t="s">
        <v>310</v>
      </c>
      <c r="F292" s="222" t="s">
        <v>311</v>
      </c>
      <c r="G292" s="223" t="s">
        <v>312</v>
      </c>
      <c r="H292" s="224">
        <v>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313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313</v>
      </c>
      <c r="BM292" s="233" t="s">
        <v>769</v>
      </c>
    </row>
    <row r="293" s="2" customFormat="1" ht="24.15" customHeight="1">
      <c r="A293" s="40"/>
      <c r="B293" s="41"/>
      <c r="C293" s="220" t="s">
        <v>770</v>
      </c>
      <c r="D293" s="220" t="s">
        <v>171</v>
      </c>
      <c r="E293" s="221" t="s">
        <v>316</v>
      </c>
      <c r="F293" s="222" t="s">
        <v>317</v>
      </c>
      <c r="G293" s="223" t="s">
        <v>312</v>
      </c>
      <c r="H293" s="224">
        <v>1</v>
      </c>
      <c r="I293" s="225"/>
      <c r="J293" s="225"/>
      <c r="K293" s="226">
        <f>ROUND(P293*H293,2)</f>
        <v>0</v>
      </c>
      <c r="L293" s="227"/>
      <c r="M293" s="46"/>
      <c r="N293" s="228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313</v>
      </c>
      <c r="AT293" s="233" t="s">
        <v>171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313</v>
      </c>
      <c r="BM293" s="233" t="s">
        <v>771</v>
      </c>
    </row>
    <row r="294" s="2" customFormat="1" ht="14.4" customHeight="1">
      <c r="A294" s="40"/>
      <c r="B294" s="41"/>
      <c r="C294" s="220" t="s">
        <v>772</v>
      </c>
      <c r="D294" s="220" t="s">
        <v>171</v>
      </c>
      <c r="E294" s="221" t="s">
        <v>320</v>
      </c>
      <c r="F294" s="222" t="s">
        <v>321</v>
      </c>
      <c r="G294" s="223" t="s">
        <v>312</v>
      </c>
      <c r="H294" s="224">
        <v>1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313</v>
      </c>
      <c r="AT294" s="233" t="s">
        <v>171</v>
      </c>
      <c r="AU294" s="233" t="s">
        <v>165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313</v>
      </c>
      <c r="BM294" s="233" t="s">
        <v>773</v>
      </c>
    </row>
    <row r="295" s="2" customFormat="1" ht="14.4" customHeight="1">
      <c r="A295" s="40"/>
      <c r="B295" s="41"/>
      <c r="C295" s="220" t="s">
        <v>774</v>
      </c>
      <c r="D295" s="220" t="s">
        <v>171</v>
      </c>
      <c r="E295" s="221" t="s">
        <v>324</v>
      </c>
      <c r="F295" s="222" t="s">
        <v>325</v>
      </c>
      <c r="G295" s="223" t="s">
        <v>312</v>
      </c>
      <c r="H295" s="224">
        <v>1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313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313</v>
      </c>
      <c r="BM295" s="233" t="s">
        <v>775</v>
      </c>
    </row>
    <row r="296" s="2" customFormat="1" ht="14.4" customHeight="1">
      <c r="A296" s="40"/>
      <c r="B296" s="41"/>
      <c r="C296" s="220" t="s">
        <v>776</v>
      </c>
      <c r="D296" s="220" t="s">
        <v>171</v>
      </c>
      <c r="E296" s="221" t="s">
        <v>777</v>
      </c>
      <c r="F296" s="222" t="s">
        <v>778</v>
      </c>
      <c r="G296" s="223" t="s">
        <v>779</v>
      </c>
      <c r="H296" s="224">
        <v>1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313</v>
      </c>
      <c r="AT296" s="233" t="s">
        <v>171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313</v>
      </c>
      <c r="BM296" s="233" t="s">
        <v>780</v>
      </c>
    </row>
    <row r="297" s="2" customFormat="1" ht="14.4" customHeight="1">
      <c r="A297" s="40"/>
      <c r="B297" s="41"/>
      <c r="C297" s="220" t="s">
        <v>781</v>
      </c>
      <c r="D297" s="220" t="s">
        <v>171</v>
      </c>
      <c r="E297" s="221" t="s">
        <v>782</v>
      </c>
      <c r="F297" s="222" t="s">
        <v>783</v>
      </c>
      <c r="G297" s="223" t="s">
        <v>779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</v>
      </c>
      <c r="V297" s="231">
        <f>U297*H297</f>
        <v>0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313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313</v>
      </c>
      <c r="BM297" s="233" t="s">
        <v>784</v>
      </c>
    </row>
    <row r="298" s="2" customFormat="1" ht="14.4" customHeight="1">
      <c r="A298" s="40"/>
      <c r="B298" s="41"/>
      <c r="C298" s="220" t="s">
        <v>785</v>
      </c>
      <c r="D298" s="220" t="s">
        <v>171</v>
      </c>
      <c r="E298" s="221" t="s">
        <v>786</v>
      </c>
      <c r="F298" s="222" t="s">
        <v>787</v>
      </c>
      <c r="G298" s="223" t="s">
        <v>779</v>
      </c>
      <c r="H298" s="224">
        <v>1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313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313</v>
      </c>
      <c r="BM298" s="233" t="s">
        <v>788</v>
      </c>
    </row>
    <row r="299" s="2" customFormat="1" ht="14.4" customHeight="1">
      <c r="A299" s="40"/>
      <c r="B299" s="41"/>
      <c r="C299" s="220" t="s">
        <v>789</v>
      </c>
      <c r="D299" s="220" t="s">
        <v>171</v>
      </c>
      <c r="E299" s="221" t="s">
        <v>790</v>
      </c>
      <c r="F299" s="222" t="s">
        <v>791</v>
      </c>
      <c r="G299" s="223" t="s">
        <v>779</v>
      </c>
      <c r="H299" s="224">
        <v>1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313</v>
      </c>
      <c r="AT299" s="233" t="s">
        <v>171</v>
      </c>
      <c r="AU299" s="233" t="s">
        <v>165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313</v>
      </c>
      <c r="BM299" s="233" t="s">
        <v>792</v>
      </c>
    </row>
    <row r="300" s="2" customFormat="1" ht="14.4" customHeight="1">
      <c r="A300" s="40"/>
      <c r="B300" s="41"/>
      <c r="C300" s="220" t="s">
        <v>793</v>
      </c>
      <c r="D300" s="220" t="s">
        <v>171</v>
      </c>
      <c r="E300" s="221" t="s">
        <v>584</v>
      </c>
      <c r="F300" s="222" t="s">
        <v>585</v>
      </c>
      <c r="G300" s="223" t="s">
        <v>312</v>
      </c>
      <c r="H300" s="224">
        <v>1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794</v>
      </c>
    </row>
    <row r="301" s="12" customFormat="1" ht="22.8" customHeight="1">
      <c r="A301" s="12"/>
      <c r="B301" s="203"/>
      <c r="C301" s="204"/>
      <c r="D301" s="205" t="s">
        <v>75</v>
      </c>
      <c r="E301" s="218" t="s">
        <v>795</v>
      </c>
      <c r="F301" s="218" t="s">
        <v>796</v>
      </c>
      <c r="G301" s="204"/>
      <c r="H301" s="204"/>
      <c r="I301" s="207"/>
      <c r="J301" s="207"/>
      <c r="K301" s="219">
        <f>BK301</f>
        <v>0</v>
      </c>
      <c r="L301" s="204"/>
      <c r="M301" s="209"/>
      <c r="N301" s="210"/>
      <c r="O301" s="211"/>
      <c r="P301" s="211"/>
      <c r="Q301" s="212">
        <f>Q302+Q319+Q326</f>
        <v>0</v>
      </c>
      <c r="R301" s="212">
        <f>R302+R319+R326</f>
        <v>0</v>
      </c>
      <c r="S301" s="211"/>
      <c r="T301" s="213">
        <f>T302+T319+T326</f>
        <v>0</v>
      </c>
      <c r="U301" s="211"/>
      <c r="V301" s="213">
        <f>V302+V319+V326</f>
        <v>0</v>
      </c>
      <c r="W301" s="211"/>
      <c r="X301" s="214">
        <f>X302+X319+X326</f>
        <v>0</v>
      </c>
      <c r="Y301" s="12"/>
      <c r="Z301" s="12"/>
      <c r="AA301" s="12"/>
      <c r="AB301" s="12"/>
      <c r="AC301" s="12"/>
      <c r="AD301" s="12"/>
      <c r="AE301" s="12"/>
      <c r="AR301" s="215" t="s">
        <v>165</v>
      </c>
      <c r="AT301" s="216" t="s">
        <v>75</v>
      </c>
      <c r="AU301" s="216" t="s">
        <v>84</v>
      </c>
      <c r="AY301" s="215" t="s">
        <v>166</v>
      </c>
      <c r="BK301" s="217">
        <f>BK302+BK319+BK326</f>
        <v>0</v>
      </c>
    </row>
    <row r="302" s="12" customFormat="1" ht="20.88" customHeight="1">
      <c r="A302" s="12"/>
      <c r="B302" s="203"/>
      <c r="C302" s="204"/>
      <c r="D302" s="205" t="s">
        <v>75</v>
      </c>
      <c r="E302" s="218" t="s">
        <v>169</v>
      </c>
      <c r="F302" s="218" t="s">
        <v>170</v>
      </c>
      <c r="G302" s="204"/>
      <c r="H302" s="204"/>
      <c r="I302" s="207"/>
      <c r="J302" s="207"/>
      <c r="K302" s="219">
        <f>BK302</f>
        <v>0</v>
      </c>
      <c r="L302" s="204"/>
      <c r="M302" s="209"/>
      <c r="N302" s="210"/>
      <c r="O302" s="211"/>
      <c r="P302" s="211"/>
      <c r="Q302" s="212">
        <f>SUM(Q303:Q318)</f>
        <v>0</v>
      </c>
      <c r="R302" s="212">
        <f>SUM(R303:R318)</f>
        <v>0</v>
      </c>
      <c r="S302" s="211"/>
      <c r="T302" s="213">
        <f>SUM(T303:T318)</f>
        <v>0</v>
      </c>
      <c r="U302" s="211"/>
      <c r="V302" s="213">
        <f>SUM(V303:V318)</f>
        <v>0</v>
      </c>
      <c r="W302" s="211"/>
      <c r="X302" s="214">
        <f>SUM(X303:X318)</f>
        <v>0</v>
      </c>
      <c r="Y302" s="12"/>
      <c r="Z302" s="12"/>
      <c r="AA302" s="12"/>
      <c r="AB302" s="12"/>
      <c r="AC302" s="12"/>
      <c r="AD302" s="12"/>
      <c r="AE302" s="12"/>
      <c r="AR302" s="215" t="s">
        <v>165</v>
      </c>
      <c r="AT302" s="216" t="s">
        <v>75</v>
      </c>
      <c r="AU302" s="216" t="s">
        <v>86</v>
      </c>
      <c r="AY302" s="215" t="s">
        <v>166</v>
      </c>
      <c r="BK302" s="217">
        <f>SUM(BK303:BK318)</f>
        <v>0</v>
      </c>
    </row>
    <row r="303" s="2" customFormat="1" ht="14.4" customHeight="1">
      <c r="A303" s="40"/>
      <c r="B303" s="41"/>
      <c r="C303" s="220" t="s">
        <v>797</v>
      </c>
      <c r="D303" s="220" t="s">
        <v>171</v>
      </c>
      <c r="E303" s="221" t="s">
        <v>798</v>
      </c>
      <c r="F303" s="222" t="s">
        <v>799</v>
      </c>
      <c r="G303" s="223" t="s">
        <v>20</v>
      </c>
      <c r="H303" s="224">
        <v>20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175</v>
      </c>
      <c r="AT303" s="233" t="s">
        <v>171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175</v>
      </c>
      <c r="BM303" s="233" t="s">
        <v>800</v>
      </c>
    </row>
    <row r="304" s="2" customFormat="1" ht="14.4" customHeight="1">
      <c r="A304" s="40"/>
      <c r="B304" s="41"/>
      <c r="C304" s="220" t="s">
        <v>801</v>
      </c>
      <c r="D304" s="220" t="s">
        <v>171</v>
      </c>
      <c r="E304" s="221" t="s">
        <v>181</v>
      </c>
      <c r="F304" s="222" t="s">
        <v>182</v>
      </c>
      <c r="G304" s="223" t="s">
        <v>174</v>
      </c>
      <c r="H304" s="224">
        <v>60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802</v>
      </c>
    </row>
    <row r="305" s="2" customFormat="1" ht="14.4" customHeight="1">
      <c r="A305" s="40"/>
      <c r="B305" s="41"/>
      <c r="C305" s="220" t="s">
        <v>803</v>
      </c>
      <c r="D305" s="220" t="s">
        <v>171</v>
      </c>
      <c r="E305" s="221" t="s">
        <v>804</v>
      </c>
      <c r="F305" s="222" t="s">
        <v>344</v>
      </c>
      <c r="G305" s="223" t="s">
        <v>174</v>
      </c>
      <c r="H305" s="224">
        <v>125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805</v>
      </c>
    </row>
    <row r="306" s="2" customFormat="1" ht="14.4" customHeight="1">
      <c r="A306" s="40"/>
      <c r="B306" s="41"/>
      <c r="C306" s="220" t="s">
        <v>806</v>
      </c>
      <c r="D306" s="220" t="s">
        <v>171</v>
      </c>
      <c r="E306" s="221" t="s">
        <v>807</v>
      </c>
      <c r="F306" s="222" t="s">
        <v>808</v>
      </c>
      <c r="G306" s="223" t="s">
        <v>179</v>
      </c>
      <c r="H306" s="224">
        <v>20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809</v>
      </c>
    </row>
    <row r="307" s="2" customFormat="1" ht="14.4" customHeight="1">
      <c r="A307" s="40"/>
      <c r="B307" s="41"/>
      <c r="C307" s="220" t="s">
        <v>810</v>
      </c>
      <c r="D307" s="220" t="s">
        <v>171</v>
      </c>
      <c r="E307" s="221" t="s">
        <v>811</v>
      </c>
      <c r="F307" s="222" t="s">
        <v>812</v>
      </c>
      <c r="G307" s="223" t="s">
        <v>813</v>
      </c>
      <c r="H307" s="224">
        <v>20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814</v>
      </c>
    </row>
    <row r="308" s="2" customFormat="1" ht="14.4" customHeight="1">
      <c r="A308" s="40"/>
      <c r="B308" s="41"/>
      <c r="C308" s="220" t="s">
        <v>815</v>
      </c>
      <c r="D308" s="220" t="s">
        <v>171</v>
      </c>
      <c r="E308" s="221" t="s">
        <v>816</v>
      </c>
      <c r="F308" s="222" t="s">
        <v>817</v>
      </c>
      <c r="G308" s="223" t="s">
        <v>179</v>
      </c>
      <c r="H308" s="224">
        <v>3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818</v>
      </c>
    </row>
    <row r="309" s="2" customFormat="1" ht="14.4" customHeight="1">
      <c r="A309" s="40"/>
      <c r="B309" s="41"/>
      <c r="C309" s="220" t="s">
        <v>819</v>
      </c>
      <c r="D309" s="220" t="s">
        <v>171</v>
      </c>
      <c r="E309" s="221" t="s">
        <v>820</v>
      </c>
      <c r="F309" s="222" t="s">
        <v>821</v>
      </c>
      <c r="G309" s="223" t="s">
        <v>174</v>
      </c>
      <c r="H309" s="224">
        <v>240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822</v>
      </c>
    </row>
    <row r="310" s="2" customFormat="1" ht="14.4" customHeight="1">
      <c r="A310" s="40"/>
      <c r="B310" s="41"/>
      <c r="C310" s="220" t="s">
        <v>823</v>
      </c>
      <c r="D310" s="220" t="s">
        <v>171</v>
      </c>
      <c r="E310" s="221" t="s">
        <v>824</v>
      </c>
      <c r="F310" s="222" t="s">
        <v>825</v>
      </c>
      <c r="G310" s="223" t="s">
        <v>179</v>
      </c>
      <c r="H310" s="224">
        <v>60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826</v>
      </c>
    </row>
    <row r="311" s="2" customFormat="1" ht="14.4" customHeight="1">
      <c r="A311" s="40"/>
      <c r="B311" s="41"/>
      <c r="C311" s="235" t="s">
        <v>827</v>
      </c>
      <c r="D311" s="235" t="s">
        <v>163</v>
      </c>
      <c r="E311" s="236" t="s">
        <v>828</v>
      </c>
      <c r="F311" s="237" t="s">
        <v>829</v>
      </c>
      <c r="G311" s="238" t="s">
        <v>163</v>
      </c>
      <c r="H311" s="239">
        <v>240</v>
      </c>
      <c r="I311" s="240"/>
      <c r="J311" s="241"/>
      <c r="K311" s="242">
        <f>ROUND(P311*H311,2)</f>
        <v>0</v>
      </c>
      <c r="L311" s="241"/>
      <c r="M311" s="243"/>
      <c r="N311" s="244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194</v>
      </c>
      <c r="AT311" s="233" t="s">
        <v>163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830</v>
      </c>
    </row>
    <row r="312" s="2" customFormat="1" ht="14.4" customHeight="1">
      <c r="A312" s="40"/>
      <c r="B312" s="41"/>
      <c r="C312" s="235" t="s">
        <v>831</v>
      </c>
      <c r="D312" s="235" t="s">
        <v>163</v>
      </c>
      <c r="E312" s="236" t="s">
        <v>832</v>
      </c>
      <c r="F312" s="237" t="s">
        <v>833</v>
      </c>
      <c r="G312" s="238" t="s">
        <v>834</v>
      </c>
      <c r="H312" s="239">
        <v>20</v>
      </c>
      <c r="I312" s="240"/>
      <c r="J312" s="241"/>
      <c r="K312" s="242">
        <f>ROUND(P312*H312,2)</f>
        <v>0</v>
      </c>
      <c r="L312" s="241"/>
      <c r="M312" s="243"/>
      <c r="N312" s="244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194</v>
      </c>
      <c r="AT312" s="233" t="s">
        <v>163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835</v>
      </c>
    </row>
    <row r="313" s="2" customFormat="1" ht="14.4" customHeight="1">
      <c r="A313" s="40"/>
      <c r="B313" s="41"/>
      <c r="C313" s="235" t="s">
        <v>836</v>
      </c>
      <c r="D313" s="235" t="s">
        <v>163</v>
      </c>
      <c r="E313" s="236" t="s">
        <v>837</v>
      </c>
      <c r="F313" s="237" t="s">
        <v>838</v>
      </c>
      <c r="G313" s="238" t="s">
        <v>210</v>
      </c>
      <c r="H313" s="239">
        <v>20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839</v>
      </c>
    </row>
    <row r="314" s="2" customFormat="1" ht="14.4" customHeight="1">
      <c r="A314" s="40"/>
      <c r="B314" s="41"/>
      <c r="C314" s="235" t="s">
        <v>840</v>
      </c>
      <c r="D314" s="235" t="s">
        <v>163</v>
      </c>
      <c r="E314" s="236" t="s">
        <v>841</v>
      </c>
      <c r="F314" s="237" t="s">
        <v>842</v>
      </c>
      <c r="G314" s="238" t="s">
        <v>179</v>
      </c>
      <c r="H314" s="239">
        <v>20</v>
      </c>
      <c r="I314" s="240"/>
      <c r="J314" s="241"/>
      <c r="K314" s="242">
        <f>ROUND(P314*H314,2)</f>
        <v>0</v>
      </c>
      <c r="L314" s="241"/>
      <c r="M314" s="243"/>
      <c r="N314" s="244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194</v>
      </c>
      <c r="AT314" s="233" t="s">
        <v>163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843</v>
      </c>
    </row>
    <row r="315" s="2" customFormat="1" ht="14.4" customHeight="1">
      <c r="A315" s="40"/>
      <c r="B315" s="41"/>
      <c r="C315" s="235" t="s">
        <v>844</v>
      </c>
      <c r="D315" s="235" t="s">
        <v>163</v>
      </c>
      <c r="E315" s="236" t="s">
        <v>200</v>
      </c>
      <c r="F315" s="237" t="s">
        <v>201</v>
      </c>
      <c r="G315" s="238" t="s">
        <v>163</v>
      </c>
      <c r="H315" s="239">
        <v>60</v>
      </c>
      <c r="I315" s="240"/>
      <c r="J315" s="241"/>
      <c r="K315" s="242">
        <f>ROUND(P315*H315,2)</f>
        <v>0</v>
      </c>
      <c r="L315" s="241"/>
      <c r="M315" s="243"/>
      <c r="N315" s="244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194</v>
      </c>
      <c r="AT315" s="233" t="s">
        <v>163</v>
      </c>
      <c r="AU315" s="233" t="s">
        <v>165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175</v>
      </c>
      <c r="BM315" s="233" t="s">
        <v>845</v>
      </c>
    </row>
    <row r="316" s="2" customFormat="1" ht="14.4" customHeight="1">
      <c r="A316" s="40"/>
      <c r="B316" s="41"/>
      <c r="C316" s="235" t="s">
        <v>846</v>
      </c>
      <c r="D316" s="235" t="s">
        <v>163</v>
      </c>
      <c r="E316" s="236" t="s">
        <v>420</v>
      </c>
      <c r="F316" s="237" t="s">
        <v>421</v>
      </c>
      <c r="G316" s="238" t="s">
        <v>163</v>
      </c>
      <c r="H316" s="239">
        <v>125</v>
      </c>
      <c r="I316" s="240"/>
      <c r="J316" s="241"/>
      <c r="K316" s="242">
        <f>ROUND(P316*H316,2)</f>
        <v>0</v>
      </c>
      <c r="L316" s="241"/>
      <c r="M316" s="243"/>
      <c r="N316" s="244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194</v>
      </c>
      <c r="AT316" s="233" t="s">
        <v>163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175</v>
      </c>
      <c r="BM316" s="233" t="s">
        <v>847</v>
      </c>
    </row>
    <row r="317" s="2" customFormat="1" ht="14.4" customHeight="1">
      <c r="A317" s="40"/>
      <c r="B317" s="41"/>
      <c r="C317" s="235" t="s">
        <v>848</v>
      </c>
      <c r="D317" s="235" t="s">
        <v>163</v>
      </c>
      <c r="E317" s="236" t="s">
        <v>849</v>
      </c>
      <c r="F317" s="237" t="s">
        <v>850</v>
      </c>
      <c r="G317" s="238" t="s">
        <v>210</v>
      </c>
      <c r="H317" s="239">
        <v>60</v>
      </c>
      <c r="I317" s="240"/>
      <c r="J317" s="241"/>
      <c r="K317" s="242">
        <f>ROUND(P317*H317,2)</f>
        <v>0</v>
      </c>
      <c r="L317" s="241"/>
      <c r="M317" s="243"/>
      <c r="N317" s="244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194</v>
      </c>
      <c r="AT317" s="233" t="s">
        <v>163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851</v>
      </c>
    </row>
    <row r="318" s="2" customFormat="1" ht="24.15" customHeight="1">
      <c r="A318" s="40"/>
      <c r="B318" s="41"/>
      <c r="C318" s="235" t="s">
        <v>852</v>
      </c>
      <c r="D318" s="235" t="s">
        <v>163</v>
      </c>
      <c r="E318" s="236" t="s">
        <v>853</v>
      </c>
      <c r="F318" s="237" t="s">
        <v>854</v>
      </c>
      <c r="G318" s="238" t="s">
        <v>210</v>
      </c>
      <c r="H318" s="239">
        <v>20</v>
      </c>
      <c r="I318" s="240"/>
      <c r="J318" s="241"/>
      <c r="K318" s="242">
        <f>ROUND(P318*H318,2)</f>
        <v>0</v>
      </c>
      <c r="L318" s="241"/>
      <c r="M318" s="243"/>
      <c r="N318" s="244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194</v>
      </c>
      <c r="AT318" s="233" t="s">
        <v>163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175</v>
      </c>
      <c r="BM318" s="233" t="s">
        <v>855</v>
      </c>
    </row>
    <row r="319" s="12" customFormat="1" ht="20.88" customHeight="1">
      <c r="A319" s="12"/>
      <c r="B319" s="203"/>
      <c r="C319" s="204"/>
      <c r="D319" s="205" t="s">
        <v>75</v>
      </c>
      <c r="E319" s="218" t="s">
        <v>249</v>
      </c>
      <c r="F319" s="218" t="s">
        <v>250</v>
      </c>
      <c r="G319" s="204"/>
      <c r="H319" s="204"/>
      <c r="I319" s="207"/>
      <c r="J319" s="207"/>
      <c r="K319" s="219">
        <f>BK319</f>
        <v>0</v>
      </c>
      <c r="L319" s="204"/>
      <c r="M319" s="209"/>
      <c r="N319" s="210"/>
      <c r="O319" s="211"/>
      <c r="P319" s="211"/>
      <c r="Q319" s="212">
        <f>SUM(Q320:Q325)</f>
        <v>0</v>
      </c>
      <c r="R319" s="212">
        <f>SUM(R320:R325)</f>
        <v>0</v>
      </c>
      <c r="S319" s="211"/>
      <c r="T319" s="213">
        <f>SUM(T320:T325)</f>
        <v>0</v>
      </c>
      <c r="U319" s="211"/>
      <c r="V319" s="213">
        <f>SUM(V320:V325)</f>
        <v>0</v>
      </c>
      <c r="W319" s="211"/>
      <c r="X319" s="214">
        <f>SUM(X320:X325)</f>
        <v>0</v>
      </c>
      <c r="Y319" s="12"/>
      <c r="Z319" s="12"/>
      <c r="AA319" s="12"/>
      <c r="AB319" s="12"/>
      <c r="AC319" s="12"/>
      <c r="AD319" s="12"/>
      <c r="AE319" s="12"/>
      <c r="AR319" s="215" t="s">
        <v>165</v>
      </c>
      <c r="AT319" s="216" t="s">
        <v>75</v>
      </c>
      <c r="AU319" s="216" t="s">
        <v>86</v>
      </c>
      <c r="AY319" s="215" t="s">
        <v>166</v>
      </c>
      <c r="BK319" s="217">
        <f>SUM(BK320:BK325)</f>
        <v>0</v>
      </c>
    </row>
    <row r="320" s="2" customFormat="1" ht="14.4" customHeight="1">
      <c r="A320" s="40"/>
      <c r="B320" s="41"/>
      <c r="C320" s="220" t="s">
        <v>856</v>
      </c>
      <c r="D320" s="220" t="s">
        <v>171</v>
      </c>
      <c r="E320" s="221" t="s">
        <v>857</v>
      </c>
      <c r="F320" s="222" t="s">
        <v>858</v>
      </c>
      <c r="G320" s="223" t="s">
        <v>254</v>
      </c>
      <c r="H320" s="224">
        <v>8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859</v>
      </c>
    </row>
    <row r="321" s="2" customFormat="1" ht="14.4" customHeight="1">
      <c r="A321" s="40"/>
      <c r="B321" s="41"/>
      <c r="C321" s="220" t="s">
        <v>860</v>
      </c>
      <c r="D321" s="220" t="s">
        <v>171</v>
      </c>
      <c r="E321" s="221" t="s">
        <v>861</v>
      </c>
      <c r="F321" s="222" t="s">
        <v>751</v>
      </c>
      <c r="G321" s="223" t="s">
        <v>254</v>
      </c>
      <c r="H321" s="224">
        <v>20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862</v>
      </c>
    </row>
    <row r="322" s="2" customFormat="1" ht="14.4" customHeight="1">
      <c r="A322" s="40"/>
      <c r="B322" s="41"/>
      <c r="C322" s="220" t="s">
        <v>863</v>
      </c>
      <c r="D322" s="220" t="s">
        <v>171</v>
      </c>
      <c r="E322" s="221" t="s">
        <v>864</v>
      </c>
      <c r="F322" s="222" t="s">
        <v>755</v>
      </c>
      <c r="G322" s="223" t="s">
        <v>254</v>
      </c>
      <c r="H322" s="224">
        <v>16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175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175</v>
      </c>
      <c r="BM322" s="233" t="s">
        <v>865</v>
      </c>
    </row>
    <row r="323" s="2" customFormat="1" ht="14.4" customHeight="1">
      <c r="A323" s="40"/>
      <c r="B323" s="41"/>
      <c r="C323" s="220" t="s">
        <v>866</v>
      </c>
      <c r="D323" s="220" t="s">
        <v>171</v>
      </c>
      <c r="E323" s="221" t="s">
        <v>867</v>
      </c>
      <c r="F323" s="222" t="s">
        <v>759</v>
      </c>
      <c r="G323" s="223" t="s">
        <v>254</v>
      </c>
      <c r="H323" s="224">
        <v>10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175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868</v>
      </c>
    </row>
    <row r="324" s="2" customFormat="1" ht="14.4" customHeight="1">
      <c r="A324" s="40"/>
      <c r="B324" s="41"/>
      <c r="C324" s="220" t="s">
        <v>869</v>
      </c>
      <c r="D324" s="220" t="s">
        <v>171</v>
      </c>
      <c r="E324" s="221" t="s">
        <v>870</v>
      </c>
      <c r="F324" s="222" t="s">
        <v>763</v>
      </c>
      <c r="G324" s="223" t="s">
        <v>254</v>
      </c>
      <c r="H324" s="224">
        <v>20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175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175</v>
      </c>
      <c r="BM324" s="233" t="s">
        <v>871</v>
      </c>
    </row>
    <row r="325" s="2" customFormat="1" ht="14.4" customHeight="1">
      <c r="A325" s="40"/>
      <c r="B325" s="41"/>
      <c r="C325" s="220" t="s">
        <v>872</v>
      </c>
      <c r="D325" s="220" t="s">
        <v>171</v>
      </c>
      <c r="E325" s="221" t="s">
        <v>873</v>
      </c>
      <c r="F325" s="222" t="s">
        <v>281</v>
      </c>
      <c r="G325" s="223" t="s">
        <v>254</v>
      </c>
      <c r="H325" s="224">
        <v>15</v>
      </c>
      <c r="I325" s="225"/>
      <c r="J325" s="225"/>
      <c r="K325" s="226">
        <f>ROUND(P325*H325,2)</f>
        <v>0</v>
      </c>
      <c r="L325" s="227"/>
      <c r="M325" s="46"/>
      <c r="N325" s="228" t="s">
        <v>20</v>
      </c>
      <c r="O325" s="229" t="s">
        <v>45</v>
      </c>
      <c r="P325" s="230">
        <f>I325+J325</f>
        <v>0</v>
      </c>
      <c r="Q325" s="230">
        <f>ROUND(I325*H325,2)</f>
        <v>0</v>
      </c>
      <c r="R325" s="230">
        <f>ROUND(J325*H325,2)</f>
        <v>0</v>
      </c>
      <c r="S325" s="86"/>
      <c r="T325" s="231">
        <f>S325*H325</f>
        <v>0</v>
      </c>
      <c r="U325" s="231">
        <v>0</v>
      </c>
      <c r="V325" s="231">
        <f>U325*H325</f>
        <v>0</v>
      </c>
      <c r="W325" s="231">
        <v>0</v>
      </c>
      <c r="X325" s="232">
        <f>W325*H325</f>
        <v>0</v>
      </c>
      <c r="Y325" s="40"/>
      <c r="Z325" s="40"/>
      <c r="AA325" s="40"/>
      <c r="AB325" s="40"/>
      <c r="AC325" s="40"/>
      <c r="AD325" s="40"/>
      <c r="AE325" s="40"/>
      <c r="AR325" s="233" t="s">
        <v>175</v>
      </c>
      <c r="AT325" s="233" t="s">
        <v>171</v>
      </c>
      <c r="AU325" s="233" t="s">
        <v>165</v>
      </c>
      <c r="AY325" s="19" t="s">
        <v>166</v>
      </c>
      <c r="BE325" s="234">
        <f>IF(O325="základní",K325,0)</f>
        <v>0</v>
      </c>
      <c r="BF325" s="234">
        <f>IF(O325="snížená",K325,0)</f>
        <v>0</v>
      </c>
      <c r="BG325" s="234">
        <f>IF(O325="zákl. přenesená",K325,0)</f>
        <v>0</v>
      </c>
      <c r="BH325" s="234">
        <f>IF(O325="sníž. přenesená",K325,0)</f>
        <v>0</v>
      </c>
      <c r="BI325" s="234">
        <f>IF(O325="nulová",K325,0)</f>
        <v>0</v>
      </c>
      <c r="BJ325" s="19" t="s">
        <v>84</v>
      </c>
      <c r="BK325" s="234">
        <f>ROUND(P325*H325,2)</f>
        <v>0</v>
      </c>
      <c r="BL325" s="19" t="s">
        <v>175</v>
      </c>
      <c r="BM325" s="233" t="s">
        <v>874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307</v>
      </c>
      <c r="F326" s="218" t="s">
        <v>308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SUM(Q327:Q329)</f>
        <v>0</v>
      </c>
      <c r="R326" s="212">
        <f>SUM(R327:R329)</f>
        <v>0</v>
      </c>
      <c r="S326" s="211"/>
      <c r="T326" s="213">
        <f>SUM(T327:T329)</f>
        <v>0</v>
      </c>
      <c r="U326" s="211"/>
      <c r="V326" s="213">
        <f>SUM(V327:V329)</f>
        <v>0</v>
      </c>
      <c r="W326" s="211"/>
      <c r="X326" s="214">
        <f>SUM(X327:X329)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SUM(BK327:BK329)</f>
        <v>0</v>
      </c>
    </row>
    <row r="327" s="2" customFormat="1" ht="14.4" customHeight="1">
      <c r="A327" s="40"/>
      <c r="B327" s="41"/>
      <c r="C327" s="220" t="s">
        <v>875</v>
      </c>
      <c r="D327" s="220" t="s">
        <v>171</v>
      </c>
      <c r="E327" s="221" t="s">
        <v>310</v>
      </c>
      <c r="F327" s="222" t="s">
        <v>311</v>
      </c>
      <c r="G327" s="223" t="s">
        <v>312</v>
      </c>
      <c r="H327" s="224">
        <v>1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313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313</v>
      </c>
      <c r="BM327" s="233" t="s">
        <v>876</v>
      </c>
    </row>
    <row r="328" s="2" customFormat="1" ht="24.15" customHeight="1">
      <c r="A328" s="40"/>
      <c r="B328" s="41"/>
      <c r="C328" s="220" t="s">
        <v>877</v>
      </c>
      <c r="D328" s="220" t="s">
        <v>171</v>
      </c>
      <c r="E328" s="221" t="s">
        <v>316</v>
      </c>
      <c r="F328" s="222" t="s">
        <v>317</v>
      </c>
      <c r="G328" s="223" t="s">
        <v>312</v>
      </c>
      <c r="H328" s="224">
        <v>1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313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313</v>
      </c>
      <c r="BM328" s="233" t="s">
        <v>878</v>
      </c>
    </row>
    <row r="329" s="2" customFormat="1" ht="14.4" customHeight="1">
      <c r="A329" s="40"/>
      <c r="B329" s="41"/>
      <c r="C329" s="220" t="s">
        <v>879</v>
      </c>
      <c r="D329" s="220" t="s">
        <v>171</v>
      </c>
      <c r="E329" s="221" t="s">
        <v>320</v>
      </c>
      <c r="F329" s="222" t="s">
        <v>321</v>
      </c>
      <c r="G329" s="223" t="s">
        <v>312</v>
      </c>
      <c r="H329" s="224">
        <v>1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313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313</v>
      </c>
      <c r="BM329" s="233" t="s">
        <v>880</v>
      </c>
    </row>
    <row r="330" s="12" customFormat="1" ht="22.8" customHeight="1">
      <c r="A330" s="12"/>
      <c r="B330" s="203"/>
      <c r="C330" s="204"/>
      <c r="D330" s="205" t="s">
        <v>75</v>
      </c>
      <c r="E330" s="218" t="s">
        <v>881</v>
      </c>
      <c r="F330" s="218" t="s">
        <v>882</v>
      </c>
      <c r="G330" s="204"/>
      <c r="H330" s="204"/>
      <c r="I330" s="207"/>
      <c r="J330" s="207"/>
      <c r="K330" s="219">
        <f>BK330</f>
        <v>0</v>
      </c>
      <c r="L330" s="204"/>
      <c r="M330" s="209"/>
      <c r="N330" s="210"/>
      <c r="O330" s="211"/>
      <c r="P330" s="211"/>
      <c r="Q330" s="212">
        <f>Q331+Q349+Q355</f>
        <v>0</v>
      </c>
      <c r="R330" s="212">
        <f>R331+R349+R355</f>
        <v>0</v>
      </c>
      <c r="S330" s="211"/>
      <c r="T330" s="213">
        <f>T331+T349+T355</f>
        <v>0</v>
      </c>
      <c r="U330" s="211"/>
      <c r="V330" s="213">
        <f>V331+V349+V355</f>
        <v>0</v>
      </c>
      <c r="W330" s="211"/>
      <c r="X330" s="214">
        <f>X331+X349+X355</f>
        <v>0</v>
      </c>
      <c r="Y330" s="12"/>
      <c r="Z330" s="12"/>
      <c r="AA330" s="12"/>
      <c r="AB330" s="12"/>
      <c r="AC330" s="12"/>
      <c r="AD330" s="12"/>
      <c r="AE330" s="12"/>
      <c r="AR330" s="215" t="s">
        <v>165</v>
      </c>
      <c r="AT330" s="216" t="s">
        <v>75</v>
      </c>
      <c r="AU330" s="216" t="s">
        <v>84</v>
      </c>
      <c r="AY330" s="215" t="s">
        <v>166</v>
      </c>
      <c r="BK330" s="217">
        <f>BK331+BK349+BK355</f>
        <v>0</v>
      </c>
    </row>
    <row r="331" s="12" customFormat="1" ht="20.88" customHeight="1">
      <c r="A331" s="12"/>
      <c r="B331" s="203"/>
      <c r="C331" s="204"/>
      <c r="D331" s="205" t="s">
        <v>75</v>
      </c>
      <c r="E331" s="218" t="s">
        <v>169</v>
      </c>
      <c r="F331" s="218" t="s">
        <v>170</v>
      </c>
      <c r="G331" s="204"/>
      <c r="H331" s="204"/>
      <c r="I331" s="207"/>
      <c r="J331" s="207"/>
      <c r="K331" s="219">
        <f>BK331</f>
        <v>0</v>
      </c>
      <c r="L331" s="204"/>
      <c r="M331" s="209"/>
      <c r="N331" s="210"/>
      <c r="O331" s="211"/>
      <c r="P331" s="211"/>
      <c r="Q331" s="212">
        <f>SUM(Q332:Q348)</f>
        <v>0</v>
      </c>
      <c r="R331" s="212">
        <f>SUM(R332:R348)</f>
        <v>0</v>
      </c>
      <c r="S331" s="211"/>
      <c r="T331" s="213">
        <f>SUM(T332:T348)</f>
        <v>0</v>
      </c>
      <c r="U331" s="211"/>
      <c r="V331" s="213">
        <f>SUM(V332:V348)</f>
        <v>0</v>
      </c>
      <c r="W331" s="211"/>
      <c r="X331" s="214">
        <f>SUM(X332:X348)</f>
        <v>0</v>
      </c>
      <c r="Y331" s="12"/>
      <c r="Z331" s="12"/>
      <c r="AA331" s="12"/>
      <c r="AB331" s="12"/>
      <c r="AC331" s="12"/>
      <c r="AD331" s="12"/>
      <c r="AE331" s="12"/>
      <c r="AR331" s="215" t="s">
        <v>165</v>
      </c>
      <c r="AT331" s="216" t="s">
        <v>75</v>
      </c>
      <c r="AU331" s="216" t="s">
        <v>86</v>
      </c>
      <c r="AY331" s="215" t="s">
        <v>166</v>
      </c>
      <c r="BK331" s="217">
        <f>SUM(BK332:BK348)</f>
        <v>0</v>
      </c>
    </row>
    <row r="332" s="2" customFormat="1" ht="14.4" customHeight="1">
      <c r="A332" s="40"/>
      <c r="B332" s="41"/>
      <c r="C332" s="220" t="s">
        <v>883</v>
      </c>
      <c r="D332" s="220" t="s">
        <v>171</v>
      </c>
      <c r="E332" s="221" t="s">
        <v>884</v>
      </c>
      <c r="F332" s="222" t="s">
        <v>885</v>
      </c>
      <c r="G332" s="223" t="s">
        <v>174</v>
      </c>
      <c r="H332" s="224">
        <v>155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886</v>
      </c>
    </row>
    <row r="333" s="2" customFormat="1" ht="14.4" customHeight="1">
      <c r="A333" s="40"/>
      <c r="B333" s="41"/>
      <c r="C333" s="220" t="s">
        <v>887</v>
      </c>
      <c r="D333" s="220" t="s">
        <v>171</v>
      </c>
      <c r="E333" s="221" t="s">
        <v>888</v>
      </c>
      <c r="F333" s="222" t="s">
        <v>651</v>
      </c>
      <c r="G333" s="223" t="s">
        <v>179</v>
      </c>
      <c r="H333" s="224">
        <v>6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889</v>
      </c>
    </row>
    <row r="334" s="2" customFormat="1" ht="14.4" customHeight="1">
      <c r="A334" s="40"/>
      <c r="B334" s="41"/>
      <c r="C334" s="220" t="s">
        <v>890</v>
      </c>
      <c r="D334" s="220" t="s">
        <v>171</v>
      </c>
      <c r="E334" s="221" t="s">
        <v>891</v>
      </c>
      <c r="F334" s="222" t="s">
        <v>892</v>
      </c>
      <c r="G334" s="223" t="s">
        <v>174</v>
      </c>
      <c r="H334" s="224">
        <v>180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893</v>
      </c>
    </row>
    <row r="335" s="2" customFormat="1" ht="14.4" customHeight="1">
      <c r="A335" s="40"/>
      <c r="B335" s="41"/>
      <c r="C335" s="220" t="s">
        <v>894</v>
      </c>
      <c r="D335" s="220" t="s">
        <v>171</v>
      </c>
      <c r="E335" s="221" t="s">
        <v>895</v>
      </c>
      <c r="F335" s="222" t="s">
        <v>892</v>
      </c>
      <c r="G335" s="223" t="s">
        <v>174</v>
      </c>
      <c r="H335" s="224">
        <v>120</v>
      </c>
      <c r="I335" s="225"/>
      <c r="J335" s="225"/>
      <c r="K335" s="226">
        <f>ROUND(P335*H335,2)</f>
        <v>0</v>
      </c>
      <c r="L335" s="227"/>
      <c r="M335" s="46"/>
      <c r="N335" s="228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175</v>
      </c>
      <c r="AT335" s="233" t="s">
        <v>171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896</v>
      </c>
    </row>
    <row r="336" s="2" customFormat="1" ht="14.4" customHeight="1">
      <c r="A336" s="40"/>
      <c r="B336" s="41"/>
      <c r="C336" s="220" t="s">
        <v>897</v>
      </c>
      <c r="D336" s="220" t="s">
        <v>171</v>
      </c>
      <c r="E336" s="221" t="s">
        <v>898</v>
      </c>
      <c r="F336" s="222" t="s">
        <v>899</v>
      </c>
      <c r="G336" s="223" t="s">
        <v>179</v>
      </c>
      <c r="H336" s="224">
        <v>190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900</v>
      </c>
    </row>
    <row r="337" s="2" customFormat="1" ht="14.4" customHeight="1">
      <c r="A337" s="40"/>
      <c r="B337" s="41"/>
      <c r="C337" s="220" t="s">
        <v>901</v>
      </c>
      <c r="D337" s="220" t="s">
        <v>171</v>
      </c>
      <c r="E337" s="221" t="s">
        <v>902</v>
      </c>
      <c r="F337" s="222" t="s">
        <v>903</v>
      </c>
      <c r="G337" s="223" t="s">
        <v>174</v>
      </c>
      <c r="H337" s="224">
        <v>185</v>
      </c>
      <c r="I337" s="225"/>
      <c r="J337" s="225"/>
      <c r="K337" s="226">
        <f>ROUND(P337*H337,2)</f>
        <v>0</v>
      </c>
      <c r="L337" s="227"/>
      <c r="M337" s="46"/>
      <c r="N337" s="228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175</v>
      </c>
      <c r="AT337" s="233" t="s">
        <v>171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904</v>
      </c>
    </row>
    <row r="338" s="2" customFormat="1" ht="14.4" customHeight="1">
      <c r="A338" s="40"/>
      <c r="B338" s="41"/>
      <c r="C338" s="220" t="s">
        <v>905</v>
      </c>
      <c r="D338" s="220" t="s">
        <v>171</v>
      </c>
      <c r="E338" s="221" t="s">
        <v>902</v>
      </c>
      <c r="F338" s="222" t="s">
        <v>903</v>
      </c>
      <c r="G338" s="223" t="s">
        <v>174</v>
      </c>
      <c r="H338" s="224">
        <v>185</v>
      </c>
      <c r="I338" s="225"/>
      <c r="J338" s="225"/>
      <c r="K338" s="226">
        <f>ROUND(P338*H338,2)</f>
        <v>0</v>
      </c>
      <c r="L338" s="227"/>
      <c r="M338" s="46"/>
      <c r="N338" s="228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175</v>
      </c>
      <c r="AT338" s="233" t="s">
        <v>171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906</v>
      </c>
    </row>
    <row r="339" s="2" customFormat="1" ht="14.4" customHeight="1">
      <c r="A339" s="40"/>
      <c r="B339" s="41"/>
      <c r="C339" s="220" t="s">
        <v>907</v>
      </c>
      <c r="D339" s="220" t="s">
        <v>171</v>
      </c>
      <c r="E339" s="221" t="s">
        <v>902</v>
      </c>
      <c r="F339" s="222" t="s">
        <v>903</v>
      </c>
      <c r="G339" s="223" t="s">
        <v>174</v>
      </c>
      <c r="H339" s="224">
        <v>185</v>
      </c>
      <c r="I339" s="225"/>
      <c r="J339" s="225"/>
      <c r="K339" s="226">
        <f>ROUND(P339*H339,2)</f>
        <v>0</v>
      </c>
      <c r="L339" s="227"/>
      <c r="M339" s="46"/>
      <c r="N339" s="228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175</v>
      </c>
      <c r="AT339" s="233" t="s">
        <v>171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908</v>
      </c>
    </row>
    <row r="340" s="2" customFormat="1" ht="14.4" customHeight="1">
      <c r="A340" s="40"/>
      <c r="B340" s="41"/>
      <c r="C340" s="235" t="s">
        <v>909</v>
      </c>
      <c r="D340" s="235" t="s">
        <v>163</v>
      </c>
      <c r="E340" s="236" t="s">
        <v>910</v>
      </c>
      <c r="F340" s="237" t="s">
        <v>911</v>
      </c>
      <c r="G340" s="238" t="s">
        <v>174</v>
      </c>
      <c r="H340" s="239">
        <v>190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912</v>
      </c>
    </row>
    <row r="341" s="2" customFormat="1" ht="14.4" customHeight="1">
      <c r="A341" s="40"/>
      <c r="B341" s="41"/>
      <c r="C341" s="235" t="s">
        <v>913</v>
      </c>
      <c r="D341" s="235" t="s">
        <v>163</v>
      </c>
      <c r="E341" s="236" t="s">
        <v>914</v>
      </c>
      <c r="F341" s="237" t="s">
        <v>915</v>
      </c>
      <c r="G341" s="238" t="s">
        <v>916</v>
      </c>
      <c r="H341" s="239">
        <v>180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917</v>
      </c>
    </row>
    <row r="342" s="2" customFormat="1" ht="14.4" customHeight="1">
      <c r="A342" s="40"/>
      <c r="B342" s="41"/>
      <c r="C342" s="235" t="s">
        <v>918</v>
      </c>
      <c r="D342" s="235" t="s">
        <v>163</v>
      </c>
      <c r="E342" s="236" t="s">
        <v>914</v>
      </c>
      <c r="F342" s="237" t="s">
        <v>915</v>
      </c>
      <c r="G342" s="238" t="s">
        <v>916</v>
      </c>
      <c r="H342" s="239">
        <v>120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919</v>
      </c>
    </row>
    <row r="343" s="2" customFormat="1" ht="14.4" customHeight="1">
      <c r="A343" s="40"/>
      <c r="B343" s="41"/>
      <c r="C343" s="235" t="s">
        <v>920</v>
      </c>
      <c r="D343" s="235" t="s">
        <v>163</v>
      </c>
      <c r="E343" s="236" t="s">
        <v>921</v>
      </c>
      <c r="F343" s="237" t="s">
        <v>922</v>
      </c>
      <c r="G343" s="238" t="s">
        <v>163</v>
      </c>
      <c r="H343" s="239">
        <v>185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</v>
      </c>
      <c r="V343" s="231">
        <f>U343*H343</f>
        <v>0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923</v>
      </c>
    </row>
    <row r="344" s="2" customFormat="1" ht="14.4" customHeight="1">
      <c r="A344" s="40"/>
      <c r="B344" s="41"/>
      <c r="C344" s="235" t="s">
        <v>924</v>
      </c>
      <c r="D344" s="235" t="s">
        <v>163</v>
      </c>
      <c r="E344" s="236" t="s">
        <v>921</v>
      </c>
      <c r="F344" s="237" t="s">
        <v>922</v>
      </c>
      <c r="G344" s="238" t="s">
        <v>163</v>
      </c>
      <c r="H344" s="239">
        <v>185</v>
      </c>
      <c r="I344" s="240"/>
      <c r="J344" s="241"/>
      <c r="K344" s="242">
        <f>ROUND(P344*H344,2)</f>
        <v>0</v>
      </c>
      <c r="L344" s="241"/>
      <c r="M344" s="243"/>
      <c r="N344" s="244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194</v>
      </c>
      <c r="AT344" s="233" t="s">
        <v>163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925</v>
      </c>
    </row>
    <row r="345" s="2" customFormat="1" ht="14.4" customHeight="1">
      <c r="A345" s="40"/>
      <c r="B345" s="41"/>
      <c r="C345" s="235" t="s">
        <v>926</v>
      </c>
      <c r="D345" s="235" t="s">
        <v>163</v>
      </c>
      <c r="E345" s="236" t="s">
        <v>921</v>
      </c>
      <c r="F345" s="237" t="s">
        <v>922</v>
      </c>
      <c r="G345" s="238" t="s">
        <v>163</v>
      </c>
      <c r="H345" s="239">
        <v>185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927</v>
      </c>
    </row>
    <row r="346" s="2" customFormat="1" ht="14.4" customHeight="1">
      <c r="A346" s="40"/>
      <c r="B346" s="41"/>
      <c r="C346" s="235" t="s">
        <v>928</v>
      </c>
      <c r="D346" s="235" t="s">
        <v>163</v>
      </c>
      <c r="E346" s="236" t="s">
        <v>929</v>
      </c>
      <c r="F346" s="237" t="s">
        <v>930</v>
      </c>
      <c r="G346" s="238" t="s">
        <v>163</v>
      </c>
      <c r="H346" s="239">
        <v>155</v>
      </c>
      <c r="I346" s="240"/>
      <c r="J346" s="241"/>
      <c r="K346" s="242">
        <f>ROUND(P346*H346,2)</f>
        <v>0</v>
      </c>
      <c r="L346" s="241"/>
      <c r="M346" s="243"/>
      <c r="N346" s="244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194</v>
      </c>
      <c r="AT346" s="233" t="s">
        <v>163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931</v>
      </c>
    </row>
    <row r="347" s="2" customFormat="1" ht="24.15" customHeight="1">
      <c r="A347" s="40"/>
      <c r="B347" s="41"/>
      <c r="C347" s="235" t="s">
        <v>932</v>
      </c>
      <c r="D347" s="235" t="s">
        <v>163</v>
      </c>
      <c r="E347" s="236" t="s">
        <v>933</v>
      </c>
      <c r="F347" s="237" t="s">
        <v>934</v>
      </c>
      <c r="G347" s="238" t="s">
        <v>210</v>
      </c>
      <c r="H347" s="239">
        <v>1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935</v>
      </c>
    </row>
    <row r="348" s="2" customFormat="1" ht="24.15" customHeight="1">
      <c r="A348" s="40"/>
      <c r="B348" s="41"/>
      <c r="C348" s="235" t="s">
        <v>936</v>
      </c>
      <c r="D348" s="235" t="s">
        <v>163</v>
      </c>
      <c r="E348" s="236" t="s">
        <v>937</v>
      </c>
      <c r="F348" s="237" t="s">
        <v>938</v>
      </c>
      <c r="G348" s="238" t="s">
        <v>210</v>
      </c>
      <c r="H348" s="239">
        <v>1</v>
      </c>
      <c r="I348" s="240"/>
      <c r="J348" s="241"/>
      <c r="K348" s="242">
        <f>ROUND(P348*H348,2)</f>
        <v>0</v>
      </c>
      <c r="L348" s="241"/>
      <c r="M348" s="243"/>
      <c r="N348" s="244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194</v>
      </c>
      <c r="AT348" s="233" t="s">
        <v>163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939</v>
      </c>
    </row>
    <row r="349" s="12" customFormat="1" ht="20.88" customHeight="1">
      <c r="A349" s="12"/>
      <c r="B349" s="203"/>
      <c r="C349" s="204"/>
      <c r="D349" s="205" t="s">
        <v>75</v>
      </c>
      <c r="E349" s="218" t="s">
        <v>249</v>
      </c>
      <c r="F349" s="218" t="s">
        <v>250</v>
      </c>
      <c r="G349" s="204"/>
      <c r="H349" s="204"/>
      <c r="I349" s="207"/>
      <c r="J349" s="207"/>
      <c r="K349" s="219">
        <f>BK349</f>
        <v>0</v>
      </c>
      <c r="L349" s="204"/>
      <c r="M349" s="209"/>
      <c r="N349" s="210"/>
      <c r="O349" s="211"/>
      <c r="P349" s="211"/>
      <c r="Q349" s="212">
        <f>SUM(Q350:Q354)</f>
        <v>0</v>
      </c>
      <c r="R349" s="212">
        <f>SUM(R350:R354)</f>
        <v>0</v>
      </c>
      <c r="S349" s="211"/>
      <c r="T349" s="213">
        <f>SUM(T350:T354)</f>
        <v>0</v>
      </c>
      <c r="U349" s="211"/>
      <c r="V349" s="213">
        <f>SUM(V350:V354)</f>
        <v>0</v>
      </c>
      <c r="W349" s="211"/>
      <c r="X349" s="214">
        <f>SUM(X350:X354)</f>
        <v>0</v>
      </c>
      <c r="Y349" s="12"/>
      <c r="Z349" s="12"/>
      <c r="AA349" s="12"/>
      <c r="AB349" s="12"/>
      <c r="AC349" s="12"/>
      <c r="AD349" s="12"/>
      <c r="AE349" s="12"/>
      <c r="AR349" s="215" t="s">
        <v>165</v>
      </c>
      <c r="AT349" s="216" t="s">
        <v>75</v>
      </c>
      <c r="AU349" s="216" t="s">
        <v>86</v>
      </c>
      <c r="AY349" s="215" t="s">
        <v>166</v>
      </c>
      <c r="BK349" s="217">
        <f>SUM(BK350:BK354)</f>
        <v>0</v>
      </c>
    </row>
    <row r="350" s="2" customFormat="1" ht="14.4" customHeight="1">
      <c r="A350" s="40"/>
      <c r="B350" s="41"/>
      <c r="C350" s="220" t="s">
        <v>940</v>
      </c>
      <c r="D350" s="220" t="s">
        <v>171</v>
      </c>
      <c r="E350" s="221" t="s">
        <v>941</v>
      </c>
      <c r="F350" s="222" t="s">
        <v>942</v>
      </c>
      <c r="G350" s="223" t="s">
        <v>254</v>
      </c>
      <c r="H350" s="224">
        <v>160</v>
      </c>
      <c r="I350" s="225"/>
      <c r="J350" s="225"/>
      <c r="K350" s="226">
        <f>ROUND(P350*H350,2)</f>
        <v>0</v>
      </c>
      <c r="L350" s="227"/>
      <c r="M350" s="46"/>
      <c r="N350" s="228" t="s">
        <v>20</v>
      </c>
      <c r="O350" s="229" t="s">
        <v>45</v>
      </c>
      <c r="P350" s="230">
        <f>I350+J350</f>
        <v>0</v>
      </c>
      <c r="Q350" s="230">
        <f>ROUND(I350*H350,2)</f>
        <v>0</v>
      </c>
      <c r="R350" s="230">
        <f>ROUND(J350*H350,2)</f>
        <v>0</v>
      </c>
      <c r="S350" s="86"/>
      <c r="T350" s="231">
        <f>S350*H350</f>
        <v>0</v>
      </c>
      <c r="U350" s="231">
        <v>0</v>
      </c>
      <c r="V350" s="231">
        <f>U350*H350</f>
        <v>0</v>
      </c>
      <c r="W350" s="231">
        <v>0</v>
      </c>
      <c r="X350" s="232">
        <f>W350*H350</f>
        <v>0</v>
      </c>
      <c r="Y350" s="40"/>
      <c r="Z350" s="40"/>
      <c r="AA350" s="40"/>
      <c r="AB350" s="40"/>
      <c r="AC350" s="40"/>
      <c r="AD350" s="40"/>
      <c r="AE350" s="40"/>
      <c r="AR350" s="233" t="s">
        <v>175</v>
      </c>
      <c r="AT350" s="233" t="s">
        <v>171</v>
      </c>
      <c r="AU350" s="233" t="s">
        <v>165</v>
      </c>
      <c r="AY350" s="19" t="s">
        <v>166</v>
      </c>
      <c r="BE350" s="234">
        <f>IF(O350="základní",K350,0)</f>
        <v>0</v>
      </c>
      <c r="BF350" s="234">
        <f>IF(O350="snížená",K350,0)</f>
        <v>0</v>
      </c>
      <c r="BG350" s="234">
        <f>IF(O350="zákl. přenesená",K350,0)</f>
        <v>0</v>
      </c>
      <c r="BH350" s="234">
        <f>IF(O350="sníž. přenesená",K350,0)</f>
        <v>0</v>
      </c>
      <c r="BI350" s="234">
        <f>IF(O350="nulová",K350,0)</f>
        <v>0</v>
      </c>
      <c r="BJ350" s="19" t="s">
        <v>84</v>
      </c>
      <c r="BK350" s="234">
        <f>ROUND(P350*H350,2)</f>
        <v>0</v>
      </c>
      <c r="BL350" s="19" t="s">
        <v>175</v>
      </c>
      <c r="BM350" s="233" t="s">
        <v>943</v>
      </c>
    </row>
    <row r="351" s="2" customFormat="1" ht="14.4" customHeight="1">
      <c r="A351" s="40"/>
      <c r="B351" s="41"/>
      <c r="C351" s="220" t="s">
        <v>944</v>
      </c>
      <c r="D351" s="220" t="s">
        <v>171</v>
      </c>
      <c r="E351" s="221" t="s">
        <v>945</v>
      </c>
      <c r="F351" s="222" t="s">
        <v>946</v>
      </c>
      <c r="G351" s="223" t="s">
        <v>254</v>
      </c>
      <c r="H351" s="224">
        <v>65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947</v>
      </c>
    </row>
    <row r="352" s="2" customFormat="1" ht="14.4" customHeight="1">
      <c r="A352" s="40"/>
      <c r="B352" s="41"/>
      <c r="C352" s="220" t="s">
        <v>948</v>
      </c>
      <c r="D352" s="220" t="s">
        <v>171</v>
      </c>
      <c r="E352" s="221" t="s">
        <v>949</v>
      </c>
      <c r="F352" s="222" t="s">
        <v>950</v>
      </c>
      <c r="G352" s="223" t="s">
        <v>254</v>
      </c>
      <c r="H352" s="224">
        <v>220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175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175</v>
      </c>
      <c r="BM352" s="233" t="s">
        <v>951</v>
      </c>
    </row>
    <row r="353" s="2" customFormat="1" ht="14.4" customHeight="1">
      <c r="A353" s="40"/>
      <c r="B353" s="41"/>
      <c r="C353" s="220" t="s">
        <v>952</v>
      </c>
      <c r="D353" s="220" t="s">
        <v>171</v>
      </c>
      <c r="E353" s="221" t="s">
        <v>953</v>
      </c>
      <c r="F353" s="222" t="s">
        <v>759</v>
      </c>
      <c r="G353" s="223" t="s">
        <v>254</v>
      </c>
      <c r="H353" s="224">
        <v>40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954</v>
      </c>
    </row>
    <row r="354" s="2" customFormat="1" ht="14.4" customHeight="1">
      <c r="A354" s="40"/>
      <c r="B354" s="41"/>
      <c r="C354" s="220" t="s">
        <v>955</v>
      </c>
      <c r="D354" s="220" t="s">
        <v>171</v>
      </c>
      <c r="E354" s="221" t="s">
        <v>956</v>
      </c>
      <c r="F354" s="222" t="s">
        <v>957</v>
      </c>
      <c r="G354" s="223" t="s">
        <v>254</v>
      </c>
      <c r="H354" s="224">
        <v>24</v>
      </c>
      <c r="I354" s="225"/>
      <c r="J354" s="225"/>
      <c r="K354" s="226">
        <f>ROUND(P354*H354,2)</f>
        <v>0</v>
      </c>
      <c r="L354" s="227"/>
      <c r="M354" s="46"/>
      <c r="N354" s="228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</v>
      </c>
      <c r="V354" s="231">
        <f>U354*H354</f>
        <v>0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175</v>
      </c>
      <c r="AT354" s="233" t="s">
        <v>171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958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307</v>
      </c>
      <c r="F355" s="218" t="s">
        <v>308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SUM(Q356:Q358)</f>
        <v>0</v>
      </c>
      <c r="R355" s="212">
        <f>SUM(R356:R358)</f>
        <v>0</v>
      </c>
      <c r="S355" s="211"/>
      <c r="T355" s="213">
        <f>SUM(T356:T358)</f>
        <v>0</v>
      </c>
      <c r="U355" s="211"/>
      <c r="V355" s="213">
        <f>SUM(V356:V358)</f>
        <v>0</v>
      </c>
      <c r="W355" s="211"/>
      <c r="X355" s="214">
        <f>SUM(X356:X358)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SUM(BK356:BK358)</f>
        <v>0</v>
      </c>
    </row>
    <row r="356" s="2" customFormat="1" ht="14.4" customHeight="1">
      <c r="A356" s="40"/>
      <c r="B356" s="41"/>
      <c r="C356" s="220" t="s">
        <v>959</v>
      </c>
      <c r="D356" s="220" t="s">
        <v>171</v>
      </c>
      <c r="E356" s="221" t="s">
        <v>310</v>
      </c>
      <c r="F356" s="222" t="s">
        <v>311</v>
      </c>
      <c r="G356" s="223" t="s">
        <v>312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313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313</v>
      </c>
      <c r="BM356" s="233" t="s">
        <v>960</v>
      </c>
    </row>
    <row r="357" s="2" customFormat="1" ht="24.15" customHeight="1">
      <c r="A357" s="40"/>
      <c r="B357" s="41"/>
      <c r="C357" s="220" t="s">
        <v>961</v>
      </c>
      <c r="D357" s="220" t="s">
        <v>171</v>
      </c>
      <c r="E357" s="221" t="s">
        <v>316</v>
      </c>
      <c r="F357" s="222" t="s">
        <v>317</v>
      </c>
      <c r="G357" s="223" t="s">
        <v>312</v>
      </c>
      <c r="H357" s="224">
        <v>1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313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313</v>
      </c>
      <c r="BM357" s="233" t="s">
        <v>962</v>
      </c>
    </row>
    <row r="358" s="2" customFormat="1" ht="14.4" customHeight="1">
      <c r="A358" s="40"/>
      <c r="B358" s="41"/>
      <c r="C358" s="220" t="s">
        <v>963</v>
      </c>
      <c r="D358" s="220" t="s">
        <v>171</v>
      </c>
      <c r="E358" s="221" t="s">
        <v>320</v>
      </c>
      <c r="F358" s="222" t="s">
        <v>321</v>
      </c>
      <c r="G358" s="223" t="s">
        <v>312</v>
      </c>
      <c r="H358" s="224">
        <v>1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313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313</v>
      </c>
      <c r="BM358" s="233" t="s">
        <v>964</v>
      </c>
    </row>
    <row r="359" s="12" customFormat="1" ht="22.8" customHeight="1">
      <c r="A359" s="12"/>
      <c r="B359" s="203"/>
      <c r="C359" s="204"/>
      <c r="D359" s="205" t="s">
        <v>75</v>
      </c>
      <c r="E359" s="218" t="s">
        <v>965</v>
      </c>
      <c r="F359" s="218" t="s">
        <v>966</v>
      </c>
      <c r="G359" s="204"/>
      <c r="H359" s="204"/>
      <c r="I359" s="207"/>
      <c r="J359" s="207"/>
      <c r="K359" s="219">
        <f>BK359</f>
        <v>0</v>
      </c>
      <c r="L359" s="204"/>
      <c r="M359" s="209"/>
      <c r="N359" s="210"/>
      <c r="O359" s="211"/>
      <c r="P359" s="211"/>
      <c r="Q359" s="212">
        <f>Q360+Q367+Q413+Q416</f>
        <v>0</v>
      </c>
      <c r="R359" s="212">
        <f>R360+R367+R413+R416</f>
        <v>0</v>
      </c>
      <c r="S359" s="211"/>
      <c r="T359" s="213">
        <f>T360+T367+T413+T416</f>
        <v>0</v>
      </c>
      <c r="U359" s="211"/>
      <c r="V359" s="213">
        <f>V360+V367+V413+V416</f>
        <v>0</v>
      </c>
      <c r="W359" s="211"/>
      <c r="X359" s="214">
        <f>X360+X367+X413+X416</f>
        <v>0</v>
      </c>
      <c r="Y359" s="12"/>
      <c r="Z359" s="12"/>
      <c r="AA359" s="12"/>
      <c r="AB359" s="12"/>
      <c r="AC359" s="12"/>
      <c r="AD359" s="12"/>
      <c r="AE359" s="12"/>
      <c r="AR359" s="215" t="s">
        <v>165</v>
      </c>
      <c r="AT359" s="216" t="s">
        <v>75</v>
      </c>
      <c r="AU359" s="216" t="s">
        <v>84</v>
      </c>
      <c r="AY359" s="215" t="s">
        <v>166</v>
      </c>
      <c r="BK359" s="217">
        <f>BK360+BK367+BK413+BK416</f>
        <v>0</v>
      </c>
    </row>
    <row r="360" s="12" customFormat="1" ht="20.88" customHeight="1">
      <c r="A360" s="12"/>
      <c r="B360" s="203"/>
      <c r="C360" s="204"/>
      <c r="D360" s="205" t="s">
        <v>75</v>
      </c>
      <c r="E360" s="218" t="s">
        <v>589</v>
      </c>
      <c r="F360" s="218" t="s">
        <v>590</v>
      </c>
      <c r="G360" s="204"/>
      <c r="H360" s="204"/>
      <c r="I360" s="207"/>
      <c r="J360" s="207"/>
      <c r="K360" s="219">
        <f>BK360</f>
        <v>0</v>
      </c>
      <c r="L360" s="204"/>
      <c r="M360" s="209"/>
      <c r="N360" s="210"/>
      <c r="O360" s="211"/>
      <c r="P360" s="211"/>
      <c r="Q360" s="212">
        <f>SUM(Q361:Q366)</f>
        <v>0</v>
      </c>
      <c r="R360" s="212">
        <f>SUM(R361:R366)</f>
        <v>0</v>
      </c>
      <c r="S360" s="211"/>
      <c r="T360" s="213">
        <f>SUM(T361:T366)</f>
        <v>0</v>
      </c>
      <c r="U360" s="211"/>
      <c r="V360" s="213">
        <f>SUM(V361:V366)</f>
        <v>0</v>
      </c>
      <c r="W360" s="211"/>
      <c r="X360" s="214">
        <f>SUM(X361:X366)</f>
        <v>0</v>
      </c>
      <c r="Y360" s="12"/>
      <c r="Z360" s="12"/>
      <c r="AA360" s="12"/>
      <c r="AB360" s="12"/>
      <c r="AC360" s="12"/>
      <c r="AD360" s="12"/>
      <c r="AE360" s="12"/>
      <c r="AR360" s="215" t="s">
        <v>165</v>
      </c>
      <c r="AT360" s="216" t="s">
        <v>75</v>
      </c>
      <c r="AU360" s="216" t="s">
        <v>86</v>
      </c>
      <c r="AY360" s="215" t="s">
        <v>166</v>
      </c>
      <c r="BK360" s="217">
        <f>SUM(BK361:BK366)</f>
        <v>0</v>
      </c>
    </row>
    <row r="361" s="2" customFormat="1" ht="14.4" customHeight="1">
      <c r="A361" s="40"/>
      <c r="B361" s="41"/>
      <c r="C361" s="220" t="s">
        <v>967</v>
      </c>
      <c r="D361" s="220" t="s">
        <v>171</v>
      </c>
      <c r="E361" s="221" t="s">
        <v>592</v>
      </c>
      <c r="F361" s="222" t="s">
        <v>593</v>
      </c>
      <c r="G361" s="223" t="s">
        <v>594</v>
      </c>
      <c r="H361" s="224">
        <v>0.58999999999999997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968</v>
      </c>
    </row>
    <row r="362" s="2" customFormat="1" ht="14.4" customHeight="1">
      <c r="A362" s="40"/>
      <c r="B362" s="41"/>
      <c r="C362" s="220" t="s">
        <v>969</v>
      </c>
      <c r="D362" s="220" t="s">
        <v>171</v>
      </c>
      <c r="E362" s="221" t="s">
        <v>597</v>
      </c>
      <c r="F362" s="222" t="s">
        <v>598</v>
      </c>
      <c r="G362" s="223" t="s">
        <v>599</v>
      </c>
      <c r="H362" s="224">
        <v>16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970</v>
      </c>
    </row>
    <row r="363" s="2" customFormat="1" ht="14.4" customHeight="1">
      <c r="A363" s="40"/>
      <c r="B363" s="41"/>
      <c r="C363" s="220" t="s">
        <v>971</v>
      </c>
      <c r="D363" s="220" t="s">
        <v>171</v>
      </c>
      <c r="E363" s="221" t="s">
        <v>972</v>
      </c>
      <c r="F363" s="222" t="s">
        <v>973</v>
      </c>
      <c r="G363" s="223" t="s">
        <v>174</v>
      </c>
      <c r="H363" s="224">
        <v>590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974</v>
      </c>
    </row>
    <row r="364" s="2" customFormat="1" ht="14.4" customHeight="1">
      <c r="A364" s="40"/>
      <c r="B364" s="41"/>
      <c r="C364" s="220" t="s">
        <v>975</v>
      </c>
      <c r="D364" s="220" t="s">
        <v>171</v>
      </c>
      <c r="E364" s="221" t="s">
        <v>976</v>
      </c>
      <c r="F364" s="222" t="s">
        <v>977</v>
      </c>
      <c r="G364" s="223" t="s">
        <v>599</v>
      </c>
      <c r="H364" s="224">
        <v>295</v>
      </c>
      <c r="I364" s="225"/>
      <c r="J364" s="225"/>
      <c r="K364" s="226">
        <f>ROUND(P364*H364,2)</f>
        <v>0</v>
      </c>
      <c r="L364" s="227"/>
      <c r="M364" s="46"/>
      <c r="N364" s="228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175</v>
      </c>
      <c r="AT364" s="233" t="s">
        <v>171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978</v>
      </c>
    </row>
    <row r="365" s="2" customFormat="1" ht="14.4" customHeight="1">
      <c r="A365" s="40"/>
      <c r="B365" s="41"/>
      <c r="C365" s="220" t="s">
        <v>979</v>
      </c>
      <c r="D365" s="220" t="s">
        <v>171</v>
      </c>
      <c r="E365" s="221" t="s">
        <v>980</v>
      </c>
      <c r="F365" s="222" t="s">
        <v>981</v>
      </c>
      <c r="G365" s="223" t="s">
        <v>174</v>
      </c>
      <c r="H365" s="224">
        <v>590</v>
      </c>
      <c r="I365" s="225"/>
      <c r="J365" s="225"/>
      <c r="K365" s="226">
        <f>ROUND(P365*H365,2)</f>
        <v>0</v>
      </c>
      <c r="L365" s="227"/>
      <c r="M365" s="46"/>
      <c r="N365" s="228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175</v>
      </c>
      <c r="AT365" s="233" t="s">
        <v>171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982</v>
      </c>
    </row>
    <row r="366" s="2" customFormat="1" ht="14.4" customHeight="1">
      <c r="A366" s="40"/>
      <c r="B366" s="41"/>
      <c r="C366" s="220" t="s">
        <v>983</v>
      </c>
      <c r="D366" s="220" t="s">
        <v>171</v>
      </c>
      <c r="E366" s="221" t="s">
        <v>984</v>
      </c>
      <c r="F366" s="222" t="s">
        <v>985</v>
      </c>
      <c r="G366" s="223" t="s">
        <v>986</v>
      </c>
      <c r="H366" s="224">
        <v>590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987</v>
      </c>
    </row>
    <row r="367" s="12" customFormat="1" ht="20.88" customHeight="1">
      <c r="A367" s="12"/>
      <c r="B367" s="203"/>
      <c r="C367" s="204"/>
      <c r="D367" s="205" t="s">
        <v>75</v>
      </c>
      <c r="E367" s="218" t="s">
        <v>169</v>
      </c>
      <c r="F367" s="218" t="s">
        <v>170</v>
      </c>
      <c r="G367" s="204"/>
      <c r="H367" s="204"/>
      <c r="I367" s="207"/>
      <c r="J367" s="207"/>
      <c r="K367" s="219">
        <f>BK367</f>
        <v>0</v>
      </c>
      <c r="L367" s="204"/>
      <c r="M367" s="209"/>
      <c r="N367" s="210"/>
      <c r="O367" s="211"/>
      <c r="P367" s="211"/>
      <c r="Q367" s="212">
        <f>SUM(Q368:Q412)</f>
        <v>0</v>
      </c>
      <c r="R367" s="212">
        <f>SUM(R368:R412)</f>
        <v>0</v>
      </c>
      <c r="S367" s="211"/>
      <c r="T367" s="213">
        <f>SUM(T368:T412)</f>
        <v>0</v>
      </c>
      <c r="U367" s="211"/>
      <c r="V367" s="213">
        <f>SUM(V368:V412)</f>
        <v>0</v>
      </c>
      <c r="W367" s="211"/>
      <c r="X367" s="214">
        <f>SUM(X368:X412)</f>
        <v>0</v>
      </c>
      <c r="Y367" s="12"/>
      <c r="Z367" s="12"/>
      <c r="AA367" s="12"/>
      <c r="AB367" s="12"/>
      <c r="AC367" s="12"/>
      <c r="AD367" s="12"/>
      <c r="AE367" s="12"/>
      <c r="AR367" s="215" t="s">
        <v>165</v>
      </c>
      <c r="AT367" s="216" t="s">
        <v>75</v>
      </c>
      <c r="AU367" s="216" t="s">
        <v>86</v>
      </c>
      <c r="AY367" s="215" t="s">
        <v>166</v>
      </c>
      <c r="BK367" s="217">
        <f>SUM(BK368:BK412)</f>
        <v>0</v>
      </c>
    </row>
    <row r="368" s="2" customFormat="1" ht="14.4" customHeight="1">
      <c r="A368" s="40"/>
      <c r="B368" s="41"/>
      <c r="C368" s="220" t="s">
        <v>988</v>
      </c>
      <c r="D368" s="220" t="s">
        <v>171</v>
      </c>
      <c r="E368" s="221" t="s">
        <v>816</v>
      </c>
      <c r="F368" s="222" t="s">
        <v>817</v>
      </c>
      <c r="G368" s="223" t="s">
        <v>179</v>
      </c>
      <c r="H368" s="224">
        <v>48</v>
      </c>
      <c r="I368" s="225"/>
      <c r="J368" s="225"/>
      <c r="K368" s="226">
        <f>ROUND(P368*H368,2)</f>
        <v>0</v>
      </c>
      <c r="L368" s="227"/>
      <c r="M368" s="46"/>
      <c r="N368" s="228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175</v>
      </c>
      <c r="AT368" s="233" t="s">
        <v>171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989</v>
      </c>
    </row>
    <row r="369" s="2" customFormat="1" ht="14.4" customHeight="1">
      <c r="A369" s="40"/>
      <c r="B369" s="41"/>
      <c r="C369" s="220" t="s">
        <v>990</v>
      </c>
      <c r="D369" s="220" t="s">
        <v>171</v>
      </c>
      <c r="E369" s="221" t="s">
        <v>991</v>
      </c>
      <c r="F369" s="222" t="s">
        <v>992</v>
      </c>
      <c r="G369" s="223" t="s">
        <v>179</v>
      </c>
      <c r="H369" s="224">
        <v>160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993</v>
      </c>
    </row>
    <row r="370" s="2" customFormat="1" ht="14.4" customHeight="1">
      <c r="A370" s="40"/>
      <c r="B370" s="41"/>
      <c r="C370" s="220" t="s">
        <v>994</v>
      </c>
      <c r="D370" s="220" t="s">
        <v>171</v>
      </c>
      <c r="E370" s="221" t="s">
        <v>995</v>
      </c>
      <c r="F370" s="222" t="s">
        <v>996</v>
      </c>
      <c r="G370" s="223" t="s">
        <v>179</v>
      </c>
      <c r="H370" s="224">
        <v>32</v>
      </c>
      <c r="I370" s="225"/>
      <c r="J370" s="225"/>
      <c r="K370" s="226">
        <f>ROUND(P370*H370,2)</f>
        <v>0</v>
      </c>
      <c r="L370" s="227"/>
      <c r="M370" s="46"/>
      <c r="N370" s="228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175</v>
      </c>
      <c r="AT370" s="233" t="s">
        <v>171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997</v>
      </c>
    </row>
    <row r="371" s="2" customFormat="1" ht="14.4" customHeight="1">
      <c r="A371" s="40"/>
      <c r="B371" s="41"/>
      <c r="C371" s="220" t="s">
        <v>998</v>
      </c>
      <c r="D371" s="220" t="s">
        <v>171</v>
      </c>
      <c r="E371" s="221" t="s">
        <v>999</v>
      </c>
      <c r="F371" s="222" t="s">
        <v>1000</v>
      </c>
      <c r="G371" s="223" t="s">
        <v>179</v>
      </c>
      <c r="H371" s="224">
        <v>18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1001</v>
      </c>
    </row>
    <row r="372" s="2" customFormat="1" ht="14.4" customHeight="1">
      <c r="A372" s="40"/>
      <c r="B372" s="41"/>
      <c r="C372" s="220" t="s">
        <v>1002</v>
      </c>
      <c r="D372" s="220" t="s">
        <v>171</v>
      </c>
      <c r="E372" s="221" t="s">
        <v>1003</v>
      </c>
      <c r="F372" s="222" t="s">
        <v>1004</v>
      </c>
      <c r="G372" s="223" t="s">
        <v>179</v>
      </c>
      <c r="H372" s="224">
        <v>18</v>
      </c>
      <c r="I372" s="225"/>
      <c r="J372" s="225"/>
      <c r="K372" s="226">
        <f>ROUND(P372*H372,2)</f>
        <v>0</v>
      </c>
      <c r="L372" s="227"/>
      <c r="M372" s="46"/>
      <c r="N372" s="228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175</v>
      </c>
      <c r="AT372" s="233" t="s">
        <v>171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1005</v>
      </c>
    </row>
    <row r="373" s="2" customFormat="1" ht="14.4" customHeight="1">
      <c r="A373" s="40"/>
      <c r="B373" s="41"/>
      <c r="C373" s="220" t="s">
        <v>1006</v>
      </c>
      <c r="D373" s="220" t="s">
        <v>171</v>
      </c>
      <c r="E373" s="221" t="s">
        <v>1007</v>
      </c>
      <c r="F373" s="222" t="s">
        <v>1008</v>
      </c>
      <c r="G373" s="223" t="s">
        <v>179</v>
      </c>
      <c r="H373" s="224">
        <v>16</v>
      </c>
      <c r="I373" s="225"/>
      <c r="J373" s="225"/>
      <c r="K373" s="226">
        <f>ROUND(P373*H373,2)</f>
        <v>0</v>
      </c>
      <c r="L373" s="227"/>
      <c r="M373" s="46"/>
      <c r="N373" s="228" t="s">
        <v>20</v>
      </c>
      <c r="O373" s="229" t="s">
        <v>45</v>
      </c>
      <c r="P373" s="230">
        <f>I373+J373</f>
        <v>0</v>
      </c>
      <c r="Q373" s="230">
        <f>ROUND(I373*H373,2)</f>
        <v>0</v>
      </c>
      <c r="R373" s="230">
        <f>ROUND(J373*H373,2)</f>
        <v>0</v>
      </c>
      <c r="S373" s="86"/>
      <c r="T373" s="231">
        <f>S373*H373</f>
        <v>0</v>
      </c>
      <c r="U373" s="231">
        <v>0</v>
      </c>
      <c r="V373" s="231">
        <f>U373*H373</f>
        <v>0</v>
      </c>
      <c r="W373" s="231">
        <v>0</v>
      </c>
      <c r="X373" s="232">
        <f>W373*H373</f>
        <v>0</v>
      </c>
      <c r="Y373" s="40"/>
      <c r="Z373" s="40"/>
      <c r="AA373" s="40"/>
      <c r="AB373" s="40"/>
      <c r="AC373" s="40"/>
      <c r="AD373" s="40"/>
      <c r="AE373" s="40"/>
      <c r="AR373" s="233" t="s">
        <v>175</v>
      </c>
      <c r="AT373" s="233" t="s">
        <v>171</v>
      </c>
      <c r="AU373" s="233" t="s">
        <v>165</v>
      </c>
      <c r="AY373" s="19" t="s">
        <v>166</v>
      </c>
      <c r="BE373" s="234">
        <f>IF(O373="základní",K373,0)</f>
        <v>0</v>
      </c>
      <c r="BF373" s="234">
        <f>IF(O373="snížená",K373,0)</f>
        <v>0</v>
      </c>
      <c r="BG373" s="234">
        <f>IF(O373="zákl. přenesená",K373,0)</f>
        <v>0</v>
      </c>
      <c r="BH373" s="234">
        <f>IF(O373="sníž. přenesená",K373,0)</f>
        <v>0</v>
      </c>
      <c r="BI373" s="234">
        <f>IF(O373="nulová",K373,0)</f>
        <v>0</v>
      </c>
      <c r="BJ373" s="19" t="s">
        <v>84</v>
      </c>
      <c r="BK373" s="234">
        <f>ROUND(P373*H373,2)</f>
        <v>0</v>
      </c>
      <c r="BL373" s="19" t="s">
        <v>175</v>
      </c>
      <c r="BM373" s="233" t="s">
        <v>1009</v>
      </c>
    </row>
    <row r="374" s="2" customFormat="1" ht="14.4" customHeight="1">
      <c r="A374" s="40"/>
      <c r="B374" s="41"/>
      <c r="C374" s="220" t="s">
        <v>1010</v>
      </c>
      <c r="D374" s="220" t="s">
        <v>171</v>
      </c>
      <c r="E374" s="221" t="s">
        <v>1011</v>
      </c>
      <c r="F374" s="222" t="s">
        <v>1012</v>
      </c>
      <c r="G374" s="223" t="s">
        <v>179</v>
      </c>
      <c r="H374" s="224">
        <v>18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1013</v>
      </c>
    </row>
    <row r="375" s="2" customFormat="1" ht="14.4" customHeight="1">
      <c r="A375" s="40"/>
      <c r="B375" s="41"/>
      <c r="C375" s="220" t="s">
        <v>1014</v>
      </c>
      <c r="D375" s="220" t="s">
        <v>171</v>
      </c>
      <c r="E375" s="221" t="s">
        <v>1015</v>
      </c>
      <c r="F375" s="222" t="s">
        <v>1016</v>
      </c>
      <c r="G375" s="223" t="s">
        <v>179</v>
      </c>
      <c r="H375" s="224">
        <v>18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1017</v>
      </c>
    </row>
    <row r="376" s="2" customFormat="1" ht="14.4" customHeight="1">
      <c r="A376" s="40"/>
      <c r="B376" s="41"/>
      <c r="C376" s="220" t="s">
        <v>1018</v>
      </c>
      <c r="D376" s="220" t="s">
        <v>171</v>
      </c>
      <c r="E376" s="221" t="s">
        <v>1019</v>
      </c>
      <c r="F376" s="222" t="s">
        <v>892</v>
      </c>
      <c r="G376" s="223" t="s">
        <v>174</v>
      </c>
      <c r="H376" s="224">
        <v>655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1020</v>
      </c>
    </row>
    <row r="377" s="2" customFormat="1" ht="14.4" customHeight="1">
      <c r="A377" s="40"/>
      <c r="B377" s="41"/>
      <c r="C377" s="220" t="s">
        <v>1021</v>
      </c>
      <c r="D377" s="220" t="s">
        <v>171</v>
      </c>
      <c r="E377" s="221" t="s">
        <v>1022</v>
      </c>
      <c r="F377" s="222" t="s">
        <v>1023</v>
      </c>
      <c r="G377" s="223" t="s">
        <v>174</v>
      </c>
      <c r="H377" s="224">
        <v>80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1024</v>
      </c>
    </row>
    <row r="378" s="2" customFormat="1" ht="14.4" customHeight="1">
      <c r="A378" s="40"/>
      <c r="B378" s="41"/>
      <c r="C378" s="220" t="s">
        <v>1025</v>
      </c>
      <c r="D378" s="220" t="s">
        <v>171</v>
      </c>
      <c r="E378" s="221" t="s">
        <v>1026</v>
      </c>
      <c r="F378" s="222" t="s">
        <v>1027</v>
      </c>
      <c r="G378" s="223" t="s">
        <v>179</v>
      </c>
      <c r="H378" s="224">
        <v>32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1028</v>
      </c>
    </row>
    <row r="379" s="2" customFormat="1" ht="14.4" customHeight="1">
      <c r="A379" s="40"/>
      <c r="B379" s="41"/>
      <c r="C379" s="220" t="s">
        <v>1029</v>
      </c>
      <c r="D379" s="220" t="s">
        <v>171</v>
      </c>
      <c r="E379" s="221" t="s">
        <v>1030</v>
      </c>
      <c r="F379" s="222" t="s">
        <v>1031</v>
      </c>
      <c r="G379" s="223" t="s">
        <v>179</v>
      </c>
      <c r="H379" s="224">
        <v>32</v>
      </c>
      <c r="I379" s="225"/>
      <c r="J379" s="225"/>
      <c r="K379" s="226">
        <f>ROUND(P379*H379,2)</f>
        <v>0</v>
      </c>
      <c r="L379" s="227"/>
      <c r="M379" s="46"/>
      <c r="N379" s="228" t="s">
        <v>20</v>
      </c>
      <c r="O379" s="229" t="s">
        <v>45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86"/>
      <c r="T379" s="231">
        <f>S379*H379</f>
        <v>0</v>
      </c>
      <c r="U379" s="231">
        <v>0</v>
      </c>
      <c r="V379" s="231">
        <f>U379*H379</f>
        <v>0</v>
      </c>
      <c r="W379" s="231">
        <v>0</v>
      </c>
      <c r="X379" s="232">
        <f>W379*H379</f>
        <v>0</v>
      </c>
      <c r="Y379" s="40"/>
      <c r="Z379" s="40"/>
      <c r="AA379" s="40"/>
      <c r="AB379" s="40"/>
      <c r="AC379" s="40"/>
      <c r="AD379" s="40"/>
      <c r="AE379" s="40"/>
      <c r="AR379" s="233" t="s">
        <v>175</v>
      </c>
      <c r="AT379" s="233" t="s">
        <v>171</v>
      </c>
      <c r="AU379" s="233" t="s">
        <v>165</v>
      </c>
      <c r="AY379" s="19" t="s">
        <v>166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9" t="s">
        <v>84</v>
      </c>
      <c r="BK379" s="234">
        <f>ROUND(P379*H379,2)</f>
        <v>0</v>
      </c>
      <c r="BL379" s="19" t="s">
        <v>175</v>
      </c>
      <c r="BM379" s="233" t="s">
        <v>1032</v>
      </c>
    </row>
    <row r="380" s="2" customFormat="1" ht="14.4" customHeight="1">
      <c r="A380" s="40"/>
      <c r="B380" s="41"/>
      <c r="C380" s="220" t="s">
        <v>1033</v>
      </c>
      <c r="D380" s="220" t="s">
        <v>171</v>
      </c>
      <c r="E380" s="221" t="s">
        <v>1030</v>
      </c>
      <c r="F380" s="222" t="s">
        <v>1031</v>
      </c>
      <c r="G380" s="223" t="s">
        <v>179</v>
      </c>
      <c r="H380" s="224">
        <v>16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175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1034</v>
      </c>
    </row>
    <row r="381" s="2" customFormat="1" ht="14.4" customHeight="1">
      <c r="A381" s="40"/>
      <c r="B381" s="41"/>
      <c r="C381" s="220" t="s">
        <v>1035</v>
      </c>
      <c r="D381" s="220" t="s">
        <v>171</v>
      </c>
      <c r="E381" s="221" t="s">
        <v>820</v>
      </c>
      <c r="F381" s="222" t="s">
        <v>821</v>
      </c>
      <c r="G381" s="223" t="s">
        <v>174</v>
      </c>
      <c r="H381" s="224">
        <v>270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175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175</v>
      </c>
      <c r="BM381" s="233" t="s">
        <v>1036</v>
      </c>
    </row>
    <row r="382" s="2" customFormat="1" ht="14.4" customHeight="1">
      <c r="A382" s="40"/>
      <c r="B382" s="41"/>
      <c r="C382" s="220" t="s">
        <v>1037</v>
      </c>
      <c r="D382" s="220" t="s">
        <v>171</v>
      </c>
      <c r="E382" s="221" t="s">
        <v>1038</v>
      </c>
      <c r="F382" s="222" t="s">
        <v>1039</v>
      </c>
      <c r="G382" s="223" t="s">
        <v>174</v>
      </c>
      <c r="H382" s="224">
        <v>655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175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1040</v>
      </c>
    </row>
    <row r="383" s="2" customFormat="1" ht="14.4" customHeight="1">
      <c r="A383" s="40"/>
      <c r="B383" s="41"/>
      <c r="C383" s="220" t="s">
        <v>1041</v>
      </c>
      <c r="D383" s="220" t="s">
        <v>171</v>
      </c>
      <c r="E383" s="221" t="s">
        <v>1042</v>
      </c>
      <c r="F383" s="222" t="s">
        <v>1043</v>
      </c>
      <c r="G383" s="223" t="s">
        <v>986</v>
      </c>
      <c r="H383" s="224">
        <v>48</v>
      </c>
      <c r="I383" s="225"/>
      <c r="J383" s="225"/>
      <c r="K383" s="226">
        <f>ROUND(P383*H383,2)</f>
        <v>0</v>
      </c>
      <c r="L383" s="227"/>
      <c r="M383" s="46"/>
      <c r="N383" s="228" t="s">
        <v>20</v>
      </c>
      <c r="O383" s="229" t="s">
        <v>45</v>
      </c>
      <c r="P383" s="230">
        <f>I383+J383</f>
        <v>0</v>
      </c>
      <c r="Q383" s="230">
        <f>ROUND(I383*H383,2)</f>
        <v>0</v>
      </c>
      <c r="R383" s="230">
        <f>ROUND(J383*H383,2)</f>
        <v>0</v>
      </c>
      <c r="S383" s="86"/>
      <c r="T383" s="231">
        <f>S383*H383</f>
        <v>0</v>
      </c>
      <c r="U383" s="231">
        <v>0</v>
      </c>
      <c r="V383" s="231">
        <f>U383*H383</f>
        <v>0</v>
      </c>
      <c r="W383" s="231">
        <v>0</v>
      </c>
      <c r="X383" s="232">
        <f>W383*H383</f>
        <v>0</v>
      </c>
      <c r="Y383" s="40"/>
      <c r="Z383" s="40"/>
      <c r="AA383" s="40"/>
      <c r="AB383" s="40"/>
      <c r="AC383" s="40"/>
      <c r="AD383" s="40"/>
      <c r="AE383" s="40"/>
      <c r="AR383" s="233" t="s">
        <v>175</v>
      </c>
      <c r="AT383" s="233" t="s">
        <v>171</v>
      </c>
      <c r="AU383" s="233" t="s">
        <v>165</v>
      </c>
      <c r="AY383" s="19" t="s">
        <v>166</v>
      </c>
      <c r="BE383" s="234">
        <f>IF(O383="základní",K383,0)</f>
        <v>0</v>
      </c>
      <c r="BF383" s="234">
        <f>IF(O383="snížená",K383,0)</f>
        <v>0</v>
      </c>
      <c r="BG383" s="234">
        <f>IF(O383="zákl. přenesená",K383,0)</f>
        <v>0</v>
      </c>
      <c r="BH383" s="234">
        <f>IF(O383="sníž. přenesená",K383,0)</f>
        <v>0</v>
      </c>
      <c r="BI383" s="234">
        <f>IF(O383="nulová",K383,0)</f>
        <v>0</v>
      </c>
      <c r="BJ383" s="19" t="s">
        <v>84</v>
      </c>
      <c r="BK383" s="234">
        <f>ROUND(P383*H383,2)</f>
        <v>0</v>
      </c>
      <c r="BL383" s="19" t="s">
        <v>175</v>
      </c>
      <c r="BM383" s="233" t="s">
        <v>1044</v>
      </c>
    </row>
    <row r="384" s="2" customFormat="1" ht="14.4" customHeight="1">
      <c r="A384" s="40"/>
      <c r="B384" s="41"/>
      <c r="C384" s="220" t="s">
        <v>1045</v>
      </c>
      <c r="D384" s="220" t="s">
        <v>171</v>
      </c>
      <c r="E384" s="221" t="s">
        <v>1046</v>
      </c>
      <c r="F384" s="222" t="s">
        <v>1047</v>
      </c>
      <c r="G384" s="223" t="s">
        <v>986</v>
      </c>
      <c r="H384" s="224">
        <v>48</v>
      </c>
      <c r="I384" s="225"/>
      <c r="J384" s="225"/>
      <c r="K384" s="226">
        <f>ROUND(P384*H384,2)</f>
        <v>0</v>
      </c>
      <c r="L384" s="227"/>
      <c r="M384" s="46"/>
      <c r="N384" s="228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</v>
      </c>
      <c r="V384" s="231">
        <f>U384*H384</f>
        <v>0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175</v>
      </c>
      <c r="AT384" s="233" t="s">
        <v>171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1048</v>
      </c>
    </row>
    <row r="385" s="2" customFormat="1" ht="14.4" customHeight="1">
      <c r="A385" s="40"/>
      <c r="B385" s="41"/>
      <c r="C385" s="220" t="s">
        <v>1049</v>
      </c>
      <c r="D385" s="220" t="s">
        <v>171</v>
      </c>
      <c r="E385" s="221" t="s">
        <v>1050</v>
      </c>
      <c r="F385" s="222" t="s">
        <v>1051</v>
      </c>
      <c r="G385" s="223" t="s">
        <v>986</v>
      </c>
      <c r="H385" s="224">
        <v>48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1052</v>
      </c>
    </row>
    <row r="386" s="2" customFormat="1" ht="14.4" customHeight="1">
      <c r="A386" s="40"/>
      <c r="B386" s="41"/>
      <c r="C386" s="220" t="s">
        <v>1053</v>
      </c>
      <c r="D386" s="220" t="s">
        <v>171</v>
      </c>
      <c r="E386" s="221" t="s">
        <v>1054</v>
      </c>
      <c r="F386" s="222" t="s">
        <v>1055</v>
      </c>
      <c r="G386" s="223" t="s">
        <v>599</v>
      </c>
      <c r="H386" s="224">
        <v>9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1056</v>
      </c>
    </row>
    <row r="387" s="2" customFormat="1" ht="14.4" customHeight="1">
      <c r="A387" s="40"/>
      <c r="B387" s="41"/>
      <c r="C387" s="220" t="s">
        <v>1057</v>
      </c>
      <c r="D387" s="220" t="s">
        <v>171</v>
      </c>
      <c r="E387" s="221" t="s">
        <v>1058</v>
      </c>
      <c r="F387" s="222" t="s">
        <v>1059</v>
      </c>
      <c r="G387" s="223" t="s">
        <v>179</v>
      </c>
      <c r="H387" s="224">
        <v>16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1060</v>
      </c>
    </row>
    <row r="388" s="2" customFormat="1" ht="14.4" customHeight="1">
      <c r="A388" s="40"/>
      <c r="B388" s="41"/>
      <c r="C388" s="220" t="s">
        <v>1061</v>
      </c>
      <c r="D388" s="220" t="s">
        <v>171</v>
      </c>
      <c r="E388" s="221" t="s">
        <v>188</v>
      </c>
      <c r="F388" s="222" t="s">
        <v>189</v>
      </c>
      <c r="G388" s="223" t="s">
        <v>174</v>
      </c>
      <c r="H388" s="224">
        <v>650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1062</v>
      </c>
    </row>
    <row r="389" s="2" customFormat="1" ht="14.4" customHeight="1">
      <c r="A389" s="40"/>
      <c r="B389" s="41"/>
      <c r="C389" s="235" t="s">
        <v>1063</v>
      </c>
      <c r="D389" s="235" t="s">
        <v>163</v>
      </c>
      <c r="E389" s="236" t="s">
        <v>1064</v>
      </c>
      <c r="F389" s="237" t="s">
        <v>1065</v>
      </c>
      <c r="G389" s="238" t="s">
        <v>163</v>
      </c>
      <c r="H389" s="239">
        <v>270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1066</v>
      </c>
    </row>
    <row r="390" s="2" customFormat="1" ht="14.4" customHeight="1">
      <c r="A390" s="40"/>
      <c r="B390" s="41"/>
      <c r="C390" s="235" t="s">
        <v>1067</v>
      </c>
      <c r="D390" s="235" t="s">
        <v>163</v>
      </c>
      <c r="E390" s="236" t="s">
        <v>1068</v>
      </c>
      <c r="F390" s="237" t="s">
        <v>1069</v>
      </c>
      <c r="G390" s="238" t="s">
        <v>163</v>
      </c>
      <c r="H390" s="239">
        <v>655</v>
      </c>
      <c r="I390" s="240"/>
      <c r="J390" s="241"/>
      <c r="K390" s="242">
        <f>ROUND(P390*H390,2)</f>
        <v>0</v>
      </c>
      <c r="L390" s="241"/>
      <c r="M390" s="243"/>
      <c r="N390" s="244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194</v>
      </c>
      <c r="AT390" s="233" t="s">
        <v>163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1070</v>
      </c>
    </row>
    <row r="391" s="2" customFormat="1" ht="14.4" customHeight="1">
      <c r="A391" s="40"/>
      <c r="B391" s="41"/>
      <c r="C391" s="235" t="s">
        <v>1071</v>
      </c>
      <c r="D391" s="235" t="s">
        <v>163</v>
      </c>
      <c r="E391" s="236" t="s">
        <v>1072</v>
      </c>
      <c r="F391" s="237" t="s">
        <v>1073</v>
      </c>
      <c r="G391" s="238" t="s">
        <v>179</v>
      </c>
      <c r="H391" s="239">
        <v>32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</v>
      </c>
      <c r="V391" s="231">
        <f>U391*H391</f>
        <v>0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1074</v>
      </c>
    </row>
    <row r="392" s="2" customFormat="1" ht="14.4" customHeight="1">
      <c r="A392" s="40"/>
      <c r="B392" s="41"/>
      <c r="C392" s="235" t="s">
        <v>1075</v>
      </c>
      <c r="D392" s="235" t="s">
        <v>163</v>
      </c>
      <c r="E392" s="236" t="s">
        <v>1076</v>
      </c>
      <c r="F392" s="237" t="s">
        <v>1077</v>
      </c>
      <c r="G392" s="238" t="s">
        <v>210</v>
      </c>
      <c r="H392" s="239">
        <v>18</v>
      </c>
      <c r="I392" s="240"/>
      <c r="J392" s="241"/>
      <c r="K392" s="242">
        <f>ROUND(P392*H392,2)</f>
        <v>0</v>
      </c>
      <c r="L392" s="241"/>
      <c r="M392" s="243"/>
      <c r="N392" s="244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194</v>
      </c>
      <c r="AT392" s="233" t="s">
        <v>163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1078</v>
      </c>
    </row>
    <row r="393" s="2" customFormat="1" ht="14.4" customHeight="1">
      <c r="A393" s="40"/>
      <c r="B393" s="41"/>
      <c r="C393" s="235" t="s">
        <v>1079</v>
      </c>
      <c r="D393" s="235" t="s">
        <v>163</v>
      </c>
      <c r="E393" s="236" t="s">
        <v>1080</v>
      </c>
      <c r="F393" s="237" t="s">
        <v>1081</v>
      </c>
      <c r="G393" s="238" t="s">
        <v>210</v>
      </c>
      <c r="H393" s="239">
        <v>18</v>
      </c>
      <c r="I393" s="240"/>
      <c r="J393" s="241"/>
      <c r="K393" s="242">
        <f>ROUND(P393*H393,2)</f>
        <v>0</v>
      </c>
      <c r="L393" s="241"/>
      <c r="M393" s="243"/>
      <c r="N393" s="244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194</v>
      </c>
      <c r="AT393" s="233" t="s">
        <v>163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1082</v>
      </c>
    </row>
    <row r="394" s="2" customFormat="1" ht="14.4" customHeight="1">
      <c r="A394" s="40"/>
      <c r="B394" s="41"/>
      <c r="C394" s="235" t="s">
        <v>1083</v>
      </c>
      <c r="D394" s="235" t="s">
        <v>163</v>
      </c>
      <c r="E394" s="236" t="s">
        <v>1084</v>
      </c>
      <c r="F394" s="237" t="s">
        <v>1085</v>
      </c>
      <c r="G394" s="238" t="s">
        <v>210</v>
      </c>
      <c r="H394" s="239">
        <v>18</v>
      </c>
      <c r="I394" s="240"/>
      <c r="J394" s="241"/>
      <c r="K394" s="242">
        <f>ROUND(P394*H394,2)</f>
        <v>0</v>
      </c>
      <c r="L394" s="241"/>
      <c r="M394" s="243"/>
      <c r="N394" s="244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194</v>
      </c>
      <c r="AT394" s="233" t="s">
        <v>163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1086</v>
      </c>
    </row>
    <row r="395" s="2" customFormat="1" ht="14.4" customHeight="1">
      <c r="A395" s="40"/>
      <c r="B395" s="41"/>
      <c r="C395" s="235" t="s">
        <v>1087</v>
      </c>
      <c r="D395" s="235" t="s">
        <v>163</v>
      </c>
      <c r="E395" s="236" t="s">
        <v>1088</v>
      </c>
      <c r="F395" s="237" t="s">
        <v>1089</v>
      </c>
      <c r="G395" s="238" t="s">
        <v>916</v>
      </c>
      <c r="H395" s="239">
        <v>40</v>
      </c>
      <c r="I395" s="240"/>
      <c r="J395" s="241"/>
      <c r="K395" s="242">
        <f>ROUND(P395*H395,2)</f>
        <v>0</v>
      </c>
      <c r="L395" s="241"/>
      <c r="M395" s="243"/>
      <c r="N395" s="244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194</v>
      </c>
      <c r="AT395" s="233" t="s">
        <v>163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1090</v>
      </c>
    </row>
    <row r="396" s="2" customFormat="1" ht="14.4" customHeight="1">
      <c r="A396" s="40"/>
      <c r="B396" s="41"/>
      <c r="C396" s="235" t="s">
        <v>1091</v>
      </c>
      <c r="D396" s="235" t="s">
        <v>163</v>
      </c>
      <c r="E396" s="236" t="s">
        <v>686</v>
      </c>
      <c r="F396" s="237" t="s">
        <v>687</v>
      </c>
      <c r="G396" s="238" t="s">
        <v>599</v>
      </c>
      <c r="H396" s="239">
        <v>9</v>
      </c>
      <c r="I396" s="240"/>
      <c r="J396" s="241"/>
      <c r="K396" s="242">
        <f>ROUND(P396*H396,2)</f>
        <v>0</v>
      </c>
      <c r="L396" s="241"/>
      <c r="M396" s="243"/>
      <c r="N396" s="244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194</v>
      </c>
      <c r="AT396" s="233" t="s">
        <v>163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1092</v>
      </c>
    </row>
    <row r="397" s="2" customFormat="1" ht="14.4" customHeight="1">
      <c r="A397" s="40"/>
      <c r="B397" s="41"/>
      <c r="C397" s="235" t="s">
        <v>1093</v>
      </c>
      <c r="D397" s="235" t="s">
        <v>163</v>
      </c>
      <c r="E397" s="236" t="s">
        <v>686</v>
      </c>
      <c r="F397" s="237" t="s">
        <v>687</v>
      </c>
      <c r="G397" s="238" t="s">
        <v>599</v>
      </c>
      <c r="H397" s="239">
        <v>4</v>
      </c>
      <c r="I397" s="240"/>
      <c r="J397" s="241"/>
      <c r="K397" s="242">
        <f>ROUND(P397*H397,2)</f>
        <v>0</v>
      </c>
      <c r="L397" s="241"/>
      <c r="M397" s="243"/>
      <c r="N397" s="244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194</v>
      </c>
      <c r="AT397" s="233" t="s">
        <v>163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1094</v>
      </c>
    </row>
    <row r="398" s="2" customFormat="1" ht="14.4" customHeight="1">
      <c r="A398" s="40"/>
      <c r="B398" s="41"/>
      <c r="C398" s="235" t="s">
        <v>1095</v>
      </c>
      <c r="D398" s="235" t="s">
        <v>163</v>
      </c>
      <c r="E398" s="236" t="s">
        <v>1096</v>
      </c>
      <c r="F398" s="237" t="s">
        <v>1097</v>
      </c>
      <c r="G398" s="238" t="s">
        <v>179</v>
      </c>
      <c r="H398" s="239">
        <v>16</v>
      </c>
      <c r="I398" s="240"/>
      <c r="J398" s="241"/>
      <c r="K398" s="242">
        <f>ROUND(P398*H398,2)</f>
        <v>0</v>
      </c>
      <c r="L398" s="241"/>
      <c r="M398" s="243"/>
      <c r="N398" s="244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194</v>
      </c>
      <c r="AT398" s="233" t="s">
        <v>163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1098</v>
      </c>
    </row>
    <row r="399" s="2" customFormat="1" ht="14.4" customHeight="1">
      <c r="A399" s="40"/>
      <c r="B399" s="41"/>
      <c r="C399" s="235" t="s">
        <v>1099</v>
      </c>
      <c r="D399" s="235" t="s">
        <v>163</v>
      </c>
      <c r="E399" s="236" t="s">
        <v>1100</v>
      </c>
      <c r="F399" s="237" t="s">
        <v>1101</v>
      </c>
      <c r="G399" s="238" t="s">
        <v>813</v>
      </c>
      <c r="H399" s="239">
        <v>16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1102</v>
      </c>
    </row>
    <row r="400" s="2" customFormat="1" ht="14.4" customHeight="1">
      <c r="A400" s="40"/>
      <c r="B400" s="41"/>
      <c r="C400" s="235" t="s">
        <v>1103</v>
      </c>
      <c r="D400" s="235" t="s">
        <v>163</v>
      </c>
      <c r="E400" s="236" t="s">
        <v>1104</v>
      </c>
      <c r="F400" s="237" t="s">
        <v>1105</v>
      </c>
      <c r="G400" s="238" t="s">
        <v>813</v>
      </c>
      <c r="H400" s="239">
        <v>32</v>
      </c>
      <c r="I400" s="240"/>
      <c r="J400" s="241"/>
      <c r="K400" s="242">
        <f>ROUND(P400*H400,2)</f>
        <v>0</v>
      </c>
      <c r="L400" s="241"/>
      <c r="M400" s="243"/>
      <c r="N400" s="244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194</v>
      </c>
      <c r="AT400" s="233" t="s">
        <v>163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1106</v>
      </c>
    </row>
    <row r="401" s="2" customFormat="1" ht="14.4" customHeight="1">
      <c r="A401" s="40"/>
      <c r="B401" s="41"/>
      <c r="C401" s="235" t="s">
        <v>1107</v>
      </c>
      <c r="D401" s="235" t="s">
        <v>163</v>
      </c>
      <c r="E401" s="236" t="s">
        <v>1108</v>
      </c>
      <c r="F401" s="237" t="s">
        <v>1109</v>
      </c>
      <c r="G401" s="238" t="s">
        <v>813</v>
      </c>
      <c r="H401" s="239">
        <v>32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1110</v>
      </c>
    </row>
    <row r="402" s="2" customFormat="1" ht="14.4" customHeight="1">
      <c r="A402" s="40"/>
      <c r="B402" s="41"/>
      <c r="C402" s="235" t="s">
        <v>723</v>
      </c>
      <c r="D402" s="235" t="s">
        <v>163</v>
      </c>
      <c r="E402" s="236" t="s">
        <v>914</v>
      </c>
      <c r="F402" s="237" t="s">
        <v>915</v>
      </c>
      <c r="G402" s="238" t="s">
        <v>916</v>
      </c>
      <c r="H402" s="239">
        <v>655</v>
      </c>
      <c r="I402" s="240"/>
      <c r="J402" s="241"/>
      <c r="K402" s="242">
        <f>ROUND(P402*H402,2)</f>
        <v>0</v>
      </c>
      <c r="L402" s="241"/>
      <c r="M402" s="243"/>
      <c r="N402" s="244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194</v>
      </c>
      <c r="AT402" s="233" t="s">
        <v>163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1111</v>
      </c>
    </row>
    <row r="403" s="2" customFormat="1" ht="14.4" customHeight="1">
      <c r="A403" s="40"/>
      <c r="B403" s="41"/>
      <c r="C403" s="235" t="s">
        <v>1112</v>
      </c>
      <c r="D403" s="235" t="s">
        <v>163</v>
      </c>
      <c r="E403" s="236" t="s">
        <v>1113</v>
      </c>
      <c r="F403" s="237" t="s">
        <v>1114</v>
      </c>
      <c r="G403" s="238" t="s">
        <v>813</v>
      </c>
      <c r="H403" s="239">
        <v>18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1115</v>
      </c>
    </row>
    <row r="404" s="2" customFormat="1" ht="14.4" customHeight="1">
      <c r="A404" s="40"/>
      <c r="B404" s="41"/>
      <c r="C404" s="235" t="s">
        <v>1116</v>
      </c>
      <c r="D404" s="235" t="s">
        <v>163</v>
      </c>
      <c r="E404" s="236" t="s">
        <v>1117</v>
      </c>
      <c r="F404" s="237" t="s">
        <v>205</v>
      </c>
      <c r="G404" s="238" t="s">
        <v>163</v>
      </c>
      <c r="H404" s="239">
        <v>650</v>
      </c>
      <c r="I404" s="240"/>
      <c r="J404" s="241"/>
      <c r="K404" s="242">
        <f>ROUND(P404*H404,2)</f>
        <v>0</v>
      </c>
      <c r="L404" s="241"/>
      <c r="M404" s="243"/>
      <c r="N404" s="244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194</v>
      </c>
      <c r="AT404" s="233" t="s">
        <v>163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1118</v>
      </c>
    </row>
    <row r="405" s="2" customFormat="1" ht="14.4" customHeight="1">
      <c r="A405" s="40"/>
      <c r="B405" s="41"/>
      <c r="C405" s="235" t="s">
        <v>1119</v>
      </c>
      <c r="D405" s="235" t="s">
        <v>163</v>
      </c>
      <c r="E405" s="236" t="s">
        <v>1120</v>
      </c>
      <c r="F405" s="237" t="s">
        <v>1121</v>
      </c>
      <c r="G405" s="238" t="s">
        <v>1122</v>
      </c>
      <c r="H405" s="239">
        <v>50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1123</v>
      </c>
    </row>
    <row r="406" s="2" customFormat="1" ht="14.4" customHeight="1">
      <c r="A406" s="40"/>
      <c r="B406" s="41"/>
      <c r="C406" s="235" t="s">
        <v>1124</v>
      </c>
      <c r="D406" s="235" t="s">
        <v>163</v>
      </c>
      <c r="E406" s="236" t="s">
        <v>1125</v>
      </c>
      <c r="F406" s="237" t="s">
        <v>1126</v>
      </c>
      <c r="G406" s="238" t="s">
        <v>834</v>
      </c>
      <c r="H406" s="239">
        <v>12</v>
      </c>
      <c r="I406" s="240"/>
      <c r="J406" s="241"/>
      <c r="K406" s="242">
        <f>ROUND(P406*H406,2)</f>
        <v>0</v>
      </c>
      <c r="L406" s="241"/>
      <c r="M406" s="243"/>
      <c r="N406" s="244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194</v>
      </c>
      <c r="AT406" s="233" t="s">
        <v>163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1127</v>
      </c>
    </row>
    <row r="407" s="2" customFormat="1" ht="14.4" customHeight="1">
      <c r="A407" s="40"/>
      <c r="B407" s="41"/>
      <c r="C407" s="235" t="s">
        <v>1128</v>
      </c>
      <c r="D407" s="235" t="s">
        <v>163</v>
      </c>
      <c r="E407" s="236" t="s">
        <v>1129</v>
      </c>
      <c r="F407" s="237" t="s">
        <v>1126</v>
      </c>
      <c r="G407" s="238" t="s">
        <v>834</v>
      </c>
      <c r="H407" s="239">
        <v>14.4</v>
      </c>
      <c r="I407" s="240"/>
      <c r="J407" s="241"/>
      <c r="K407" s="242">
        <f>ROUND(P407*H407,2)</f>
        <v>0</v>
      </c>
      <c r="L407" s="241"/>
      <c r="M407" s="243"/>
      <c r="N407" s="244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194</v>
      </c>
      <c r="AT407" s="233" t="s">
        <v>163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1130</v>
      </c>
    </row>
    <row r="408" s="2" customFormat="1" ht="14.4" customHeight="1">
      <c r="A408" s="40"/>
      <c r="B408" s="41"/>
      <c r="C408" s="235" t="s">
        <v>1131</v>
      </c>
      <c r="D408" s="235" t="s">
        <v>163</v>
      </c>
      <c r="E408" s="236" t="s">
        <v>1132</v>
      </c>
      <c r="F408" s="237" t="s">
        <v>1133</v>
      </c>
      <c r="G408" s="238" t="s">
        <v>834</v>
      </c>
      <c r="H408" s="239">
        <v>7.2000000000000002</v>
      </c>
      <c r="I408" s="240"/>
      <c r="J408" s="241"/>
      <c r="K408" s="242">
        <f>ROUND(P408*H408,2)</f>
        <v>0</v>
      </c>
      <c r="L408" s="241"/>
      <c r="M408" s="243"/>
      <c r="N408" s="244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194</v>
      </c>
      <c r="AT408" s="233" t="s">
        <v>163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1134</v>
      </c>
    </row>
    <row r="409" s="2" customFormat="1" ht="14.4" customHeight="1">
      <c r="A409" s="40"/>
      <c r="B409" s="41"/>
      <c r="C409" s="235" t="s">
        <v>1135</v>
      </c>
      <c r="D409" s="235" t="s">
        <v>163</v>
      </c>
      <c r="E409" s="236" t="s">
        <v>1136</v>
      </c>
      <c r="F409" s="237" t="s">
        <v>1137</v>
      </c>
      <c r="G409" s="238" t="s">
        <v>834</v>
      </c>
      <c r="H409" s="239">
        <v>3.3599999999999999</v>
      </c>
      <c r="I409" s="240"/>
      <c r="J409" s="241"/>
      <c r="K409" s="242">
        <f>ROUND(P409*H409,2)</f>
        <v>0</v>
      </c>
      <c r="L409" s="241"/>
      <c r="M409" s="243"/>
      <c r="N409" s="244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194</v>
      </c>
      <c r="AT409" s="233" t="s">
        <v>163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1138</v>
      </c>
    </row>
    <row r="410" s="2" customFormat="1" ht="14.4" customHeight="1">
      <c r="A410" s="40"/>
      <c r="B410" s="41"/>
      <c r="C410" s="235" t="s">
        <v>1139</v>
      </c>
      <c r="D410" s="235" t="s">
        <v>163</v>
      </c>
      <c r="E410" s="236" t="s">
        <v>1136</v>
      </c>
      <c r="F410" s="237" t="s">
        <v>1137</v>
      </c>
      <c r="G410" s="238" t="s">
        <v>834</v>
      </c>
      <c r="H410" s="239">
        <v>6.2400000000000002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1140</v>
      </c>
    </row>
    <row r="411" s="2" customFormat="1" ht="14.4" customHeight="1">
      <c r="A411" s="40"/>
      <c r="B411" s="41"/>
      <c r="C411" s="235" t="s">
        <v>1141</v>
      </c>
      <c r="D411" s="235" t="s">
        <v>163</v>
      </c>
      <c r="E411" s="236" t="s">
        <v>1142</v>
      </c>
      <c r="F411" s="237" t="s">
        <v>1143</v>
      </c>
      <c r="G411" s="238" t="s">
        <v>179</v>
      </c>
      <c r="H411" s="239">
        <v>14</v>
      </c>
      <c r="I411" s="240"/>
      <c r="J411" s="241"/>
      <c r="K411" s="242">
        <f>ROUND(P411*H411,2)</f>
        <v>0</v>
      </c>
      <c r="L411" s="241"/>
      <c r="M411" s="243"/>
      <c r="N411" s="244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194</v>
      </c>
      <c r="AT411" s="233" t="s">
        <v>163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1144</v>
      </c>
    </row>
    <row r="412" s="2" customFormat="1" ht="14.4" customHeight="1">
      <c r="A412" s="40"/>
      <c r="B412" s="41"/>
      <c r="C412" s="235" t="s">
        <v>1145</v>
      </c>
      <c r="D412" s="235" t="s">
        <v>163</v>
      </c>
      <c r="E412" s="236" t="s">
        <v>1146</v>
      </c>
      <c r="F412" s="237" t="s">
        <v>1147</v>
      </c>
      <c r="G412" s="238" t="s">
        <v>179</v>
      </c>
      <c r="H412" s="239">
        <v>2</v>
      </c>
      <c r="I412" s="240"/>
      <c r="J412" s="241"/>
      <c r="K412" s="242">
        <f>ROUND(P412*H412,2)</f>
        <v>0</v>
      </c>
      <c r="L412" s="241"/>
      <c r="M412" s="243"/>
      <c r="N412" s="244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194</v>
      </c>
      <c r="AT412" s="233" t="s">
        <v>163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1148</v>
      </c>
    </row>
    <row r="413" s="12" customFormat="1" ht="20.88" customHeight="1">
      <c r="A413" s="12"/>
      <c r="B413" s="203"/>
      <c r="C413" s="204"/>
      <c r="D413" s="205" t="s">
        <v>75</v>
      </c>
      <c r="E413" s="218" t="s">
        <v>249</v>
      </c>
      <c r="F413" s="218" t="s">
        <v>250</v>
      </c>
      <c r="G413" s="204"/>
      <c r="H413" s="204"/>
      <c r="I413" s="207"/>
      <c r="J413" s="207"/>
      <c r="K413" s="219">
        <f>BK413</f>
        <v>0</v>
      </c>
      <c r="L413" s="204"/>
      <c r="M413" s="209"/>
      <c r="N413" s="210"/>
      <c r="O413" s="211"/>
      <c r="P413" s="211"/>
      <c r="Q413" s="212">
        <f>SUM(Q414:Q415)</f>
        <v>0</v>
      </c>
      <c r="R413" s="212">
        <f>SUM(R414:R415)</f>
        <v>0</v>
      </c>
      <c r="S413" s="211"/>
      <c r="T413" s="213">
        <f>SUM(T414:T415)</f>
        <v>0</v>
      </c>
      <c r="U413" s="211"/>
      <c r="V413" s="213">
        <f>SUM(V414:V415)</f>
        <v>0</v>
      </c>
      <c r="W413" s="211"/>
      <c r="X413" s="214">
        <f>SUM(X414:X415)</f>
        <v>0</v>
      </c>
      <c r="Y413" s="12"/>
      <c r="Z413" s="12"/>
      <c r="AA413" s="12"/>
      <c r="AB413" s="12"/>
      <c r="AC413" s="12"/>
      <c r="AD413" s="12"/>
      <c r="AE413" s="12"/>
      <c r="AR413" s="215" t="s">
        <v>165</v>
      </c>
      <c r="AT413" s="216" t="s">
        <v>75</v>
      </c>
      <c r="AU413" s="216" t="s">
        <v>86</v>
      </c>
      <c r="AY413" s="215" t="s">
        <v>166</v>
      </c>
      <c r="BK413" s="217">
        <f>SUM(BK414:BK415)</f>
        <v>0</v>
      </c>
    </row>
    <row r="414" s="2" customFormat="1" ht="14.4" customHeight="1">
      <c r="A414" s="40"/>
      <c r="B414" s="41"/>
      <c r="C414" s="220" t="s">
        <v>1149</v>
      </c>
      <c r="D414" s="220" t="s">
        <v>171</v>
      </c>
      <c r="E414" s="221" t="s">
        <v>1150</v>
      </c>
      <c r="F414" s="222" t="s">
        <v>281</v>
      </c>
      <c r="G414" s="223" t="s">
        <v>254</v>
      </c>
      <c r="H414" s="224">
        <v>16</v>
      </c>
      <c r="I414" s="225"/>
      <c r="J414" s="225"/>
      <c r="K414" s="226">
        <f>ROUND(P414*H414,2)</f>
        <v>0</v>
      </c>
      <c r="L414" s="227"/>
      <c r="M414" s="46"/>
      <c r="N414" s="228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175</v>
      </c>
      <c r="AT414" s="233" t="s">
        <v>171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1151</v>
      </c>
    </row>
    <row r="415" s="2" customFormat="1" ht="14.4" customHeight="1">
      <c r="A415" s="40"/>
      <c r="B415" s="41"/>
      <c r="C415" s="220" t="s">
        <v>1152</v>
      </c>
      <c r="D415" s="220" t="s">
        <v>171</v>
      </c>
      <c r="E415" s="221" t="s">
        <v>1153</v>
      </c>
      <c r="F415" s="222" t="s">
        <v>1154</v>
      </c>
      <c r="G415" s="223" t="s">
        <v>254</v>
      </c>
      <c r="H415" s="224">
        <v>18</v>
      </c>
      <c r="I415" s="225"/>
      <c r="J415" s="225"/>
      <c r="K415" s="226">
        <f>ROUND(P415*H415,2)</f>
        <v>0</v>
      </c>
      <c r="L415" s="227"/>
      <c r="M415" s="46"/>
      <c r="N415" s="228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175</v>
      </c>
      <c r="AT415" s="233" t="s">
        <v>171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1155</v>
      </c>
    </row>
    <row r="416" s="12" customFormat="1" ht="20.88" customHeight="1">
      <c r="A416" s="12"/>
      <c r="B416" s="203"/>
      <c r="C416" s="204"/>
      <c r="D416" s="205" t="s">
        <v>75</v>
      </c>
      <c r="E416" s="218" t="s">
        <v>307</v>
      </c>
      <c r="F416" s="218" t="s">
        <v>308</v>
      </c>
      <c r="G416" s="204"/>
      <c r="H416" s="204"/>
      <c r="I416" s="207"/>
      <c r="J416" s="207"/>
      <c r="K416" s="219">
        <f>BK416</f>
        <v>0</v>
      </c>
      <c r="L416" s="204"/>
      <c r="M416" s="209"/>
      <c r="N416" s="210"/>
      <c r="O416" s="211"/>
      <c r="P416" s="211"/>
      <c r="Q416" s="212">
        <f>SUM(Q417:Q419)</f>
        <v>0</v>
      </c>
      <c r="R416" s="212">
        <f>SUM(R417:R419)</f>
        <v>0</v>
      </c>
      <c r="S416" s="211"/>
      <c r="T416" s="213">
        <f>SUM(T417:T419)</f>
        <v>0</v>
      </c>
      <c r="U416" s="211"/>
      <c r="V416" s="213">
        <f>SUM(V417:V419)</f>
        <v>0</v>
      </c>
      <c r="W416" s="211"/>
      <c r="X416" s="214">
        <f>SUM(X417:X419)</f>
        <v>0</v>
      </c>
      <c r="Y416" s="12"/>
      <c r="Z416" s="12"/>
      <c r="AA416" s="12"/>
      <c r="AB416" s="12"/>
      <c r="AC416" s="12"/>
      <c r="AD416" s="12"/>
      <c r="AE416" s="12"/>
      <c r="AR416" s="215" t="s">
        <v>165</v>
      </c>
      <c r="AT416" s="216" t="s">
        <v>75</v>
      </c>
      <c r="AU416" s="216" t="s">
        <v>86</v>
      </c>
      <c r="AY416" s="215" t="s">
        <v>166</v>
      </c>
      <c r="BK416" s="217">
        <f>SUM(BK417:BK419)</f>
        <v>0</v>
      </c>
    </row>
    <row r="417" s="2" customFormat="1" ht="14.4" customHeight="1">
      <c r="A417" s="40"/>
      <c r="B417" s="41"/>
      <c r="C417" s="220" t="s">
        <v>1156</v>
      </c>
      <c r="D417" s="220" t="s">
        <v>171</v>
      </c>
      <c r="E417" s="221" t="s">
        <v>310</v>
      </c>
      <c r="F417" s="222" t="s">
        <v>311</v>
      </c>
      <c r="G417" s="223" t="s">
        <v>312</v>
      </c>
      <c r="H417" s="224">
        <v>1</v>
      </c>
      <c r="I417" s="225"/>
      <c r="J417" s="225"/>
      <c r="K417" s="226">
        <f>ROUND(P417*H417,2)</f>
        <v>0</v>
      </c>
      <c r="L417" s="227"/>
      <c r="M417" s="46"/>
      <c r="N417" s="228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313</v>
      </c>
      <c r="AT417" s="233" t="s">
        <v>171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313</v>
      </c>
      <c r="BM417" s="233" t="s">
        <v>1157</v>
      </c>
    </row>
    <row r="418" s="2" customFormat="1" ht="24.15" customHeight="1">
      <c r="A418" s="40"/>
      <c r="B418" s="41"/>
      <c r="C418" s="220" t="s">
        <v>1158</v>
      </c>
      <c r="D418" s="220" t="s">
        <v>171</v>
      </c>
      <c r="E418" s="221" t="s">
        <v>316</v>
      </c>
      <c r="F418" s="222" t="s">
        <v>317</v>
      </c>
      <c r="G418" s="223" t="s">
        <v>312</v>
      </c>
      <c r="H418" s="224">
        <v>1</v>
      </c>
      <c r="I418" s="225"/>
      <c r="J418" s="225"/>
      <c r="K418" s="226">
        <f>ROUND(P418*H418,2)</f>
        <v>0</v>
      </c>
      <c r="L418" s="227"/>
      <c r="M418" s="46"/>
      <c r="N418" s="228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313</v>
      </c>
      <c r="AT418" s="233" t="s">
        <v>171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313</v>
      </c>
      <c r="BM418" s="233" t="s">
        <v>1159</v>
      </c>
    </row>
    <row r="419" s="2" customFormat="1" ht="14.4" customHeight="1">
      <c r="A419" s="40"/>
      <c r="B419" s="41"/>
      <c r="C419" s="220" t="s">
        <v>1160</v>
      </c>
      <c r="D419" s="220" t="s">
        <v>171</v>
      </c>
      <c r="E419" s="221" t="s">
        <v>320</v>
      </c>
      <c r="F419" s="222" t="s">
        <v>321</v>
      </c>
      <c r="G419" s="223" t="s">
        <v>312</v>
      </c>
      <c r="H419" s="224">
        <v>1</v>
      </c>
      <c r="I419" s="225"/>
      <c r="J419" s="225"/>
      <c r="K419" s="226">
        <f>ROUND(P419*H419,2)</f>
        <v>0</v>
      </c>
      <c r="L419" s="227"/>
      <c r="M419" s="46"/>
      <c r="N419" s="228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313</v>
      </c>
      <c r="AT419" s="233" t="s">
        <v>171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313</v>
      </c>
      <c r="BM419" s="233" t="s">
        <v>1161</v>
      </c>
    </row>
    <row r="420" s="12" customFormat="1" ht="22.8" customHeight="1">
      <c r="A420" s="12"/>
      <c r="B420" s="203"/>
      <c r="C420" s="204"/>
      <c r="D420" s="205" t="s">
        <v>75</v>
      </c>
      <c r="E420" s="218" t="s">
        <v>1162</v>
      </c>
      <c r="F420" s="218" t="s">
        <v>1163</v>
      </c>
      <c r="G420" s="204"/>
      <c r="H420" s="204"/>
      <c r="I420" s="207"/>
      <c r="J420" s="207"/>
      <c r="K420" s="219">
        <f>BK420</f>
        <v>0</v>
      </c>
      <c r="L420" s="204"/>
      <c r="M420" s="209"/>
      <c r="N420" s="210"/>
      <c r="O420" s="211"/>
      <c r="P420" s="211"/>
      <c r="Q420" s="212">
        <f>Q421</f>
        <v>0</v>
      </c>
      <c r="R420" s="212">
        <f>R421</f>
        <v>0</v>
      </c>
      <c r="S420" s="211"/>
      <c r="T420" s="213">
        <f>T421</f>
        <v>0</v>
      </c>
      <c r="U420" s="211"/>
      <c r="V420" s="213">
        <f>V421</f>
        <v>0</v>
      </c>
      <c r="W420" s="211"/>
      <c r="X420" s="214">
        <f>X421</f>
        <v>0</v>
      </c>
      <c r="Y420" s="12"/>
      <c r="Z420" s="12"/>
      <c r="AA420" s="12"/>
      <c r="AB420" s="12"/>
      <c r="AC420" s="12"/>
      <c r="AD420" s="12"/>
      <c r="AE420" s="12"/>
      <c r="AR420" s="215" t="s">
        <v>165</v>
      </c>
      <c r="AT420" s="216" t="s">
        <v>75</v>
      </c>
      <c r="AU420" s="216" t="s">
        <v>84</v>
      </c>
      <c r="AY420" s="215" t="s">
        <v>166</v>
      </c>
      <c r="BK420" s="217">
        <f>BK421</f>
        <v>0</v>
      </c>
    </row>
    <row r="421" s="12" customFormat="1" ht="20.88" customHeight="1">
      <c r="A421" s="12"/>
      <c r="B421" s="203"/>
      <c r="C421" s="204"/>
      <c r="D421" s="205" t="s">
        <v>75</v>
      </c>
      <c r="E421" s="218" t="s">
        <v>1164</v>
      </c>
      <c r="F421" s="218" t="s">
        <v>1165</v>
      </c>
      <c r="G421" s="204"/>
      <c r="H421" s="204"/>
      <c r="I421" s="207"/>
      <c r="J421" s="207"/>
      <c r="K421" s="219">
        <f>BK421</f>
        <v>0</v>
      </c>
      <c r="L421" s="204"/>
      <c r="M421" s="209"/>
      <c r="N421" s="210"/>
      <c r="O421" s="211"/>
      <c r="P421" s="211"/>
      <c r="Q421" s="212">
        <f>SUM(Q422:Q435)</f>
        <v>0</v>
      </c>
      <c r="R421" s="212">
        <f>SUM(R422:R435)</f>
        <v>0</v>
      </c>
      <c r="S421" s="211"/>
      <c r="T421" s="213">
        <f>SUM(T422:T435)</f>
        <v>0</v>
      </c>
      <c r="U421" s="211"/>
      <c r="V421" s="213">
        <f>SUM(V422:V435)</f>
        <v>0</v>
      </c>
      <c r="W421" s="211"/>
      <c r="X421" s="214">
        <f>SUM(X422:X435)</f>
        <v>0</v>
      </c>
      <c r="Y421" s="12"/>
      <c r="Z421" s="12"/>
      <c r="AA421" s="12"/>
      <c r="AB421" s="12"/>
      <c r="AC421" s="12"/>
      <c r="AD421" s="12"/>
      <c r="AE421" s="12"/>
      <c r="AR421" s="215" t="s">
        <v>165</v>
      </c>
      <c r="AT421" s="216" t="s">
        <v>75</v>
      </c>
      <c r="AU421" s="216" t="s">
        <v>86</v>
      </c>
      <c r="AY421" s="215" t="s">
        <v>166</v>
      </c>
      <c r="BK421" s="217">
        <f>SUM(BK422:BK435)</f>
        <v>0</v>
      </c>
    </row>
    <row r="422" s="2" customFormat="1" ht="49.05" customHeight="1">
      <c r="A422" s="40"/>
      <c r="B422" s="41"/>
      <c r="C422" s="220" t="s">
        <v>1166</v>
      </c>
      <c r="D422" s="220" t="s">
        <v>171</v>
      </c>
      <c r="E422" s="221" t="s">
        <v>1167</v>
      </c>
      <c r="F422" s="222" t="s">
        <v>1168</v>
      </c>
      <c r="G422" s="223" t="s">
        <v>179</v>
      </c>
      <c r="H422" s="224">
        <v>1</v>
      </c>
      <c r="I422" s="225"/>
      <c r="J422" s="225"/>
      <c r="K422" s="226">
        <f>ROUND(P422*H422,2)</f>
        <v>0</v>
      </c>
      <c r="L422" s="227"/>
      <c r="M422" s="46"/>
      <c r="N422" s="228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313</v>
      </c>
      <c r="AT422" s="233" t="s">
        <v>171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313</v>
      </c>
      <c r="BM422" s="233" t="s">
        <v>1169</v>
      </c>
    </row>
    <row r="423" s="2" customFormat="1" ht="24.15" customHeight="1">
      <c r="A423" s="40"/>
      <c r="B423" s="41"/>
      <c r="C423" s="220" t="s">
        <v>1170</v>
      </c>
      <c r="D423" s="220" t="s">
        <v>171</v>
      </c>
      <c r="E423" s="221" t="s">
        <v>1171</v>
      </c>
      <c r="F423" s="222" t="s">
        <v>1172</v>
      </c>
      <c r="G423" s="223" t="s">
        <v>179</v>
      </c>
      <c r="H423" s="224">
        <v>1</v>
      </c>
      <c r="I423" s="225"/>
      <c r="J423" s="225"/>
      <c r="K423" s="226">
        <f>ROUND(P423*H423,2)</f>
        <v>0</v>
      </c>
      <c r="L423" s="227"/>
      <c r="M423" s="46"/>
      <c r="N423" s="228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313</v>
      </c>
      <c r="AT423" s="233" t="s">
        <v>171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313</v>
      </c>
      <c r="BM423" s="233" t="s">
        <v>1173</v>
      </c>
    </row>
    <row r="424" s="2" customFormat="1" ht="24.15" customHeight="1">
      <c r="A424" s="40"/>
      <c r="B424" s="41"/>
      <c r="C424" s="220" t="s">
        <v>1174</v>
      </c>
      <c r="D424" s="220" t="s">
        <v>171</v>
      </c>
      <c r="E424" s="221" t="s">
        <v>1175</v>
      </c>
      <c r="F424" s="222" t="s">
        <v>1176</v>
      </c>
      <c r="G424" s="223" t="s">
        <v>179</v>
      </c>
      <c r="H424" s="224">
        <v>3</v>
      </c>
      <c r="I424" s="225"/>
      <c r="J424" s="225"/>
      <c r="K424" s="226">
        <f>ROUND(P424*H424,2)</f>
        <v>0</v>
      </c>
      <c r="L424" s="227"/>
      <c r="M424" s="46"/>
      <c r="N424" s="228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313</v>
      </c>
      <c r="AT424" s="233" t="s">
        <v>171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313</v>
      </c>
      <c r="BM424" s="233" t="s">
        <v>1177</v>
      </c>
    </row>
    <row r="425" s="2" customFormat="1" ht="14.4" customHeight="1">
      <c r="A425" s="40"/>
      <c r="B425" s="41"/>
      <c r="C425" s="220" t="s">
        <v>1178</v>
      </c>
      <c r="D425" s="220" t="s">
        <v>171</v>
      </c>
      <c r="E425" s="221" t="s">
        <v>1179</v>
      </c>
      <c r="F425" s="222" t="s">
        <v>1180</v>
      </c>
      <c r="G425" s="223" t="s">
        <v>179</v>
      </c>
      <c r="H425" s="224">
        <v>1</v>
      </c>
      <c r="I425" s="225"/>
      <c r="J425" s="225"/>
      <c r="K425" s="226">
        <f>ROUND(P425*H425,2)</f>
        <v>0</v>
      </c>
      <c r="L425" s="227"/>
      <c r="M425" s="46"/>
      <c r="N425" s="228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313</v>
      </c>
      <c r="AT425" s="233" t="s">
        <v>171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313</v>
      </c>
      <c r="BM425" s="233" t="s">
        <v>1181</v>
      </c>
    </row>
    <row r="426" s="2" customFormat="1" ht="24.15" customHeight="1">
      <c r="A426" s="40"/>
      <c r="B426" s="41"/>
      <c r="C426" s="220" t="s">
        <v>1182</v>
      </c>
      <c r="D426" s="220" t="s">
        <v>171</v>
      </c>
      <c r="E426" s="221" t="s">
        <v>1183</v>
      </c>
      <c r="F426" s="222" t="s">
        <v>1184</v>
      </c>
      <c r="G426" s="223" t="s">
        <v>179</v>
      </c>
      <c r="H426" s="224">
        <v>1</v>
      </c>
      <c r="I426" s="225"/>
      <c r="J426" s="225"/>
      <c r="K426" s="226">
        <f>ROUND(P426*H426,2)</f>
        <v>0</v>
      </c>
      <c r="L426" s="227"/>
      <c r="M426" s="46"/>
      <c r="N426" s="228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313</v>
      </c>
      <c r="AT426" s="233" t="s">
        <v>171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313</v>
      </c>
      <c r="BM426" s="233" t="s">
        <v>1185</v>
      </c>
    </row>
    <row r="427" s="2" customFormat="1" ht="24.15" customHeight="1">
      <c r="A427" s="40"/>
      <c r="B427" s="41"/>
      <c r="C427" s="220" t="s">
        <v>1186</v>
      </c>
      <c r="D427" s="220" t="s">
        <v>171</v>
      </c>
      <c r="E427" s="221" t="s">
        <v>1187</v>
      </c>
      <c r="F427" s="222" t="s">
        <v>1188</v>
      </c>
      <c r="G427" s="223" t="s">
        <v>20</v>
      </c>
      <c r="H427" s="224">
        <v>4</v>
      </c>
      <c r="I427" s="225"/>
      <c r="J427" s="225"/>
      <c r="K427" s="226">
        <f>ROUND(P427*H427,2)</f>
        <v>0</v>
      </c>
      <c r="L427" s="227"/>
      <c r="M427" s="46"/>
      <c r="N427" s="228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313</v>
      </c>
      <c r="AT427" s="233" t="s">
        <v>171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313</v>
      </c>
      <c r="BM427" s="233" t="s">
        <v>1189</v>
      </c>
    </row>
    <row r="428" s="2" customFormat="1" ht="24.15" customHeight="1">
      <c r="A428" s="40"/>
      <c r="B428" s="41"/>
      <c r="C428" s="220" t="s">
        <v>1190</v>
      </c>
      <c r="D428" s="220" t="s">
        <v>171</v>
      </c>
      <c r="E428" s="221" t="s">
        <v>1191</v>
      </c>
      <c r="F428" s="222" t="s">
        <v>1192</v>
      </c>
      <c r="G428" s="223" t="s">
        <v>179</v>
      </c>
      <c r="H428" s="224">
        <v>1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313</v>
      </c>
      <c r="AT428" s="233" t="s">
        <v>171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313</v>
      </c>
      <c r="BM428" s="233" t="s">
        <v>1193</v>
      </c>
    </row>
    <row r="429" s="2" customFormat="1" ht="14.4" customHeight="1">
      <c r="A429" s="40"/>
      <c r="B429" s="41"/>
      <c r="C429" s="220" t="s">
        <v>1194</v>
      </c>
      <c r="D429" s="220" t="s">
        <v>171</v>
      </c>
      <c r="E429" s="221" t="s">
        <v>1195</v>
      </c>
      <c r="F429" s="222" t="s">
        <v>1196</v>
      </c>
      <c r="G429" s="223" t="s">
        <v>179</v>
      </c>
      <c r="H429" s="224">
        <v>1</v>
      </c>
      <c r="I429" s="225"/>
      <c r="J429" s="225"/>
      <c r="K429" s="226">
        <f>ROUND(P429*H429,2)</f>
        <v>0</v>
      </c>
      <c r="L429" s="227"/>
      <c r="M429" s="46"/>
      <c r="N429" s="228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313</v>
      </c>
      <c r="AT429" s="233" t="s">
        <v>171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313</v>
      </c>
      <c r="BM429" s="233" t="s">
        <v>1197</v>
      </c>
    </row>
    <row r="430" s="2" customFormat="1" ht="14.4" customHeight="1">
      <c r="A430" s="40"/>
      <c r="B430" s="41"/>
      <c r="C430" s="220" t="s">
        <v>1198</v>
      </c>
      <c r="D430" s="220" t="s">
        <v>171</v>
      </c>
      <c r="E430" s="221" t="s">
        <v>1199</v>
      </c>
      <c r="F430" s="222" t="s">
        <v>1200</v>
      </c>
      <c r="G430" s="223" t="s">
        <v>179</v>
      </c>
      <c r="H430" s="224">
        <v>1</v>
      </c>
      <c r="I430" s="225"/>
      <c r="J430" s="225"/>
      <c r="K430" s="226">
        <f>ROUND(P430*H430,2)</f>
        <v>0</v>
      </c>
      <c r="L430" s="227"/>
      <c r="M430" s="46"/>
      <c r="N430" s="228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313</v>
      </c>
      <c r="AT430" s="233" t="s">
        <v>171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313</v>
      </c>
      <c r="BM430" s="233" t="s">
        <v>1201</v>
      </c>
    </row>
    <row r="431" s="2" customFormat="1" ht="14.4" customHeight="1">
      <c r="A431" s="40"/>
      <c r="B431" s="41"/>
      <c r="C431" s="220" t="s">
        <v>1202</v>
      </c>
      <c r="D431" s="220" t="s">
        <v>171</v>
      </c>
      <c r="E431" s="221" t="s">
        <v>1203</v>
      </c>
      <c r="F431" s="222" t="s">
        <v>1204</v>
      </c>
      <c r="G431" s="223" t="s">
        <v>1205</v>
      </c>
      <c r="H431" s="224">
        <v>16</v>
      </c>
      <c r="I431" s="225"/>
      <c r="J431" s="225"/>
      <c r="K431" s="226">
        <f>ROUND(P431*H431,2)</f>
        <v>0</v>
      </c>
      <c r="L431" s="227"/>
      <c r="M431" s="46"/>
      <c r="N431" s="228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313</v>
      </c>
      <c r="AT431" s="233" t="s">
        <v>171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313</v>
      </c>
      <c r="BM431" s="233" t="s">
        <v>1206</v>
      </c>
    </row>
    <row r="432" s="2" customFormat="1" ht="24.15" customHeight="1">
      <c r="A432" s="40"/>
      <c r="B432" s="41"/>
      <c r="C432" s="220" t="s">
        <v>1207</v>
      </c>
      <c r="D432" s="220" t="s">
        <v>171</v>
      </c>
      <c r="E432" s="221" t="s">
        <v>1208</v>
      </c>
      <c r="F432" s="222" t="s">
        <v>1209</v>
      </c>
      <c r="G432" s="223" t="s">
        <v>179</v>
      </c>
      <c r="H432" s="224">
        <v>1</v>
      </c>
      <c r="I432" s="225"/>
      <c r="J432" s="225"/>
      <c r="K432" s="226">
        <f>ROUND(P432*H432,2)</f>
        <v>0</v>
      </c>
      <c r="L432" s="227"/>
      <c r="M432" s="46"/>
      <c r="N432" s="228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313</v>
      </c>
      <c r="AT432" s="233" t="s">
        <v>171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313</v>
      </c>
      <c r="BM432" s="233" t="s">
        <v>1210</v>
      </c>
    </row>
    <row r="433" s="2" customFormat="1" ht="24.15" customHeight="1">
      <c r="A433" s="40"/>
      <c r="B433" s="41"/>
      <c r="C433" s="220" t="s">
        <v>1211</v>
      </c>
      <c r="D433" s="220" t="s">
        <v>171</v>
      </c>
      <c r="E433" s="221" t="s">
        <v>1212</v>
      </c>
      <c r="F433" s="222" t="s">
        <v>1213</v>
      </c>
      <c r="G433" s="223" t="s">
        <v>179</v>
      </c>
      <c r="H433" s="224">
        <v>4</v>
      </c>
      <c r="I433" s="225"/>
      <c r="J433" s="225"/>
      <c r="K433" s="226">
        <f>ROUND(P433*H433,2)</f>
        <v>0</v>
      </c>
      <c r="L433" s="227"/>
      <c r="M433" s="46"/>
      <c r="N433" s="228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313</v>
      </c>
      <c r="AT433" s="233" t="s">
        <v>171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313</v>
      </c>
      <c r="BM433" s="233" t="s">
        <v>1214</v>
      </c>
    </row>
    <row r="434" s="2" customFormat="1" ht="14.4" customHeight="1">
      <c r="A434" s="40"/>
      <c r="B434" s="41"/>
      <c r="C434" s="220" t="s">
        <v>1215</v>
      </c>
      <c r="D434" s="220" t="s">
        <v>171</v>
      </c>
      <c r="E434" s="221" t="s">
        <v>1216</v>
      </c>
      <c r="F434" s="222" t="s">
        <v>1217</v>
      </c>
      <c r="G434" s="223" t="s">
        <v>179</v>
      </c>
      <c r="H434" s="224">
        <v>1</v>
      </c>
      <c r="I434" s="225"/>
      <c r="J434" s="225"/>
      <c r="K434" s="226">
        <f>ROUND(P434*H434,2)</f>
        <v>0</v>
      </c>
      <c r="L434" s="227"/>
      <c r="M434" s="46"/>
      <c r="N434" s="228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313</v>
      </c>
      <c r="AT434" s="233" t="s">
        <v>171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313</v>
      </c>
      <c r="BM434" s="233" t="s">
        <v>1218</v>
      </c>
    </row>
    <row r="435" s="2" customFormat="1" ht="14.4" customHeight="1">
      <c r="A435" s="40"/>
      <c r="B435" s="41"/>
      <c r="C435" s="220" t="s">
        <v>1219</v>
      </c>
      <c r="D435" s="220" t="s">
        <v>171</v>
      </c>
      <c r="E435" s="221" t="s">
        <v>1220</v>
      </c>
      <c r="F435" s="222" t="s">
        <v>1221</v>
      </c>
      <c r="G435" s="223" t="s">
        <v>312</v>
      </c>
      <c r="H435" s="224">
        <v>1</v>
      </c>
      <c r="I435" s="225"/>
      <c r="J435" s="225"/>
      <c r="K435" s="226">
        <f>ROUND(P435*H435,2)</f>
        <v>0</v>
      </c>
      <c r="L435" s="227"/>
      <c r="M435" s="46"/>
      <c r="N435" s="268" t="s">
        <v>20</v>
      </c>
      <c r="O435" s="269" t="s">
        <v>45</v>
      </c>
      <c r="P435" s="270">
        <f>I435+J435</f>
        <v>0</v>
      </c>
      <c r="Q435" s="270">
        <f>ROUND(I435*H435,2)</f>
        <v>0</v>
      </c>
      <c r="R435" s="270">
        <f>ROUND(J435*H435,2)</f>
        <v>0</v>
      </c>
      <c r="S435" s="271"/>
      <c r="T435" s="272">
        <f>S435*H435</f>
        <v>0</v>
      </c>
      <c r="U435" s="272">
        <v>0</v>
      </c>
      <c r="V435" s="272">
        <f>U435*H435</f>
        <v>0</v>
      </c>
      <c r="W435" s="272">
        <v>0</v>
      </c>
      <c r="X435" s="273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313</v>
      </c>
      <c r="AT435" s="233" t="s">
        <v>171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313</v>
      </c>
      <c r="BM435" s="233" t="s">
        <v>1222</v>
      </c>
    </row>
    <row r="436" s="2" customFormat="1" ht="6.96" customHeight="1">
      <c r="A436" s="40"/>
      <c r="B436" s="61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46"/>
      <c r="N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</row>
  </sheetData>
  <sheetProtection sheet="1" autoFilter="0" formatColumns="0" formatRows="0" objects="1" scenarios="1" spinCount="100000" saltValue="oYb1SRCPDMmjkOPJWDuATsJMYuk7bDma5ufL3dFbJd+fP224yimV/x3OXAa6jazFFavizzk6bLAWp/BXAkD3Gw==" hashValue="VedVes5TQd+ZSM701ZLiiLXa1QvwCpHEdK+MwfstqSDSCX1bPzwBj9CTq5Y9AOO0R8Rx49TKdVzxO6yBq+cy5Q==" algorithmName="SHA-512" password="CC35"/>
  <autoFilter ref="C112:L435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ROUND((SUM(BE83:BE87)),  2)</f>
        <v>0</v>
      </c>
      <c r="G35" s="40"/>
      <c r="H35" s="40"/>
      <c r="I35" s="162">
        <v>0.20999999999999999</v>
      </c>
      <c r="J35" s="40"/>
      <c r="K35" s="157">
        <f>ROUND(((SUM(BE83:BE87))*I35),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ROUND((SUM(BF83:BF87)),  2)</f>
        <v>0</v>
      </c>
      <c r="G36" s="40"/>
      <c r="H36" s="40"/>
      <c r="I36" s="162">
        <v>0.14999999999999999</v>
      </c>
      <c r="J36" s="40"/>
      <c r="K36" s="157">
        <f>ROUND(((SUM(BF83:BF87))*I36),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ROUND((SUM(BG83:BG87)),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ROUND((SUM(BH83:BH87)),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ROUND((SUM(BI83:BI87)),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1224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1225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26. 11. 2021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1226</v>
      </c>
      <c r="F84" s="206" t="s">
        <v>1227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1228</v>
      </c>
      <c r="F85" s="218" t="s">
        <v>1229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SUM(Q86:Q87)</f>
        <v>0</v>
      </c>
      <c r="R85" s="212">
        <f>SUM(R86:R87)</f>
        <v>0</v>
      </c>
      <c r="S85" s="211"/>
      <c r="T85" s="213">
        <f>SUM(T86:T87)</f>
        <v>0</v>
      </c>
      <c r="U85" s="211"/>
      <c r="V85" s="213">
        <f>SUM(V86:V87)</f>
        <v>0</v>
      </c>
      <c r="W85" s="211"/>
      <c r="X85" s="214">
        <f>SUM(X86:X87)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SUM(BK86:BK87)</f>
        <v>0</v>
      </c>
    </row>
    <row r="86" s="2" customFormat="1" ht="14.4" customHeight="1">
      <c r="A86" s="40"/>
      <c r="B86" s="41"/>
      <c r="C86" s="220" t="s">
        <v>84</v>
      </c>
      <c r="D86" s="220" t="s">
        <v>171</v>
      </c>
      <c r="E86" s="221" t="s">
        <v>1230</v>
      </c>
      <c r="F86" s="222" t="s">
        <v>1231</v>
      </c>
      <c r="G86" s="223" t="s">
        <v>779</v>
      </c>
      <c r="H86" s="224">
        <v>1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1232</v>
      </c>
    </row>
    <row r="87" s="2" customFormat="1" ht="14.4" customHeight="1">
      <c r="A87" s="40"/>
      <c r="B87" s="41"/>
      <c r="C87" s="220" t="s">
        <v>86</v>
      </c>
      <c r="D87" s="220" t="s">
        <v>171</v>
      </c>
      <c r="E87" s="221" t="s">
        <v>1233</v>
      </c>
      <c r="F87" s="222" t="s">
        <v>1234</v>
      </c>
      <c r="G87" s="223" t="s">
        <v>779</v>
      </c>
      <c r="H87" s="224">
        <v>0</v>
      </c>
      <c r="I87" s="225"/>
      <c r="J87" s="225"/>
      <c r="K87" s="226">
        <f>ROUND(P87*H87,2)</f>
        <v>0</v>
      </c>
      <c r="L87" s="227"/>
      <c r="M87" s="46"/>
      <c r="N87" s="268" t="s">
        <v>20</v>
      </c>
      <c r="O87" s="269" t="s">
        <v>45</v>
      </c>
      <c r="P87" s="270">
        <f>I87+J87</f>
        <v>0</v>
      </c>
      <c r="Q87" s="270">
        <f>ROUND(I87*H87,2)</f>
        <v>0</v>
      </c>
      <c r="R87" s="270">
        <f>ROUND(J87*H87,2)</f>
        <v>0</v>
      </c>
      <c r="S87" s="271"/>
      <c r="T87" s="272">
        <f>S87*H87</f>
        <v>0</v>
      </c>
      <c r="U87" s="272">
        <v>0</v>
      </c>
      <c r="V87" s="272">
        <f>U87*H87</f>
        <v>0</v>
      </c>
      <c r="W87" s="272">
        <v>0</v>
      </c>
      <c r="X87" s="273">
        <f>W87*H87</f>
        <v>0</v>
      </c>
      <c r="Y87" s="40"/>
      <c r="Z87" s="40"/>
      <c r="AA87" s="40"/>
      <c r="AB87" s="40"/>
      <c r="AC87" s="40"/>
      <c r="AD87" s="40"/>
      <c r="AE87" s="40"/>
      <c r="AR87" s="233" t="s">
        <v>233</v>
      </c>
      <c r="AT87" s="233" t="s">
        <v>171</v>
      </c>
      <c r="AU87" s="233" t="s">
        <v>86</v>
      </c>
      <c r="AY87" s="19" t="s">
        <v>166</v>
      </c>
      <c r="BE87" s="234">
        <f>IF(O87="základní",K87,0)</f>
        <v>0</v>
      </c>
      <c r="BF87" s="234">
        <f>IF(O87="snížená",K87,0)</f>
        <v>0</v>
      </c>
      <c r="BG87" s="234">
        <f>IF(O87="zákl. přenesená",K87,0)</f>
        <v>0</v>
      </c>
      <c r="BH87" s="234">
        <f>IF(O87="sníž. přenesená",K87,0)</f>
        <v>0</v>
      </c>
      <c r="BI87" s="234">
        <f>IF(O87="nulová",K87,0)</f>
        <v>0</v>
      </c>
      <c r="BJ87" s="19" t="s">
        <v>84</v>
      </c>
      <c r="BK87" s="234">
        <f>ROUND(P87*H87,2)</f>
        <v>0</v>
      </c>
      <c r="BL87" s="19" t="s">
        <v>233</v>
      </c>
      <c r="BM87" s="233" t="s">
        <v>1235</v>
      </c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46"/>
      <c r="N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</sheetData>
  <sheetProtection sheet="1" autoFilter="0" formatColumns="0" formatRows="0" objects="1" scenarios="1" spinCount="100000" saltValue="TNKvXyXCGU3PP1pB8uDHMSMRg4LM5a8S5//M38lJQ0mFiaFSBPu/0qi2MZReGBT2jIO807aPjzN+MhjHjlVQdQ==" hashValue="1ZNJNXVzHPd9RpRP7X5TKhHIz3UwdipdPDKLe7FKGl9hkDqUoerNHhLJOWxyPd0Mb+O6JZg8jZtAUAa3M7MkjA==" algorithmName="SHA-512" password="CC35"/>
  <autoFilter ref="C82:L87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1236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ROUND((SUM(BE90:BE307)),  2)</f>
        <v>0</v>
      </c>
      <c r="G35" s="40"/>
      <c r="H35" s="40"/>
      <c r="I35" s="162">
        <v>0.20999999999999999</v>
      </c>
      <c r="J35" s="40"/>
      <c r="K35" s="157">
        <f>ROUND(((SUM(BE90:BE307))*I35),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ROUND((SUM(BF90:BF307)),  2)</f>
        <v>0</v>
      </c>
      <c r="G36" s="40"/>
      <c r="H36" s="40"/>
      <c r="I36" s="162">
        <v>0.14999999999999999</v>
      </c>
      <c r="J36" s="40"/>
      <c r="K36" s="157">
        <f>ROUND(((SUM(BF90:BF307))*I36),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ROUND((SUM(BG90:BG307)),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ROUND((SUM(BH90:BH307)),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ROUND((SUM(BI90:BI307)),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1239</v>
      </c>
      <c r="E64" s="187"/>
      <c r="F64" s="187"/>
      <c r="G64" s="187"/>
      <c r="H64" s="187"/>
      <c r="I64" s="188">
        <f>Q181</f>
        <v>0</v>
      </c>
      <c r="J64" s="188">
        <f>R181</f>
        <v>0</v>
      </c>
      <c r="K64" s="188">
        <f>K181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1240</v>
      </c>
      <c r="E65" s="187"/>
      <c r="F65" s="187"/>
      <c r="G65" s="187"/>
      <c r="H65" s="187"/>
      <c r="I65" s="188">
        <f>Q259</f>
        <v>0</v>
      </c>
      <c r="J65" s="188">
        <f>R259</f>
        <v>0</v>
      </c>
      <c r="K65" s="188">
        <f>K259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1241</v>
      </c>
      <c r="E66" s="187"/>
      <c r="F66" s="187"/>
      <c r="G66" s="187"/>
      <c r="H66" s="187"/>
      <c r="I66" s="188">
        <f>Q266</f>
        <v>0</v>
      </c>
      <c r="J66" s="188">
        <f>R266</f>
        <v>0</v>
      </c>
      <c r="K66" s="188">
        <f>K266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1224</v>
      </c>
      <c r="E67" s="182"/>
      <c r="F67" s="182"/>
      <c r="G67" s="182"/>
      <c r="H67" s="182"/>
      <c r="I67" s="183">
        <f>Q281</f>
        <v>0</v>
      </c>
      <c r="J67" s="183">
        <f>R281</f>
        <v>0</v>
      </c>
      <c r="K67" s="183">
        <f>K281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1242</v>
      </c>
      <c r="E68" s="187"/>
      <c r="F68" s="187"/>
      <c r="G68" s="187"/>
      <c r="H68" s="187"/>
      <c r="I68" s="188">
        <f>Q282</f>
        <v>0</v>
      </c>
      <c r="J68" s="188">
        <f>R282</f>
        <v>0</v>
      </c>
      <c r="K68" s="188">
        <f>K282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1243</v>
      </c>
      <c r="E69" s="187"/>
      <c r="F69" s="187"/>
      <c r="G69" s="187"/>
      <c r="H69" s="187"/>
      <c r="I69" s="188">
        <f>Q286</f>
        <v>0</v>
      </c>
      <c r="J69" s="188">
        <f>R286</f>
        <v>0</v>
      </c>
      <c r="K69" s="188">
        <f>K286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1244</v>
      </c>
      <c r="E70" s="187"/>
      <c r="F70" s="187"/>
      <c r="G70" s="187"/>
      <c r="H70" s="187"/>
      <c r="I70" s="188">
        <f>Q290</f>
        <v>0</v>
      </c>
      <c r="J70" s="188">
        <f>R290</f>
        <v>0</v>
      </c>
      <c r="K70" s="188">
        <f>K290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26. 11. 2021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Q91+Q281</f>
        <v>0</v>
      </c>
      <c r="R90" s="199">
        <f>R91+R281</f>
        <v>0</v>
      </c>
      <c r="S90" s="98"/>
      <c r="T90" s="200">
        <f>T91+T281</f>
        <v>0</v>
      </c>
      <c r="U90" s="98"/>
      <c r="V90" s="200">
        <f>V91+V281</f>
        <v>7649.7831759400005</v>
      </c>
      <c r="W90" s="98"/>
      <c r="X90" s="201">
        <f>X91+X281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BK91+BK281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1245</v>
      </c>
      <c r="F91" s="206" t="s">
        <v>1246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Q92+Q181+Q259+Q266</f>
        <v>0</v>
      </c>
      <c r="R91" s="212">
        <f>R92+R181+R259+R266</f>
        <v>0</v>
      </c>
      <c r="S91" s="211"/>
      <c r="T91" s="213">
        <f>T92+T181+T259+T266</f>
        <v>0</v>
      </c>
      <c r="U91" s="211"/>
      <c r="V91" s="213">
        <f>V92+V181+V259+V266</f>
        <v>7634.7616159400004</v>
      </c>
      <c r="W91" s="211"/>
      <c r="X91" s="214">
        <f>X92+X181+X259+X266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BK92+BK181+BK259+BK266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SUM(Q93:Q180)</f>
        <v>0</v>
      </c>
      <c r="R92" s="212">
        <f>SUM(R93:R180)</f>
        <v>0</v>
      </c>
      <c r="S92" s="211"/>
      <c r="T92" s="213">
        <f>SUM(T93:T180)</f>
        <v>0</v>
      </c>
      <c r="U92" s="211"/>
      <c r="V92" s="213">
        <f>SUM(V93:V180)</f>
        <v>6311.6099999999997</v>
      </c>
      <c r="W92" s="211"/>
      <c r="X92" s="214">
        <f>SUM(X93:X180)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SUM(BK93:BK180)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1247</v>
      </c>
      <c r="F93" s="222" t="s">
        <v>1248</v>
      </c>
      <c r="G93" s="223" t="s">
        <v>986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1249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1250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1251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1252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1253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1254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1255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24.15" customHeight="1">
      <c r="A101" s="40"/>
      <c r="B101" s="41"/>
      <c r="C101" s="220" t="s">
        <v>86</v>
      </c>
      <c r="D101" s="220" t="s">
        <v>171</v>
      </c>
      <c r="E101" s="221" t="s">
        <v>1256</v>
      </c>
      <c r="F101" s="222" t="s">
        <v>1257</v>
      </c>
      <c r="G101" s="223" t="s">
        <v>718</v>
      </c>
      <c r="H101" s="224">
        <v>23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1258</v>
      </c>
    </row>
    <row r="102" s="2" customFormat="1" ht="24.15" customHeight="1">
      <c r="A102" s="40"/>
      <c r="B102" s="41"/>
      <c r="C102" s="220" t="s">
        <v>165</v>
      </c>
      <c r="D102" s="220" t="s">
        <v>171</v>
      </c>
      <c r="E102" s="221" t="s">
        <v>1259</v>
      </c>
      <c r="F102" s="222" t="s">
        <v>1260</v>
      </c>
      <c r="G102" s="223" t="s">
        <v>718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1261</v>
      </c>
    </row>
    <row r="103" s="2" customFormat="1" ht="24.15" customHeight="1">
      <c r="A103" s="40"/>
      <c r="B103" s="41"/>
      <c r="C103" s="220" t="s">
        <v>175</v>
      </c>
      <c r="D103" s="220" t="s">
        <v>171</v>
      </c>
      <c r="E103" s="221" t="s">
        <v>1262</v>
      </c>
      <c r="F103" s="222" t="s">
        <v>1263</v>
      </c>
      <c r="G103" s="223" t="s">
        <v>718</v>
      </c>
      <c r="H103" s="224">
        <v>3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1264</v>
      </c>
    </row>
    <row r="104" s="2" customFormat="1" ht="37.8" customHeight="1">
      <c r="A104" s="40"/>
      <c r="B104" s="41"/>
      <c r="C104" s="220" t="s">
        <v>187</v>
      </c>
      <c r="D104" s="220" t="s">
        <v>171</v>
      </c>
      <c r="E104" s="221" t="s">
        <v>1265</v>
      </c>
      <c r="F104" s="222" t="s">
        <v>1266</v>
      </c>
      <c r="G104" s="223" t="s">
        <v>718</v>
      </c>
      <c r="H104" s="224">
        <v>23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1267</v>
      </c>
    </row>
    <row r="105" s="2" customFormat="1" ht="37.8" customHeight="1">
      <c r="A105" s="40"/>
      <c r="B105" s="41"/>
      <c r="C105" s="220" t="s">
        <v>191</v>
      </c>
      <c r="D105" s="220" t="s">
        <v>171</v>
      </c>
      <c r="E105" s="221" t="s">
        <v>1268</v>
      </c>
      <c r="F105" s="222" t="s">
        <v>1269</v>
      </c>
      <c r="G105" s="223" t="s">
        <v>718</v>
      </c>
      <c r="H105" s="224">
        <v>14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1270</v>
      </c>
    </row>
    <row r="106" s="2" customFormat="1" ht="37.8" customHeight="1">
      <c r="A106" s="40"/>
      <c r="B106" s="41"/>
      <c r="C106" s="220" t="s">
        <v>196</v>
      </c>
      <c r="D106" s="220" t="s">
        <v>171</v>
      </c>
      <c r="E106" s="221" t="s">
        <v>1271</v>
      </c>
      <c r="F106" s="222" t="s">
        <v>1272</v>
      </c>
      <c r="G106" s="223" t="s">
        <v>718</v>
      </c>
      <c r="H106" s="224">
        <v>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1273</v>
      </c>
    </row>
    <row r="107" s="2" customFormat="1" ht="76.35" customHeight="1">
      <c r="A107" s="40"/>
      <c r="B107" s="41"/>
      <c r="C107" s="220" t="s">
        <v>194</v>
      </c>
      <c r="D107" s="220" t="s">
        <v>171</v>
      </c>
      <c r="E107" s="221" t="s">
        <v>1274</v>
      </c>
      <c r="F107" s="222" t="s">
        <v>1275</v>
      </c>
      <c r="G107" s="223" t="s">
        <v>986</v>
      </c>
      <c r="H107" s="224">
        <v>1920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0.255</v>
      </c>
      <c r="X107" s="232">
        <f>W107*H107</f>
        <v>489.60000000000002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1276</v>
      </c>
    </row>
    <row r="108" s="2" customFormat="1" ht="62.7" customHeight="1">
      <c r="A108" s="40"/>
      <c r="B108" s="41"/>
      <c r="C108" s="220" t="s">
        <v>203</v>
      </c>
      <c r="D108" s="220" t="s">
        <v>171</v>
      </c>
      <c r="E108" s="221" t="s">
        <v>1277</v>
      </c>
      <c r="F108" s="222" t="s">
        <v>1278</v>
      </c>
      <c r="G108" s="223" t="s">
        <v>986</v>
      </c>
      <c r="H108" s="224">
        <v>108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0.23499999999999999</v>
      </c>
      <c r="X108" s="232">
        <f>W108*H108</f>
        <v>25.379999999999999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1279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1280</v>
      </c>
      <c r="G109" s="246"/>
      <c r="H109" s="250">
        <v>108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207</v>
      </c>
      <c r="D110" s="220" t="s">
        <v>171</v>
      </c>
      <c r="E110" s="221" t="s">
        <v>1281</v>
      </c>
      <c r="F110" s="222" t="s">
        <v>1282</v>
      </c>
      <c r="G110" s="223" t="s">
        <v>986</v>
      </c>
      <c r="H110" s="224">
        <v>880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0.32500000000000001</v>
      </c>
      <c r="X110" s="232">
        <f>W110*H110</f>
        <v>286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1283</v>
      </c>
    </row>
    <row r="111" s="2" customFormat="1" ht="49.05" customHeight="1">
      <c r="A111" s="40"/>
      <c r="B111" s="41"/>
      <c r="C111" s="220" t="s">
        <v>212</v>
      </c>
      <c r="D111" s="220" t="s">
        <v>171</v>
      </c>
      <c r="E111" s="221" t="s">
        <v>1284</v>
      </c>
      <c r="F111" s="222" t="s">
        <v>1285</v>
      </c>
      <c r="G111" s="223" t="s">
        <v>986</v>
      </c>
      <c r="H111" s="224">
        <v>1750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0.00029999999999999997</v>
      </c>
      <c r="V111" s="231">
        <f>U111*H111</f>
        <v>0.52499999999999991</v>
      </c>
      <c r="W111" s="231">
        <v>0.46000000000000002</v>
      </c>
      <c r="X111" s="232">
        <f>W111*H111</f>
        <v>805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1286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1287</v>
      </c>
      <c r="G112" s="246"/>
      <c r="H112" s="250">
        <v>1750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1750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37.8" customHeight="1">
      <c r="A114" s="40"/>
      <c r="B114" s="41"/>
      <c r="C114" s="220" t="s">
        <v>218</v>
      </c>
      <c r="D114" s="220" t="s">
        <v>171</v>
      </c>
      <c r="E114" s="221" t="s">
        <v>1288</v>
      </c>
      <c r="F114" s="222" t="s">
        <v>1289</v>
      </c>
      <c r="G114" s="223" t="s">
        <v>174</v>
      </c>
      <c r="H114" s="224">
        <v>424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0.28999999999999998</v>
      </c>
      <c r="X114" s="232">
        <f>W114*H114</f>
        <v>122.95999999999999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1290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1291</v>
      </c>
      <c r="G115" s="246"/>
      <c r="H115" s="250">
        <v>424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84</v>
      </c>
      <c r="AY115" s="256" t="s">
        <v>166</v>
      </c>
    </row>
    <row r="116" s="2" customFormat="1" ht="24.15" customHeight="1">
      <c r="A116" s="40"/>
      <c r="B116" s="41"/>
      <c r="C116" s="220" t="s">
        <v>222</v>
      </c>
      <c r="D116" s="220" t="s">
        <v>171</v>
      </c>
      <c r="E116" s="221" t="s">
        <v>1292</v>
      </c>
      <c r="F116" s="222" t="s">
        <v>1293</v>
      </c>
      <c r="G116" s="223" t="s">
        <v>986</v>
      </c>
      <c r="H116" s="224">
        <v>600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1294</v>
      </c>
    </row>
    <row r="117" s="2" customFormat="1" ht="24.15" customHeight="1">
      <c r="A117" s="40"/>
      <c r="B117" s="41"/>
      <c r="C117" s="220" t="s">
        <v>226</v>
      </c>
      <c r="D117" s="220" t="s">
        <v>171</v>
      </c>
      <c r="E117" s="221" t="s">
        <v>1295</v>
      </c>
      <c r="F117" s="222" t="s">
        <v>1296</v>
      </c>
      <c r="G117" s="223" t="s">
        <v>599</v>
      </c>
      <c r="H117" s="224">
        <v>120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1297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1298</v>
      </c>
      <c r="G118" s="246"/>
      <c r="H118" s="250">
        <v>120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9</v>
      </c>
      <c r="D119" s="220" t="s">
        <v>171</v>
      </c>
      <c r="E119" s="221" t="s">
        <v>1299</v>
      </c>
      <c r="F119" s="222" t="s">
        <v>1300</v>
      </c>
      <c r="G119" s="223" t="s">
        <v>599</v>
      </c>
      <c r="H119" s="224">
        <v>3510.9000000000001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1301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1302</v>
      </c>
      <c r="G120" s="246"/>
      <c r="H120" s="250">
        <v>437.5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1303</v>
      </c>
      <c r="G121" s="246"/>
      <c r="H121" s="250">
        <v>176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1304</v>
      </c>
      <c r="G122" s="246"/>
      <c r="H122" s="250">
        <v>576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1305</v>
      </c>
      <c r="G123" s="246"/>
      <c r="H123" s="250">
        <v>2321.4000000000001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4" customFormat="1">
      <c r="A124" s="14"/>
      <c r="B124" s="257"/>
      <c r="C124" s="258"/>
      <c r="D124" s="247" t="s">
        <v>605</v>
      </c>
      <c r="E124" s="259" t="s">
        <v>20</v>
      </c>
      <c r="F124" s="260" t="s">
        <v>608</v>
      </c>
      <c r="G124" s="258"/>
      <c r="H124" s="261">
        <v>3510.9000000000001</v>
      </c>
      <c r="I124" s="262"/>
      <c r="J124" s="262"/>
      <c r="K124" s="258"/>
      <c r="L124" s="258"/>
      <c r="M124" s="263"/>
      <c r="N124" s="264"/>
      <c r="O124" s="265"/>
      <c r="P124" s="265"/>
      <c r="Q124" s="265"/>
      <c r="R124" s="265"/>
      <c r="S124" s="265"/>
      <c r="T124" s="265"/>
      <c r="U124" s="265"/>
      <c r="V124" s="265"/>
      <c r="W124" s="265"/>
      <c r="X124" s="266"/>
      <c r="Y124" s="14"/>
      <c r="Z124" s="14"/>
      <c r="AA124" s="14"/>
      <c r="AB124" s="14"/>
      <c r="AC124" s="14"/>
      <c r="AD124" s="14"/>
      <c r="AE124" s="14"/>
      <c r="AT124" s="267" t="s">
        <v>605</v>
      </c>
      <c r="AU124" s="267" t="s">
        <v>86</v>
      </c>
      <c r="AV124" s="14" t="s">
        <v>175</v>
      </c>
      <c r="AW124" s="14" t="s">
        <v>5</v>
      </c>
      <c r="AX124" s="14" t="s">
        <v>84</v>
      </c>
      <c r="AY124" s="267" t="s">
        <v>166</v>
      </c>
    </row>
    <row r="125" s="2" customFormat="1" ht="37.8" customHeight="1">
      <c r="A125" s="40"/>
      <c r="B125" s="41"/>
      <c r="C125" s="220" t="s">
        <v>233</v>
      </c>
      <c r="D125" s="220" t="s">
        <v>171</v>
      </c>
      <c r="E125" s="221" t="s">
        <v>1306</v>
      </c>
      <c r="F125" s="222" t="s">
        <v>1307</v>
      </c>
      <c r="G125" s="223" t="s">
        <v>599</v>
      </c>
      <c r="H125" s="224">
        <v>54.465000000000003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86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1308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1309</v>
      </c>
      <c r="G126" s="246"/>
      <c r="H126" s="250">
        <v>3.1200000000000001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3" customFormat="1">
      <c r="A127" s="13"/>
      <c r="B127" s="245"/>
      <c r="C127" s="246"/>
      <c r="D127" s="247" t="s">
        <v>605</v>
      </c>
      <c r="E127" s="248" t="s">
        <v>20</v>
      </c>
      <c r="F127" s="249" t="s">
        <v>1310</v>
      </c>
      <c r="G127" s="246"/>
      <c r="H127" s="250">
        <v>34.447000000000003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5</v>
      </c>
      <c r="AX127" s="13" t="s">
        <v>76</v>
      </c>
      <c r="AY127" s="256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1311</v>
      </c>
      <c r="G128" s="246"/>
      <c r="H128" s="250">
        <v>2.7360000000000002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1312</v>
      </c>
      <c r="G129" s="246"/>
      <c r="H129" s="250">
        <v>14.162000000000001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4" customFormat="1">
      <c r="A130" s="14"/>
      <c r="B130" s="257"/>
      <c r="C130" s="258"/>
      <c r="D130" s="247" t="s">
        <v>605</v>
      </c>
      <c r="E130" s="259" t="s">
        <v>20</v>
      </c>
      <c r="F130" s="260" t="s">
        <v>608</v>
      </c>
      <c r="G130" s="258"/>
      <c r="H130" s="261">
        <v>54.464999999999996</v>
      </c>
      <c r="I130" s="262"/>
      <c r="J130" s="262"/>
      <c r="K130" s="258"/>
      <c r="L130" s="258"/>
      <c r="M130" s="263"/>
      <c r="N130" s="264"/>
      <c r="O130" s="265"/>
      <c r="P130" s="265"/>
      <c r="Q130" s="265"/>
      <c r="R130" s="265"/>
      <c r="S130" s="265"/>
      <c r="T130" s="265"/>
      <c r="U130" s="265"/>
      <c r="V130" s="265"/>
      <c r="W130" s="265"/>
      <c r="X130" s="266"/>
      <c r="Y130" s="14"/>
      <c r="Z130" s="14"/>
      <c r="AA130" s="14"/>
      <c r="AB130" s="14"/>
      <c r="AC130" s="14"/>
      <c r="AD130" s="14"/>
      <c r="AE130" s="14"/>
      <c r="AT130" s="267" t="s">
        <v>605</v>
      </c>
      <c r="AU130" s="267" t="s">
        <v>86</v>
      </c>
      <c r="AV130" s="14" t="s">
        <v>175</v>
      </c>
      <c r="AW130" s="14" t="s">
        <v>5</v>
      </c>
      <c r="AX130" s="14" t="s">
        <v>84</v>
      </c>
      <c r="AY130" s="267" t="s">
        <v>166</v>
      </c>
    </row>
    <row r="131" s="2" customFormat="1" ht="49.05" customHeight="1">
      <c r="A131" s="40"/>
      <c r="B131" s="41"/>
      <c r="C131" s="220" t="s">
        <v>237</v>
      </c>
      <c r="D131" s="220" t="s">
        <v>171</v>
      </c>
      <c r="E131" s="221" t="s">
        <v>1313</v>
      </c>
      <c r="F131" s="222" t="s">
        <v>1314</v>
      </c>
      <c r="G131" s="223" t="s">
        <v>718</v>
      </c>
      <c r="H131" s="224">
        <v>23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86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1315</v>
      </c>
    </row>
    <row r="132" s="2" customFormat="1" ht="49.05" customHeight="1">
      <c r="A132" s="40"/>
      <c r="B132" s="41"/>
      <c r="C132" s="220" t="s">
        <v>241</v>
      </c>
      <c r="D132" s="220" t="s">
        <v>171</v>
      </c>
      <c r="E132" s="221" t="s">
        <v>1316</v>
      </c>
      <c r="F132" s="222" t="s">
        <v>1317</v>
      </c>
      <c r="G132" s="223" t="s">
        <v>718</v>
      </c>
      <c r="H132" s="224">
        <v>14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86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1318</v>
      </c>
    </row>
    <row r="133" s="2" customFormat="1" ht="49.05" customHeight="1">
      <c r="A133" s="40"/>
      <c r="B133" s="41"/>
      <c r="C133" s="220" t="s">
        <v>245</v>
      </c>
      <c r="D133" s="220" t="s">
        <v>171</v>
      </c>
      <c r="E133" s="221" t="s">
        <v>1319</v>
      </c>
      <c r="F133" s="222" t="s">
        <v>1320</v>
      </c>
      <c r="G133" s="223" t="s">
        <v>718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1321</v>
      </c>
    </row>
    <row r="134" s="2" customFormat="1" ht="37.8" customHeight="1">
      <c r="A134" s="40"/>
      <c r="B134" s="41"/>
      <c r="C134" s="220" t="s">
        <v>251</v>
      </c>
      <c r="D134" s="220" t="s">
        <v>171</v>
      </c>
      <c r="E134" s="221" t="s">
        <v>1322</v>
      </c>
      <c r="F134" s="222" t="s">
        <v>1323</v>
      </c>
      <c r="G134" s="223" t="s">
        <v>718</v>
      </c>
      <c r="H134" s="224">
        <v>23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1324</v>
      </c>
    </row>
    <row r="135" s="2" customFormat="1" ht="37.8" customHeight="1">
      <c r="A135" s="40"/>
      <c r="B135" s="41"/>
      <c r="C135" s="220" t="s">
        <v>8</v>
      </c>
      <c r="D135" s="220" t="s">
        <v>171</v>
      </c>
      <c r="E135" s="221" t="s">
        <v>1325</v>
      </c>
      <c r="F135" s="222" t="s">
        <v>1326</v>
      </c>
      <c r="G135" s="223" t="s">
        <v>718</v>
      </c>
      <c r="H135" s="224">
        <v>14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1327</v>
      </c>
    </row>
    <row r="136" s="2" customFormat="1" ht="37.8" customHeight="1">
      <c r="A136" s="40"/>
      <c r="B136" s="41"/>
      <c r="C136" s="220" t="s">
        <v>259</v>
      </c>
      <c r="D136" s="220" t="s">
        <v>171</v>
      </c>
      <c r="E136" s="221" t="s">
        <v>1328</v>
      </c>
      <c r="F136" s="222" t="s">
        <v>1329</v>
      </c>
      <c r="G136" s="223" t="s">
        <v>718</v>
      </c>
      <c r="H136" s="224">
        <v>3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1330</v>
      </c>
    </row>
    <row r="137" s="2" customFormat="1" ht="37.8" customHeight="1">
      <c r="A137" s="40"/>
      <c r="B137" s="41"/>
      <c r="C137" s="220" t="s">
        <v>263</v>
      </c>
      <c r="D137" s="220" t="s">
        <v>171</v>
      </c>
      <c r="E137" s="221" t="s">
        <v>1331</v>
      </c>
      <c r="F137" s="222" t="s">
        <v>1332</v>
      </c>
      <c r="G137" s="223" t="s">
        <v>718</v>
      </c>
      <c r="H137" s="224">
        <v>23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1333</v>
      </c>
    </row>
    <row r="138" s="2" customFormat="1" ht="37.8" customHeight="1">
      <c r="A138" s="40"/>
      <c r="B138" s="41"/>
      <c r="C138" s="220" t="s">
        <v>267</v>
      </c>
      <c r="D138" s="220" t="s">
        <v>171</v>
      </c>
      <c r="E138" s="221" t="s">
        <v>1334</v>
      </c>
      <c r="F138" s="222" t="s">
        <v>1335</v>
      </c>
      <c r="G138" s="223" t="s">
        <v>718</v>
      </c>
      <c r="H138" s="224">
        <v>14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1336</v>
      </c>
    </row>
    <row r="139" s="2" customFormat="1" ht="37.8" customHeight="1">
      <c r="A139" s="40"/>
      <c r="B139" s="41"/>
      <c r="C139" s="220" t="s">
        <v>271</v>
      </c>
      <c r="D139" s="220" t="s">
        <v>171</v>
      </c>
      <c r="E139" s="221" t="s">
        <v>1337</v>
      </c>
      <c r="F139" s="222" t="s">
        <v>1338</v>
      </c>
      <c r="G139" s="223" t="s">
        <v>718</v>
      </c>
      <c r="H139" s="224">
        <v>3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1339</v>
      </c>
    </row>
    <row r="140" s="2" customFormat="1" ht="24.15" customHeight="1">
      <c r="A140" s="40"/>
      <c r="B140" s="41"/>
      <c r="C140" s="220" t="s">
        <v>275</v>
      </c>
      <c r="D140" s="220" t="s">
        <v>171</v>
      </c>
      <c r="E140" s="221" t="s">
        <v>1340</v>
      </c>
      <c r="F140" s="222" t="s">
        <v>1341</v>
      </c>
      <c r="G140" s="223" t="s">
        <v>986</v>
      </c>
      <c r="H140" s="224">
        <v>272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1342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1250</v>
      </c>
      <c r="G141" s="246"/>
      <c r="H141" s="250">
        <v>10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76</v>
      </c>
      <c r="AY141" s="256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1251</v>
      </c>
      <c r="G142" s="246"/>
      <c r="H142" s="250">
        <v>56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86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1252</v>
      </c>
      <c r="G143" s="246"/>
      <c r="H143" s="250">
        <v>15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1253</v>
      </c>
      <c r="G144" s="246"/>
      <c r="H144" s="250">
        <v>160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1254</v>
      </c>
      <c r="G145" s="246"/>
      <c r="H145" s="250">
        <v>15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1255</v>
      </c>
      <c r="G146" s="246"/>
      <c r="H146" s="250">
        <v>16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4" customFormat="1">
      <c r="A147" s="14"/>
      <c r="B147" s="257"/>
      <c r="C147" s="258"/>
      <c r="D147" s="247" t="s">
        <v>605</v>
      </c>
      <c r="E147" s="259" t="s">
        <v>20</v>
      </c>
      <c r="F147" s="260" t="s">
        <v>608</v>
      </c>
      <c r="G147" s="258"/>
      <c r="H147" s="261">
        <v>272</v>
      </c>
      <c r="I147" s="262"/>
      <c r="J147" s="262"/>
      <c r="K147" s="258"/>
      <c r="L147" s="258"/>
      <c r="M147" s="263"/>
      <c r="N147" s="264"/>
      <c r="O147" s="265"/>
      <c r="P147" s="265"/>
      <c r="Q147" s="265"/>
      <c r="R147" s="265"/>
      <c r="S147" s="265"/>
      <c r="T147" s="265"/>
      <c r="U147" s="265"/>
      <c r="V147" s="265"/>
      <c r="W147" s="265"/>
      <c r="X147" s="266"/>
      <c r="Y147" s="14"/>
      <c r="Z147" s="14"/>
      <c r="AA147" s="14"/>
      <c r="AB147" s="14"/>
      <c r="AC147" s="14"/>
      <c r="AD147" s="14"/>
      <c r="AE147" s="14"/>
      <c r="AT147" s="267" t="s">
        <v>605</v>
      </c>
      <c r="AU147" s="267" t="s">
        <v>86</v>
      </c>
      <c r="AV147" s="14" t="s">
        <v>175</v>
      </c>
      <c r="AW147" s="14" t="s">
        <v>5</v>
      </c>
      <c r="AX147" s="14" t="s">
        <v>84</v>
      </c>
      <c r="AY147" s="267" t="s">
        <v>166</v>
      </c>
    </row>
    <row r="148" s="2" customFormat="1" ht="62.7" customHeight="1">
      <c r="A148" s="40"/>
      <c r="B148" s="41"/>
      <c r="C148" s="220" t="s">
        <v>279</v>
      </c>
      <c r="D148" s="220" t="s">
        <v>171</v>
      </c>
      <c r="E148" s="221" t="s">
        <v>1343</v>
      </c>
      <c r="F148" s="222" t="s">
        <v>1344</v>
      </c>
      <c r="G148" s="223" t="s">
        <v>599</v>
      </c>
      <c r="H148" s="224">
        <v>3805.3649999999998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1345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1346</v>
      </c>
      <c r="G149" s="246"/>
      <c r="H149" s="250">
        <v>120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1347</v>
      </c>
      <c r="G150" s="246"/>
      <c r="H150" s="250">
        <v>54.465000000000003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1348</v>
      </c>
      <c r="G151" s="246"/>
      <c r="H151" s="250">
        <v>3630.9000000000001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4" customFormat="1">
      <c r="A152" s="14"/>
      <c r="B152" s="257"/>
      <c r="C152" s="258"/>
      <c r="D152" s="247" t="s">
        <v>605</v>
      </c>
      <c r="E152" s="259" t="s">
        <v>20</v>
      </c>
      <c r="F152" s="260" t="s">
        <v>608</v>
      </c>
      <c r="G152" s="258"/>
      <c r="H152" s="261">
        <v>3805.3650000000002</v>
      </c>
      <c r="I152" s="262"/>
      <c r="J152" s="262"/>
      <c r="K152" s="258"/>
      <c r="L152" s="258"/>
      <c r="M152" s="263"/>
      <c r="N152" s="264"/>
      <c r="O152" s="265"/>
      <c r="P152" s="265"/>
      <c r="Q152" s="265"/>
      <c r="R152" s="265"/>
      <c r="S152" s="265"/>
      <c r="T152" s="265"/>
      <c r="U152" s="265"/>
      <c r="V152" s="265"/>
      <c r="W152" s="265"/>
      <c r="X152" s="266"/>
      <c r="Y152" s="14"/>
      <c r="Z152" s="14"/>
      <c r="AA152" s="14"/>
      <c r="AB152" s="14"/>
      <c r="AC152" s="14"/>
      <c r="AD152" s="14"/>
      <c r="AE152" s="14"/>
      <c r="AT152" s="267" t="s">
        <v>605</v>
      </c>
      <c r="AU152" s="267" t="s">
        <v>86</v>
      </c>
      <c r="AV152" s="14" t="s">
        <v>175</v>
      </c>
      <c r="AW152" s="14" t="s">
        <v>5</v>
      </c>
      <c r="AX152" s="14" t="s">
        <v>84</v>
      </c>
      <c r="AY152" s="267" t="s">
        <v>166</v>
      </c>
    </row>
    <row r="153" s="2" customFormat="1" ht="62.7" customHeight="1">
      <c r="A153" s="40"/>
      <c r="B153" s="41"/>
      <c r="C153" s="220" t="s">
        <v>283</v>
      </c>
      <c r="D153" s="220" t="s">
        <v>171</v>
      </c>
      <c r="E153" s="221" t="s">
        <v>1349</v>
      </c>
      <c r="F153" s="222" t="s">
        <v>1350</v>
      </c>
      <c r="G153" s="223" t="s">
        <v>599</v>
      </c>
      <c r="H153" s="224">
        <v>600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1351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1352</v>
      </c>
      <c r="G154" s="246"/>
      <c r="H154" s="250">
        <v>60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4" customFormat="1">
      <c r="A155" s="14"/>
      <c r="B155" s="257"/>
      <c r="C155" s="258"/>
      <c r="D155" s="247" t="s">
        <v>605</v>
      </c>
      <c r="E155" s="259" t="s">
        <v>20</v>
      </c>
      <c r="F155" s="260" t="s">
        <v>608</v>
      </c>
      <c r="G155" s="258"/>
      <c r="H155" s="261">
        <v>60</v>
      </c>
      <c r="I155" s="262"/>
      <c r="J155" s="262"/>
      <c r="K155" s="258"/>
      <c r="L155" s="258"/>
      <c r="M155" s="263"/>
      <c r="N155" s="264"/>
      <c r="O155" s="265"/>
      <c r="P155" s="265"/>
      <c r="Q155" s="265"/>
      <c r="R155" s="265"/>
      <c r="S155" s="265"/>
      <c r="T155" s="265"/>
      <c r="U155" s="265"/>
      <c r="V155" s="265"/>
      <c r="W155" s="265"/>
      <c r="X155" s="266"/>
      <c r="Y155" s="14"/>
      <c r="Z155" s="14"/>
      <c r="AA155" s="14"/>
      <c r="AB155" s="14"/>
      <c r="AC155" s="14"/>
      <c r="AD155" s="14"/>
      <c r="AE155" s="14"/>
      <c r="AT155" s="267" t="s">
        <v>605</v>
      </c>
      <c r="AU155" s="267" t="s">
        <v>86</v>
      </c>
      <c r="AV155" s="14" t="s">
        <v>175</v>
      </c>
      <c r="AW155" s="14" t="s">
        <v>5</v>
      </c>
      <c r="AX155" s="14" t="s">
        <v>84</v>
      </c>
      <c r="AY155" s="267" t="s">
        <v>166</v>
      </c>
    </row>
    <row r="156" s="13" customFormat="1">
      <c r="A156" s="13"/>
      <c r="B156" s="245"/>
      <c r="C156" s="246"/>
      <c r="D156" s="247" t="s">
        <v>605</v>
      </c>
      <c r="E156" s="246"/>
      <c r="F156" s="249" t="s">
        <v>1353</v>
      </c>
      <c r="G156" s="246"/>
      <c r="H156" s="250">
        <v>600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4</v>
      </c>
      <c r="AX156" s="13" t="s">
        <v>84</v>
      </c>
      <c r="AY156" s="256" t="s">
        <v>166</v>
      </c>
    </row>
    <row r="157" s="2" customFormat="1" ht="37.8" customHeight="1">
      <c r="A157" s="40"/>
      <c r="B157" s="41"/>
      <c r="C157" s="220" t="s">
        <v>287</v>
      </c>
      <c r="D157" s="220" t="s">
        <v>171</v>
      </c>
      <c r="E157" s="221" t="s">
        <v>1354</v>
      </c>
      <c r="F157" s="222" t="s">
        <v>1355</v>
      </c>
      <c r="G157" s="223" t="s">
        <v>986</v>
      </c>
      <c r="H157" s="224">
        <v>7615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1356</v>
      </c>
    </row>
    <row r="158" s="2" customFormat="1" ht="37.8" customHeight="1">
      <c r="A158" s="40"/>
      <c r="B158" s="41"/>
      <c r="C158" s="220" t="s">
        <v>291</v>
      </c>
      <c r="D158" s="220" t="s">
        <v>171</v>
      </c>
      <c r="E158" s="221" t="s">
        <v>1357</v>
      </c>
      <c r="F158" s="222" t="s">
        <v>1358</v>
      </c>
      <c r="G158" s="223" t="s">
        <v>1359</v>
      </c>
      <c r="H158" s="224">
        <v>6469.1210000000001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1360</v>
      </c>
    </row>
    <row r="159" s="13" customFormat="1">
      <c r="A159" s="13"/>
      <c r="B159" s="245"/>
      <c r="C159" s="246"/>
      <c r="D159" s="247" t="s">
        <v>605</v>
      </c>
      <c r="E159" s="246"/>
      <c r="F159" s="249" t="s">
        <v>1361</v>
      </c>
      <c r="G159" s="246"/>
      <c r="H159" s="250">
        <v>6469.1210000000001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4</v>
      </c>
      <c r="AX159" s="13" t="s">
        <v>84</v>
      </c>
      <c r="AY159" s="256" t="s">
        <v>166</v>
      </c>
    </row>
    <row r="160" s="2" customFormat="1" ht="37.8" customHeight="1">
      <c r="A160" s="40"/>
      <c r="B160" s="41"/>
      <c r="C160" s="220" t="s">
        <v>295</v>
      </c>
      <c r="D160" s="220" t="s">
        <v>171</v>
      </c>
      <c r="E160" s="221" t="s">
        <v>1362</v>
      </c>
      <c r="F160" s="222" t="s">
        <v>1363</v>
      </c>
      <c r="G160" s="223" t="s">
        <v>599</v>
      </c>
      <c r="H160" s="224">
        <v>3506.1579999999999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1364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1365</v>
      </c>
      <c r="G161" s="246"/>
      <c r="H161" s="250">
        <v>3923.4650000000001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1366</v>
      </c>
      <c r="G162" s="246"/>
      <c r="H162" s="250">
        <v>-25.847000000000001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1367</v>
      </c>
      <c r="G163" s="246"/>
      <c r="H163" s="250">
        <v>-315.02199999999999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1368</v>
      </c>
      <c r="G164" s="246"/>
      <c r="H164" s="250">
        <v>-21.937999999999999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1369</v>
      </c>
      <c r="G165" s="246"/>
      <c r="H165" s="250">
        <v>-76.5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1370</v>
      </c>
      <c r="G166" s="246"/>
      <c r="H166" s="250">
        <v>22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4" customFormat="1">
      <c r="A167" s="14"/>
      <c r="B167" s="257"/>
      <c r="C167" s="258"/>
      <c r="D167" s="247" t="s">
        <v>605</v>
      </c>
      <c r="E167" s="259" t="s">
        <v>20</v>
      </c>
      <c r="F167" s="260" t="s">
        <v>608</v>
      </c>
      <c r="G167" s="258"/>
      <c r="H167" s="261">
        <v>3506.1579999999999</v>
      </c>
      <c r="I167" s="262"/>
      <c r="J167" s="262"/>
      <c r="K167" s="258"/>
      <c r="L167" s="258"/>
      <c r="M167" s="263"/>
      <c r="N167" s="264"/>
      <c r="O167" s="265"/>
      <c r="P167" s="265"/>
      <c r="Q167" s="265"/>
      <c r="R167" s="265"/>
      <c r="S167" s="265"/>
      <c r="T167" s="265"/>
      <c r="U167" s="265"/>
      <c r="V167" s="265"/>
      <c r="W167" s="265"/>
      <c r="X167" s="266"/>
      <c r="Y167" s="14"/>
      <c r="Z167" s="14"/>
      <c r="AA167" s="14"/>
      <c r="AB167" s="14"/>
      <c r="AC167" s="14"/>
      <c r="AD167" s="14"/>
      <c r="AE167" s="14"/>
      <c r="AT167" s="267" t="s">
        <v>605</v>
      </c>
      <c r="AU167" s="267" t="s">
        <v>86</v>
      </c>
      <c r="AV167" s="14" t="s">
        <v>175</v>
      </c>
      <c r="AW167" s="14" t="s">
        <v>5</v>
      </c>
      <c r="AX167" s="14" t="s">
        <v>84</v>
      </c>
      <c r="AY167" s="267" t="s">
        <v>166</v>
      </c>
    </row>
    <row r="168" s="2" customFormat="1" ht="14.4" customHeight="1">
      <c r="A168" s="40"/>
      <c r="B168" s="41"/>
      <c r="C168" s="235" t="s">
        <v>299</v>
      </c>
      <c r="D168" s="235" t="s">
        <v>163</v>
      </c>
      <c r="E168" s="236" t="s">
        <v>1371</v>
      </c>
      <c r="F168" s="237" t="s">
        <v>1372</v>
      </c>
      <c r="G168" s="238" t="s">
        <v>1359</v>
      </c>
      <c r="H168" s="239">
        <v>191.983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1</v>
      </c>
      <c r="V168" s="231">
        <f>U168*H168</f>
        <v>191.983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1373</v>
      </c>
    </row>
    <row r="169" s="15" customFormat="1">
      <c r="A169" s="15"/>
      <c r="B169" s="274"/>
      <c r="C169" s="275"/>
      <c r="D169" s="247" t="s">
        <v>605</v>
      </c>
      <c r="E169" s="276" t="s">
        <v>20</v>
      </c>
      <c r="F169" s="277" t="s">
        <v>1374</v>
      </c>
      <c r="G169" s="275"/>
      <c r="H169" s="276" t="s">
        <v>20</v>
      </c>
      <c r="I169" s="278"/>
      <c r="J169" s="278"/>
      <c r="K169" s="275"/>
      <c r="L169" s="275"/>
      <c r="M169" s="279"/>
      <c r="N169" s="280"/>
      <c r="O169" s="281"/>
      <c r="P169" s="281"/>
      <c r="Q169" s="281"/>
      <c r="R169" s="281"/>
      <c r="S169" s="281"/>
      <c r="T169" s="281"/>
      <c r="U169" s="281"/>
      <c r="V169" s="281"/>
      <c r="W169" s="281"/>
      <c r="X169" s="282"/>
      <c r="Y169" s="15"/>
      <c r="Z169" s="15"/>
      <c r="AA169" s="15"/>
      <c r="AB169" s="15"/>
      <c r="AC169" s="15"/>
      <c r="AD169" s="15"/>
      <c r="AE169" s="15"/>
      <c r="AT169" s="283" t="s">
        <v>605</v>
      </c>
      <c r="AU169" s="283" t="s">
        <v>86</v>
      </c>
      <c r="AV169" s="15" t="s">
        <v>84</v>
      </c>
      <c r="AW169" s="15" t="s">
        <v>5</v>
      </c>
      <c r="AX169" s="15" t="s">
        <v>76</v>
      </c>
      <c r="AY169" s="283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1375</v>
      </c>
      <c r="G170" s="246"/>
      <c r="H170" s="250">
        <v>48.094000000000001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1376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86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1377</v>
      </c>
      <c r="G172" s="246"/>
      <c r="H172" s="250">
        <v>36.563000000000002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1370</v>
      </c>
      <c r="G173" s="246"/>
      <c r="H173" s="250">
        <v>22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4" customFormat="1">
      <c r="A174" s="14"/>
      <c r="B174" s="257"/>
      <c r="C174" s="258"/>
      <c r="D174" s="247" t="s">
        <v>605</v>
      </c>
      <c r="E174" s="259" t="s">
        <v>20</v>
      </c>
      <c r="F174" s="260" t="s">
        <v>608</v>
      </c>
      <c r="G174" s="258"/>
      <c r="H174" s="261">
        <v>106.65700000000001</v>
      </c>
      <c r="I174" s="262"/>
      <c r="J174" s="262"/>
      <c r="K174" s="258"/>
      <c r="L174" s="258"/>
      <c r="M174" s="263"/>
      <c r="N174" s="264"/>
      <c r="O174" s="265"/>
      <c r="P174" s="265"/>
      <c r="Q174" s="265"/>
      <c r="R174" s="265"/>
      <c r="S174" s="265"/>
      <c r="T174" s="265"/>
      <c r="U174" s="265"/>
      <c r="V174" s="265"/>
      <c r="W174" s="265"/>
      <c r="X174" s="266"/>
      <c r="Y174" s="14"/>
      <c r="Z174" s="14"/>
      <c r="AA174" s="14"/>
      <c r="AB174" s="14"/>
      <c r="AC174" s="14"/>
      <c r="AD174" s="14"/>
      <c r="AE174" s="14"/>
      <c r="AT174" s="267" t="s">
        <v>605</v>
      </c>
      <c r="AU174" s="267" t="s">
        <v>86</v>
      </c>
      <c r="AV174" s="14" t="s">
        <v>175</v>
      </c>
      <c r="AW174" s="14" t="s">
        <v>5</v>
      </c>
      <c r="AX174" s="14" t="s">
        <v>84</v>
      </c>
      <c r="AY174" s="267" t="s">
        <v>166</v>
      </c>
    </row>
    <row r="175" s="13" customFormat="1">
      <c r="A175" s="13"/>
      <c r="B175" s="245"/>
      <c r="C175" s="246"/>
      <c r="D175" s="247" t="s">
        <v>605</v>
      </c>
      <c r="E175" s="246"/>
      <c r="F175" s="249" t="s">
        <v>1378</v>
      </c>
      <c r="G175" s="246"/>
      <c r="H175" s="250">
        <v>191.983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4</v>
      </c>
      <c r="AX175" s="13" t="s">
        <v>84</v>
      </c>
      <c r="AY175" s="256" t="s">
        <v>166</v>
      </c>
    </row>
    <row r="176" s="2" customFormat="1" ht="14.4" customHeight="1">
      <c r="A176" s="40"/>
      <c r="B176" s="41"/>
      <c r="C176" s="235" t="s">
        <v>303</v>
      </c>
      <c r="D176" s="235" t="s">
        <v>163</v>
      </c>
      <c r="E176" s="236" t="s">
        <v>1379</v>
      </c>
      <c r="F176" s="237" t="s">
        <v>1380</v>
      </c>
      <c r="G176" s="238" t="s">
        <v>1359</v>
      </c>
      <c r="H176" s="239">
        <v>6119.1019999999999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1</v>
      </c>
      <c r="V176" s="231">
        <f>U176*H176</f>
        <v>6119.1019999999999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1381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1382</v>
      </c>
      <c r="G177" s="246"/>
      <c r="H177" s="250">
        <v>3399.5010000000002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13" customFormat="1">
      <c r="A178" s="13"/>
      <c r="B178" s="245"/>
      <c r="C178" s="246"/>
      <c r="D178" s="247" t="s">
        <v>605</v>
      </c>
      <c r="E178" s="246"/>
      <c r="F178" s="249" t="s">
        <v>1383</v>
      </c>
      <c r="G178" s="246"/>
      <c r="H178" s="250">
        <v>6119.1019999999999</v>
      </c>
      <c r="I178" s="251"/>
      <c r="J178" s="251"/>
      <c r="K178" s="246"/>
      <c r="L178" s="246"/>
      <c r="M178" s="252"/>
      <c r="N178" s="253"/>
      <c r="O178" s="254"/>
      <c r="P178" s="254"/>
      <c r="Q178" s="254"/>
      <c r="R178" s="254"/>
      <c r="S178" s="254"/>
      <c r="T178" s="254"/>
      <c r="U178" s="254"/>
      <c r="V178" s="254"/>
      <c r="W178" s="254"/>
      <c r="X178" s="255"/>
      <c r="Y178" s="13"/>
      <c r="Z178" s="13"/>
      <c r="AA178" s="13"/>
      <c r="AB178" s="13"/>
      <c r="AC178" s="13"/>
      <c r="AD178" s="13"/>
      <c r="AE178" s="13"/>
      <c r="AT178" s="256" t="s">
        <v>605</v>
      </c>
      <c r="AU178" s="256" t="s">
        <v>86</v>
      </c>
      <c r="AV178" s="13" t="s">
        <v>86</v>
      </c>
      <c r="AW178" s="13" t="s">
        <v>4</v>
      </c>
      <c r="AX178" s="13" t="s">
        <v>84</v>
      </c>
      <c r="AY178" s="256" t="s">
        <v>166</v>
      </c>
    </row>
    <row r="179" s="2" customFormat="1" ht="14.4" customHeight="1">
      <c r="A179" s="40"/>
      <c r="B179" s="41"/>
      <c r="C179" s="220" t="s">
        <v>309</v>
      </c>
      <c r="D179" s="220" t="s">
        <v>171</v>
      </c>
      <c r="E179" s="221" t="s">
        <v>1384</v>
      </c>
      <c r="F179" s="222" t="s">
        <v>1385</v>
      </c>
      <c r="G179" s="223" t="s">
        <v>312</v>
      </c>
      <c r="H179" s="224">
        <v>8</v>
      </c>
      <c r="I179" s="225"/>
      <c r="J179" s="225"/>
      <c r="K179" s="226">
        <f>ROUND(P179*H179,2)</f>
        <v>0</v>
      </c>
      <c r="L179" s="227"/>
      <c r="M179" s="46"/>
      <c r="N179" s="228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175</v>
      </c>
      <c r="AT179" s="233" t="s">
        <v>171</v>
      </c>
      <c r="AU179" s="233" t="s">
        <v>86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1386</v>
      </c>
    </row>
    <row r="180" s="2" customFormat="1" ht="14.4" customHeight="1">
      <c r="A180" s="40"/>
      <c r="B180" s="41"/>
      <c r="C180" s="220" t="s">
        <v>315</v>
      </c>
      <c r="D180" s="220" t="s">
        <v>171</v>
      </c>
      <c r="E180" s="221" t="s">
        <v>1387</v>
      </c>
      <c r="F180" s="222" t="s">
        <v>1388</v>
      </c>
      <c r="G180" s="223" t="s">
        <v>179</v>
      </c>
      <c r="H180" s="224">
        <v>1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1389</v>
      </c>
    </row>
    <row r="181" s="12" customFormat="1" ht="22.8" customHeight="1">
      <c r="A181" s="12"/>
      <c r="B181" s="203"/>
      <c r="C181" s="204"/>
      <c r="D181" s="205" t="s">
        <v>75</v>
      </c>
      <c r="E181" s="218" t="s">
        <v>86</v>
      </c>
      <c r="F181" s="218" t="s">
        <v>1390</v>
      </c>
      <c r="G181" s="204"/>
      <c r="H181" s="204"/>
      <c r="I181" s="207"/>
      <c r="J181" s="207"/>
      <c r="K181" s="219">
        <f>BK181</f>
        <v>0</v>
      </c>
      <c r="L181" s="204"/>
      <c r="M181" s="209"/>
      <c r="N181" s="210"/>
      <c r="O181" s="211"/>
      <c r="P181" s="211"/>
      <c r="Q181" s="212">
        <f>SUM(Q182:Q258)</f>
        <v>0</v>
      </c>
      <c r="R181" s="212">
        <f>SUM(R182:R258)</f>
        <v>0</v>
      </c>
      <c r="S181" s="211"/>
      <c r="T181" s="213">
        <f>SUM(T182:T258)</f>
        <v>0</v>
      </c>
      <c r="U181" s="211"/>
      <c r="V181" s="213">
        <f>SUM(V182:V258)</f>
        <v>1319.57256594</v>
      </c>
      <c r="W181" s="211"/>
      <c r="X181" s="214">
        <f>SUM(X182:X258)</f>
        <v>0</v>
      </c>
      <c r="Y181" s="12"/>
      <c r="Z181" s="12"/>
      <c r="AA181" s="12"/>
      <c r="AB181" s="12"/>
      <c r="AC181" s="12"/>
      <c r="AD181" s="12"/>
      <c r="AE181" s="12"/>
      <c r="AR181" s="215" t="s">
        <v>84</v>
      </c>
      <c r="AT181" s="216" t="s">
        <v>75</v>
      </c>
      <c r="AU181" s="216" t="s">
        <v>84</v>
      </c>
      <c r="AY181" s="215" t="s">
        <v>166</v>
      </c>
      <c r="BK181" s="217">
        <f>SUM(BK182:BK258)</f>
        <v>0</v>
      </c>
    </row>
    <row r="182" s="2" customFormat="1" ht="37.8" customHeight="1">
      <c r="A182" s="40"/>
      <c r="B182" s="41"/>
      <c r="C182" s="220" t="s">
        <v>319</v>
      </c>
      <c r="D182" s="220" t="s">
        <v>171</v>
      </c>
      <c r="E182" s="221" t="s">
        <v>1391</v>
      </c>
      <c r="F182" s="222" t="s">
        <v>1392</v>
      </c>
      <c r="G182" s="223" t="s">
        <v>599</v>
      </c>
      <c r="H182" s="224">
        <v>25.606999999999999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2.1600000000000001</v>
      </c>
      <c r="V182" s="231">
        <f>U182*H182</f>
        <v>55.311120000000003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1393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1394</v>
      </c>
      <c r="G183" s="246"/>
      <c r="H183" s="250">
        <v>2.7200000000000002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1395</v>
      </c>
      <c r="G184" s="246"/>
      <c r="H184" s="250">
        <v>8.7620000000000005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1396</v>
      </c>
      <c r="G185" s="246"/>
      <c r="H185" s="250">
        <v>1.4910000000000001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1397</v>
      </c>
      <c r="G186" s="246"/>
      <c r="H186" s="250">
        <v>3.0019999999999998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1398</v>
      </c>
      <c r="G187" s="246"/>
      <c r="H187" s="250">
        <v>9.6319999999999997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4" customFormat="1">
      <c r="A188" s="14"/>
      <c r="B188" s="257"/>
      <c r="C188" s="258"/>
      <c r="D188" s="247" t="s">
        <v>605</v>
      </c>
      <c r="E188" s="259" t="s">
        <v>20</v>
      </c>
      <c r="F188" s="260" t="s">
        <v>608</v>
      </c>
      <c r="G188" s="258"/>
      <c r="H188" s="261">
        <v>25.606999999999999</v>
      </c>
      <c r="I188" s="262"/>
      <c r="J188" s="262"/>
      <c r="K188" s="258"/>
      <c r="L188" s="258"/>
      <c r="M188" s="263"/>
      <c r="N188" s="264"/>
      <c r="O188" s="265"/>
      <c r="P188" s="265"/>
      <c r="Q188" s="265"/>
      <c r="R188" s="265"/>
      <c r="S188" s="265"/>
      <c r="T188" s="265"/>
      <c r="U188" s="265"/>
      <c r="V188" s="265"/>
      <c r="W188" s="265"/>
      <c r="X188" s="266"/>
      <c r="Y188" s="14"/>
      <c r="Z188" s="14"/>
      <c r="AA188" s="14"/>
      <c r="AB188" s="14"/>
      <c r="AC188" s="14"/>
      <c r="AD188" s="14"/>
      <c r="AE188" s="14"/>
      <c r="AT188" s="267" t="s">
        <v>605</v>
      </c>
      <c r="AU188" s="267" t="s">
        <v>86</v>
      </c>
      <c r="AV188" s="14" t="s">
        <v>175</v>
      </c>
      <c r="AW188" s="14" t="s">
        <v>5</v>
      </c>
      <c r="AX188" s="14" t="s">
        <v>84</v>
      </c>
      <c r="AY188" s="267" t="s">
        <v>166</v>
      </c>
    </row>
    <row r="189" s="2" customFormat="1" ht="37.8" customHeight="1">
      <c r="A189" s="40"/>
      <c r="B189" s="41"/>
      <c r="C189" s="220" t="s">
        <v>323</v>
      </c>
      <c r="D189" s="220" t="s">
        <v>171</v>
      </c>
      <c r="E189" s="221" t="s">
        <v>1399</v>
      </c>
      <c r="F189" s="222" t="s">
        <v>1400</v>
      </c>
      <c r="G189" s="223" t="s">
        <v>599</v>
      </c>
      <c r="H189" s="224">
        <v>0.23999999999999999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1.98</v>
      </c>
      <c r="V189" s="231">
        <f>U189*H189</f>
        <v>0.47519999999999996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1401</v>
      </c>
    </row>
    <row r="190" s="13" customFormat="1">
      <c r="A190" s="13"/>
      <c r="B190" s="245"/>
      <c r="C190" s="246"/>
      <c r="D190" s="247" t="s">
        <v>605</v>
      </c>
      <c r="E190" s="248" t="s">
        <v>20</v>
      </c>
      <c r="F190" s="249" t="s">
        <v>1402</v>
      </c>
      <c r="G190" s="246"/>
      <c r="H190" s="250">
        <v>0.23999999999999999</v>
      </c>
      <c r="I190" s="251"/>
      <c r="J190" s="251"/>
      <c r="K190" s="246"/>
      <c r="L190" s="246"/>
      <c r="M190" s="252"/>
      <c r="N190" s="253"/>
      <c r="O190" s="254"/>
      <c r="P190" s="254"/>
      <c r="Q190" s="254"/>
      <c r="R190" s="254"/>
      <c r="S190" s="254"/>
      <c r="T190" s="254"/>
      <c r="U190" s="254"/>
      <c r="V190" s="254"/>
      <c r="W190" s="254"/>
      <c r="X190" s="255"/>
      <c r="Y190" s="13"/>
      <c r="Z190" s="13"/>
      <c r="AA190" s="13"/>
      <c r="AB190" s="13"/>
      <c r="AC190" s="13"/>
      <c r="AD190" s="13"/>
      <c r="AE190" s="13"/>
      <c r="AT190" s="256" t="s">
        <v>605</v>
      </c>
      <c r="AU190" s="256" t="s">
        <v>86</v>
      </c>
      <c r="AV190" s="13" t="s">
        <v>86</v>
      </c>
      <c r="AW190" s="13" t="s">
        <v>5</v>
      </c>
      <c r="AX190" s="13" t="s">
        <v>84</v>
      </c>
      <c r="AY190" s="256" t="s">
        <v>166</v>
      </c>
    </row>
    <row r="191" s="2" customFormat="1" ht="24.15" customHeight="1">
      <c r="A191" s="40"/>
      <c r="B191" s="41"/>
      <c r="C191" s="220" t="s">
        <v>329</v>
      </c>
      <c r="D191" s="220" t="s">
        <v>171</v>
      </c>
      <c r="E191" s="221" t="s">
        <v>1403</v>
      </c>
      <c r="F191" s="222" t="s">
        <v>1404</v>
      </c>
      <c r="G191" s="223" t="s">
        <v>599</v>
      </c>
      <c r="H191" s="224">
        <v>27.783000000000001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2.2563399999999998</v>
      </c>
      <c r="V191" s="231">
        <f>U191*H191</f>
        <v>62.687894219999997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1405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1406</v>
      </c>
      <c r="G192" s="246"/>
      <c r="H192" s="250">
        <v>8.7620000000000005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1407</v>
      </c>
      <c r="G193" s="246"/>
      <c r="H193" s="250">
        <v>0.53500000000000003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1408</v>
      </c>
      <c r="G194" s="246"/>
      <c r="H194" s="250">
        <v>5.8520000000000003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1397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1398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27.783000000000001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24.15" customHeight="1">
      <c r="A198" s="40"/>
      <c r="B198" s="41"/>
      <c r="C198" s="220" t="s">
        <v>332</v>
      </c>
      <c r="D198" s="220" t="s">
        <v>171</v>
      </c>
      <c r="E198" s="221" t="s">
        <v>1409</v>
      </c>
      <c r="F198" s="222" t="s">
        <v>1410</v>
      </c>
      <c r="G198" s="223" t="s">
        <v>599</v>
      </c>
      <c r="H198" s="224">
        <v>103.125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2.45329</v>
      </c>
      <c r="V198" s="231">
        <f>U198*H198</f>
        <v>252.99553125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1411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1412</v>
      </c>
      <c r="G199" s="246"/>
      <c r="H199" s="250">
        <v>103.125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335</v>
      </c>
      <c r="D200" s="220" t="s">
        <v>171</v>
      </c>
      <c r="E200" s="221" t="s">
        <v>1413</v>
      </c>
      <c r="F200" s="222" t="s">
        <v>1414</v>
      </c>
      <c r="G200" s="223" t="s">
        <v>599</v>
      </c>
      <c r="H200" s="224">
        <v>107.307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2.45329</v>
      </c>
      <c r="V200" s="231">
        <f>U200*H200</f>
        <v>263.25519002999999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1415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1416</v>
      </c>
      <c r="G201" s="246"/>
      <c r="H201" s="250">
        <v>5.742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1417</v>
      </c>
      <c r="G202" s="246"/>
      <c r="H202" s="250">
        <v>101.25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1418</v>
      </c>
      <c r="G203" s="246"/>
      <c r="H203" s="250">
        <v>0.315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4" customFormat="1">
      <c r="A204" s="14"/>
      <c r="B204" s="257"/>
      <c r="C204" s="258"/>
      <c r="D204" s="247" t="s">
        <v>605</v>
      </c>
      <c r="E204" s="259" t="s">
        <v>20</v>
      </c>
      <c r="F204" s="260" t="s">
        <v>608</v>
      </c>
      <c r="G204" s="258"/>
      <c r="H204" s="261">
        <v>107.307</v>
      </c>
      <c r="I204" s="262"/>
      <c r="J204" s="262"/>
      <c r="K204" s="258"/>
      <c r="L204" s="258"/>
      <c r="M204" s="263"/>
      <c r="N204" s="264"/>
      <c r="O204" s="265"/>
      <c r="P204" s="265"/>
      <c r="Q204" s="265"/>
      <c r="R204" s="265"/>
      <c r="S204" s="265"/>
      <c r="T204" s="265"/>
      <c r="U204" s="265"/>
      <c r="V204" s="265"/>
      <c r="W204" s="265"/>
      <c r="X204" s="266"/>
      <c r="Y204" s="14"/>
      <c r="Z204" s="14"/>
      <c r="AA204" s="14"/>
      <c r="AB204" s="14"/>
      <c r="AC204" s="14"/>
      <c r="AD204" s="14"/>
      <c r="AE204" s="14"/>
      <c r="AT204" s="267" t="s">
        <v>605</v>
      </c>
      <c r="AU204" s="267" t="s">
        <v>86</v>
      </c>
      <c r="AV204" s="14" t="s">
        <v>175</v>
      </c>
      <c r="AW204" s="14" t="s">
        <v>5</v>
      </c>
      <c r="AX204" s="14" t="s">
        <v>84</v>
      </c>
      <c r="AY204" s="267" t="s">
        <v>166</v>
      </c>
    </row>
    <row r="205" s="2" customFormat="1" ht="24.15" customHeight="1">
      <c r="A205" s="40"/>
      <c r="B205" s="41"/>
      <c r="C205" s="220" t="s">
        <v>339</v>
      </c>
      <c r="D205" s="220" t="s">
        <v>171</v>
      </c>
      <c r="E205" s="221" t="s">
        <v>1419</v>
      </c>
      <c r="F205" s="222" t="s">
        <v>1420</v>
      </c>
      <c r="G205" s="223" t="s">
        <v>599</v>
      </c>
      <c r="H205" s="224">
        <v>36.32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2.45329</v>
      </c>
      <c r="V205" s="231">
        <f>U205*H205</f>
        <v>89.103492799999998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86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1421</v>
      </c>
    </row>
    <row r="206" s="13" customFormat="1">
      <c r="A206" s="13"/>
      <c r="B206" s="245"/>
      <c r="C206" s="246"/>
      <c r="D206" s="247" t="s">
        <v>605</v>
      </c>
      <c r="E206" s="248" t="s">
        <v>20</v>
      </c>
      <c r="F206" s="249" t="s">
        <v>1422</v>
      </c>
      <c r="G206" s="246"/>
      <c r="H206" s="250">
        <v>1.242</v>
      </c>
      <c r="I206" s="251"/>
      <c r="J206" s="251"/>
      <c r="K206" s="246"/>
      <c r="L206" s="246"/>
      <c r="M206" s="252"/>
      <c r="N206" s="253"/>
      <c r="O206" s="254"/>
      <c r="P206" s="254"/>
      <c r="Q206" s="254"/>
      <c r="R206" s="254"/>
      <c r="S206" s="254"/>
      <c r="T206" s="254"/>
      <c r="U206" s="254"/>
      <c r="V206" s="254"/>
      <c r="W206" s="254"/>
      <c r="X206" s="255"/>
      <c r="Y206" s="13"/>
      <c r="Z206" s="13"/>
      <c r="AA206" s="13"/>
      <c r="AB206" s="13"/>
      <c r="AC206" s="13"/>
      <c r="AD206" s="13"/>
      <c r="AE206" s="13"/>
      <c r="AT206" s="256" t="s">
        <v>605</v>
      </c>
      <c r="AU206" s="256" t="s">
        <v>86</v>
      </c>
      <c r="AV206" s="13" t="s">
        <v>86</v>
      </c>
      <c r="AW206" s="13" t="s">
        <v>5</v>
      </c>
      <c r="AX206" s="13" t="s">
        <v>76</v>
      </c>
      <c r="AY206" s="256" t="s">
        <v>166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1423</v>
      </c>
      <c r="G207" s="246"/>
      <c r="H207" s="250">
        <v>16.225000000000001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1424</v>
      </c>
      <c r="G208" s="246"/>
      <c r="H208" s="250">
        <v>10.35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1425</v>
      </c>
      <c r="G209" s="246"/>
      <c r="H209" s="250">
        <v>0.54000000000000004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86</v>
      </c>
      <c r="AV209" s="13" t="s">
        <v>86</v>
      </c>
      <c r="AW209" s="13" t="s">
        <v>5</v>
      </c>
      <c r="AX209" s="13" t="s">
        <v>76</v>
      </c>
      <c r="AY209" s="256" t="s">
        <v>166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1426</v>
      </c>
      <c r="G210" s="246"/>
      <c r="H210" s="250">
        <v>7.9630000000000001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4" customFormat="1">
      <c r="A211" s="14"/>
      <c r="B211" s="257"/>
      <c r="C211" s="258"/>
      <c r="D211" s="247" t="s">
        <v>605</v>
      </c>
      <c r="E211" s="259" t="s">
        <v>20</v>
      </c>
      <c r="F211" s="260" t="s">
        <v>608</v>
      </c>
      <c r="G211" s="258"/>
      <c r="H211" s="261">
        <v>36.32</v>
      </c>
      <c r="I211" s="262"/>
      <c r="J211" s="262"/>
      <c r="K211" s="258"/>
      <c r="L211" s="258"/>
      <c r="M211" s="263"/>
      <c r="N211" s="264"/>
      <c r="O211" s="265"/>
      <c r="P211" s="265"/>
      <c r="Q211" s="265"/>
      <c r="R211" s="265"/>
      <c r="S211" s="265"/>
      <c r="T211" s="265"/>
      <c r="U211" s="265"/>
      <c r="V211" s="265"/>
      <c r="W211" s="265"/>
      <c r="X211" s="266"/>
      <c r="Y211" s="14"/>
      <c r="Z211" s="14"/>
      <c r="AA211" s="14"/>
      <c r="AB211" s="14"/>
      <c r="AC211" s="14"/>
      <c r="AD211" s="14"/>
      <c r="AE211" s="14"/>
      <c r="AT211" s="267" t="s">
        <v>605</v>
      </c>
      <c r="AU211" s="267" t="s">
        <v>86</v>
      </c>
      <c r="AV211" s="14" t="s">
        <v>175</v>
      </c>
      <c r="AW211" s="14" t="s">
        <v>5</v>
      </c>
      <c r="AX211" s="14" t="s">
        <v>84</v>
      </c>
      <c r="AY211" s="267" t="s">
        <v>166</v>
      </c>
    </row>
    <row r="212" s="2" customFormat="1" ht="14.4" customHeight="1">
      <c r="A212" s="40"/>
      <c r="B212" s="41"/>
      <c r="C212" s="220" t="s">
        <v>342</v>
      </c>
      <c r="D212" s="220" t="s">
        <v>171</v>
      </c>
      <c r="E212" s="221" t="s">
        <v>1427</v>
      </c>
      <c r="F212" s="222" t="s">
        <v>1428</v>
      </c>
      <c r="G212" s="223" t="s">
        <v>986</v>
      </c>
      <c r="H212" s="224">
        <v>24.5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0.00247</v>
      </c>
      <c r="V212" s="231">
        <f>U212*H212</f>
        <v>0.060514999999999999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86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1429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1430</v>
      </c>
      <c r="G213" s="246"/>
      <c r="H213" s="250">
        <v>10.5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1431</v>
      </c>
      <c r="G214" s="246"/>
      <c r="H214" s="250">
        <v>14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4" customFormat="1">
      <c r="A215" s="14"/>
      <c r="B215" s="257"/>
      <c r="C215" s="258"/>
      <c r="D215" s="247" t="s">
        <v>605</v>
      </c>
      <c r="E215" s="259" t="s">
        <v>20</v>
      </c>
      <c r="F215" s="260" t="s">
        <v>608</v>
      </c>
      <c r="G215" s="258"/>
      <c r="H215" s="261">
        <v>24.5</v>
      </c>
      <c r="I215" s="262"/>
      <c r="J215" s="262"/>
      <c r="K215" s="258"/>
      <c r="L215" s="258"/>
      <c r="M215" s="263"/>
      <c r="N215" s="264"/>
      <c r="O215" s="265"/>
      <c r="P215" s="265"/>
      <c r="Q215" s="265"/>
      <c r="R215" s="265"/>
      <c r="S215" s="265"/>
      <c r="T215" s="265"/>
      <c r="U215" s="265"/>
      <c r="V215" s="265"/>
      <c r="W215" s="265"/>
      <c r="X215" s="266"/>
      <c r="Y215" s="14"/>
      <c r="Z215" s="14"/>
      <c r="AA215" s="14"/>
      <c r="AB215" s="14"/>
      <c r="AC215" s="14"/>
      <c r="AD215" s="14"/>
      <c r="AE215" s="14"/>
      <c r="AT215" s="267" t="s">
        <v>605</v>
      </c>
      <c r="AU215" s="267" t="s">
        <v>86</v>
      </c>
      <c r="AV215" s="14" t="s">
        <v>175</v>
      </c>
      <c r="AW215" s="14" t="s">
        <v>5</v>
      </c>
      <c r="AX215" s="14" t="s">
        <v>84</v>
      </c>
      <c r="AY215" s="267" t="s">
        <v>166</v>
      </c>
    </row>
    <row r="216" s="2" customFormat="1" ht="14.4" customHeight="1">
      <c r="A216" s="40"/>
      <c r="B216" s="41"/>
      <c r="C216" s="220" t="s">
        <v>346</v>
      </c>
      <c r="D216" s="220" t="s">
        <v>171</v>
      </c>
      <c r="E216" s="221" t="s">
        <v>1432</v>
      </c>
      <c r="F216" s="222" t="s">
        <v>1433</v>
      </c>
      <c r="G216" s="223" t="s">
        <v>986</v>
      </c>
      <c r="H216" s="224">
        <v>24.5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86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1434</v>
      </c>
    </row>
    <row r="217" s="2" customFormat="1" ht="24.15" customHeight="1">
      <c r="A217" s="40"/>
      <c r="B217" s="41"/>
      <c r="C217" s="220" t="s">
        <v>350</v>
      </c>
      <c r="D217" s="220" t="s">
        <v>171</v>
      </c>
      <c r="E217" s="221" t="s">
        <v>1435</v>
      </c>
      <c r="F217" s="222" t="s">
        <v>1436</v>
      </c>
      <c r="G217" s="223" t="s">
        <v>599</v>
      </c>
      <c r="H217" s="224">
        <v>36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2.45329</v>
      </c>
      <c r="V217" s="231">
        <f>U217*H217</f>
        <v>88.318439999999995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86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1437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1438</v>
      </c>
      <c r="G218" s="246"/>
      <c r="H218" s="250">
        <v>36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84</v>
      </c>
      <c r="AY218" s="256" t="s">
        <v>166</v>
      </c>
    </row>
    <row r="219" s="2" customFormat="1" ht="24.15" customHeight="1">
      <c r="A219" s="40"/>
      <c r="B219" s="41"/>
      <c r="C219" s="220" t="s">
        <v>354</v>
      </c>
      <c r="D219" s="220" t="s">
        <v>171</v>
      </c>
      <c r="E219" s="221" t="s">
        <v>1439</v>
      </c>
      <c r="F219" s="222" t="s">
        <v>1440</v>
      </c>
      <c r="G219" s="223" t="s">
        <v>599</v>
      </c>
      <c r="H219" s="224">
        <v>10.281000000000001</v>
      </c>
      <c r="I219" s="225"/>
      <c r="J219" s="225"/>
      <c r="K219" s="226">
        <f>ROUND(P219*H219,2)</f>
        <v>0</v>
      </c>
      <c r="L219" s="227"/>
      <c r="M219" s="46"/>
      <c r="N219" s="228" t="s">
        <v>20</v>
      </c>
      <c r="O219" s="229" t="s">
        <v>45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86"/>
      <c r="T219" s="231">
        <f>S219*H219</f>
        <v>0</v>
      </c>
      <c r="U219" s="231">
        <v>2.45329</v>
      </c>
      <c r="V219" s="231">
        <f>U219*H219</f>
        <v>25.22227449</v>
      </c>
      <c r="W219" s="231">
        <v>0</v>
      </c>
      <c r="X219" s="232">
        <f>W219*H219</f>
        <v>0</v>
      </c>
      <c r="Y219" s="40"/>
      <c r="Z219" s="40"/>
      <c r="AA219" s="40"/>
      <c r="AB219" s="40"/>
      <c r="AC219" s="40"/>
      <c r="AD219" s="40"/>
      <c r="AE219" s="40"/>
      <c r="AR219" s="233" t="s">
        <v>175</v>
      </c>
      <c r="AT219" s="233" t="s">
        <v>171</v>
      </c>
      <c r="AU219" s="233" t="s">
        <v>86</v>
      </c>
      <c r="AY219" s="19" t="s">
        <v>166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9" t="s">
        <v>84</v>
      </c>
      <c r="BK219" s="234">
        <f>ROUND(P219*H219,2)</f>
        <v>0</v>
      </c>
      <c r="BL219" s="19" t="s">
        <v>175</v>
      </c>
      <c r="BM219" s="233" t="s">
        <v>1441</v>
      </c>
    </row>
    <row r="220" s="13" customFormat="1">
      <c r="A220" s="13"/>
      <c r="B220" s="245"/>
      <c r="C220" s="246"/>
      <c r="D220" s="247" t="s">
        <v>605</v>
      </c>
      <c r="E220" s="248" t="s">
        <v>20</v>
      </c>
      <c r="F220" s="249" t="s">
        <v>1442</v>
      </c>
      <c r="G220" s="246"/>
      <c r="H220" s="250">
        <v>3.081</v>
      </c>
      <c r="I220" s="251"/>
      <c r="J220" s="251"/>
      <c r="K220" s="246"/>
      <c r="L220" s="246"/>
      <c r="M220" s="252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5"/>
      <c r="Y220" s="13"/>
      <c r="Z220" s="13"/>
      <c r="AA220" s="13"/>
      <c r="AB220" s="13"/>
      <c r="AC220" s="13"/>
      <c r="AD220" s="13"/>
      <c r="AE220" s="13"/>
      <c r="AT220" s="256" t="s">
        <v>605</v>
      </c>
      <c r="AU220" s="256" t="s">
        <v>86</v>
      </c>
      <c r="AV220" s="13" t="s">
        <v>86</v>
      </c>
      <c r="AW220" s="13" t="s">
        <v>5</v>
      </c>
      <c r="AX220" s="13" t="s">
        <v>76</v>
      </c>
      <c r="AY220" s="25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1443</v>
      </c>
      <c r="G221" s="246"/>
      <c r="H221" s="250">
        <v>6.5519999999999996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1444</v>
      </c>
      <c r="G222" s="246"/>
      <c r="H222" s="250">
        <v>0.64800000000000002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4" customFormat="1">
      <c r="A223" s="14"/>
      <c r="B223" s="257"/>
      <c r="C223" s="258"/>
      <c r="D223" s="247" t="s">
        <v>605</v>
      </c>
      <c r="E223" s="259" t="s">
        <v>20</v>
      </c>
      <c r="F223" s="260" t="s">
        <v>608</v>
      </c>
      <c r="G223" s="258"/>
      <c r="H223" s="261">
        <v>10.280999999999999</v>
      </c>
      <c r="I223" s="262"/>
      <c r="J223" s="262"/>
      <c r="K223" s="258"/>
      <c r="L223" s="258"/>
      <c r="M223" s="263"/>
      <c r="N223" s="264"/>
      <c r="O223" s="265"/>
      <c r="P223" s="265"/>
      <c r="Q223" s="265"/>
      <c r="R223" s="265"/>
      <c r="S223" s="265"/>
      <c r="T223" s="265"/>
      <c r="U223" s="265"/>
      <c r="V223" s="265"/>
      <c r="W223" s="265"/>
      <c r="X223" s="266"/>
      <c r="Y223" s="14"/>
      <c r="Z223" s="14"/>
      <c r="AA223" s="14"/>
      <c r="AB223" s="14"/>
      <c r="AC223" s="14"/>
      <c r="AD223" s="14"/>
      <c r="AE223" s="14"/>
      <c r="AT223" s="267" t="s">
        <v>605</v>
      </c>
      <c r="AU223" s="267" t="s">
        <v>86</v>
      </c>
      <c r="AV223" s="14" t="s">
        <v>175</v>
      </c>
      <c r="AW223" s="14" t="s">
        <v>5</v>
      </c>
      <c r="AX223" s="14" t="s">
        <v>84</v>
      </c>
      <c r="AY223" s="267" t="s">
        <v>166</v>
      </c>
    </row>
    <row r="224" s="2" customFormat="1" ht="24.15" customHeight="1">
      <c r="A224" s="40"/>
      <c r="B224" s="41"/>
      <c r="C224" s="220" t="s">
        <v>358</v>
      </c>
      <c r="D224" s="220" t="s">
        <v>171</v>
      </c>
      <c r="E224" s="221" t="s">
        <v>1445</v>
      </c>
      <c r="F224" s="222" t="s">
        <v>1446</v>
      </c>
      <c r="G224" s="223" t="s">
        <v>599</v>
      </c>
      <c r="H224" s="224">
        <v>98.304000000000002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2.45329</v>
      </c>
      <c r="V224" s="231">
        <f>U224*H224</f>
        <v>241.16822016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86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1447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1448</v>
      </c>
      <c r="G225" s="246"/>
      <c r="H225" s="250">
        <v>96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1449</v>
      </c>
      <c r="G226" s="246"/>
      <c r="H226" s="250">
        <v>2.3039999999999998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98.304000000000002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86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14.4" customHeight="1">
      <c r="A228" s="40"/>
      <c r="B228" s="41"/>
      <c r="C228" s="220" t="s">
        <v>362</v>
      </c>
      <c r="D228" s="220" t="s">
        <v>171</v>
      </c>
      <c r="E228" s="221" t="s">
        <v>1450</v>
      </c>
      <c r="F228" s="222" t="s">
        <v>1451</v>
      </c>
      <c r="G228" s="223" t="s">
        <v>986</v>
      </c>
      <c r="H228" s="224">
        <v>441.44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0.0026900000000000001</v>
      </c>
      <c r="V228" s="231">
        <f>U228*H228</f>
        <v>1.1874736000000001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1452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1453</v>
      </c>
      <c r="G229" s="246"/>
      <c r="H229" s="250">
        <v>240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1454</v>
      </c>
      <c r="G230" s="246"/>
      <c r="H230" s="250">
        <v>23.039999999999999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1455</v>
      </c>
      <c r="G231" s="246"/>
      <c r="H231" s="250">
        <v>22.879999999999999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3" customFormat="1">
      <c r="A232" s="13"/>
      <c r="B232" s="245"/>
      <c r="C232" s="246"/>
      <c r="D232" s="247" t="s">
        <v>605</v>
      </c>
      <c r="E232" s="248" t="s">
        <v>20</v>
      </c>
      <c r="F232" s="249" t="s">
        <v>1456</v>
      </c>
      <c r="G232" s="246"/>
      <c r="H232" s="250">
        <v>87.359999999999999</v>
      </c>
      <c r="I232" s="251"/>
      <c r="J232" s="251"/>
      <c r="K232" s="246"/>
      <c r="L232" s="246"/>
      <c r="M232" s="252"/>
      <c r="N232" s="253"/>
      <c r="O232" s="254"/>
      <c r="P232" s="254"/>
      <c r="Q232" s="254"/>
      <c r="R232" s="254"/>
      <c r="S232" s="254"/>
      <c r="T232" s="254"/>
      <c r="U232" s="254"/>
      <c r="V232" s="254"/>
      <c r="W232" s="254"/>
      <c r="X232" s="255"/>
      <c r="Y232" s="13"/>
      <c r="Z232" s="13"/>
      <c r="AA232" s="13"/>
      <c r="AB232" s="13"/>
      <c r="AC232" s="13"/>
      <c r="AD232" s="13"/>
      <c r="AE232" s="13"/>
      <c r="AT232" s="256" t="s">
        <v>605</v>
      </c>
      <c r="AU232" s="256" t="s">
        <v>86</v>
      </c>
      <c r="AV232" s="13" t="s">
        <v>86</v>
      </c>
      <c r="AW232" s="13" t="s">
        <v>5</v>
      </c>
      <c r="AX232" s="13" t="s">
        <v>76</v>
      </c>
      <c r="AY232" s="25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1457</v>
      </c>
      <c r="G233" s="246"/>
      <c r="H233" s="250">
        <v>5.7599999999999998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1458</v>
      </c>
      <c r="G234" s="246"/>
      <c r="H234" s="250">
        <v>62.399999999999999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4" customFormat="1">
      <c r="A235" s="14"/>
      <c r="B235" s="257"/>
      <c r="C235" s="258"/>
      <c r="D235" s="247" t="s">
        <v>605</v>
      </c>
      <c r="E235" s="259" t="s">
        <v>20</v>
      </c>
      <c r="F235" s="260" t="s">
        <v>608</v>
      </c>
      <c r="G235" s="258"/>
      <c r="H235" s="261">
        <v>441.44</v>
      </c>
      <c r="I235" s="262"/>
      <c r="J235" s="262"/>
      <c r="K235" s="258"/>
      <c r="L235" s="258"/>
      <c r="M235" s="263"/>
      <c r="N235" s="264"/>
      <c r="O235" s="265"/>
      <c r="P235" s="265"/>
      <c r="Q235" s="265"/>
      <c r="R235" s="265"/>
      <c r="S235" s="265"/>
      <c r="T235" s="265"/>
      <c r="U235" s="265"/>
      <c r="V235" s="265"/>
      <c r="W235" s="265"/>
      <c r="X235" s="266"/>
      <c r="Y235" s="14"/>
      <c r="Z235" s="14"/>
      <c r="AA235" s="14"/>
      <c r="AB235" s="14"/>
      <c r="AC235" s="14"/>
      <c r="AD235" s="14"/>
      <c r="AE235" s="14"/>
      <c r="AT235" s="267" t="s">
        <v>605</v>
      </c>
      <c r="AU235" s="267" t="s">
        <v>86</v>
      </c>
      <c r="AV235" s="14" t="s">
        <v>175</v>
      </c>
      <c r="AW235" s="14" t="s">
        <v>5</v>
      </c>
      <c r="AX235" s="14" t="s">
        <v>84</v>
      </c>
      <c r="AY235" s="267" t="s">
        <v>166</v>
      </c>
    </row>
    <row r="236" s="2" customFormat="1" ht="14.4" customHeight="1">
      <c r="A236" s="40"/>
      <c r="B236" s="41"/>
      <c r="C236" s="220" t="s">
        <v>366</v>
      </c>
      <c r="D236" s="220" t="s">
        <v>171</v>
      </c>
      <c r="E236" s="221" t="s">
        <v>1459</v>
      </c>
      <c r="F236" s="222" t="s">
        <v>1460</v>
      </c>
      <c r="G236" s="223" t="s">
        <v>986</v>
      </c>
      <c r="H236" s="224">
        <v>441.44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175</v>
      </c>
      <c r="AT236" s="233" t="s">
        <v>171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1461</v>
      </c>
    </row>
    <row r="237" s="2" customFormat="1" ht="24.15" customHeight="1">
      <c r="A237" s="40"/>
      <c r="B237" s="41"/>
      <c r="C237" s="220" t="s">
        <v>370</v>
      </c>
      <c r="D237" s="220" t="s">
        <v>171</v>
      </c>
      <c r="E237" s="221" t="s">
        <v>1462</v>
      </c>
      <c r="F237" s="222" t="s">
        <v>1463</v>
      </c>
      <c r="G237" s="223" t="s">
        <v>599</v>
      </c>
      <c r="H237" s="224">
        <v>61.220999999999997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2.45329</v>
      </c>
      <c r="V237" s="231">
        <f>U237*H237</f>
        <v>150.19286708999999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1464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1465</v>
      </c>
      <c r="G238" s="246"/>
      <c r="H238" s="250">
        <v>54.119999999999997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1466</v>
      </c>
      <c r="G239" s="246"/>
      <c r="H239" s="250">
        <v>3.1200000000000001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1467</v>
      </c>
      <c r="G240" s="246"/>
      <c r="H240" s="250">
        <v>3.9809999999999999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4" customFormat="1">
      <c r="A241" s="14"/>
      <c r="B241" s="257"/>
      <c r="C241" s="258"/>
      <c r="D241" s="247" t="s">
        <v>605</v>
      </c>
      <c r="E241" s="259" t="s">
        <v>20</v>
      </c>
      <c r="F241" s="260" t="s">
        <v>608</v>
      </c>
      <c r="G241" s="258"/>
      <c r="H241" s="261">
        <v>61.220999999999997</v>
      </c>
      <c r="I241" s="262"/>
      <c r="J241" s="262"/>
      <c r="K241" s="258"/>
      <c r="L241" s="258"/>
      <c r="M241" s="263"/>
      <c r="N241" s="264"/>
      <c r="O241" s="265"/>
      <c r="P241" s="265"/>
      <c r="Q241" s="265"/>
      <c r="R241" s="265"/>
      <c r="S241" s="265"/>
      <c r="T241" s="265"/>
      <c r="U241" s="265"/>
      <c r="V241" s="265"/>
      <c r="W241" s="265"/>
      <c r="X241" s="266"/>
      <c r="Y241" s="14"/>
      <c r="Z241" s="14"/>
      <c r="AA241" s="14"/>
      <c r="AB241" s="14"/>
      <c r="AC241" s="14"/>
      <c r="AD241" s="14"/>
      <c r="AE241" s="14"/>
      <c r="AT241" s="267" t="s">
        <v>605</v>
      </c>
      <c r="AU241" s="267" t="s">
        <v>86</v>
      </c>
      <c r="AV241" s="14" t="s">
        <v>175</v>
      </c>
      <c r="AW241" s="14" t="s">
        <v>5</v>
      </c>
      <c r="AX241" s="14" t="s">
        <v>84</v>
      </c>
      <c r="AY241" s="267" t="s">
        <v>166</v>
      </c>
    </row>
    <row r="242" s="2" customFormat="1" ht="14.4" customHeight="1">
      <c r="A242" s="40"/>
      <c r="B242" s="41"/>
      <c r="C242" s="220" t="s">
        <v>374</v>
      </c>
      <c r="D242" s="220" t="s">
        <v>171</v>
      </c>
      <c r="E242" s="221" t="s">
        <v>1468</v>
      </c>
      <c r="F242" s="222" t="s">
        <v>1469</v>
      </c>
      <c r="G242" s="223" t="s">
        <v>986</v>
      </c>
      <c r="H242" s="224">
        <v>110.31999999999999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0.00264</v>
      </c>
      <c r="V242" s="231">
        <f>U242*H242</f>
        <v>0.29124479999999997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1470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1471</v>
      </c>
      <c r="G243" s="246"/>
      <c r="H243" s="250">
        <v>8.3200000000000003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1472</v>
      </c>
      <c r="G244" s="246"/>
      <c r="H244" s="250">
        <v>102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110.31999999999999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14.4" customHeight="1">
      <c r="A246" s="40"/>
      <c r="B246" s="41"/>
      <c r="C246" s="220" t="s">
        <v>377</v>
      </c>
      <c r="D246" s="220" t="s">
        <v>171</v>
      </c>
      <c r="E246" s="221" t="s">
        <v>1473</v>
      </c>
      <c r="F246" s="222" t="s">
        <v>1474</v>
      </c>
      <c r="G246" s="223" t="s">
        <v>986</v>
      </c>
      <c r="H246" s="224">
        <v>110.31999999999999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</v>
      </c>
      <c r="V246" s="231">
        <f>U246*H246</f>
        <v>0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1475</v>
      </c>
    </row>
    <row r="247" s="2" customFormat="1" ht="24.15" customHeight="1">
      <c r="A247" s="40"/>
      <c r="B247" s="41"/>
      <c r="C247" s="220" t="s">
        <v>380</v>
      </c>
      <c r="D247" s="220" t="s">
        <v>171</v>
      </c>
      <c r="E247" s="221" t="s">
        <v>1476</v>
      </c>
      <c r="F247" s="222" t="s">
        <v>1477</v>
      </c>
      <c r="G247" s="223" t="s">
        <v>599</v>
      </c>
      <c r="H247" s="224">
        <v>1.5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2.45329</v>
      </c>
      <c r="V247" s="231">
        <f>U247*H247</f>
        <v>3.679935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1478</v>
      </c>
    </row>
    <row r="248" s="2" customFormat="1" ht="37.8" customHeight="1">
      <c r="A248" s="40"/>
      <c r="B248" s="41"/>
      <c r="C248" s="220" t="s">
        <v>383</v>
      </c>
      <c r="D248" s="220" t="s">
        <v>171</v>
      </c>
      <c r="E248" s="221" t="s">
        <v>1479</v>
      </c>
      <c r="F248" s="222" t="s">
        <v>1480</v>
      </c>
      <c r="G248" s="223" t="s">
        <v>986</v>
      </c>
      <c r="H248" s="224">
        <v>87.75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0.58443000000000001</v>
      </c>
      <c r="V248" s="231">
        <f>U248*H248</f>
        <v>51.283732499999999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1481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1482</v>
      </c>
      <c r="G249" s="246"/>
      <c r="H249" s="250">
        <v>33.75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1483</v>
      </c>
      <c r="G250" s="246"/>
      <c r="H250" s="250">
        <v>54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4" customFormat="1">
      <c r="A251" s="14"/>
      <c r="B251" s="257"/>
      <c r="C251" s="258"/>
      <c r="D251" s="247" t="s">
        <v>605</v>
      </c>
      <c r="E251" s="259" t="s">
        <v>20</v>
      </c>
      <c r="F251" s="260" t="s">
        <v>608</v>
      </c>
      <c r="G251" s="258"/>
      <c r="H251" s="261">
        <v>87.75</v>
      </c>
      <c r="I251" s="262"/>
      <c r="J251" s="262"/>
      <c r="K251" s="258"/>
      <c r="L251" s="258"/>
      <c r="M251" s="263"/>
      <c r="N251" s="264"/>
      <c r="O251" s="265"/>
      <c r="P251" s="265"/>
      <c r="Q251" s="265"/>
      <c r="R251" s="265"/>
      <c r="S251" s="265"/>
      <c r="T251" s="265"/>
      <c r="U251" s="265"/>
      <c r="V251" s="265"/>
      <c r="W251" s="265"/>
      <c r="X251" s="266"/>
      <c r="Y251" s="14"/>
      <c r="Z251" s="14"/>
      <c r="AA251" s="14"/>
      <c r="AB251" s="14"/>
      <c r="AC251" s="14"/>
      <c r="AD251" s="14"/>
      <c r="AE251" s="14"/>
      <c r="AT251" s="267" t="s">
        <v>605</v>
      </c>
      <c r="AU251" s="267" t="s">
        <v>86</v>
      </c>
      <c r="AV251" s="14" t="s">
        <v>175</v>
      </c>
      <c r="AW251" s="14" t="s">
        <v>5</v>
      </c>
      <c r="AX251" s="14" t="s">
        <v>84</v>
      </c>
      <c r="AY251" s="267" t="s">
        <v>166</v>
      </c>
    </row>
    <row r="252" s="2" customFormat="1" ht="37.8" customHeight="1">
      <c r="A252" s="40"/>
      <c r="B252" s="41"/>
      <c r="C252" s="220" t="s">
        <v>386</v>
      </c>
      <c r="D252" s="220" t="s">
        <v>171</v>
      </c>
      <c r="E252" s="221" t="s">
        <v>1484</v>
      </c>
      <c r="F252" s="222" t="s">
        <v>1485</v>
      </c>
      <c r="G252" s="223" t="s">
        <v>986</v>
      </c>
      <c r="H252" s="224">
        <v>23.5</v>
      </c>
      <c r="I252" s="225"/>
      <c r="J252" s="225"/>
      <c r="K252" s="226">
        <f>ROUND(P252*H252,2)</f>
        <v>0</v>
      </c>
      <c r="L252" s="227"/>
      <c r="M252" s="46"/>
      <c r="N252" s="228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0.58443000000000001</v>
      </c>
      <c r="V252" s="231">
        <f>U252*H252</f>
        <v>13.734105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175</v>
      </c>
      <c r="AT252" s="233" t="s">
        <v>171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1486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1487</v>
      </c>
      <c r="G253" s="246"/>
      <c r="H253" s="250">
        <v>23.5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84</v>
      </c>
      <c r="AY253" s="256" t="s">
        <v>166</v>
      </c>
    </row>
    <row r="254" s="2" customFormat="1" ht="49.05" customHeight="1">
      <c r="A254" s="40"/>
      <c r="B254" s="41"/>
      <c r="C254" s="220" t="s">
        <v>389</v>
      </c>
      <c r="D254" s="220" t="s">
        <v>171</v>
      </c>
      <c r="E254" s="221" t="s">
        <v>1488</v>
      </c>
      <c r="F254" s="222" t="s">
        <v>1489</v>
      </c>
      <c r="G254" s="223" t="s">
        <v>1359</v>
      </c>
      <c r="H254" s="224">
        <v>19.449999999999999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1.0593999999999999</v>
      </c>
      <c r="V254" s="231">
        <f>U254*H254</f>
        <v>20.605329999999999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1490</v>
      </c>
    </row>
    <row r="255" s="15" customFormat="1">
      <c r="A255" s="15"/>
      <c r="B255" s="274"/>
      <c r="C255" s="275"/>
      <c r="D255" s="247" t="s">
        <v>605</v>
      </c>
      <c r="E255" s="276" t="s">
        <v>20</v>
      </c>
      <c r="F255" s="277" t="s">
        <v>1491</v>
      </c>
      <c r="G255" s="275"/>
      <c r="H255" s="276" t="s">
        <v>20</v>
      </c>
      <c r="I255" s="278"/>
      <c r="J255" s="278"/>
      <c r="K255" s="275"/>
      <c r="L255" s="275"/>
      <c r="M255" s="279"/>
      <c r="N255" s="280"/>
      <c r="O255" s="281"/>
      <c r="P255" s="281"/>
      <c r="Q255" s="281"/>
      <c r="R255" s="281"/>
      <c r="S255" s="281"/>
      <c r="T255" s="281"/>
      <c r="U255" s="281"/>
      <c r="V255" s="281"/>
      <c r="W255" s="281"/>
      <c r="X255" s="282"/>
      <c r="Y255" s="15"/>
      <c r="Z255" s="15"/>
      <c r="AA255" s="15"/>
      <c r="AB255" s="15"/>
      <c r="AC255" s="15"/>
      <c r="AD255" s="15"/>
      <c r="AE255" s="15"/>
      <c r="AT255" s="283" t="s">
        <v>605</v>
      </c>
      <c r="AU255" s="283" t="s">
        <v>86</v>
      </c>
      <c r="AV255" s="15" t="s">
        <v>84</v>
      </c>
      <c r="AW255" s="15" t="s">
        <v>5</v>
      </c>
      <c r="AX255" s="15" t="s">
        <v>76</v>
      </c>
      <c r="AY255" s="283" t="s">
        <v>166</v>
      </c>
    </row>
    <row r="256" s="13" customFormat="1">
      <c r="A256" s="13"/>
      <c r="B256" s="245"/>
      <c r="C256" s="246"/>
      <c r="D256" s="247" t="s">
        <v>605</v>
      </c>
      <c r="E256" s="248" t="s">
        <v>20</v>
      </c>
      <c r="F256" s="249" t="s">
        <v>1492</v>
      </c>
      <c r="G256" s="246"/>
      <c r="H256" s="250">
        <v>19.449999999999999</v>
      </c>
      <c r="I256" s="251"/>
      <c r="J256" s="251"/>
      <c r="K256" s="246"/>
      <c r="L256" s="246"/>
      <c r="M256" s="252"/>
      <c r="N256" s="253"/>
      <c r="O256" s="254"/>
      <c r="P256" s="254"/>
      <c r="Q256" s="254"/>
      <c r="R256" s="254"/>
      <c r="S256" s="254"/>
      <c r="T256" s="254"/>
      <c r="U256" s="254"/>
      <c r="V256" s="254"/>
      <c r="W256" s="254"/>
      <c r="X256" s="255"/>
      <c r="Y256" s="13"/>
      <c r="Z256" s="13"/>
      <c r="AA256" s="13"/>
      <c r="AB256" s="13"/>
      <c r="AC256" s="13"/>
      <c r="AD256" s="13"/>
      <c r="AE256" s="13"/>
      <c r="AT256" s="256" t="s">
        <v>605</v>
      </c>
      <c r="AU256" s="256" t="s">
        <v>86</v>
      </c>
      <c r="AV256" s="13" t="s">
        <v>86</v>
      </c>
      <c r="AW256" s="13" t="s">
        <v>5</v>
      </c>
      <c r="AX256" s="13" t="s">
        <v>84</v>
      </c>
      <c r="AY256" s="256" t="s">
        <v>166</v>
      </c>
    </row>
    <row r="257" s="2" customFormat="1" ht="14.4" customHeight="1">
      <c r="A257" s="40"/>
      <c r="B257" s="41"/>
      <c r="C257" s="220" t="s">
        <v>392</v>
      </c>
      <c r="D257" s="220" t="s">
        <v>171</v>
      </c>
      <c r="E257" s="221" t="s">
        <v>1493</v>
      </c>
      <c r="F257" s="222" t="s">
        <v>1494</v>
      </c>
      <c r="G257" s="223" t="s">
        <v>312</v>
      </c>
      <c r="H257" s="224">
        <v>43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1495</v>
      </c>
    </row>
    <row r="258" s="2" customFormat="1" ht="14.4" customHeight="1">
      <c r="A258" s="40"/>
      <c r="B258" s="41"/>
      <c r="C258" s="220" t="s">
        <v>396</v>
      </c>
      <c r="D258" s="220" t="s">
        <v>171</v>
      </c>
      <c r="E258" s="221" t="s">
        <v>1496</v>
      </c>
      <c r="F258" s="222" t="s">
        <v>1497</v>
      </c>
      <c r="G258" s="223" t="s">
        <v>179</v>
      </c>
      <c r="H258" s="224">
        <v>8</v>
      </c>
      <c r="I258" s="225"/>
      <c r="J258" s="225"/>
      <c r="K258" s="226">
        <f>ROUND(P258*H258,2)</f>
        <v>0</v>
      </c>
      <c r="L258" s="227"/>
      <c r="M258" s="46"/>
      <c r="N258" s="228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175</v>
      </c>
      <c r="AT258" s="233" t="s">
        <v>171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1498</v>
      </c>
    </row>
    <row r="259" s="12" customFormat="1" ht="22.8" customHeight="1">
      <c r="A259" s="12"/>
      <c r="B259" s="203"/>
      <c r="C259" s="204"/>
      <c r="D259" s="205" t="s">
        <v>75</v>
      </c>
      <c r="E259" s="218" t="s">
        <v>203</v>
      </c>
      <c r="F259" s="218" t="s">
        <v>1499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SUM(Q260:Q265)</f>
        <v>0</v>
      </c>
      <c r="R259" s="212">
        <f>SUM(R260:R265)</f>
        <v>0</v>
      </c>
      <c r="S259" s="211"/>
      <c r="T259" s="213">
        <f>SUM(T260:T265)</f>
        <v>0</v>
      </c>
      <c r="U259" s="211"/>
      <c r="V259" s="213">
        <f>SUM(V260:V265)</f>
        <v>3.5790500000000001</v>
      </c>
      <c r="W259" s="211"/>
      <c r="X259" s="214">
        <f>SUM(X260:X265)</f>
        <v>120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84</v>
      </c>
      <c r="AY259" s="215" t="s">
        <v>166</v>
      </c>
      <c r="BK259" s="217">
        <f>SUM(BK260:BK265)</f>
        <v>0</v>
      </c>
    </row>
    <row r="260" s="2" customFormat="1" ht="14.4" customHeight="1">
      <c r="A260" s="40"/>
      <c r="B260" s="41"/>
      <c r="C260" s="220" t="s">
        <v>400</v>
      </c>
      <c r="D260" s="220" t="s">
        <v>171</v>
      </c>
      <c r="E260" s="221" t="s">
        <v>1500</v>
      </c>
      <c r="F260" s="222" t="s">
        <v>1501</v>
      </c>
      <c r="G260" s="223" t="s">
        <v>179</v>
      </c>
      <c r="H260" s="224">
        <v>1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1502</v>
      </c>
    </row>
    <row r="261" s="2" customFormat="1" ht="24.15" customHeight="1">
      <c r="A261" s="40"/>
      <c r="B261" s="41"/>
      <c r="C261" s="220" t="s">
        <v>404</v>
      </c>
      <c r="D261" s="220" t="s">
        <v>171</v>
      </c>
      <c r="E261" s="221" t="s">
        <v>1503</v>
      </c>
      <c r="F261" s="222" t="s">
        <v>1504</v>
      </c>
      <c r="G261" s="223" t="s">
        <v>986</v>
      </c>
      <c r="H261" s="224">
        <v>7615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0.00046999999999999999</v>
      </c>
      <c r="V261" s="231">
        <f>U261*H261</f>
        <v>3.5790500000000001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1505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1506</v>
      </c>
      <c r="G262" s="246"/>
      <c r="H262" s="250">
        <v>7615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4.4" customHeight="1">
      <c r="A263" s="40"/>
      <c r="B263" s="41"/>
      <c r="C263" s="220" t="s">
        <v>408</v>
      </c>
      <c r="D263" s="220" t="s">
        <v>171</v>
      </c>
      <c r="E263" s="221" t="s">
        <v>1507</v>
      </c>
      <c r="F263" s="222" t="s">
        <v>1508</v>
      </c>
      <c r="G263" s="223" t="s">
        <v>174</v>
      </c>
      <c r="H263" s="224">
        <v>150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1509</v>
      </c>
    </row>
    <row r="264" s="2" customFormat="1" ht="14.4" customHeight="1">
      <c r="A264" s="40"/>
      <c r="B264" s="41"/>
      <c r="C264" s="220" t="s">
        <v>410</v>
      </c>
      <c r="D264" s="220" t="s">
        <v>171</v>
      </c>
      <c r="E264" s="221" t="s">
        <v>1510</v>
      </c>
      <c r="F264" s="222" t="s">
        <v>1511</v>
      </c>
      <c r="G264" s="223" t="s">
        <v>599</v>
      </c>
      <c r="H264" s="224">
        <v>50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2.3999999999999999</v>
      </c>
      <c r="X264" s="232">
        <f>W264*H264</f>
        <v>120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1512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1513</v>
      </c>
      <c r="G265" s="246"/>
      <c r="H265" s="250">
        <v>50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12" customFormat="1" ht="22.8" customHeight="1">
      <c r="A266" s="12"/>
      <c r="B266" s="203"/>
      <c r="C266" s="204"/>
      <c r="D266" s="205" t="s">
        <v>75</v>
      </c>
      <c r="E266" s="218" t="s">
        <v>1514</v>
      </c>
      <c r="F266" s="218" t="s">
        <v>1515</v>
      </c>
      <c r="G266" s="204"/>
      <c r="H266" s="204"/>
      <c r="I266" s="207"/>
      <c r="J266" s="207"/>
      <c r="K266" s="219">
        <f>BK266</f>
        <v>0</v>
      </c>
      <c r="L266" s="204"/>
      <c r="M266" s="209"/>
      <c r="N266" s="210"/>
      <c r="O266" s="211"/>
      <c r="P266" s="211"/>
      <c r="Q266" s="212">
        <f>SUM(Q267:Q280)</f>
        <v>0</v>
      </c>
      <c r="R266" s="212">
        <f>SUM(R267:R280)</f>
        <v>0</v>
      </c>
      <c r="S266" s="211"/>
      <c r="T266" s="213">
        <f>SUM(T267:T280)</f>
        <v>0</v>
      </c>
      <c r="U266" s="211"/>
      <c r="V266" s="213">
        <f>SUM(V267:V280)</f>
        <v>0</v>
      </c>
      <c r="W266" s="211"/>
      <c r="X266" s="214">
        <f>SUM(X267:X280)</f>
        <v>0</v>
      </c>
      <c r="Y266" s="12"/>
      <c r="Z266" s="12"/>
      <c r="AA266" s="12"/>
      <c r="AB266" s="12"/>
      <c r="AC266" s="12"/>
      <c r="AD266" s="12"/>
      <c r="AE266" s="12"/>
      <c r="AR266" s="215" t="s">
        <v>84</v>
      </c>
      <c r="AT266" s="216" t="s">
        <v>75</v>
      </c>
      <c r="AU266" s="216" t="s">
        <v>84</v>
      </c>
      <c r="AY266" s="215" t="s">
        <v>166</v>
      </c>
      <c r="BK266" s="217">
        <f>SUM(BK267:BK280)</f>
        <v>0</v>
      </c>
    </row>
    <row r="267" s="2" customFormat="1" ht="37.8" customHeight="1">
      <c r="A267" s="40"/>
      <c r="B267" s="41"/>
      <c r="C267" s="220" t="s">
        <v>412</v>
      </c>
      <c r="D267" s="220" t="s">
        <v>171</v>
      </c>
      <c r="E267" s="221" t="s">
        <v>1516</v>
      </c>
      <c r="F267" s="222" t="s">
        <v>1517</v>
      </c>
      <c r="G267" s="223" t="s">
        <v>1359</v>
      </c>
      <c r="H267" s="224">
        <v>1848.9400000000001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1518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1519</v>
      </c>
      <c r="G268" s="246"/>
      <c r="H268" s="250">
        <v>805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1520</v>
      </c>
      <c r="G269" s="246"/>
      <c r="H269" s="250">
        <v>898.55999999999995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1521</v>
      </c>
      <c r="G270" s="246"/>
      <c r="H270" s="250">
        <v>25.379999999999999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1522</v>
      </c>
      <c r="G271" s="246"/>
      <c r="H271" s="250">
        <v>120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76</v>
      </c>
      <c r="AY271" s="256" t="s">
        <v>166</v>
      </c>
    </row>
    <row r="272" s="14" customFormat="1">
      <c r="A272" s="14"/>
      <c r="B272" s="257"/>
      <c r="C272" s="258"/>
      <c r="D272" s="247" t="s">
        <v>605</v>
      </c>
      <c r="E272" s="259" t="s">
        <v>20</v>
      </c>
      <c r="F272" s="260" t="s">
        <v>608</v>
      </c>
      <c r="G272" s="258"/>
      <c r="H272" s="261">
        <v>1848.9400000000001</v>
      </c>
      <c r="I272" s="262"/>
      <c r="J272" s="262"/>
      <c r="K272" s="258"/>
      <c r="L272" s="258"/>
      <c r="M272" s="263"/>
      <c r="N272" s="264"/>
      <c r="O272" s="265"/>
      <c r="P272" s="265"/>
      <c r="Q272" s="265"/>
      <c r="R272" s="265"/>
      <c r="S272" s="265"/>
      <c r="T272" s="265"/>
      <c r="U272" s="265"/>
      <c r="V272" s="265"/>
      <c r="W272" s="265"/>
      <c r="X272" s="266"/>
      <c r="Y272" s="14"/>
      <c r="Z272" s="14"/>
      <c r="AA272" s="14"/>
      <c r="AB272" s="14"/>
      <c r="AC272" s="14"/>
      <c r="AD272" s="14"/>
      <c r="AE272" s="14"/>
      <c r="AT272" s="267" t="s">
        <v>605</v>
      </c>
      <c r="AU272" s="267" t="s">
        <v>86</v>
      </c>
      <c r="AV272" s="14" t="s">
        <v>175</v>
      </c>
      <c r="AW272" s="14" t="s">
        <v>5</v>
      </c>
      <c r="AX272" s="14" t="s">
        <v>84</v>
      </c>
      <c r="AY272" s="267" t="s">
        <v>166</v>
      </c>
    </row>
    <row r="273" s="2" customFormat="1" ht="37.8" customHeight="1">
      <c r="A273" s="40"/>
      <c r="B273" s="41"/>
      <c r="C273" s="220" t="s">
        <v>414</v>
      </c>
      <c r="D273" s="220" t="s">
        <v>171</v>
      </c>
      <c r="E273" s="221" t="s">
        <v>1523</v>
      </c>
      <c r="F273" s="222" t="s">
        <v>1524</v>
      </c>
      <c r="G273" s="223" t="s">
        <v>1359</v>
      </c>
      <c r="H273" s="224">
        <v>16640.459999999999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1525</v>
      </c>
    </row>
    <row r="274" s="13" customFormat="1">
      <c r="A274" s="13"/>
      <c r="B274" s="245"/>
      <c r="C274" s="246"/>
      <c r="D274" s="247" t="s">
        <v>605</v>
      </c>
      <c r="E274" s="246"/>
      <c r="F274" s="249" t="s">
        <v>1526</v>
      </c>
      <c r="G274" s="246"/>
      <c r="H274" s="250">
        <v>16640.459999999999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4</v>
      </c>
      <c r="AX274" s="13" t="s">
        <v>84</v>
      </c>
      <c r="AY274" s="256" t="s">
        <v>166</v>
      </c>
    </row>
    <row r="275" s="2" customFormat="1" ht="37.8" customHeight="1">
      <c r="A275" s="40"/>
      <c r="B275" s="41"/>
      <c r="C275" s="220" t="s">
        <v>313</v>
      </c>
      <c r="D275" s="220" t="s">
        <v>171</v>
      </c>
      <c r="E275" s="221" t="s">
        <v>1527</v>
      </c>
      <c r="F275" s="222" t="s">
        <v>1528</v>
      </c>
      <c r="G275" s="223" t="s">
        <v>1359</v>
      </c>
      <c r="H275" s="224">
        <v>805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1529</v>
      </c>
    </row>
    <row r="276" s="2" customFormat="1" ht="37.8" customHeight="1">
      <c r="A276" s="40"/>
      <c r="B276" s="41"/>
      <c r="C276" s="220" t="s">
        <v>419</v>
      </c>
      <c r="D276" s="220" t="s">
        <v>171</v>
      </c>
      <c r="E276" s="221" t="s">
        <v>1530</v>
      </c>
      <c r="F276" s="222" t="s">
        <v>1531</v>
      </c>
      <c r="G276" s="223" t="s">
        <v>1359</v>
      </c>
      <c r="H276" s="224">
        <v>898.55999999999995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1532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1520</v>
      </c>
      <c r="G277" s="246"/>
      <c r="H277" s="250">
        <v>898.55999999999995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2" customFormat="1" ht="37.8" customHeight="1">
      <c r="A278" s="40"/>
      <c r="B278" s="41"/>
      <c r="C278" s="220" t="s">
        <v>423</v>
      </c>
      <c r="D278" s="220" t="s">
        <v>171</v>
      </c>
      <c r="E278" s="221" t="s">
        <v>1533</v>
      </c>
      <c r="F278" s="222" t="s">
        <v>1534</v>
      </c>
      <c r="G278" s="223" t="s">
        <v>1359</v>
      </c>
      <c r="H278" s="224">
        <v>120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1535</v>
      </c>
    </row>
    <row r="279" s="2" customFormat="1" ht="37.8" customHeight="1">
      <c r="A279" s="40"/>
      <c r="B279" s="41"/>
      <c r="C279" s="220" t="s">
        <v>427</v>
      </c>
      <c r="D279" s="220" t="s">
        <v>171</v>
      </c>
      <c r="E279" s="221" t="s">
        <v>1536</v>
      </c>
      <c r="F279" s="222" t="s">
        <v>1537</v>
      </c>
      <c r="G279" s="223" t="s">
        <v>1359</v>
      </c>
      <c r="H279" s="224">
        <v>25.379999999999999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1538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1521</v>
      </c>
      <c r="G280" s="246"/>
      <c r="H280" s="250">
        <v>25.379999999999999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84</v>
      </c>
      <c r="AY280" s="256" t="s">
        <v>166</v>
      </c>
    </row>
    <row r="281" s="12" customFormat="1" ht="25.92" customHeight="1">
      <c r="A281" s="12"/>
      <c r="B281" s="203"/>
      <c r="C281" s="204"/>
      <c r="D281" s="205" t="s">
        <v>75</v>
      </c>
      <c r="E281" s="206" t="s">
        <v>1226</v>
      </c>
      <c r="F281" s="206" t="s">
        <v>1227</v>
      </c>
      <c r="G281" s="204"/>
      <c r="H281" s="204"/>
      <c r="I281" s="207"/>
      <c r="J281" s="207"/>
      <c r="K281" s="208">
        <f>BK281</f>
        <v>0</v>
      </c>
      <c r="L281" s="204"/>
      <c r="M281" s="209"/>
      <c r="N281" s="210"/>
      <c r="O281" s="211"/>
      <c r="P281" s="211"/>
      <c r="Q281" s="212">
        <f>Q282+Q286+Q290</f>
        <v>0</v>
      </c>
      <c r="R281" s="212">
        <f>R282+R286+R290</f>
        <v>0</v>
      </c>
      <c r="S281" s="211"/>
      <c r="T281" s="213">
        <f>T282+T286+T290</f>
        <v>0</v>
      </c>
      <c r="U281" s="211"/>
      <c r="V281" s="213">
        <f>V282+V286+V290</f>
        <v>15.021559999999999</v>
      </c>
      <c r="W281" s="211"/>
      <c r="X281" s="214">
        <f>X282+X286+X290</f>
        <v>0</v>
      </c>
      <c r="Y281" s="12"/>
      <c r="Z281" s="12"/>
      <c r="AA281" s="12"/>
      <c r="AB281" s="12"/>
      <c r="AC281" s="12"/>
      <c r="AD281" s="12"/>
      <c r="AE281" s="12"/>
      <c r="AR281" s="215" t="s">
        <v>86</v>
      </c>
      <c r="AT281" s="216" t="s">
        <v>75</v>
      </c>
      <c r="AU281" s="216" t="s">
        <v>76</v>
      </c>
      <c r="AY281" s="215" t="s">
        <v>166</v>
      </c>
      <c r="BK281" s="217">
        <f>BK282+BK286+BK290</f>
        <v>0</v>
      </c>
    </row>
    <row r="282" s="12" customFormat="1" ht="22.8" customHeight="1">
      <c r="A282" s="12"/>
      <c r="B282" s="203"/>
      <c r="C282" s="204"/>
      <c r="D282" s="205" t="s">
        <v>75</v>
      </c>
      <c r="E282" s="218" t="s">
        <v>1539</v>
      </c>
      <c r="F282" s="218" t="s">
        <v>1540</v>
      </c>
      <c r="G282" s="204"/>
      <c r="H282" s="204"/>
      <c r="I282" s="207"/>
      <c r="J282" s="207"/>
      <c r="K282" s="219">
        <f>BK282</f>
        <v>0</v>
      </c>
      <c r="L282" s="204"/>
      <c r="M282" s="209"/>
      <c r="N282" s="210"/>
      <c r="O282" s="211"/>
      <c r="P282" s="211"/>
      <c r="Q282" s="212">
        <f>SUM(Q283:Q285)</f>
        <v>0</v>
      </c>
      <c r="R282" s="212">
        <f>SUM(R283:R285)</f>
        <v>0</v>
      </c>
      <c r="S282" s="211"/>
      <c r="T282" s="213">
        <f>SUM(T283:T285)</f>
        <v>0</v>
      </c>
      <c r="U282" s="211"/>
      <c r="V282" s="213">
        <f>SUM(V283:V285)</f>
        <v>0.56576000000000004</v>
      </c>
      <c r="W282" s="211"/>
      <c r="X282" s="214">
        <f>SUM(X283:X285)</f>
        <v>0</v>
      </c>
      <c r="Y282" s="12"/>
      <c r="Z282" s="12"/>
      <c r="AA282" s="12"/>
      <c r="AB282" s="12"/>
      <c r="AC282" s="12"/>
      <c r="AD282" s="12"/>
      <c r="AE282" s="12"/>
      <c r="AR282" s="215" t="s">
        <v>86</v>
      </c>
      <c r="AT282" s="216" t="s">
        <v>75</v>
      </c>
      <c r="AU282" s="216" t="s">
        <v>84</v>
      </c>
      <c r="AY282" s="215" t="s">
        <v>166</v>
      </c>
      <c r="BK282" s="217">
        <f>SUM(BK283:BK285)</f>
        <v>0</v>
      </c>
    </row>
    <row r="283" s="2" customFormat="1" ht="37.8" customHeight="1">
      <c r="A283" s="40"/>
      <c r="B283" s="41"/>
      <c r="C283" s="220" t="s">
        <v>429</v>
      </c>
      <c r="D283" s="220" t="s">
        <v>171</v>
      </c>
      <c r="E283" s="221" t="s">
        <v>1541</v>
      </c>
      <c r="F283" s="222" t="s">
        <v>1542</v>
      </c>
      <c r="G283" s="223" t="s">
        <v>986</v>
      </c>
      <c r="H283" s="224">
        <v>565.75999999999999</v>
      </c>
      <c r="I283" s="225"/>
      <c r="J283" s="225"/>
      <c r="K283" s="226">
        <f>ROUND(P283*H283,2)</f>
        <v>0</v>
      </c>
      <c r="L283" s="227"/>
      <c r="M283" s="46"/>
      <c r="N283" s="228" t="s">
        <v>20</v>
      </c>
      <c r="O283" s="229" t="s">
        <v>45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86"/>
      <c r="T283" s="231">
        <f>S283*H283</f>
        <v>0</v>
      </c>
      <c r="U283" s="231">
        <v>0.001</v>
      </c>
      <c r="V283" s="231">
        <f>U283*H283</f>
        <v>0.56576000000000004</v>
      </c>
      <c r="W283" s="231">
        <v>0</v>
      </c>
      <c r="X283" s="232">
        <f>W283*H283</f>
        <v>0</v>
      </c>
      <c r="Y283" s="40"/>
      <c r="Z283" s="40"/>
      <c r="AA283" s="40"/>
      <c r="AB283" s="40"/>
      <c r="AC283" s="40"/>
      <c r="AD283" s="40"/>
      <c r="AE283" s="40"/>
      <c r="AR283" s="233" t="s">
        <v>233</v>
      </c>
      <c r="AT283" s="233" t="s">
        <v>171</v>
      </c>
      <c r="AU283" s="233" t="s">
        <v>86</v>
      </c>
      <c r="AY283" s="19" t="s">
        <v>166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9" t="s">
        <v>84</v>
      </c>
      <c r="BK283" s="234">
        <f>ROUND(P283*H283,2)</f>
        <v>0</v>
      </c>
      <c r="BL283" s="19" t="s">
        <v>233</v>
      </c>
      <c r="BM283" s="233" t="s">
        <v>1543</v>
      </c>
    </row>
    <row r="284" s="13" customFormat="1">
      <c r="A284" s="13"/>
      <c r="B284" s="245"/>
      <c r="C284" s="246"/>
      <c r="D284" s="247" t="s">
        <v>605</v>
      </c>
      <c r="E284" s="248" t="s">
        <v>20</v>
      </c>
      <c r="F284" s="249" t="s">
        <v>1544</v>
      </c>
      <c r="G284" s="246"/>
      <c r="H284" s="250">
        <v>565.75999999999999</v>
      </c>
      <c r="I284" s="251"/>
      <c r="J284" s="251"/>
      <c r="K284" s="246"/>
      <c r="L284" s="246"/>
      <c r="M284" s="252"/>
      <c r="N284" s="253"/>
      <c r="O284" s="254"/>
      <c r="P284" s="254"/>
      <c r="Q284" s="254"/>
      <c r="R284" s="254"/>
      <c r="S284" s="254"/>
      <c r="T284" s="254"/>
      <c r="U284" s="254"/>
      <c r="V284" s="254"/>
      <c r="W284" s="254"/>
      <c r="X284" s="255"/>
      <c r="Y284" s="13"/>
      <c r="Z284" s="13"/>
      <c r="AA284" s="13"/>
      <c r="AB284" s="13"/>
      <c r="AC284" s="13"/>
      <c r="AD284" s="13"/>
      <c r="AE284" s="13"/>
      <c r="AT284" s="256" t="s">
        <v>605</v>
      </c>
      <c r="AU284" s="256" t="s">
        <v>86</v>
      </c>
      <c r="AV284" s="13" t="s">
        <v>86</v>
      </c>
      <c r="AW284" s="13" t="s">
        <v>5</v>
      </c>
      <c r="AX284" s="13" t="s">
        <v>84</v>
      </c>
      <c r="AY284" s="256" t="s">
        <v>166</v>
      </c>
    </row>
    <row r="285" s="2" customFormat="1" ht="49.05" customHeight="1">
      <c r="A285" s="40"/>
      <c r="B285" s="41"/>
      <c r="C285" s="220" t="s">
        <v>433</v>
      </c>
      <c r="D285" s="220" t="s">
        <v>171</v>
      </c>
      <c r="E285" s="221" t="s">
        <v>1545</v>
      </c>
      <c r="F285" s="222" t="s">
        <v>1546</v>
      </c>
      <c r="G285" s="223" t="s">
        <v>1359</v>
      </c>
      <c r="H285" s="224">
        <v>0.56599999999999995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233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233</v>
      </c>
      <c r="BM285" s="233" t="s">
        <v>1547</v>
      </c>
    </row>
    <row r="286" s="12" customFormat="1" ht="22.8" customHeight="1">
      <c r="A286" s="12"/>
      <c r="B286" s="203"/>
      <c r="C286" s="204"/>
      <c r="D286" s="205" t="s">
        <v>75</v>
      </c>
      <c r="E286" s="218" t="s">
        <v>1548</v>
      </c>
      <c r="F286" s="218" t="s">
        <v>1549</v>
      </c>
      <c r="G286" s="204"/>
      <c r="H286" s="204"/>
      <c r="I286" s="207"/>
      <c r="J286" s="207"/>
      <c r="K286" s="219">
        <f>BK286</f>
        <v>0</v>
      </c>
      <c r="L286" s="204"/>
      <c r="M286" s="209"/>
      <c r="N286" s="210"/>
      <c r="O286" s="211"/>
      <c r="P286" s="211"/>
      <c r="Q286" s="212">
        <f>SUM(Q287:Q289)</f>
        <v>0</v>
      </c>
      <c r="R286" s="212">
        <f>SUM(R287:R289)</f>
        <v>0</v>
      </c>
      <c r="S286" s="211"/>
      <c r="T286" s="213">
        <f>SUM(T287:T289)</f>
        <v>0</v>
      </c>
      <c r="U286" s="211"/>
      <c r="V286" s="213">
        <f>SUM(V287:V289)</f>
        <v>0.093899999999999997</v>
      </c>
      <c r="W286" s="211"/>
      <c r="X286" s="214">
        <f>SUM(X287:X289)</f>
        <v>0</v>
      </c>
      <c r="Y286" s="12"/>
      <c r="Z286" s="12"/>
      <c r="AA286" s="12"/>
      <c r="AB286" s="12"/>
      <c r="AC286" s="12"/>
      <c r="AD286" s="12"/>
      <c r="AE286" s="12"/>
      <c r="AR286" s="215" t="s">
        <v>86</v>
      </c>
      <c r="AT286" s="216" t="s">
        <v>75</v>
      </c>
      <c r="AU286" s="216" t="s">
        <v>84</v>
      </c>
      <c r="AY286" s="215" t="s">
        <v>166</v>
      </c>
      <c r="BK286" s="217">
        <f>SUM(BK287:BK289)</f>
        <v>0</v>
      </c>
    </row>
    <row r="287" s="2" customFormat="1" ht="24.15" customHeight="1">
      <c r="A287" s="40"/>
      <c r="B287" s="41"/>
      <c r="C287" s="220" t="s">
        <v>437</v>
      </c>
      <c r="D287" s="220" t="s">
        <v>171</v>
      </c>
      <c r="E287" s="221" t="s">
        <v>1550</v>
      </c>
      <c r="F287" s="222" t="s">
        <v>1551</v>
      </c>
      <c r="G287" s="223" t="s">
        <v>174</v>
      </c>
      <c r="H287" s="224">
        <v>30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0.00313</v>
      </c>
      <c r="V287" s="231">
        <f>U287*H287</f>
        <v>0.093899999999999997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233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233</v>
      </c>
      <c r="BM287" s="233" t="s">
        <v>1552</v>
      </c>
    </row>
    <row r="288" s="13" customFormat="1">
      <c r="A288" s="13"/>
      <c r="B288" s="245"/>
      <c r="C288" s="246"/>
      <c r="D288" s="247" t="s">
        <v>605</v>
      </c>
      <c r="E288" s="248" t="s">
        <v>20</v>
      </c>
      <c r="F288" s="249" t="s">
        <v>1553</v>
      </c>
      <c r="G288" s="246"/>
      <c r="H288" s="250">
        <v>30</v>
      </c>
      <c r="I288" s="251"/>
      <c r="J288" s="251"/>
      <c r="K288" s="246"/>
      <c r="L288" s="246"/>
      <c r="M288" s="252"/>
      <c r="N288" s="253"/>
      <c r="O288" s="254"/>
      <c r="P288" s="254"/>
      <c r="Q288" s="254"/>
      <c r="R288" s="254"/>
      <c r="S288" s="254"/>
      <c r="T288" s="254"/>
      <c r="U288" s="254"/>
      <c r="V288" s="254"/>
      <c r="W288" s="254"/>
      <c r="X288" s="255"/>
      <c r="Y288" s="13"/>
      <c r="Z288" s="13"/>
      <c r="AA288" s="13"/>
      <c r="AB288" s="13"/>
      <c r="AC288" s="13"/>
      <c r="AD288" s="13"/>
      <c r="AE288" s="13"/>
      <c r="AT288" s="256" t="s">
        <v>605</v>
      </c>
      <c r="AU288" s="256" t="s">
        <v>86</v>
      </c>
      <c r="AV288" s="13" t="s">
        <v>86</v>
      </c>
      <c r="AW288" s="13" t="s">
        <v>5</v>
      </c>
      <c r="AX288" s="13" t="s">
        <v>84</v>
      </c>
      <c r="AY288" s="256" t="s">
        <v>166</v>
      </c>
    </row>
    <row r="289" s="2" customFormat="1" ht="37.8" customHeight="1">
      <c r="A289" s="40"/>
      <c r="B289" s="41"/>
      <c r="C289" s="220" t="s">
        <v>441</v>
      </c>
      <c r="D289" s="220" t="s">
        <v>171</v>
      </c>
      <c r="E289" s="221" t="s">
        <v>1554</v>
      </c>
      <c r="F289" s="222" t="s">
        <v>1555</v>
      </c>
      <c r="G289" s="223" t="s">
        <v>1359</v>
      </c>
      <c r="H289" s="224">
        <v>0.094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</v>
      </c>
      <c r="V289" s="231">
        <f>U289*H289</f>
        <v>0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233</v>
      </c>
      <c r="AT289" s="233" t="s">
        <v>171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233</v>
      </c>
      <c r="BM289" s="233" t="s">
        <v>1556</v>
      </c>
    </row>
    <row r="290" s="12" customFormat="1" ht="22.8" customHeight="1">
      <c r="A290" s="12"/>
      <c r="B290" s="203"/>
      <c r="C290" s="204"/>
      <c r="D290" s="205" t="s">
        <v>75</v>
      </c>
      <c r="E290" s="218" t="s">
        <v>1557</v>
      </c>
      <c r="F290" s="218" t="s">
        <v>1558</v>
      </c>
      <c r="G290" s="204"/>
      <c r="H290" s="204"/>
      <c r="I290" s="207"/>
      <c r="J290" s="207"/>
      <c r="K290" s="219">
        <f>BK290</f>
        <v>0</v>
      </c>
      <c r="L290" s="204"/>
      <c r="M290" s="209"/>
      <c r="N290" s="210"/>
      <c r="O290" s="211"/>
      <c r="P290" s="211"/>
      <c r="Q290" s="212">
        <f>SUM(Q291:Q307)</f>
        <v>0</v>
      </c>
      <c r="R290" s="212">
        <f>SUM(R291:R307)</f>
        <v>0</v>
      </c>
      <c r="S290" s="211"/>
      <c r="T290" s="213">
        <f>SUM(T291:T307)</f>
        <v>0</v>
      </c>
      <c r="U290" s="211"/>
      <c r="V290" s="213">
        <f>SUM(V291:V307)</f>
        <v>14.361899999999999</v>
      </c>
      <c r="W290" s="211"/>
      <c r="X290" s="214">
        <f>SUM(X291:X307)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84</v>
      </c>
      <c r="AY290" s="215" t="s">
        <v>166</v>
      </c>
      <c r="BK290" s="217">
        <f>SUM(BK291:BK307)</f>
        <v>0</v>
      </c>
    </row>
    <row r="291" s="2" customFormat="1" ht="24.15" customHeight="1">
      <c r="A291" s="40"/>
      <c r="B291" s="41"/>
      <c r="C291" s="220" t="s">
        <v>445</v>
      </c>
      <c r="D291" s="220" t="s">
        <v>171</v>
      </c>
      <c r="E291" s="221" t="s">
        <v>1559</v>
      </c>
      <c r="F291" s="222" t="s">
        <v>1560</v>
      </c>
      <c r="G291" s="223" t="s">
        <v>986</v>
      </c>
      <c r="H291" s="224">
        <v>486</v>
      </c>
      <c r="I291" s="225"/>
      <c r="J291" s="225"/>
      <c r="K291" s="226">
        <f>ROUND(P291*H291,2)</f>
        <v>0</v>
      </c>
      <c r="L291" s="227"/>
      <c r="M291" s="46"/>
      <c r="N291" s="228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0.00027999999999999998</v>
      </c>
      <c r="V291" s="231">
        <f>U291*H291</f>
        <v>0.13607999999999998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233</v>
      </c>
      <c r="AT291" s="233" t="s">
        <v>171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233</v>
      </c>
      <c r="BM291" s="233" t="s">
        <v>1561</v>
      </c>
    </row>
    <row r="292" s="2" customFormat="1" ht="14.4" customHeight="1">
      <c r="A292" s="40"/>
      <c r="B292" s="41"/>
      <c r="C292" s="235" t="s">
        <v>447</v>
      </c>
      <c r="D292" s="235" t="s">
        <v>163</v>
      </c>
      <c r="E292" s="236" t="s">
        <v>1562</v>
      </c>
      <c r="F292" s="237" t="s">
        <v>1563</v>
      </c>
      <c r="G292" s="238" t="s">
        <v>986</v>
      </c>
      <c r="H292" s="239">
        <v>510.30000000000001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0.0077999999999999996</v>
      </c>
      <c r="V292" s="231">
        <f>U292*H292</f>
        <v>3.98034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299</v>
      </c>
      <c r="AT292" s="233" t="s">
        <v>163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1564</v>
      </c>
    </row>
    <row r="293" s="13" customFormat="1">
      <c r="A293" s="13"/>
      <c r="B293" s="245"/>
      <c r="C293" s="246"/>
      <c r="D293" s="247" t="s">
        <v>605</v>
      </c>
      <c r="E293" s="246"/>
      <c r="F293" s="249" t="s">
        <v>1565</v>
      </c>
      <c r="G293" s="246"/>
      <c r="H293" s="250">
        <v>510.30000000000001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4</v>
      </c>
      <c r="AX293" s="13" t="s">
        <v>84</v>
      </c>
      <c r="AY293" s="256" t="s">
        <v>166</v>
      </c>
    </row>
    <row r="294" s="2" customFormat="1" ht="14.4" customHeight="1">
      <c r="A294" s="40"/>
      <c r="B294" s="41"/>
      <c r="C294" s="220" t="s">
        <v>451</v>
      </c>
      <c r="D294" s="220" t="s">
        <v>171</v>
      </c>
      <c r="E294" s="221" t="s">
        <v>1566</v>
      </c>
      <c r="F294" s="222" t="s">
        <v>1567</v>
      </c>
      <c r="G294" s="223" t="s">
        <v>594</v>
      </c>
      <c r="H294" s="224">
        <v>50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1568</v>
      </c>
    </row>
    <row r="295" s="2" customFormat="1" ht="14.4" customHeight="1">
      <c r="A295" s="40"/>
      <c r="B295" s="41"/>
      <c r="C295" s="220" t="s">
        <v>453</v>
      </c>
      <c r="D295" s="220" t="s">
        <v>171</v>
      </c>
      <c r="E295" s="221" t="s">
        <v>1569</v>
      </c>
      <c r="F295" s="222" t="s">
        <v>1570</v>
      </c>
      <c r="G295" s="223" t="s">
        <v>1205</v>
      </c>
      <c r="H295" s="224">
        <v>112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233</v>
      </c>
      <c r="AT295" s="233" t="s">
        <v>171</v>
      </c>
      <c r="AU295" s="233" t="s">
        <v>86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233</v>
      </c>
      <c r="BM295" s="233" t="s">
        <v>1571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1572</v>
      </c>
      <c r="G296" s="246"/>
      <c r="H296" s="250">
        <v>112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86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14.4" customHeight="1">
      <c r="A297" s="40"/>
      <c r="B297" s="41"/>
      <c r="C297" s="220" t="s">
        <v>457</v>
      </c>
      <c r="D297" s="220" t="s">
        <v>171</v>
      </c>
      <c r="E297" s="221" t="s">
        <v>1573</v>
      </c>
      <c r="F297" s="222" t="s">
        <v>1574</v>
      </c>
      <c r="G297" s="223" t="s">
        <v>312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</v>
      </c>
      <c r="V297" s="231">
        <f>U297*H297</f>
        <v>0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86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1575</v>
      </c>
    </row>
    <row r="298" s="2" customFormat="1" ht="24.15" customHeight="1">
      <c r="A298" s="40"/>
      <c r="B298" s="41"/>
      <c r="C298" s="220" t="s">
        <v>461</v>
      </c>
      <c r="D298" s="220" t="s">
        <v>171</v>
      </c>
      <c r="E298" s="221" t="s">
        <v>1576</v>
      </c>
      <c r="F298" s="222" t="s">
        <v>1577</v>
      </c>
      <c r="G298" s="223" t="s">
        <v>834</v>
      </c>
      <c r="H298" s="224">
        <v>24394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5.0000000000000002E-05</v>
      </c>
      <c r="V298" s="231">
        <f>U298*H298</f>
        <v>1.2197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1578</v>
      </c>
    </row>
    <row r="299" s="2" customFormat="1" ht="24.15" customHeight="1">
      <c r="A299" s="40"/>
      <c r="B299" s="41"/>
      <c r="C299" s="235" t="s">
        <v>465</v>
      </c>
      <c r="D299" s="235" t="s">
        <v>163</v>
      </c>
      <c r="E299" s="236" t="s">
        <v>1579</v>
      </c>
      <c r="F299" s="237" t="s">
        <v>1580</v>
      </c>
      <c r="G299" s="238" t="s">
        <v>834</v>
      </c>
      <c r="H299" s="239">
        <v>24394</v>
      </c>
      <c r="I299" s="240"/>
      <c r="J299" s="241"/>
      <c r="K299" s="242">
        <f>ROUND(P299*H299,2)</f>
        <v>0</v>
      </c>
      <c r="L299" s="241"/>
      <c r="M299" s="243"/>
      <c r="N299" s="244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0.00036999999999999999</v>
      </c>
      <c r="V299" s="231">
        <f>U299*H299</f>
        <v>9.0257799999999992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299</v>
      </c>
      <c r="AT299" s="233" t="s">
        <v>163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233</v>
      </c>
      <c r="BM299" s="233" t="s">
        <v>1581</v>
      </c>
    </row>
    <row r="300" s="2" customFormat="1" ht="14.4" customHeight="1">
      <c r="A300" s="40"/>
      <c r="B300" s="41"/>
      <c r="C300" s="220" t="s">
        <v>469</v>
      </c>
      <c r="D300" s="220" t="s">
        <v>171</v>
      </c>
      <c r="E300" s="221" t="s">
        <v>1582</v>
      </c>
      <c r="F300" s="222" t="s">
        <v>1583</v>
      </c>
      <c r="G300" s="223" t="s">
        <v>834</v>
      </c>
      <c r="H300" s="224">
        <v>24394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1584</v>
      </c>
    </row>
    <row r="301" s="2" customFormat="1" ht="14.4" customHeight="1">
      <c r="A301" s="40"/>
      <c r="B301" s="41"/>
      <c r="C301" s="220" t="s">
        <v>473</v>
      </c>
      <c r="D301" s="220" t="s">
        <v>171</v>
      </c>
      <c r="E301" s="221" t="s">
        <v>1585</v>
      </c>
      <c r="F301" s="222" t="s">
        <v>1586</v>
      </c>
      <c r="G301" s="223" t="s">
        <v>312</v>
      </c>
      <c r="H301" s="224">
        <v>1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233</v>
      </c>
      <c r="AT301" s="233" t="s">
        <v>171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1587</v>
      </c>
    </row>
    <row r="302" s="2" customFormat="1" ht="37.8" customHeight="1">
      <c r="A302" s="40"/>
      <c r="B302" s="41"/>
      <c r="C302" s="220" t="s">
        <v>477</v>
      </c>
      <c r="D302" s="220" t="s">
        <v>171</v>
      </c>
      <c r="E302" s="221" t="s">
        <v>1588</v>
      </c>
      <c r="F302" s="222" t="s">
        <v>1589</v>
      </c>
      <c r="G302" s="223" t="s">
        <v>179</v>
      </c>
      <c r="H302" s="224">
        <v>3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233</v>
      </c>
      <c r="AT302" s="233" t="s">
        <v>171</v>
      </c>
      <c r="AU302" s="233" t="s">
        <v>86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233</v>
      </c>
      <c r="BM302" s="233" t="s">
        <v>1590</v>
      </c>
    </row>
    <row r="303" s="2" customFormat="1" ht="14.4" customHeight="1">
      <c r="A303" s="40"/>
      <c r="B303" s="41"/>
      <c r="C303" s="220" t="s">
        <v>481</v>
      </c>
      <c r="D303" s="220" t="s">
        <v>171</v>
      </c>
      <c r="E303" s="221" t="s">
        <v>1591</v>
      </c>
      <c r="F303" s="222" t="s">
        <v>1592</v>
      </c>
      <c r="G303" s="223" t="s">
        <v>179</v>
      </c>
      <c r="H303" s="224">
        <v>13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233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233</v>
      </c>
      <c r="BM303" s="233" t="s">
        <v>1593</v>
      </c>
    </row>
    <row r="304" s="2" customFormat="1" ht="24.15" customHeight="1">
      <c r="A304" s="40"/>
      <c r="B304" s="41"/>
      <c r="C304" s="220" t="s">
        <v>485</v>
      </c>
      <c r="D304" s="220" t="s">
        <v>171</v>
      </c>
      <c r="E304" s="221" t="s">
        <v>1594</v>
      </c>
      <c r="F304" s="222" t="s">
        <v>1595</v>
      </c>
      <c r="G304" s="223" t="s">
        <v>179</v>
      </c>
      <c r="H304" s="224">
        <v>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1596</v>
      </c>
    </row>
    <row r="305" s="2" customFormat="1" ht="24.15" customHeight="1">
      <c r="A305" s="40"/>
      <c r="B305" s="41"/>
      <c r="C305" s="220" t="s">
        <v>489</v>
      </c>
      <c r="D305" s="220" t="s">
        <v>171</v>
      </c>
      <c r="E305" s="221" t="s">
        <v>1597</v>
      </c>
      <c r="F305" s="222" t="s">
        <v>1598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1599</v>
      </c>
    </row>
    <row r="306" s="2" customFormat="1" ht="24.15" customHeight="1">
      <c r="A306" s="40"/>
      <c r="B306" s="41"/>
      <c r="C306" s="220" t="s">
        <v>493</v>
      </c>
      <c r="D306" s="220" t="s">
        <v>171</v>
      </c>
      <c r="E306" s="221" t="s">
        <v>1600</v>
      </c>
      <c r="F306" s="222" t="s">
        <v>1601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1602</v>
      </c>
      <c r="AT306" s="233" t="s">
        <v>171</v>
      </c>
      <c r="AU306" s="233" t="s">
        <v>86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1602</v>
      </c>
      <c r="BM306" s="233" t="s">
        <v>1603</v>
      </c>
    </row>
    <row r="307" s="2" customFormat="1" ht="37.8" customHeight="1">
      <c r="A307" s="40"/>
      <c r="B307" s="41"/>
      <c r="C307" s="220" t="s">
        <v>497</v>
      </c>
      <c r="D307" s="220" t="s">
        <v>171</v>
      </c>
      <c r="E307" s="221" t="s">
        <v>1604</v>
      </c>
      <c r="F307" s="222" t="s">
        <v>1605</v>
      </c>
      <c r="G307" s="223" t="s">
        <v>1359</v>
      </c>
      <c r="H307" s="224">
        <v>14.362</v>
      </c>
      <c r="I307" s="225"/>
      <c r="J307" s="225"/>
      <c r="K307" s="226">
        <f>ROUND(P307*H307,2)</f>
        <v>0</v>
      </c>
      <c r="L307" s="227"/>
      <c r="M307" s="46"/>
      <c r="N307" s="268" t="s">
        <v>20</v>
      </c>
      <c r="O307" s="269" t="s">
        <v>45</v>
      </c>
      <c r="P307" s="270">
        <f>I307+J307</f>
        <v>0</v>
      </c>
      <c r="Q307" s="270">
        <f>ROUND(I307*H307,2)</f>
        <v>0</v>
      </c>
      <c r="R307" s="270">
        <f>ROUND(J307*H307,2)</f>
        <v>0</v>
      </c>
      <c r="S307" s="271"/>
      <c r="T307" s="272">
        <f>S307*H307</f>
        <v>0</v>
      </c>
      <c r="U307" s="272">
        <v>0</v>
      </c>
      <c r="V307" s="272">
        <f>U307*H307</f>
        <v>0</v>
      </c>
      <c r="W307" s="272">
        <v>0</v>
      </c>
      <c r="X307" s="273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233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233</v>
      </c>
      <c r="BM307" s="233" t="s">
        <v>1606</v>
      </c>
    </row>
    <row r="308" s="2" customFormat="1" ht="6.96" customHeight="1">
      <c r="A308" s="40"/>
      <c r="B308" s="61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46"/>
      <c r="N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</row>
  </sheetData>
  <sheetProtection sheet="1" autoFilter="0" formatColumns="0" formatRows="0" objects="1" scenarios="1" spinCount="100000" saltValue="QQPn8qBc8AnQg6Ybg/zWtOOkFdCqsnRn5/4srxiPrsplbby5Gm9y/YVvdn9cKdP53/CzHGwOv4eE/AIKeBslgg==" hashValue="MUjznalDdQuQrsRyS6ngmMHi7q//zpan96xi5veyBjStBnre7Nwm2N/H7j3OBqdXOXuPwu878sKz6o3uMR/DFw==" algorithmName="SHA-512" password="CC35"/>
  <autoFilter ref="C89:L307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1607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ROUND((SUM(BE103:BE494)),  2)</f>
        <v>0</v>
      </c>
      <c r="G35" s="40"/>
      <c r="H35" s="40"/>
      <c r="I35" s="162">
        <v>0.20999999999999999</v>
      </c>
      <c r="J35" s="40"/>
      <c r="K35" s="157">
        <f>ROUND(((SUM(BE103:BE494))*I35),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ROUND((SUM(BF103:BF494)),  2)</f>
        <v>0</v>
      </c>
      <c r="G36" s="40"/>
      <c r="H36" s="40"/>
      <c r="I36" s="162">
        <v>0.14999999999999999</v>
      </c>
      <c r="J36" s="40"/>
      <c r="K36" s="157">
        <f>ROUND(((SUM(BF103:BF494))*I36),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ROUND((SUM(BG103:BG494)),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ROUND((SUM(BH103:BH494)),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ROUND((SUM(BI103:BI494)),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1608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1609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1610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1611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1239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1612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1613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1614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1615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1616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1617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1618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1619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1620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1621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1622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1240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1623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1624</v>
      </c>
      <c r="E82" s="187"/>
      <c r="F82" s="187"/>
      <c r="G82" s="187"/>
      <c r="H82" s="187"/>
      <c r="I82" s="188">
        <f>Q484</f>
        <v>0</v>
      </c>
      <c r="J82" s="188">
        <f>R484</f>
        <v>0</v>
      </c>
      <c r="K82" s="188">
        <f>K484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1241</v>
      </c>
      <c r="E83" s="187"/>
      <c r="F83" s="187"/>
      <c r="G83" s="187"/>
      <c r="H83" s="187"/>
      <c r="I83" s="188">
        <f>Q486</f>
        <v>0</v>
      </c>
      <c r="J83" s="188">
        <f>R486</f>
        <v>0</v>
      </c>
      <c r="K83" s="188">
        <f>K486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26. 11. 2021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5989.5678968540005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1245</v>
      </c>
      <c r="F104" s="206" t="s">
        <v>1246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Q105+Q198+Q241+Q277+Q341+Q350+Q397+Q454+Q486</f>
        <v>0</v>
      </c>
      <c r="R104" s="212">
        <f>R105+R198+R241+R277+R341+R350+R397+R454+R486</f>
        <v>0</v>
      </c>
      <c r="S104" s="211"/>
      <c r="T104" s="213">
        <f>T105+T198+T241+T277+T341+T350+T397+T454+T486</f>
        <v>0</v>
      </c>
      <c r="U104" s="211"/>
      <c r="V104" s="213">
        <f>V105+V198+V241+V277+V341+V350+V397+V454+V486</f>
        <v>5989.5678968540005</v>
      </c>
      <c r="W104" s="211"/>
      <c r="X104" s="214">
        <f>X105+X198+X241+X277+X341+X350+X397+X454+X486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BK105+BK198+BK241+BK277+BK341+BK350+BK397+BK454+BK486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6.35" customHeight="1">
      <c r="A106" s="40"/>
      <c r="B106" s="41"/>
      <c r="C106" s="220" t="s">
        <v>84</v>
      </c>
      <c r="D106" s="220" t="s">
        <v>171</v>
      </c>
      <c r="E106" s="221" t="s">
        <v>1274</v>
      </c>
      <c r="F106" s="222" t="s">
        <v>1275</v>
      </c>
      <c r="G106" s="223" t="s">
        <v>986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1625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1626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1627</v>
      </c>
      <c r="F108" s="222" t="s">
        <v>1628</v>
      </c>
      <c r="G108" s="223" t="s">
        <v>986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1629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1630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1631</v>
      </c>
      <c r="F110" s="222" t="s">
        <v>1632</v>
      </c>
      <c r="G110" s="223" t="s">
        <v>986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1633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1630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2.7" customHeight="1">
      <c r="A112" s="40"/>
      <c r="B112" s="41"/>
      <c r="C112" s="220" t="s">
        <v>175</v>
      </c>
      <c r="D112" s="220" t="s">
        <v>171</v>
      </c>
      <c r="E112" s="221" t="s">
        <v>1634</v>
      </c>
      <c r="F112" s="222" t="s">
        <v>1635</v>
      </c>
      <c r="G112" s="223" t="s">
        <v>986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1636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1630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4.4" customHeight="1">
      <c r="A114" s="40"/>
      <c r="B114" s="41"/>
      <c r="C114" s="220" t="s">
        <v>187</v>
      </c>
      <c r="D114" s="220" t="s">
        <v>171</v>
      </c>
      <c r="E114" s="221" t="s">
        <v>1384</v>
      </c>
      <c r="F114" s="222" t="s">
        <v>1385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1637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1638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24.15" customHeight="1">
      <c r="A116" s="40"/>
      <c r="B116" s="41"/>
      <c r="C116" s="220" t="s">
        <v>191</v>
      </c>
      <c r="D116" s="220" t="s">
        <v>171</v>
      </c>
      <c r="E116" s="221" t="s">
        <v>1639</v>
      </c>
      <c r="F116" s="222" t="s">
        <v>1640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1641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1642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165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5" customFormat="1">
      <c r="A118" s="15"/>
      <c r="B118" s="274"/>
      <c r="C118" s="275"/>
      <c r="D118" s="247" t="s">
        <v>605</v>
      </c>
      <c r="E118" s="276" t="s">
        <v>20</v>
      </c>
      <c r="F118" s="277" t="s">
        <v>1643</v>
      </c>
      <c r="G118" s="275"/>
      <c r="H118" s="276" t="s">
        <v>20</v>
      </c>
      <c r="I118" s="278"/>
      <c r="J118" s="278"/>
      <c r="K118" s="275"/>
      <c r="L118" s="275"/>
      <c r="M118" s="279"/>
      <c r="N118" s="280"/>
      <c r="O118" s="281"/>
      <c r="P118" s="281"/>
      <c r="Q118" s="281"/>
      <c r="R118" s="281"/>
      <c r="S118" s="281"/>
      <c r="T118" s="281"/>
      <c r="U118" s="281"/>
      <c r="V118" s="281"/>
      <c r="W118" s="281"/>
      <c r="X118" s="282"/>
      <c r="Y118" s="15"/>
      <c r="Z118" s="15"/>
      <c r="AA118" s="15"/>
      <c r="AB118" s="15"/>
      <c r="AC118" s="15"/>
      <c r="AD118" s="15"/>
      <c r="AE118" s="15"/>
      <c r="AT118" s="283" t="s">
        <v>605</v>
      </c>
      <c r="AU118" s="283" t="s">
        <v>165</v>
      </c>
      <c r="AV118" s="15" t="s">
        <v>84</v>
      </c>
      <c r="AW118" s="15" t="s">
        <v>5</v>
      </c>
      <c r="AX118" s="15" t="s">
        <v>76</v>
      </c>
      <c r="AY118" s="283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1644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1645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24.15" customHeight="1">
      <c r="A122" s="40"/>
      <c r="B122" s="41"/>
      <c r="C122" s="220" t="s">
        <v>196</v>
      </c>
      <c r="D122" s="220" t="s">
        <v>171</v>
      </c>
      <c r="E122" s="221" t="s">
        <v>1299</v>
      </c>
      <c r="F122" s="222" t="s">
        <v>1646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1647</v>
      </c>
    </row>
    <row r="123" s="15" customFormat="1">
      <c r="A123" s="15"/>
      <c r="B123" s="274"/>
      <c r="C123" s="275"/>
      <c r="D123" s="247" t="s">
        <v>605</v>
      </c>
      <c r="E123" s="276" t="s">
        <v>20</v>
      </c>
      <c r="F123" s="277" t="s">
        <v>1648</v>
      </c>
      <c r="G123" s="275"/>
      <c r="H123" s="276" t="s">
        <v>20</v>
      </c>
      <c r="I123" s="278"/>
      <c r="J123" s="278"/>
      <c r="K123" s="275"/>
      <c r="L123" s="275"/>
      <c r="M123" s="279"/>
      <c r="N123" s="280"/>
      <c r="O123" s="281"/>
      <c r="P123" s="281"/>
      <c r="Q123" s="281"/>
      <c r="R123" s="281"/>
      <c r="S123" s="281"/>
      <c r="T123" s="281"/>
      <c r="U123" s="281"/>
      <c r="V123" s="281"/>
      <c r="W123" s="281"/>
      <c r="X123" s="282"/>
      <c r="Y123" s="15"/>
      <c r="Z123" s="15"/>
      <c r="AA123" s="15"/>
      <c r="AB123" s="15"/>
      <c r="AC123" s="15"/>
      <c r="AD123" s="15"/>
      <c r="AE123" s="15"/>
      <c r="AT123" s="283" t="s">
        <v>605</v>
      </c>
      <c r="AU123" s="283" t="s">
        <v>165</v>
      </c>
      <c r="AV123" s="15" t="s">
        <v>84</v>
      </c>
      <c r="AW123" s="15" t="s">
        <v>5</v>
      </c>
      <c r="AX123" s="15" t="s">
        <v>76</v>
      </c>
      <c r="AY123" s="283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1649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4"/>
      <c r="C125" s="275"/>
      <c r="D125" s="247" t="s">
        <v>605</v>
      </c>
      <c r="E125" s="276" t="s">
        <v>20</v>
      </c>
      <c r="F125" s="277" t="s">
        <v>1650</v>
      </c>
      <c r="G125" s="275"/>
      <c r="H125" s="276" t="s">
        <v>20</v>
      </c>
      <c r="I125" s="278"/>
      <c r="J125" s="278"/>
      <c r="K125" s="275"/>
      <c r="L125" s="275"/>
      <c r="M125" s="279"/>
      <c r="N125" s="280"/>
      <c r="O125" s="281"/>
      <c r="P125" s="281"/>
      <c r="Q125" s="281"/>
      <c r="R125" s="281"/>
      <c r="S125" s="281"/>
      <c r="T125" s="281"/>
      <c r="U125" s="281"/>
      <c r="V125" s="281"/>
      <c r="W125" s="281"/>
      <c r="X125" s="282"/>
      <c r="Y125" s="15"/>
      <c r="Z125" s="15"/>
      <c r="AA125" s="15"/>
      <c r="AB125" s="15"/>
      <c r="AC125" s="15"/>
      <c r="AD125" s="15"/>
      <c r="AE125" s="15"/>
      <c r="AT125" s="283" t="s">
        <v>605</v>
      </c>
      <c r="AU125" s="283" t="s">
        <v>165</v>
      </c>
      <c r="AV125" s="15" t="s">
        <v>84</v>
      </c>
      <c r="AW125" s="15" t="s">
        <v>5</v>
      </c>
      <c r="AX125" s="15" t="s">
        <v>76</v>
      </c>
      <c r="AY125" s="283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1651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1652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24.15" customHeight="1">
      <c r="A129" s="40"/>
      <c r="B129" s="41"/>
      <c r="C129" s="220" t="s">
        <v>194</v>
      </c>
      <c r="D129" s="220" t="s">
        <v>171</v>
      </c>
      <c r="E129" s="221" t="s">
        <v>1306</v>
      </c>
      <c r="F129" s="222" t="s">
        <v>1653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1654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1655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165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1656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1657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1658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24.15" customHeight="1">
      <c r="A135" s="40"/>
      <c r="B135" s="41"/>
      <c r="C135" s="220" t="s">
        <v>203</v>
      </c>
      <c r="D135" s="220" t="s">
        <v>171</v>
      </c>
      <c r="E135" s="221" t="s">
        <v>1659</v>
      </c>
      <c r="F135" s="222" t="s">
        <v>1660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1661</v>
      </c>
    </row>
    <row r="136" s="15" customFormat="1">
      <c r="A136" s="15"/>
      <c r="B136" s="274"/>
      <c r="C136" s="275"/>
      <c r="D136" s="247" t="s">
        <v>605</v>
      </c>
      <c r="E136" s="276" t="s">
        <v>20</v>
      </c>
      <c r="F136" s="277" t="s">
        <v>1662</v>
      </c>
      <c r="G136" s="275"/>
      <c r="H136" s="276" t="s">
        <v>20</v>
      </c>
      <c r="I136" s="278"/>
      <c r="J136" s="278"/>
      <c r="K136" s="275"/>
      <c r="L136" s="275"/>
      <c r="M136" s="279"/>
      <c r="N136" s="280"/>
      <c r="O136" s="281"/>
      <c r="P136" s="281"/>
      <c r="Q136" s="281"/>
      <c r="R136" s="281"/>
      <c r="S136" s="281"/>
      <c r="T136" s="281"/>
      <c r="U136" s="281"/>
      <c r="V136" s="281"/>
      <c r="W136" s="281"/>
      <c r="X136" s="282"/>
      <c r="Y136" s="15"/>
      <c r="Z136" s="15"/>
      <c r="AA136" s="15"/>
      <c r="AB136" s="15"/>
      <c r="AC136" s="15"/>
      <c r="AD136" s="15"/>
      <c r="AE136" s="15"/>
      <c r="AT136" s="283" t="s">
        <v>605</v>
      </c>
      <c r="AU136" s="283" t="s">
        <v>165</v>
      </c>
      <c r="AV136" s="15" t="s">
        <v>84</v>
      </c>
      <c r="AW136" s="15" t="s">
        <v>5</v>
      </c>
      <c r="AX136" s="15" t="s">
        <v>76</v>
      </c>
      <c r="AY136" s="283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1663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1664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1665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165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1666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4"/>
      <c r="C141" s="275"/>
      <c r="D141" s="247" t="s">
        <v>605</v>
      </c>
      <c r="E141" s="276" t="s">
        <v>20</v>
      </c>
      <c r="F141" s="277" t="s">
        <v>1667</v>
      </c>
      <c r="G141" s="275"/>
      <c r="H141" s="276" t="s">
        <v>20</v>
      </c>
      <c r="I141" s="278"/>
      <c r="J141" s="278"/>
      <c r="K141" s="275"/>
      <c r="L141" s="275"/>
      <c r="M141" s="279"/>
      <c r="N141" s="280"/>
      <c r="O141" s="281"/>
      <c r="P141" s="281"/>
      <c r="Q141" s="281"/>
      <c r="R141" s="281"/>
      <c r="S141" s="281"/>
      <c r="T141" s="281"/>
      <c r="U141" s="281"/>
      <c r="V141" s="281"/>
      <c r="W141" s="281"/>
      <c r="X141" s="282"/>
      <c r="Y141" s="15"/>
      <c r="Z141" s="15"/>
      <c r="AA141" s="15"/>
      <c r="AB141" s="15"/>
      <c r="AC141" s="15"/>
      <c r="AD141" s="15"/>
      <c r="AE141" s="15"/>
      <c r="AT141" s="283" t="s">
        <v>605</v>
      </c>
      <c r="AU141" s="283" t="s">
        <v>165</v>
      </c>
      <c r="AV141" s="15" t="s">
        <v>84</v>
      </c>
      <c r="AW141" s="15" t="s">
        <v>5</v>
      </c>
      <c r="AX141" s="15" t="s">
        <v>76</v>
      </c>
      <c r="AY141" s="283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1668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1669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1670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1671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1672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1673</v>
      </c>
      <c r="F148" s="222" t="s">
        <v>1674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1675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1642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1676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24.15" customHeight="1">
      <c r="A151" s="40"/>
      <c r="B151" s="41"/>
      <c r="C151" s="220" t="s">
        <v>212</v>
      </c>
      <c r="D151" s="220" t="s">
        <v>171</v>
      </c>
      <c r="E151" s="221" t="s">
        <v>1343</v>
      </c>
      <c r="F151" s="222" t="s">
        <v>1677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1678</v>
      </c>
    </row>
    <row r="152" s="15" customFormat="1">
      <c r="A152" s="15"/>
      <c r="B152" s="274"/>
      <c r="C152" s="275"/>
      <c r="D152" s="247" t="s">
        <v>605</v>
      </c>
      <c r="E152" s="276" t="s">
        <v>20</v>
      </c>
      <c r="F152" s="277" t="s">
        <v>1679</v>
      </c>
      <c r="G152" s="275"/>
      <c r="H152" s="276" t="s">
        <v>20</v>
      </c>
      <c r="I152" s="278"/>
      <c r="J152" s="278"/>
      <c r="K152" s="275"/>
      <c r="L152" s="275"/>
      <c r="M152" s="279"/>
      <c r="N152" s="280"/>
      <c r="O152" s="281"/>
      <c r="P152" s="281"/>
      <c r="Q152" s="281"/>
      <c r="R152" s="281"/>
      <c r="S152" s="281"/>
      <c r="T152" s="281"/>
      <c r="U152" s="281"/>
      <c r="V152" s="281"/>
      <c r="W152" s="281"/>
      <c r="X152" s="282"/>
      <c r="Y152" s="15"/>
      <c r="Z152" s="15"/>
      <c r="AA152" s="15"/>
      <c r="AB152" s="15"/>
      <c r="AC152" s="15"/>
      <c r="AD152" s="15"/>
      <c r="AE152" s="15"/>
      <c r="AT152" s="283" t="s">
        <v>605</v>
      </c>
      <c r="AU152" s="283" t="s">
        <v>165</v>
      </c>
      <c r="AV152" s="15" t="s">
        <v>84</v>
      </c>
      <c r="AW152" s="15" t="s">
        <v>5</v>
      </c>
      <c r="AX152" s="15" t="s">
        <v>76</v>
      </c>
      <c r="AY152" s="283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1680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24.15" customHeight="1">
      <c r="A155" s="40"/>
      <c r="B155" s="41"/>
      <c r="C155" s="220" t="s">
        <v>218</v>
      </c>
      <c r="D155" s="220" t="s">
        <v>171</v>
      </c>
      <c r="E155" s="221" t="s">
        <v>1681</v>
      </c>
      <c r="F155" s="222" t="s">
        <v>1682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1683</v>
      </c>
    </row>
    <row r="156" s="15" customFormat="1">
      <c r="A156" s="15"/>
      <c r="B156" s="274"/>
      <c r="C156" s="275"/>
      <c r="D156" s="247" t="s">
        <v>605</v>
      </c>
      <c r="E156" s="276" t="s">
        <v>20</v>
      </c>
      <c r="F156" s="277" t="s">
        <v>1684</v>
      </c>
      <c r="G156" s="275"/>
      <c r="H156" s="276" t="s">
        <v>20</v>
      </c>
      <c r="I156" s="278"/>
      <c r="J156" s="278"/>
      <c r="K156" s="275"/>
      <c r="L156" s="275"/>
      <c r="M156" s="279"/>
      <c r="N156" s="280"/>
      <c r="O156" s="281"/>
      <c r="P156" s="281"/>
      <c r="Q156" s="281"/>
      <c r="R156" s="281"/>
      <c r="S156" s="281"/>
      <c r="T156" s="281"/>
      <c r="U156" s="281"/>
      <c r="V156" s="281"/>
      <c r="W156" s="281"/>
      <c r="X156" s="282"/>
      <c r="Y156" s="15"/>
      <c r="Z156" s="15"/>
      <c r="AA156" s="15"/>
      <c r="AB156" s="15"/>
      <c r="AC156" s="15"/>
      <c r="AD156" s="15"/>
      <c r="AE156" s="15"/>
      <c r="AT156" s="283" t="s">
        <v>605</v>
      </c>
      <c r="AU156" s="283" t="s">
        <v>165</v>
      </c>
      <c r="AV156" s="15" t="s">
        <v>84</v>
      </c>
      <c r="AW156" s="15" t="s">
        <v>5</v>
      </c>
      <c r="AX156" s="15" t="s">
        <v>76</v>
      </c>
      <c r="AY156" s="283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1685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4.4" customHeight="1">
      <c r="A158" s="40"/>
      <c r="B158" s="41"/>
      <c r="C158" s="220" t="s">
        <v>222</v>
      </c>
      <c r="D158" s="220" t="s">
        <v>171</v>
      </c>
      <c r="E158" s="221" t="s">
        <v>1686</v>
      </c>
      <c r="F158" s="222" t="s">
        <v>1687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1688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1689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1357</v>
      </c>
      <c r="F160" s="222" t="s">
        <v>1690</v>
      </c>
      <c r="G160" s="223" t="s">
        <v>1359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1691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1692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1693</v>
      </c>
      <c r="F162" s="222" t="s">
        <v>1694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1695</v>
      </c>
    </row>
    <row r="163" s="15" customFormat="1">
      <c r="A163" s="15"/>
      <c r="B163" s="274"/>
      <c r="C163" s="275"/>
      <c r="D163" s="247" t="s">
        <v>605</v>
      </c>
      <c r="E163" s="276" t="s">
        <v>20</v>
      </c>
      <c r="F163" s="277" t="s">
        <v>1655</v>
      </c>
      <c r="G163" s="275"/>
      <c r="H163" s="276" t="s">
        <v>20</v>
      </c>
      <c r="I163" s="278"/>
      <c r="J163" s="278"/>
      <c r="K163" s="275"/>
      <c r="L163" s="275"/>
      <c r="M163" s="279"/>
      <c r="N163" s="280"/>
      <c r="O163" s="281"/>
      <c r="P163" s="281"/>
      <c r="Q163" s="281"/>
      <c r="R163" s="281"/>
      <c r="S163" s="281"/>
      <c r="T163" s="281"/>
      <c r="U163" s="281"/>
      <c r="V163" s="281"/>
      <c r="W163" s="281"/>
      <c r="X163" s="282"/>
      <c r="Y163" s="15"/>
      <c r="Z163" s="15"/>
      <c r="AA163" s="15"/>
      <c r="AB163" s="15"/>
      <c r="AC163" s="15"/>
      <c r="AD163" s="15"/>
      <c r="AE163" s="15"/>
      <c r="AT163" s="283" t="s">
        <v>605</v>
      </c>
      <c r="AU163" s="283" t="s">
        <v>165</v>
      </c>
      <c r="AV163" s="15" t="s">
        <v>84</v>
      </c>
      <c r="AW163" s="15" t="s">
        <v>5</v>
      </c>
      <c r="AX163" s="15" t="s">
        <v>76</v>
      </c>
      <c r="AY163" s="283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1696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1697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1698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165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1671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1699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4.4" customHeight="1">
      <c r="A170" s="40"/>
      <c r="B170" s="41"/>
      <c r="C170" s="235" t="s">
        <v>233</v>
      </c>
      <c r="D170" s="235" t="s">
        <v>163</v>
      </c>
      <c r="E170" s="236" t="s">
        <v>1700</v>
      </c>
      <c r="F170" s="237" t="s">
        <v>1701</v>
      </c>
      <c r="G170" s="238" t="s">
        <v>1359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1702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1703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165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1704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4"/>
      <c r="C173" s="275"/>
      <c r="D173" s="247" t="s">
        <v>605</v>
      </c>
      <c r="E173" s="276" t="s">
        <v>20</v>
      </c>
      <c r="F173" s="277" t="s">
        <v>1705</v>
      </c>
      <c r="G173" s="275"/>
      <c r="H173" s="276" t="s">
        <v>20</v>
      </c>
      <c r="I173" s="278"/>
      <c r="J173" s="278"/>
      <c r="K173" s="275"/>
      <c r="L173" s="275"/>
      <c r="M173" s="279"/>
      <c r="N173" s="280"/>
      <c r="O173" s="281"/>
      <c r="P173" s="281"/>
      <c r="Q173" s="281"/>
      <c r="R173" s="281"/>
      <c r="S173" s="281"/>
      <c r="T173" s="281"/>
      <c r="U173" s="281"/>
      <c r="V173" s="281"/>
      <c r="W173" s="281"/>
      <c r="X173" s="282"/>
      <c r="Y173" s="15"/>
      <c r="Z173" s="15"/>
      <c r="AA173" s="15"/>
      <c r="AB173" s="15"/>
      <c r="AC173" s="15"/>
      <c r="AD173" s="15"/>
      <c r="AE173" s="15"/>
      <c r="AT173" s="283" t="s">
        <v>605</v>
      </c>
      <c r="AU173" s="283" t="s">
        <v>165</v>
      </c>
      <c r="AV173" s="15" t="s">
        <v>84</v>
      </c>
      <c r="AW173" s="15" t="s">
        <v>5</v>
      </c>
      <c r="AX173" s="15" t="s">
        <v>76</v>
      </c>
      <c r="AY173" s="283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1706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1707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1708</v>
      </c>
      <c r="F177" s="222" t="s">
        <v>1709</v>
      </c>
      <c r="G177" s="223" t="s">
        <v>986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1710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1643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165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1711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1712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1713</v>
      </c>
      <c r="F182" s="222" t="s">
        <v>1714</v>
      </c>
      <c r="G182" s="223" t="s">
        <v>986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1715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1716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4.4" customHeight="1">
      <c r="A184" s="40"/>
      <c r="B184" s="41"/>
      <c r="C184" s="235" t="s">
        <v>245</v>
      </c>
      <c r="D184" s="235" t="s">
        <v>163</v>
      </c>
      <c r="E184" s="236" t="s">
        <v>1717</v>
      </c>
      <c r="F184" s="237" t="s">
        <v>1718</v>
      </c>
      <c r="G184" s="238" t="s">
        <v>834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1719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1720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1721</v>
      </c>
      <c r="F186" s="222" t="s">
        <v>1722</v>
      </c>
      <c r="G186" s="223" t="s">
        <v>986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1723</v>
      </c>
    </row>
    <row r="187" s="15" customFormat="1">
      <c r="A187" s="15"/>
      <c r="B187" s="274"/>
      <c r="C187" s="275"/>
      <c r="D187" s="247" t="s">
        <v>605</v>
      </c>
      <c r="E187" s="276" t="s">
        <v>20</v>
      </c>
      <c r="F187" s="277" t="s">
        <v>1724</v>
      </c>
      <c r="G187" s="275"/>
      <c r="H187" s="276" t="s">
        <v>20</v>
      </c>
      <c r="I187" s="278"/>
      <c r="J187" s="278"/>
      <c r="K187" s="275"/>
      <c r="L187" s="275"/>
      <c r="M187" s="279"/>
      <c r="N187" s="280"/>
      <c r="O187" s="281"/>
      <c r="P187" s="281"/>
      <c r="Q187" s="281"/>
      <c r="R187" s="281"/>
      <c r="S187" s="281"/>
      <c r="T187" s="281"/>
      <c r="U187" s="281"/>
      <c r="V187" s="281"/>
      <c r="W187" s="281"/>
      <c r="X187" s="282"/>
      <c r="Y187" s="15"/>
      <c r="Z187" s="15"/>
      <c r="AA187" s="15"/>
      <c r="AB187" s="15"/>
      <c r="AC187" s="15"/>
      <c r="AD187" s="15"/>
      <c r="AE187" s="15"/>
      <c r="AT187" s="283" t="s">
        <v>605</v>
      </c>
      <c r="AU187" s="283" t="s">
        <v>165</v>
      </c>
      <c r="AV187" s="15" t="s">
        <v>84</v>
      </c>
      <c r="AW187" s="15" t="s">
        <v>5</v>
      </c>
      <c r="AX187" s="15" t="s">
        <v>76</v>
      </c>
      <c r="AY187" s="283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1716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1725</v>
      </c>
      <c r="F189" s="222" t="s">
        <v>1726</v>
      </c>
      <c r="G189" s="223" t="s">
        <v>986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1727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1728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165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1729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1730</v>
      </c>
      <c r="F192" s="222" t="s">
        <v>1731</v>
      </c>
      <c r="G192" s="223" t="s">
        <v>986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1732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1716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1733</v>
      </c>
      <c r="F194" s="222" t="s">
        <v>1734</v>
      </c>
      <c r="G194" s="223" t="s">
        <v>986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1735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1716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4.4" customHeight="1">
      <c r="A196" s="40"/>
      <c r="B196" s="41"/>
      <c r="C196" s="220" t="s">
        <v>267</v>
      </c>
      <c r="D196" s="220" t="s">
        <v>171</v>
      </c>
      <c r="E196" s="221" t="s">
        <v>1736</v>
      </c>
      <c r="F196" s="222" t="s">
        <v>1737</v>
      </c>
      <c r="G196" s="223" t="s">
        <v>986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1738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1716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1390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1391</v>
      </c>
      <c r="F199" s="222" t="s">
        <v>1392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1739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1740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1741</v>
      </c>
      <c r="F201" s="222" t="s">
        <v>1742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1743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1744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86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1745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1746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24.15" customHeight="1">
      <c r="A206" s="40"/>
      <c r="B206" s="41"/>
      <c r="C206" s="220" t="s">
        <v>279</v>
      </c>
      <c r="D206" s="220" t="s">
        <v>171</v>
      </c>
      <c r="E206" s="221" t="s">
        <v>1435</v>
      </c>
      <c r="F206" s="222" t="s">
        <v>1436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1747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1748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1749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4.4" customHeight="1">
      <c r="A210" s="40"/>
      <c r="B210" s="41"/>
      <c r="C210" s="220" t="s">
        <v>283</v>
      </c>
      <c r="D210" s="220" t="s">
        <v>171</v>
      </c>
      <c r="E210" s="221" t="s">
        <v>1450</v>
      </c>
      <c r="F210" s="222" t="s">
        <v>1451</v>
      </c>
      <c r="G210" s="223" t="s">
        <v>986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1750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1751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1752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4.4" customHeight="1">
      <c r="A214" s="40"/>
      <c r="B214" s="41"/>
      <c r="C214" s="220" t="s">
        <v>287</v>
      </c>
      <c r="D214" s="220" t="s">
        <v>171</v>
      </c>
      <c r="E214" s="221" t="s">
        <v>1459</v>
      </c>
      <c r="F214" s="222" t="s">
        <v>1460</v>
      </c>
      <c r="G214" s="223" t="s">
        <v>986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1753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1754</v>
      </c>
      <c r="F215" s="222" t="s">
        <v>1755</v>
      </c>
      <c r="G215" s="223" t="s">
        <v>1359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1756</v>
      </c>
    </row>
    <row r="216" s="15" customFormat="1">
      <c r="A216" s="15"/>
      <c r="B216" s="274"/>
      <c r="C216" s="275"/>
      <c r="D216" s="247" t="s">
        <v>605</v>
      </c>
      <c r="E216" s="276" t="s">
        <v>20</v>
      </c>
      <c r="F216" s="277" t="s">
        <v>1757</v>
      </c>
      <c r="G216" s="275"/>
      <c r="H216" s="276" t="s">
        <v>20</v>
      </c>
      <c r="I216" s="278"/>
      <c r="J216" s="278"/>
      <c r="K216" s="275"/>
      <c r="L216" s="275"/>
      <c r="M216" s="279"/>
      <c r="N216" s="280"/>
      <c r="O216" s="281"/>
      <c r="P216" s="281"/>
      <c r="Q216" s="281"/>
      <c r="R216" s="281"/>
      <c r="S216" s="281"/>
      <c r="T216" s="281"/>
      <c r="U216" s="281"/>
      <c r="V216" s="281"/>
      <c r="W216" s="281"/>
      <c r="X216" s="282"/>
      <c r="Y216" s="15"/>
      <c r="Z216" s="15"/>
      <c r="AA216" s="15"/>
      <c r="AB216" s="15"/>
      <c r="AC216" s="15"/>
      <c r="AD216" s="15"/>
      <c r="AE216" s="15"/>
      <c r="AT216" s="283" t="s">
        <v>605</v>
      </c>
      <c r="AU216" s="283" t="s">
        <v>86</v>
      </c>
      <c r="AV216" s="15" t="s">
        <v>84</v>
      </c>
      <c r="AW216" s="15" t="s">
        <v>5</v>
      </c>
      <c r="AX216" s="15" t="s">
        <v>76</v>
      </c>
      <c r="AY216" s="283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1758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1759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1760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1761</v>
      </c>
      <c r="F221" s="222" t="s">
        <v>1762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1763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1764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165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1765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4.4" customHeight="1">
      <c r="A225" s="40"/>
      <c r="B225" s="41"/>
      <c r="C225" s="220" t="s">
        <v>299</v>
      </c>
      <c r="D225" s="220" t="s">
        <v>171</v>
      </c>
      <c r="E225" s="221" t="s">
        <v>1766</v>
      </c>
      <c r="F225" s="222" t="s">
        <v>1767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1768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1769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1770</v>
      </c>
      <c r="F228" s="222" t="s">
        <v>1771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1772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1773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1774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4.4" customHeight="1">
      <c r="A231" s="40"/>
      <c r="B231" s="41"/>
      <c r="C231" s="220" t="s">
        <v>309</v>
      </c>
      <c r="D231" s="220" t="s">
        <v>171</v>
      </c>
      <c r="E231" s="221" t="s">
        <v>1775</v>
      </c>
      <c r="F231" s="222" t="s">
        <v>1776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1777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1778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1779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1780</v>
      </c>
      <c r="F235" s="222" t="s">
        <v>1781</v>
      </c>
      <c r="G235" s="223" t="s">
        <v>718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1782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1783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14.4" customHeight="1">
      <c r="A239" s="40"/>
      <c r="B239" s="41"/>
      <c r="C239" s="220" t="s">
        <v>319</v>
      </c>
      <c r="D239" s="220" t="s">
        <v>171</v>
      </c>
      <c r="E239" s="221" t="s">
        <v>1784</v>
      </c>
      <c r="F239" s="222" t="s">
        <v>1785</v>
      </c>
      <c r="G239" s="223" t="s">
        <v>986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1786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1787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1788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149.33489993399999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1789</v>
      </c>
      <c r="F242" s="222" t="s">
        <v>1790</v>
      </c>
      <c r="G242" s="223" t="s">
        <v>986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1791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1792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1793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1794</v>
      </c>
      <c r="F246" s="222" t="s">
        <v>1795</v>
      </c>
      <c r="G246" s="223" t="s">
        <v>1359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1.0492218</v>
      </c>
      <c r="V246" s="231">
        <f>U246*H246</f>
        <v>2.2348424339999999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1796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1797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4"/>
      <c r="C248" s="285"/>
      <c r="D248" s="247" t="s">
        <v>605</v>
      </c>
      <c r="E248" s="286" t="s">
        <v>20</v>
      </c>
      <c r="F248" s="287" t="s">
        <v>1798</v>
      </c>
      <c r="G248" s="285"/>
      <c r="H248" s="288">
        <v>0.28599999999999998</v>
      </c>
      <c r="I248" s="289"/>
      <c r="J248" s="289"/>
      <c r="K248" s="285"/>
      <c r="L248" s="285"/>
      <c r="M248" s="290"/>
      <c r="N248" s="291"/>
      <c r="O248" s="292"/>
      <c r="P248" s="292"/>
      <c r="Q248" s="292"/>
      <c r="R248" s="292"/>
      <c r="S248" s="292"/>
      <c r="T248" s="292"/>
      <c r="U248" s="292"/>
      <c r="V248" s="292"/>
      <c r="W248" s="292"/>
      <c r="X248" s="293"/>
      <c r="Y248" s="16"/>
      <c r="Z248" s="16"/>
      <c r="AA248" s="16"/>
      <c r="AB248" s="16"/>
      <c r="AC248" s="16"/>
      <c r="AD248" s="16"/>
      <c r="AE248" s="16"/>
      <c r="AT248" s="294" t="s">
        <v>605</v>
      </c>
      <c r="AU248" s="294" t="s">
        <v>86</v>
      </c>
      <c r="AV248" s="16" t="s">
        <v>165</v>
      </c>
      <c r="AW248" s="16" t="s">
        <v>5</v>
      </c>
      <c r="AX248" s="16" t="s">
        <v>76</v>
      </c>
      <c r="AY248" s="294" t="s">
        <v>166</v>
      </c>
    </row>
    <row r="249" s="15" customFormat="1">
      <c r="A249" s="15"/>
      <c r="B249" s="274"/>
      <c r="C249" s="275"/>
      <c r="D249" s="247" t="s">
        <v>605</v>
      </c>
      <c r="E249" s="276" t="s">
        <v>20</v>
      </c>
      <c r="F249" s="277" t="s">
        <v>1799</v>
      </c>
      <c r="G249" s="275"/>
      <c r="H249" s="276" t="s">
        <v>20</v>
      </c>
      <c r="I249" s="278"/>
      <c r="J249" s="278"/>
      <c r="K249" s="275"/>
      <c r="L249" s="275"/>
      <c r="M249" s="279"/>
      <c r="N249" s="280"/>
      <c r="O249" s="281"/>
      <c r="P249" s="281"/>
      <c r="Q249" s="281"/>
      <c r="R249" s="281"/>
      <c r="S249" s="281"/>
      <c r="T249" s="281"/>
      <c r="U249" s="281"/>
      <c r="V249" s="281"/>
      <c r="W249" s="281"/>
      <c r="X249" s="282"/>
      <c r="Y249" s="15"/>
      <c r="Z249" s="15"/>
      <c r="AA249" s="15"/>
      <c r="AB249" s="15"/>
      <c r="AC249" s="15"/>
      <c r="AD249" s="15"/>
      <c r="AE249" s="15"/>
      <c r="AT249" s="283" t="s">
        <v>605</v>
      </c>
      <c r="AU249" s="283" t="s">
        <v>86</v>
      </c>
      <c r="AV249" s="15" t="s">
        <v>84</v>
      </c>
      <c r="AW249" s="15" t="s">
        <v>4</v>
      </c>
      <c r="AX249" s="15" t="s">
        <v>76</v>
      </c>
      <c r="AY249" s="283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1800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1801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4"/>
      <c r="C252" s="285"/>
      <c r="D252" s="247" t="s">
        <v>605</v>
      </c>
      <c r="E252" s="286" t="s">
        <v>20</v>
      </c>
      <c r="F252" s="287" t="s">
        <v>1798</v>
      </c>
      <c r="G252" s="285"/>
      <c r="H252" s="288">
        <v>1.7130000000000001</v>
      </c>
      <c r="I252" s="289"/>
      <c r="J252" s="289"/>
      <c r="K252" s="285"/>
      <c r="L252" s="285"/>
      <c r="M252" s="290"/>
      <c r="N252" s="291"/>
      <c r="O252" s="292"/>
      <c r="P252" s="292"/>
      <c r="Q252" s="292"/>
      <c r="R252" s="292"/>
      <c r="S252" s="292"/>
      <c r="T252" s="292"/>
      <c r="U252" s="292"/>
      <c r="V252" s="292"/>
      <c r="W252" s="292"/>
      <c r="X252" s="293"/>
      <c r="Y252" s="16"/>
      <c r="Z252" s="16"/>
      <c r="AA252" s="16"/>
      <c r="AB252" s="16"/>
      <c r="AC252" s="16"/>
      <c r="AD252" s="16"/>
      <c r="AE252" s="16"/>
      <c r="AT252" s="294" t="s">
        <v>605</v>
      </c>
      <c r="AU252" s="294" t="s">
        <v>86</v>
      </c>
      <c r="AV252" s="16" t="s">
        <v>165</v>
      </c>
      <c r="AW252" s="16" t="s">
        <v>5</v>
      </c>
      <c r="AX252" s="16" t="s">
        <v>76</v>
      </c>
      <c r="AY252" s="294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1802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1803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4"/>
      <c r="C255" s="285"/>
      <c r="D255" s="247" t="s">
        <v>605</v>
      </c>
      <c r="E255" s="286" t="s">
        <v>20</v>
      </c>
      <c r="F255" s="287" t="s">
        <v>1798</v>
      </c>
      <c r="G255" s="285"/>
      <c r="H255" s="288">
        <v>0.13100000000000001</v>
      </c>
      <c r="I255" s="289"/>
      <c r="J255" s="289"/>
      <c r="K255" s="285"/>
      <c r="L255" s="285"/>
      <c r="M255" s="290"/>
      <c r="N255" s="291"/>
      <c r="O255" s="292"/>
      <c r="P255" s="292"/>
      <c r="Q255" s="292"/>
      <c r="R255" s="292"/>
      <c r="S255" s="292"/>
      <c r="T255" s="292"/>
      <c r="U255" s="292"/>
      <c r="V255" s="292"/>
      <c r="W255" s="292"/>
      <c r="X255" s="293"/>
      <c r="Y255" s="16"/>
      <c r="Z255" s="16"/>
      <c r="AA255" s="16"/>
      <c r="AB255" s="16"/>
      <c r="AC255" s="16"/>
      <c r="AD255" s="16"/>
      <c r="AE255" s="16"/>
      <c r="AT255" s="294" t="s">
        <v>605</v>
      </c>
      <c r="AU255" s="294" t="s">
        <v>86</v>
      </c>
      <c r="AV255" s="16" t="s">
        <v>165</v>
      </c>
      <c r="AW255" s="16" t="s">
        <v>5</v>
      </c>
      <c r="AX255" s="16" t="s">
        <v>76</v>
      </c>
      <c r="AY255" s="294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37.8" customHeight="1">
      <c r="A257" s="40"/>
      <c r="B257" s="41"/>
      <c r="C257" s="220" t="s">
        <v>332</v>
      </c>
      <c r="D257" s="220" t="s">
        <v>171</v>
      </c>
      <c r="E257" s="221" t="s">
        <v>1804</v>
      </c>
      <c r="F257" s="222" t="s">
        <v>1805</v>
      </c>
      <c r="G257" s="223" t="s">
        <v>718</v>
      </c>
      <c r="H257" s="224">
        <v>26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4.5471399999999997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1806</v>
      </c>
    </row>
    <row r="258" s="2" customFormat="1" ht="37.8" customHeight="1">
      <c r="A258" s="40"/>
      <c r="B258" s="41"/>
      <c r="C258" s="235" t="s">
        <v>335</v>
      </c>
      <c r="D258" s="235" t="s">
        <v>163</v>
      </c>
      <c r="E258" s="236" t="s">
        <v>1807</v>
      </c>
      <c r="F258" s="237" t="s">
        <v>1808</v>
      </c>
      <c r="G258" s="238" t="s">
        <v>718</v>
      </c>
      <c r="H258" s="239">
        <v>26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0.20020000000000002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1809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1810</v>
      </c>
      <c r="F259" s="222" t="s">
        <v>1811</v>
      </c>
      <c r="G259" s="223" t="s">
        <v>718</v>
      </c>
      <c r="H259" s="224">
        <v>26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0.010400000000000001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1812</v>
      </c>
    </row>
    <row r="260" s="2" customFormat="1" ht="14.4" customHeight="1">
      <c r="A260" s="40"/>
      <c r="B260" s="41"/>
      <c r="C260" s="235" t="s">
        <v>342</v>
      </c>
      <c r="D260" s="235" t="s">
        <v>163</v>
      </c>
      <c r="E260" s="236" t="s">
        <v>1813</v>
      </c>
      <c r="F260" s="237" t="s">
        <v>1814</v>
      </c>
      <c r="G260" s="238" t="s">
        <v>718</v>
      </c>
      <c r="H260" s="239">
        <v>26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2.496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1815</v>
      </c>
    </row>
    <row r="261" s="2" customFormat="1" ht="49.05" customHeight="1">
      <c r="A261" s="40"/>
      <c r="B261" s="41"/>
      <c r="C261" s="220" t="s">
        <v>346</v>
      </c>
      <c r="D261" s="220" t="s">
        <v>171</v>
      </c>
      <c r="E261" s="221" t="s">
        <v>1816</v>
      </c>
      <c r="F261" s="222" t="s">
        <v>1817</v>
      </c>
      <c r="G261" s="223" t="s">
        <v>174</v>
      </c>
      <c r="H261" s="224">
        <v>130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0.046339999999999999</v>
      </c>
      <c r="V261" s="231">
        <f>U261*H261</f>
        <v>6.0241999999999996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1818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1819</v>
      </c>
      <c r="G262" s="246"/>
      <c r="H262" s="250">
        <v>65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76</v>
      </c>
      <c r="AY262" s="25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1820</v>
      </c>
      <c r="G263" s="246"/>
      <c r="H263" s="250">
        <v>65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4" customFormat="1">
      <c r="A264" s="14"/>
      <c r="B264" s="257"/>
      <c r="C264" s="258"/>
      <c r="D264" s="247" t="s">
        <v>605</v>
      </c>
      <c r="E264" s="259" t="s">
        <v>20</v>
      </c>
      <c r="F264" s="260" t="s">
        <v>608</v>
      </c>
      <c r="G264" s="258"/>
      <c r="H264" s="261">
        <v>130</v>
      </c>
      <c r="I264" s="262"/>
      <c r="J264" s="262"/>
      <c r="K264" s="258"/>
      <c r="L264" s="258"/>
      <c r="M264" s="263"/>
      <c r="N264" s="264"/>
      <c r="O264" s="265"/>
      <c r="P264" s="265"/>
      <c r="Q264" s="265"/>
      <c r="R264" s="265"/>
      <c r="S264" s="265"/>
      <c r="T264" s="265"/>
      <c r="U264" s="265"/>
      <c r="V264" s="265"/>
      <c r="W264" s="265"/>
      <c r="X264" s="266"/>
      <c r="Y264" s="14"/>
      <c r="Z264" s="14"/>
      <c r="AA264" s="14"/>
      <c r="AB264" s="14"/>
      <c r="AC264" s="14"/>
      <c r="AD264" s="14"/>
      <c r="AE264" s="14"/>
      <c r="AT264" s="267" t="s">
        <v>605</v>
      </c>
      <c r="AU264" s="267" t="s">
        <v>86</v>
      </c>
      <c r="AV264" s="14" t="s">
        <v>175</v>
      </c>
      <c r="AW264" s="14" t="s">
        <v>5</v>
      </c>
      <c r="AX264" s="14" t="s">
        <v>84</v>
      </c>
      <c r="AY264" s="267" t="s">
        <v>166</v>
      </c>
    </row>
    <row r="265" s="2" customFormat="1" ht="24.15" customHeight="1">
      <c r="A265" s="40"/>
      <c r="B265" s="41"/>
      <c r="C265" s="220" t="s">
        <v>350</v>
      </c>
      <c r="D265" s="220" t="s">
        <v>171</v>
      </c>
      <c r="E265" s="221" t="s">
        <v>1821</v>
      </c>
      <c r="F265" s="222" t="s">
        <v>1822</v>
      </c>
      <c r="G265" s="223" t="s">
        <v>174</v>
      </c>
      <c r="H265" s="224">
        <v>68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1823</v>
      </c>
    </row>
    <row r="266" s="2" customFormat="1" ht="37.8" customHeight="1">
      <c r="A266" s="40"/>
      <c r="B266" s="41"/>
      <c r="C266" s="235" t="s">
        <v>354</v>
      </c>
      <c r="D266" s="235" t="s">
        <v>163</v>
      </c>
      <c r="E266" s="236" t="s">
        <v>1824</v>
      </c>
      <c r="F266" s="237" t="s">
        <v>1825</v>
      </c>
      <c r="G266" s="238" t="s">
        <v>174</v>
      </c>
      <c r="H266" s="239">
        <v>74.799999999999997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0.10299999999999999</v>
      </c>
      <c r="V266" s="231">
        <f>U266*H266</f>
        <v>7.7043999999999997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1826</v>
      </c>
    </row>
    <row r="267" s="13" customFormat="1">
      <c r="A267" s="13"/>
      <c r="B267" s="245"/>
      <c r="C267" s="246"/>
      <c r="D267" s="247" t="s">
        <v>605</v>
      </c>
      <c r="E267" s="246"/>
      <c r="F267" s="249" t="s">
        <v>1827</v>
      </c>
      <c r="G267" s="246"/>
      <c r="H267" s="250">
        <v>74.799999999999997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86</v>
      </c>
      <c r="AV267" s="13" t="s">
        <v>86</v>
      </c>
      <c r="AW267" s="13" t="s">
        <v>4</v>
      </c>
      <c r="AX267" s="13" t="s">
        <v>84</v>
      </c>
      <c r="AY267" s="256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1828</v>
      </c>
      <c r="F268" s="222" t="s">
        <v>1829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1830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1831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4.4" customHeight="1">
      <c r="A270" s="40"/>
      <c r="B270" s="41"/>
      <c r="C270" s="235" t="s">
        <v>362</v>
      </c>
      <c r="D270" s="235" t="s">
        <v>163</v>
      </c>
      <c r="E270" s="236" t="s">
        <v>1832</v>
      </c>
      <c r="F270" s="237" t="s">
        <v>1833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1834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1835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1836</v>
      </c>
      <c r="F272" s="222" t="s">
        <v>1837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1838</v>
      </c>
    </row>
    <row r="273" s="2" customFormat="1" ht="14.4" customHeight="1">
      <c r="A273" s="40"/>
      <c r="B273" s="41"/>
      <c r="C273" s="235" t="s">
        <v>370</v>
      </c>
      <c r="D273" s="235" t="s">
        <v>163</v>
      </c>
      <c r="E273" s="236" t="s">
        <v>1839</v>
      </c>
      <c r="F273" s="237" t="s">
        <v>1840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1841</v>
      </c>
    </row>
    <row r="274" s="2" customFormat="1" ht="14.4" customHeight="1">
      <c r="A274" s="40"/>
      <c r="B274" s="41"/>
      <c r="C274" s="220" t="s">
        <v>374</v>
      </c>
      <c r="D274" s="220" t="s">
        <v>171</v>
      </c>
      <c r="E274" s="221" t="s">
        <v>1842</v>
      </c>
      <c r="F274" s="222" t="s">
        <v>1843</v>
      </c>
      <c r="G274" s="223" t="s">
        <v>718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1844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1845</v>
      </c>
      <c r="F275" s="237" t="s">
        <v>1846</v>
      </c>
      <c r="G275" s="238" t="s">
        <v>718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1847</v>
      </c>
    </row>
    <row r="276" s="2" customFormat="1" ht="14.4" customHeight="1">
      <c r="A276" s="40"/>
      <c r="B276" s="41"/>
      <c r="C276" s="220" t="s">
        <v>380</v>
      </c>
      <c r="D276" s="220" t="s">
        <v>171</v>
      </c>
      <c r="E276" s="221" t="s">
        <v>1848</v>
      </c>
      <c r="F276" s="222" t="s">
        <v>1849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1850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1851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1852</v>
      </c>
      <c r="F278" s="222" t="s">
        <v>1853</v>
      </c>
      <c r="G278" s="223" t="s">
        <v>986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1854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1630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1855</v>
      </c>
      <c r="F280" s="222" t="s">
        <v>1856</v>
      </c>
      <c r="G280" s="223" t="s">
        <v>986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1857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1630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1858</v>
      </c>
      <c r="F282" s="222" t="s">
        <v>1859</v>
      </c>
      <c r="G282" s="223" t="s">
        <v>986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1860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1630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1861</v>
      </c>
      <c r="F284" s="222" t="s">
        <v>1862</v>
      </c>
      <c r="G284" s="223" t="s">
        <v>986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1863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1630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37.8" customHeight="1">
      <c r="A286" s="40"/>
      <c r="B286" s="41"/>
      <c r="C286" s="220" t="s">
        <v>396</v>
      </c>
      <c r="D286" s="220" t="s">
        <v>171</v>
      </c>
      <c r="E286" s="221" t="s">
        <v>1864</v>
      </c>
      <c r="F286" s="222" t="s">
        <v>1865</v>
      </c>
      <c r="G286" s="223" t="s">
        <v>986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1866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1630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1867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4.4" customHeight="1">
      <c r="A289" s="40"/>
      <c r="B289" s="41"/>
      <c r="C289" s="220" t="s">
        <v>400</v>
      </c>
      <c r="D289" s="220" t="s">
        <v>171</v>
      </c>
      <c r="E289" s="221" t="s">
        <v>1868</v>
      </c>
      <c r="F289" s="222" t="s">
        <v>1869</v>
      </c>
      <c r="G289" s="223" t="s">
        <v>599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1870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1871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1872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4.4" customHeight="1">
      <c r="A292" s="40"/>
      <c r="B292" s="41"/>
      <c r="C292" s="220" t="s">
        <v>404</v>
      </c>
      <c r="D292" s="220" t="s">
        <v>171</v>
      </c>
      <c r="E292" s="221" t="s">
        <v>1873</v>
      </c>
      <c r="F292" s="222" t="s">
        <v>1874</v>
      </c>
      <c r="G292" s="223" t="s">
        <v>986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1875</v>
      </c>
    </row>
    <row r="293" s="15" customFormat="1">
      <c r="A293" s="15"/>
      <c r="B293" s="274"/>
      <c r="C293" s="275"/>
      <c r="D293" s="247" t="s">
        <v>605</v>
      </c>
      <c r="E293" s="276" t="s">
        <v>20</v>
      </c>
      <c r="F293" s="277" t="s">
        <v>1876</v>
      </c>
      <c r="G293" s="275"/>
      <c r="H293" s="276" t="s">
        <v>20</v>
      </c>
      <c r="I293" s="278"/>
      <c r="J293" s="278"/>
      <c r="K293" s="275"/>
      <c r="L293" s="275"/>
      <c r="M293" s="279"/>
      <c r="N293" s="280"/>
      <c r="O293" s="281"/>
      <c r="P293" s="281"/>
      <c r="Q293" s="281"/>
      <c r="R293" s="281"/>
      <c r="S293" s="281"/>
      <c r="T293" s="281"/>
      <c r="U293" s="281"/>
      <c r="V293" s="281"/>
      <c r="W293" s="281"/>
      <c r="X293" s="282"/>
      <c r="Y293" s="15"/>
      <c r="Z293" s="15"/>
      <c r="AA293" s="15"/>
      <c r="AB293" s="15"/>
      <c r="AC293" s="15"/>
      <c r="AD293" s="15"/>
      <c r="AE293" s="15"/>
      <c r="AT293" s="283" t="s">
        <v>605</v>
      </c>
      <c r="AU293" s="283" t="s">
        <v>165</v>
      </c>
      <c r="AV293" s="15" t="s">
        <v>84</v>
      </c>
      <c r="AW293" s="15" t="s">
        <v>5</v>
      </c>
      <c r="AX293" s="15" t="s">
        <v>76</v>
      </c>
      <c r="AY293" s="283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1877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4.4" customHeight="1">
      <c r="A295" s="40"/>
      <c r="B295" s="41"/>
      <c r="C295" s="220" t="s">
        <v>408</v>
      </c>
      <c r="D295" s="220" t="s">
        <v>171</v>
      </c>
      <c r="E295" s="221" t="s">
        <v>1878</v>
      </c>
      <c r="F295" s="222" t="s">
        <v>1879</v>
      </c>
      <c r="G295" s="223" t="s">
        <v>986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1880</v>
      </c>
    </row>
    <row r="296" s="15" customFormat="1">
      <c r="A296" s="15"/>
      <c r="B296" s="274"/>
      <c r="C296" s="275"/>
      <c r="D296" s="247" t="s">
        <v>605</v>
      </c>
      <c r="E296" s="276" t="s">
        <v>20</v>
      </c>
      <c r="F296" s="277" t="s">
        <v>1881</v>
      </c>
      <c r="G296" s="275"/>
      <c r="H296" s="276" t="s">
        <v>20</v>
      </c>
      <c r="I296" s="278"/>
      <c r="J296" s="278"/>
      <c r="K296" s="275"/>
      <c r="L296" s="275"/>
      <c r="M296" s="279"/>
      <c r="N296" s="280"/>
      <c r="O296" s="281"/>
      <c r="P296" s="281"/>
      <c r="Q296" s="281"/>
      <c r="R296" s="281"/>
      <c r="S296" s="281"/>
      <c r="T296" s="281"/>
      <c r="U296" s="281"/>
      <c r="V296" s="281"/>
      <c r="W296" s="281"/>
      <c r="X296" s="282"/>
      <c r="Y296" s="15"/>
      <c r="Z296" s="15"/>
      <c r="AA296" s="15"/>
      <c r="AB296" s="15"/>
      <c r="AC296" s="15"/>
      <c r="AD296" s="15"/>
      <c r="AE296" s="15"/>
      <c r="AT296" s="283" t="s">
        <v>605</v>
      </c>
      <c r="AU296" s="283" t="s">
        <v>165</v>
      </c>
      <c r="AV296" s="15" t="s">
        <v>84</v>
      </c>
      <c r="AW296" s="15" t="s">
        <v>5</v>
      </c>
      <c r="AX296" s="15" t="s">
        <v>76</v>
      </c>
      <c r="AY296" s="283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1882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4.4" customHeight="1">
      <c r="A298" s="40"/>
      <c r="B298" s="41"/>
      <c r="C298" s="220" t="s">
        <v>410</v>
      </c>
      <c r="D298" s="220" t="s">
        <v>171</v>
      </c>
      <c r="E298" s="221" t="s">
        <v>1883</v>
      </c>
      <c r="F298" s="222" t="s">
        <v>1884</v>
      </c>
      <c r="G298" s="223" t="s">
        <v>986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1885</v>
      </c>
    </row>
    <row r="299" s="15" customFormat="1">
      <c r="A299" s="15"/>
      <c r="B299" s="274"/>
      <c r="C299" s="275"/>
      <c r="D299" s="247" t="s">
        <v>605</v>
      </c>
      <c r="E299" s="276" t="s">
        <v>20</v>
      </c>
      <c r="F299" s="277" t="s">
        <v>1886</v>
      </c>
      <c r="G299" s="275"/>
      <c r="H299" s="276" t="s">
        <v>20</v>
      </c>
      <c r="I299" s="278"/>
      <c r="J299" s="278"/>
      <c r="K299" s="275"/>
      <c r="L299" s="275"/>
      <c r="M299" s="279"/>
      <c r="N299" s="280"/>
      <c r="O299" s="281"/>
      <c r="P299" s="281"/>
      <c r="Q299" s="281"/>
      <c r="R299" s="281"/>
      <c r="S299" s="281"/>
      <c r="T299" s="281"/>
      <c r="U299" s="281"/>
      <c r="V299" s="281"/>
      <c r="W299" s="281"/>
      <c r="X299" s="282"/>
      <c r="Y299" s="15"/>
      <c r="Z299" s="15"/>
      <c r="AA299" s="15"/>
      <c r="AB299" s="15"/>
      <c r="AC299" s="15"/>
      <c r="AD299" s="15"/>
      <c r="AE299" s="15"/>
      <c r="AT299" s="283" t="s">
        <v>605</v>
      </c>
      <c r="AU299" s="283" t="s">
        <v>165</v>
      </c>
      <c r="AV299" s="15" t="s">
        <v>84</v>
      </c>
      <c r="AW299" s="15" t="s">
        <v>5</v>
      </c>
      <c r="AX299" s="15" t="s">
        <v>76</v>
      </c>
      <c r="AY299" s="283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1887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4.4" customHeight="1">
      <c r="A301" s="40"/>
      <c r="B301" s="41"/>
      <c r="C301" s="220" t="s">
        <v>412</v>
      </c>
      <c r="D301" s="220" t="s">
        <v>171</v>
      </c>
      <c r="E301" s="221" t="s">
        <v>1888</v>
      </c>
      <c r="F301" s="222" t="s">
        <v>1889</v>
      </c>
      <c r="G301" s="223" t="s">
        <v>986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1890</v>
      </c>
    </row>
    <row r="302" s="15" customFormat="1">
      <c r="A302" s="15"/>
      <c r="B302" s="274"/>
      <c r="C302" s="275"/>
      <c r="D302" s="247" t="s">
        <v>605</v>
      </c>
      <c r="E302" s="276" t="s">
        <v>20</v>
      </c>
      <c r="F302" s="277" t="s">
        <v>1891</v>
      </c>
      <c r="G302" s="275"/>
      <c r="H302" s="276" t="s">
        <v>20</v>
      </c>
      <c r="I302" s="278"/>
      <c r="J302" s="278"/>
      <c r="K302" s="275"/>
      <c r="L302" s="275"/>
      <c r="M302" s="279"/>
      <c r="N302" s="280"/>
      <c r="O302" s="281"/>
      <c r="P302" s="281"/>
      <c r="Q302" s="281"/>
      <c r="R302" s="281"/>
      <c r="S302" s="281"/>
      <c r="T302" s="281"/>
      <c r="U302" s="281"/>
      <c r="V302" s="281"/>
      <c r="W302" s="281"/>
      <c r="X302" s="282"/>
      <c r="Y302" s="15"/>
      <c r="Z302" s="15"/>
      <c r="AA302" s="15"/>
      <c r="AB302" s="15"/>
      <c r="AC302" s="15"/>
      <c r="AD302" s="15"/>
      <c r="AE302" s="15"/>
      <c r="AT302" s="283" t="s">
        <v>605</v>
      </c>
      <c r="AU302" s="283" t="s">
        <v>165</v>
      </c>
      <c r="AV302" s="15" t="s">
        <v>84</v>
      </c>
      <c r="AW302" s="15" t="s">
        <v>5</v>
      </c>
      <c r="AX302" s="15" t="s">
        <v>76</v>
      </c>
      <c r="AY302" s="283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1892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1893</v>
      </c>
      <c r="F304" s="222" t="s">
        <v>1894</v>
      </c>
      <c r="G304" s="223" t="s">
        <v>986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1895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1891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165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1892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1896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14.4" customHeight="1">
      <c r="A308" s="40"/>
      <c r="B308" s="41"/>
      <c r="C308" s="220" t="s">
        <v>313</v>
      </c>
      <c r="D308" s="220" t="s">
        <v>171</v>
      </c>
      <c r="E308" s="221" t="s">
        <v>1897</v>
      </c>
      <c r="F308" s="222" t="s">
        <v>1898</v>
      </c>
      <c r="G308" s="223" t="s">
        <v>986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1899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1872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1900</v>
      </c>
      <c r="F310" s="222" t="s">
        <v>1901</v>
      </c>
      <c r="G310" s="223" t="s">
        <v>1359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1902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1903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165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1904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1905</v>
      </c>
      <c r="F313" s="237" t="s">
        <v>1906</v>
      </c>
      <c r="G313" s="238" t="s">
        <v>1359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1907</v>
      </c>
    </row>
    <row r="314" s="15" customFormat="1">
      <c r="A314" s="15"/>
      <c r="B314" s="274"/>
      <c r="C314" s="275"/>
      <c r="D314" s="247" t="s">
        <v>605</v>
      </c>
      <c r="E314" s="276" t="s">
        <v>20</v>
      </c>
      <c r="F314" s="277" t="s">
        <v>1908</v>
      </c>
      <c r="G314" s="275"/>
      <c r="H314" s="276" t="s">
        <v>20</v>
      </c>
      <c r="I314" s="278"/>
      <c r="J314" s="278"/>
      <c r="K314" s="275"/>
      <c r="L314" s="275"/>
      <c r="M314" s="279"/>
      <c r="N314" s="280"/>
      <c r="O314" s="281"/>
      <c r="P314" s="281"/>
      <c r="Q314" s="281"/>
      <c r="R314" s="281"/>
      <c r="S314" s="281"/>
      <c r="T314" s="281"/>
      <c r="U314" s="281"/>
      <c r="V314" s="281"/>
      <c r="W314" s="281"/>
      <c r="X314" s="282"/>
      <c r="Y314" s="15"/>
      <c r="Z314" s="15"/>
      <c r="AA314" s="15"/>
      <c r="AB314" s="15"/>
      <c r="AC314" s="15"/>
      <c r="AD314" s="15"/>
      <c r="AE314" s="15"/>
      <c r="AT314" s="283" t="s">
        <v>605</v>
      </c>
      <c r="AU314" s="283" t="s">
        <v>165</v>
      </c>
      <c r="AV314" s="15" t="s">
        <v>84</v>
      </c>
      <c r="AW314" s="15" t="s">
        <v>5</v>
      </c>
      <c r="AX314" s="15" t="s">
        <v>76</v>
      </c>
      <c r="AY314" s="283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1909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1910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24.15" customHeight="1">
      <c r="A317" s="40"/>
      <c r="B317" s="41"/>
      <c r="C317" s="220" t="s">
        <v>427</v>
      </c>
      <c r="D317" s="220" t="s">
        <v>171</v>
      </c>
      <c r="E317" s="221" t="s">
        <v>1911</v>
      </c>
      <c r="F317" s="222" t="s">
        <v>1912</v>
      </c>
      <c r="G317" s="223" t="s">
        <v>986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1913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1914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1915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1916</v>
      </c>
      <c r="F320" s="222" t="s">
        <v>1917</v>
      </c>
      <c r="G320" s="223" t="s">
        <v>986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1918</v>
      </c>
    </row>
    <row r="321" s="15" customFormat="1">
      <c r="A321" s="15"/>
      <c r="B321" s="274"/>
      <c r="C321" s="275"/>
      <c r="D321" s="247" t="s">
        <v>605</v>
      </c>
      <c r="E321" s="276" t="s">
        <v>20</v>
      </c>
      <c r="F321" s="277" t="s">
        <v>1919</v>
      </c>
      <c r="G321" s="275"/>
      <c r="H321" s="276" t="s">
        <v>20</v>
      </c>
      <c r="I321" s="278"/>
      <c r="J321" s="278"/>
      <c r="K321" s="275"/>
      <c r="L321" s="275"/>
      <c r="M321" s="279"/>
      <c r="N321" s="280"/>
      <c r="O321" s="281"/>
      <c r="P321" s="281"/>
      <c r="Q321" s="281"/>
      <c r="R321" s="281"/>
      <c r="S321" s="281"/>
      <c r="T321" s="281"/>
      <c r="U321" s="281"/>
      <c r="V321" s="281"/>
      <c r="W321" s="281"/>
      <c r="X321" s="282"/>
      <c r="Y321" s="15"/>
      <c r="Z321" s="15"/>
      <c r="AA321" s="15"/>
      <c r="AB321" s="15"/>
      <c r="AC321" s="15"/>
      <c r="AD321" s="15"/>
      <c r="AE321" s="15"/>
      <c r="AT321" s="283" t="s">
        <v>605</v>
      </c>
      <c r="AU321" s="283" t="s">
        <v>165</v>
      </c>
      <c r="AV321" s="15" t="s">
        <v>84</v>
      </c>
      <c r="AW321" s="15" t="s">
        <v>5</v>
      </c>
      <c r="AX321" s="15" t="s">
        <v>76</v>
      </c>
      <c r="AY321" s="283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1920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4"/>
      <c r="C323" s="275"/>
      <c r="D323" s="247" t="s">
        <v>605</v>
      </c>
      <c r="E323" s="276" t="s">
        <v>20</v>
      </c>
      <c r="F323" s="277" t="s">
        <v>1921</v>
      </c>
      <c r="G323" s="275"/>
      <c r="H323" s="276" t="s">
        <v>20</v>
      </c>
      <c r="I323" s="278"/>
      <c r="J323" s="278"/>
      <c r="K323" s="275"/>
      <c r="L323" s="275"/>
      <c r="M323" s="279"/>
      <c r="N323" s="280"/>
      <c r="O323" s="281"/>
      <c r="P323" s="281"/>
      <c r="Q323" s="281"/>
      <c r="R323" s="281"/>
      <c r="S323" s="281"/>
      <c r="T323" s="281"/>
      <c r="U323" s="281"/>
      <c r="V323" s="281"/>
      <c r="W323" s="281"/>
      <c r="X323" s="282"/>
      <c r="Y323" s="15"/>
      <c r="Z323" s="15"/>
      <c r="AA323" s="15"/>
      <c r="AB323" s="15"/>
      <c r="AC323" s="15"/>
      <c r="AD323" s="15"/>
      <c r="AE323" s="15"/>
      <c r="AT323" s="283" t="s">
        <v>605</v>
      </c>
      <c r="AU323" s="283" t="s">
        <v>165</v>
      </c>
      <c r="AV323" s="15" t="s">
        <v>84</v>
      </c>
      <c r="AW323" s="15" t="s">
        <v>5</v>
      </c>
      <c r="AX323" s="15" t="s">
        <v>76</v>
      </c>
      <c r="AY323" s="283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1922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1923</v>
      </c>
      <c r="F326" s="237" t="s">
        <v>1924</v>
      </c>
      <c r="G326" s="238" t="s">
        <v>986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1925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1926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4.4" customHeight="1">
      <c r="A328" s="40"/>
      <c r="B328" s="41"/>
      <c r="C328" s="235" t="s">
        <v>437</v>
      </c>
      <c r="D328" s="235" t="s">
        <v>163</v>
      </c>
      <c r="E328" s="236" t="s">
        <v>1927</v>
      </c>
      <c r="F328" s="237" t="s">
        <v>1928</v>
      </c>
      <c r="G328" s="238" t="s">
        <v>986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1929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1930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1931</v>
      </c>
      <c r="F330" s="222" t="s">
        <v>1932</v>
      </c>
      <c r="G330" s="223" t="s">
        <v>986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1933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1934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1935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4"/>
      <c r="C333" s="275"/>
      <c r="D333" s="247" t="s">
        <v>605</v>
      </c>
      <c r="E333" s="276" t="s">
        <v>20</v>
      </c>
      <c r="F333" s="277" t="s">
        <v>1936</v>
      </c>
      <c r="G333" s="275"/>
      <c r="H333" s="276" t="s">
        <v>20</v>
      </c>
      <c r="I333" s="278"/>
      <c r="J333" s="278"/>
      <c r="K333" s="275"/>
      <c r="L333" s="275"/>
      <c r="M333" s="279"/>
      <c r="N333" s="280"/>
      <c r="O333" s="281"/>
      <c r="P333" s="281"/>
      <c r="Q333" s="281"/>
      <c r="R333" s="281"/>
      <c r="S333" s="281"/>
      <c r="T333" s="281"/>
      <c r="U333" s="281"/>
      <c r="V333" s="281"/>
      <c r="W333" s="281"/>
      <c r="X333" s="282"/>
      <c r="Y333" s="15"/>
      <c r="Z333" s="15"/>
      <c r="AA333" s="15"/>
      <c r="AB333" s="15"/>
      <c r="AC333" s="15"/>
      <c r="AD333" s="15"/>
      <c r="AE333" s="15"/>
      <c r="AT333" s="283" t="s">
        <v>605</v>
      </c>
      <c r="AU333" s="283" t="s">
        <v>165</v>
      </c>
      <c r="AV333" s="15" t="s">
        <v>84</v>
      </c>
      <c r="AW333" s="15" t="s">
        <v>5</v>
      </c>
      <c r="AX333" s="15" t="s">
        <v>76</v>
      </c>
      <c r="AY333" s="283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1937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4.4" customHeight="1">
      <c r="A336" s="40"/>
      <c r="B336" s="41"/>
      <c r="C336" s="235" t="s">
        <v>445</v>
      </c>
      <c r="D336" s="235" t="s">
        <v>163</v>
      </c>
      <c r="E336" s="236" t="s">
        <v>1938</v>
      </c>
      <c r="F336" s="237" t="s">
        <v>1939</v>
      </c>
      <c r="G336" s="238" t="s">
        <v>986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1940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1941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1935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4.4" customHeight="1">
      <c r="A339" s="40"/>
      <c r="B339" s="41"/>
      <c r="C339" s="235" t="s">
        <v>447</v>
      </c>
      <c r="D339" s="235" t="s">
        <v>163</v>
      </c>
      <c r="E339" s="236" t="s">
        <v>1942</v>
      </c>
      <c r="F339" s="237" t="s">
        <v>1943</v>
      </c>
      <c r="G339" s="238" t="s">
        <v>986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1944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1945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1946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1947</v>
      </c>
      <c r="F342" s="222" t="s">
        <v>1948</v>
      </c>
      <c r="G342" s="223" t="s">
        <v>986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1949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1950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1951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1952</v>
      </c>
      <c r="F346" s="222" t="s">
        <v>1953</v>
      </c>
      <c r="G346" s="223" t="s">
        <v>986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1954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1950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1955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1956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4.4" customHeight="1">
      <c r="A351" s="40"/>
      <c r="B351" s="41"/>
      <c r="C351" s="220" t="s">
        <v>457</v>
      </c>
      <c r="D351" s="220" t="s">
        <v>171</v>
      </c>
      <c r="E351" s="221" t="s">
        <v>1957</v>
      </c>
      <c r="F351" s="222" t="s">
        <v>1958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1959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1960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1961</v>
      </c>
      <c r="F353" s="222" t="s">
        <v>1962</v>
      </c>
      <c r="G353" s="223" t="s">
        <v>986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1963</v>
      </c>
    </row>
    <row r="354" s="15" customFormat="1">
      <c r="A354" s="15"/>
      <c r="B354" s="274"/>
      <c r="C354" s="275"/>
      <c r="D354" s="247" t="s">
        <v>605</v>
      </c>
      <c r="E354" s="276" t="s">
        <v>20</v>
      </c>
      <c r="F354" s="277" t="s">
        <v>1964</v>
      </c>
      <c r="G354" s="275"/>
      <c r="H354" s="276" t="s">
        <v>20</v>
      </c>
      <c r="I354" s="278"/>
      <c r="J354" s="278"/>
      <c r="K354" s="275"/>
      <c r="L354" s="275"/>
      <c r="M354" s="279"/>
      <c r="N354" s="280"/>
      <c r="O354" s="281"/>
      <c r="P354" s="281"/>
      <c r="Q354" s="281"/>
      <c r="R354" s="281"/>
      <c r="S354" s="281"/>
      <c r="T354" s="281"/>
      <c r="U354" s="281"/>
      <c r="V354" s="281"/>
      <c r="W354" s="281"/>
      <c r="X354" s="282"/>
      <c r="Y354" s="15"/>
      <c r="Z354" s="15"/>
      <c r="AA354" s="15"/>
      <c r="AB354" s="15"/>
      <c r="AC354" s="15"/>
      <c r="AD354" s="15"/>
      <c r="AE354" s="15"/>
      <c r="AT354" s="283" t="s">
        <v>605</v>
      </c>
      <c r="AU354" s="283" t="s">
        <v>165</v>
      </c>
      <c r="AV354" s="15" t="s">
        <v>84</v>
      </c>
      <c r="AW354" s="15" t="s">
        <v>5</v>
      </c>
      <c r="AX354" s="15" t="s">
        <v>76</v>
      </c>
      <c r="AY354" s="283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1965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1966</v>
      </c>
      <c r="F357" s="237" t="s">
        <v>1967</v>
      </c>
      <c r="G357" s="238" t="s">
        <v>986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1968</v>
      </c>
    </row>
    <row r="358" s="15" customFormat="1">
      <c r="A358" s="15"/>
      <c r="B358" s="274"/>
      <c r="C358" s="275"/>
      <c r="D358" s="247" t="s">
        <v>605</v>
      </c>
      <c r="E358" s="276" t="s">
        <v>20</v>
      </c>
      <c r="F358" s="277" t="s">
        <v>1969</v>
      </c>
      <c r="G358" s="275"/>
      <c r="H358" s="276" t="s">
        <v>20</v>
      </c>
      <c r="I358" s="278"/>
      <c r="J358" s="278"/>
      <c r="K358" s="275"/>
      <c r="L358" s="275"/>
      <c r="M358" s="279"/>
      <c r="N358" s="280"/>
      <c r="O358" s="281"/>
      <c r="P358" s="281"/>
      <c r="Q358" s="281"/>
      <c r="R358" s="281"/>
      <c r="S358" s="281"/>
      <c r="T358" s="281"/>
      <c r="U358" s="281"/>
      <c r="V358" s="281"/>
      <c r="W358" s="281"/>
      <c r="X358" s="282"/>
      <c r="Y358" s="15"/>
      <c r="Z358" s="15"/>
      <c r="AA358" s="15"/>
      <c r="AB358" s="15"/>
      <c r="AC358" s="15"/>
      <c r="AD358" s="15"/>
      <c r="AE358" s="15"/>
      <c r="AT358" s="283" t="s">
        <v>605</v>
      </c>
      <c r="AU358" s="283" t="s">
        <v>165</v>
      </c>
      <c r="AV358" s="15" t="s">
        <v>84</v>
      </c>
      <c r="AW358" s="15" t="s">
        <v>5</v>
      </c>
      <c r="AX358" s="15" t="s">
        <v>76</v>
      </c>
      <c r="AY358" s="283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1970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1971</v>
      </c>
      <c r="F360" s="222" t="s">
        <v>1972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1973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1215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4.4" customHeight="1">
      <c r="A362" s="40"/>
      <c r="B362" s="41"/>
      <c r="C362" s="235" t="s">
        <v>473</v>
      </c>
      <c r="D362" s="235" t="s">
        <v>163</v>
      </c>
      <c r="E362" s="236" t="s">
        <v>1974</v>
      </c>
      <c r="F362" s="237" t="s">
        <v>1975</v>
      </c>
      <c r="G362" s="238" t="s">
        <v>718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1976</v>
      </c>
    </row>
    <row r="363" s="15" customFormat="1">
      <c r="A363" s="15"/>
      <c r="B363" s="274"/>
      <c r="C363" s="275"/>
      <c r="D363" s="247" t="s">
        <v>605</v>
      </c>
      <c r="E363" s="276" t="s">
        <v>20</v>
      </c>
      <c r="F363" s="277" t="s">
        <v>1977</v>
      </c>
      <c r="G363" s="275"/>
      <c r="H363" s="276" t="s">
        <v>20</v>
      </c>
      <c r="I363" s="278"/>
      <c r="J363" s="278"/>
      <c r="K363" s="275"/>
      <c r="L363" s="275"/>
      <c r="M363" s="279"/>
      <c r="N363" s="280"/>
      <c r="O363" s="281"/>
      <c r="P363" s="281"/>
      <c r="Q363" s="281"/>
      <c r="R363" s="281"/>
      <c r="S363" s="281"/>
      <c r="T363" s="281"/>
      <c r="U363" s="281"/>
      <c r="V363" s="281"/>
      <c r="W363" s="281"/>
      <c r="X363" s="282"/>
      <c r="Y363" s="15"/>
      <c r="Z363" s="15"/>
      <c r="AA363" s="15"/>
      <c r="AB363" s="15"/>
      <c r="AC363" s="15"/>
      <c r="AD363" s="15"/>
      <c r="AE363" s="15"/>
      <c r="AT363" s="283" t="s">
        <v>605</v>
      </c>
      <c r="AU363" s="283" t="s">
        <v>165</v>
      </c>
      <c r="AV363" s="15" t="s">
        <v>84</v>
      </c>
      <c r="AW363" s="15" t="s">
        <v>5</v>
      </c>
      <c r="AX363" s="15" t="s">
        <v>76</v>
      </c>
      <c r="AY363" s="283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1978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1979</v>
      </c>
      <c r="F366" s="222" t="s">
        <v>1980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1981</v>
      </c>
    </row>
    <row r="367" s="15" customFormat="1">
      <c r="A367" s="15"/>
      <c r="B367" s="274"/>
      <c r="C367" s="275"/>
      <c r="D367" s="247" t="s">
        <v>605</v>
      </c>
      <c r="E367" s="276" t="s">
        <v>20</v>
      </c>
      <c r="F367" s="277" t="s">
        <v>1982</v>
      </c>
      <c r="G367" s="275"/>
      <c r="H367" s="276" t="s">
        <v>20</v>
      </c>
      <c r="I367" s="278"/>
      <c r="J367" s="278"/>
      <c r="K367" s="275"/>
      <c r="L367" s="275"/>
      <c r="M367" s="279"/>
      <c r="N367" s="280"/>
      <c r="O367" s="281"/>
      <c r="P367" s="281"/>
      <c r="Q367" s="281"/>
      <c r="R367" s="281"/>
      <c r="S367" s="281"/>
      <c r="T367" s="281"/>
      <c r="U367" s="281"/>
      <c r="V367" s="281"/>
      <c r="W367" s="281"/>
      <c r="X367" s="282"/>
      <c r="Y367" s="15"/>
      <c r="Z367" s="15"/>
      <c r="AA367" s="15"/>
      <c r="AB367" s="15"/>
      <c r="AC367" s="15"/>
      <c r="AD367" s="15"/>
      <c r="AE367" s="15"/>
      <c r="AT367" s="283" t="s">
        <v>605</v>
      </c>
      <c r="AU367" s="283" t="s">
        <v>165</v>
      </c>
      <c r="AV367" s="15" t="s">
        <v>84</v>
      </c>
      <c r="AW367" s="15" t="s">
        <v>5</v>
      </c>
      <c r="AX367" s="15" t="s">
        <v>76</v>
      </c>
      <c r="AY367" s="283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1983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1984</v>
      </c>
      <c r="F369" s="222" t="s">
        <v>1985</v>
      </c>
      <c r="G369" s="223" t="s">
        <v>718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1986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14.4" customHeight="1">
      <c r="A371" s="40"/>
      <c r="B371" s="41"/>
      <c r="C371" s="220" t="s">
        <v>485</v>
      </c>
      <c r="D371" s="220" t="s">
        <v>171</v>
      </c>
      <c r="E371" s="221" t="s">
        <v>1987</v>
      </c>
      <c r="F371" s="222" t="s">
        <v>1988</v>
      </c>
      <c r="G371" s="223" t="s">
        <v>718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1989</v>
      </c>
    </row>
    <row r="372" s="15" customFormat="1">
      <c r="A372" s="15"/>
      <c r="B372" s="274"/>
      <c r="C372" s="275"/>
      <c r="D372" s="247" t="s">
        <v>605</v>
      </c>
      <c r="E372" s="276" t="s">
        <v>20</v>
      </c>
      <c r="F372" s="277" t="s">
        <v>1990</v>
      </c>
      <c r="G372" s="275"/>
      <c r="H372" s="276" t="s">
        <v>20</v>
      </c>
      <c r="I372" s="278"/>
      <c r="J372" s="278"/>
      <c r="K372" s="275"/>
      <c r="L372" s="275"/>
      <c r="M372" s="279"/>
      <c r="N372" s="280"/>
      <c r="O372" s="281"/>
      <c r="P372" s="281"/>
      <c r="Q372" s="281"/>
      <c r="R372" s="281"/>
      <c r="S372" s="281"/>
      <c r="T372" s="281"/>
      <c r="U372" s="281"/>
      <c r="V372" s="281"/>
      <c r="W372" s="281"/>
      <c r="X372" s="282"/>
      <c r="Y372" s="15"/>
      <c r="Z372" s="15"/>
      <c r="AA372" s="15"/>
      <c r="AB372" s="15"/>
      <c r="AC372" s="15"/>
      <c r="AD372" s="15"/>
      <c r="AE372" s="15"/>
      <c r="AT372" s="283" t="s">
        <v>605</v>
      </c>
      <c r="AU372" s="283" t="s">
        <v>165</v>
      </c>
      <c r="AV372" s="15" t="s">
        <v>84</v>
      </c>
      <c r="AW372" s="15" t="s">
        <v>5</v>
      </c>
      <c r="AX372" s="15" t="s">
        <v>76</v>
      </c>
      <c r="AY372" s="283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4.4" customHeight="1">
      <c r="A374" s="40"/>
      <c r="B374" s="41"/>
      <c r="C374" s="235" t="s">
        <v>489</v>
      </c>
      <c r="D374" s="235" t="s">
        <v>163</v>
      </c>
      <c r="E374" s="236" t="s">
        <v>1991</v>
      </c>
      <c r="F374" s="237" t="s">
        <v>1992</v>
      </c>
      <c r="G374" s="238" t="s">
        <v>718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1993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4.4" customHeight="1">
      <c r="A376" s="40"/>
      <c r="B376" s="41"/>
      <c r="C376" s="235" t="s">
        <v>493</v>
      </c>
      <c r="D376" s="235" t="s">
        <v>163</v>
      </c>
      <c r="E376" s="236" t="s">
        <v>1994</v>
      </c>
      <c r="F376" s="237" t="s">
        <v>1995</v>
      </c>
      <c r="G376" s="238" t="s">
        <v>718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1996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4.4" customHeight="1">
      <c r="A378" s="40"/>
      <c r="B378" s="41"/>
      <c r="C378" s="235" t="s">
        <v>497</v>
      </c>
      <c r="D378" s="235" t="s">
        <v>163</v>
      </c>
      <c r="E378" s="236" t="s">
        <v>1997</v>
      </c>
      <c r="F378" s="237" t="s">
        <v>1998</v>
      </c>
      <c r="G378" s="238" t="s">
        <v>718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1999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14.4" customHeight="1">
      <c r="A380" s="40"/>
      <c r="B380" s="41"/>
      <c r="C380" s="235" t="s">
        <v>501</v>
      </c>
      <c r="D380" s="235" t="s">
        <v>163</v>
      </c>
      <c r="E380" s="236" t="s">
        <v>2000</v>
      </c>
      <c r="F380" s="237" t="s">
        <v>2001</v>
      </c>
      <c r="G380" s="238" t="s">
        <v>718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2002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4.4" customHeight="1">
      <c r="A382" s="40"/>
      <c r="B382" s="41"/>
      <c r="C382" s="235" t="s">
        <v>505</v>
      </c>
      <c r="D382" s="235" t="s">
        <v>163</v>
      </c>
      <c r="E382" s="236" t="s">
        <v>2003</v>
      </c>
      <c r="F382" s="237" t="s">
        <v>2004</v>
      </c>
      <c r="G382" s="238" t="s">
        <v>718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2005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2006</v>
      </c>
      <c r="F384" s="237" t="s">
        <v>2007</v>
      </c>
      <c r="G384" s="238" t="s">
        <v>718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2008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2009</v>
      </c>
      <c r="F386" s="222" t="s">
        <v>2010</v>
      </c>
      <c r="G386" s="223" t="s">
        <v>718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2011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4.4" customHeight="1">
      <c r="A388" s="40"/>
      <c r="B388" s="41"/>
      <c r="C388" s="235" t="s">
        <v>517</v>
      </c>
      <c r="D388" s="235" t="s">
        <v>163</v>
      </c>
      <c r="E388" s="236" t="s">
        <v>2012</v>
      </c>
      <c r="F388" s="237" t="s">
        <v>2013</v>
      </c>
      <c r="G388" s="238" t="s">
        <v>718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2014</v>
      </c>
    </row>
    <row r="389" s="15" customFormat="1">
      <c r="A389" s="15"/>
      <c r="B389" s="274"/>
      <c r="C389" s="275"/>
      <c r="D389" s="247" t="s">
        <v>605</v>
      </c>
      <c r="E389" s="276" t="s">
        <v>20</v>
      </c>
      <c r="F389" s="277" t="s">
        <v>2015</v>
      </c>
      <c r="G389" s="275"/>
      <c r="H389" s="276" t="s">
        <v>20</v>
      </c>
      <c r="I389" s="278"/>
      <c r="J389" s="278"/>
      <c r="K389" s="275"/>
      <c r="L389" s="275"/>
      <c r="M389" s="279"/>
      <c r="N389" s="280"/>
      <c r="O389" s="281"/>
      <c r="P389" s="281"/>
      <c r="Q389" s="281"/>
      <c r="R389" s="281"/>
      <c r="S389" s="281"/>
      <c r="T389" s="281"/>
      <c r="U389" s="281"/>
      <c r="V389" s="281"/>
      <c r="W389" s="281"/>
      <c r="X389" s="282"/>
      <c r="Y389" s="15"/>
      <c r="Z389" s="15"/>
      <c r="AA389" s="15"/>
      <c r="AB389" s="15"/>
      <c r="AC389" s="15"/>
      <c r="AD389" s="15"/>
      <c r="AE389" s="15"/>
      <c r="AT389" s="283" t="s">
        <v>605</v>
      </c>
      <c r="AU389" s="283" t="s">
        <v>165</v>
      </c>
      <c r="AV389" s="15" t="s">
        <v>84</v>
      </c>
      <c r="AW389" s="15" t="s">
        <v>5</v>
      </c>
      <c r="AX389" s="15" t="s">
        <v>76</v>
      </c>
      <c r="AY389" s="283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14.4" customHeight="1">
      <c r="A391" s="40"/>
      <c r="B391" s="41"/>
      <c r="C391" s="235" t="s">
        <v>521</v>
      </c>
      <c r="D391" s="235" t="s">
        <v>163</v>
      </c>
      <c r="E391" s="236" t="s">
        <v>2016</v>
      </c>
      <c r="F391" s="237" t="s">
        <v>2017</v>
      </c>
      <c r="G391" s="238" t="s">
        <v>718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2018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2019</v>
      </c>
      <c r="F393" s="222" t="s">
        <v>2020</v>
      </c>
      <c r="G393" s="223" t="s">
        <v>718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2021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2022</v>
      </c>
      <c r="F395" s="222" t="s">
        <v>2023</v>
      </c>
      <c r="G395" s="223" t="s">
        <v>718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2024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1499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2025</v>
      </c>
      <c r="F398" s="222" t="s">
        <v>2026</v>
      </c>
      <c r="G398" s="223" t="s">
        <v>718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2027</v>
      </c>
    </row>
    <row r="399" s="2" customFormat="1" ht="14.4" customHeight="1">
      <c r="A399" s="40"/>
      <c r="B399" s="41"/>
      <c r="C399" s="235" t="s">
        <v>537</v>
      </c>
      <c r="D399" s="235" t="s">
        <v>163</v>
      </c>
      <c r="E399" s="236" t="s">
        <v>2028</v>
      </c>
      <c r="F399" s="237" t="s">
        <v>2029</v>
      </c>
      <c r="G399" s="238" t="s">
        <v>718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2030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4.4" customHeight="1">
      <c r="A401" s="40"/>
      <c r="B401" s="41"/>
      <c r="C401" s="235" t="s">
        <v>541</v>
      </c>
      <c r="D401" s="235" t="s">
        <v>163</v>
      </c>
      <c r="E401" s="236" t="s">
        <v>2031</v>
      </c>
      <c r="F401" s="237" t="s">
        <v>2032</v>
      </c>
      <c r="G401" s="238" t="s">
        <v>718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2033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4.4" customHeight="1">
      <c r="A403" s="40"/>
      <c r="B403" s="41"/>
      <c r="C403" s="235" t="s">
        <v>544</v>
      </c>
      <c r="D403" s="235" t="s">
        <v>163</v>
      </c>
      <c r="E403" s="236" t="s">
        <v>2034</v>
      </c>
      <c r="F403" s="237" t="s">
        <v>2035</v>
      </c>
      <c r="G403" s="238" t="s">
        <v>718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2036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4.4" customHeight="1">
      <c r="A405" s="40"/>
      <c r="B405" s="41"/>
      <c r="C405" s="235" t="s">
        <v>548</v>
      </c>
      <c r="D405" s="235" t="s">
        <v>163</v>
      </c>
      <c r="E405" s="236" t="s">
        <v>2037</v>
      </c>
      <c r="F405" s="237" t="s">
        <v>2038</v>
      </c>
      <c r="G405" s="238" t="s">
        <v>718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2039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2040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2041</v>
      </c>
      <c r="F407" s="222" t="s">
        <v>2042</v>
      </c>
      <c r="G407" s="223" t="s">
        <v>718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2043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2044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86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4.4" customHeight="1">
      <c r="A410" s="40"/>
      <c r="B410" s="41"/>
      <c r="C410" s="235" t="s">
        <v>554</v>
      </c>
      <c r="D410" s="235" t="s">
        <v>163</v>
      </c>
      <c r="E410" s="236" t="s">
        <v>2045</v>
      </c>
      <c r="F410" s="237" t="s">
        <v>2046</v>
      </c>
      <c r="G410" s="238" t="s">
        <v>718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2047</v>
      </c>
    </row>
    <row r="411" s="15" customFormat="1">
      <c r="A411" s="15"/>
      <c r="B411" s="274"/>
      <c r="C411" s="275"/>
      <c r="D411" s="247" t="s">
        <v>605</v>
      </c>
      <c r="E411" s="276" t="s">
        <v>20</v>
      </c>
      <c r="F411" s="277" t="s">
        <v>2048</v>
      </c>
      <c r="G411" s="275"/>
      <c r="H411" s="276" t="s">
        <v>20</v>
      </c>
      <c r="I411" s="278"/>
      <c r="J411" s="278"/>
      <c r="K411" s="275"/>
      <c r="L411" s="275"/>
      <c r="M411" s="279"/>
      <c r="N411" s="280"/>
      <c r="O411" s="281"/>
      <c r="P411" s="281"/>
      <c r="Q411" s="281"/>
      <c r="R411" s="281"/>
      <c r="S411" s="281"/>
      <c r="T411" s="281"/>
      <c r="U411" s="281"/>
      <c r="V411" s="281"/>
      <c r="W411" s="281"/>
      <c r="X411" s="282"/>
      <c r="Y411" s="15"/>
      <c r="Z411" s="15"/>
      <c r="AA411" s="15"/>
      <c r="AB411" s="15"/>
      <c r="AC411" s="15"/>
      <c r="AD411" s="15"/>
      <c r="AE411" s="15"/>
      <c r="AT411" s="283" t="s">
        <v>605</v>
      </c>
      <c r="AU411" s="283" t="s">
        <v>86</v>
      </c>
      <c r="AV411" s="15" t="s">
        <v>84</v>
      </c>
      <c r="AW411" s="15" t="s">
        <v>5</v>
      </c>
      <c r="AX411" s="15" t="s">
        <v>76</v>
      </c>
      <c r="AY411" s="283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2049</v>
      </c>
      <c r="F413" s="237" t="s">
        <v>2050</v>
      </c>
      <c r="G413" s="238" t="s">
        <v>718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2051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2052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86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2053</v>
      </c>
      <c r="F416" s="237" t="s">
        <v>2054</v>
      </c>
      <c r="G416" s="238" t="s">
        <v>718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2055</v>
      </c>
    </row>
    <row r="417" s="15" customFormat="1">
      <c r="A417" s="15"/>
      <c r="B417" s="274"/>
      <c r="C417" s="275"/>
      <c r="D417" s="247" t="s">
        <v>605</v>
      </c>
      <c r="E417" s="276" t="s">
        <v>20</v>
      </c>
      <c r="F417" s="277" t="s">
        <v>2056</v>
      </c>
      <c r="G417" s="275"/>
      <c r="H417" s="276" t="s">
        <v>20</v>
      </c>
      <c r="I417" s="278"/>
      <c r="J417" s="278"/>
      <c r="K417" s="275"/>
      <c r="L417" s="275"/>
      <c r="M417" s="279"/>
      <c r="N417" s="280"/>
      <c r="O417" s="281"/>
      <c r="P417" s="281"/>
      <c r="Q417" s="281"/>
      <c r="R417" s="281"/>
      <c r="S417" s="281"/>
      <c r="T417" s="281"/>
      <c r="U417" s="281"/>
      <c r="V417" s="281"/>
      <c r="W417" s="281"/>
      <c r="X417" s="282"/>
      <c r="Y417" s="15"/>
      <c r="Z417" s="15"/>
      <c r="AA417" s="15"/>
      <c r="AB417" s="15"/>
      <c r="AC417" s="15"/>
      <c r="AD417" s="15"/>
      <c r="AE417" s="15"/>
      <c r="AT417" s="283" t="s">
        <v>605</v>
      </c>
      <c r="AU417" s="283" t="s">
        <v>86</v>
      </c>
      <c r="AV417" s="15" t="s">
        <v>84</v>
      </c>
      <c r="AW417" s="15" t="s">
        <v>5</v>
      </c>
      <c r="AX417" s="15" t="s">
        <v>76</v>
      </c>
      <c r="AY417" s="283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4"/>
      <c r="C419" s="275"/>
      <c r="D419" s="247" t="s">
        <v>605</v>
      </c>
      <c r="E419" s="276" t="s">
        <v>20</v>
      </c>
      <c r="F419" s="277" t="s">
        <v>2057</v>
      </c>
      <c r="G419" s="275"/>
      <c r="H419" s="276" t="s">
        <v>20</v>
      </c>
      <c r="I419" s="278"/>
      <c r="J419" s="278"/>
      <c r="K419" s="275"/>
      <c r="L419" s="275"/>
      <c r="M419" s="279"/>
      <c r="N419" s="280"/>
      <c r="O419" s="281"/>
      <c r="P419" s="281"/>
      <c r="Q419" s="281"/>
      <c r="R419" s="281"/>
      <c r="S419" s="281"/>
      <c r="T419" s="281"/>
      <c r="U419" s="281"/>
      <c r="V419" s="281"/>
      <c r="W419" s="281"/>
      <c r="X419" s="282"/>
      <c r="Y419" s="15"/>
      <c r="Z419" s="15"/>
      <c r="AA419" s="15"/>
      <c r="AB419" s="15"/>
      <c r="AC419" s="15"/>
      <c r="AD419" s="15"/>
      <c r="AE419" s="15"/>
      <c r="AT419" s="283" t="s">
        <v>605</v>
      </c>
      <c r="AU419" s="283" t="s">
        <v>86</v>
      </c>
      <c r="AV419" s="15" t="s">
        <v>84</v>
      </c>
      <c r="AW419" s="15" t="s">
        <v>5</v>
      </c>
      <c r="AX419" s="15" t="s">
        <v>76</v>
      </c>
      <c r="AY419" s="283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4"/>
      <c r="C421" s="275"/>
      <c r="D421" s="247" t="s">
        <v>605</v>
      </c>
      <c r="E421" s="276" t="s">
        <v>20</v>
      </c>
      <c r="F421" s="277" t="s">
        <v>2058</v>
      </c>
      <c r="G421" s="275"/>
      <c r="H421" s="276" t="s">
        <v>20</v>
      </c>
      <c r="I421" s="278"/>
      <c r="J421" s="278"/>
      <c r="K421" s="275"/>
      <c r="L421" s="275"/>
      <c r="M421" s="279"/>
      <c r="N421" s="280"/>
      <c r="O421" s="281"/>
      <c r="P421" s="281"/>
      <c r="Q421" s="281"/>
      <c r="R421" s="281"/>
      <c r="S421" s="281"/>
      <c r="T421" s="281"/>
      <c r="U421" s="281"/>
      <c r="V421" s="281"/>
      <c r="W421" s="281"/>
      <c r="X421" s="282"/>
      <c r="Y421" s="15"/>
      <c r="Z421" s="15"/>
      <c r="AA421" s="15"/>
      <c r="AB421" s="15"/>
      <c r="AC421" s="15"/>
      <c r="AD421" s="15"/>
      <c r="AE421" s="15"/>
      <c r="AT421" s="283" t="s">
        <v>605</v>
      </c>
      <c r="AU421" s="283" t="s">
        <v>86</v>
      </c>
      <c r="AV421" s="15" t="s">
        <v>84</v>
      </c>
      <c r="AW421" s="15" t="s">
        <v>5</v>
      </c>
      <c r="AX421" s="15" t="s">
        <v>76</v>
      </c>
      <c r="AY421" s="283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2059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86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2060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86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2061</v>
      </c>
      <c r="F428" s="222" t="s">
        <v>2062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2063</v>
      </c>
    </row>
    <row r="429" s="15" customFormat="1">
      <c r="A429" s="15"/>
      <c r="B429" s="274"/>
      <c r="C429" s="275"/>
      <c r="D429" s="247" t="s">
        <v>605</v>
      </c>
      <c r="E429" s="276" t="s">
        <v>20</v>
      </c>
      <c r="F429" s="277" t="s">
        <v>2064</v>
      </c>
      <c r="G429" s="275"/>
      <c r="H429" s="276" t="s">
        <v>20</v>
      </c>
      <c r="I429" s="278"/>
      <c r="J429" s="278"/>
      <c r="K429" s="275"/>
      <c r="L429" s="275"/>
      <c r="M429" s="279"/>
      <c r="N429" s="280"/>
      <c r="O429" s="281"/>
      <c r="P429" s="281"/>
      <c r="Q429" s="281"/>
      <c r="R429" s="281"/>
      <c r="S429" s="281"/>
      <c r="T429" s="281"/>
      <c r="U429" s="281"/>
      <c r="V429" s="281"/>
      <c r="W429" s="281"/>
      <c r="X429" s="282"/>
      <c r="Y429" s="15"/>
      <c r="Z429" s="15"/>
      <c r="AA429" s="15"/>
      <c r="AB429" s="15"/>
      <c r="AC429" s="15"/>
      <c r="AD429" s="15"/>
      <c r="AE429" s="15"/>
      <c r="AT429" s="283" t="s">
        <v>605</v>
      </c>
      <c r="AU429" s="283" t="s">
        <v>86</v>
      </c>
      <c r="AV429" s="15" t="s">
        <v>84</v>
      </c>
      <c r="AW429" s="15" t="s">
        <v>5</v>
      </c>
      <c r="AX429" s="15" t="s">
        <v>76</v>
      </c>
      <c r="AY429" s="283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2065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2066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86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2067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4"/>
      <c r="C433" s="275"/>
      <c r="D433" s="247" t="s">
        <v>605</v>
      </c>
      <c r="E433" s="276" t="s">
        <v>20</v>
      </c>
      <c r="F433" s="277" t="s">
        <v>2068</v>
      </c>
      <c r="G433" s="275"/>
      <c r="H433" s="276" t="s">
        <v>20</v>
      </c>
      <c r="I433" s="278"/>
      <c r="J433" s="278"/>
      <c r="K433" s="275"/>
      <c r="L433" s="275"/>
      <c r="M433" s="279"/>
      <c r="N433" s="280"/>
      <c r="O433" s="281"/>
      <c r="P433" s="281"/>
      <c r="Q433" s="281"/>
      <c r="R433" s="281"/>
      <c r="S433" s="281"/>
      <c r="T433" s="281"/>
      <c r="U433" s="281"/>
      <c r="V433" s="281"/>
      <c r="W433" s="281"/>
      <c r="X433" s="282"/>
      <c r="Y433" s="15"/>
      <c r="Z433" s="15"/>
      <c r="AA433" s="15"/>
      <c r="AB433" s="15"/>
      <c r="AC433" s="15"/>
      <c r="AD433" s="15"/>
      <c r="AE433" s="15"/>
      <c r="AT433" s="283" t="s">
        <v>605</v>
      </c>
      <c r="AU433" s="283" t="s">
        <v>86</v>
      </c>
      <c r="AV433" s="15" t="s">
        <v>84</v>
      </c>
      <c r="AW433" s="15" t="s">
        <v>5</v>
      </c>
      <c r="AX433" s="15" t="s">
        <v>76</v>
      </c>
      <c r="AY433" s="283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2069</v>
      </c>
      <c r="F436" s="222" t="s">
        <v>2070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2071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2072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86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2073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2074</v>
      </c>
      <c r="F439" s="222" t="s">
        <v>2075</v>
      </c>
      <c r="G439" s="223" t="s">
        <v>986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2076</v>
      </c>
    </row>
    <row r="440" s="15" customFormat="1">
      <c r="A440" s="15"/>
      <c r="B440" s="274"/>
      <c r="C440" s="275"/>
      <c r="D440" s="247" t="s">
        <v>605</v>
      </c>
      <c r="E440" s="276" t="s">
        <v>20</v>
      </c>
      <c r="F440" s="277" t="s">
        <v>2077</v>
      </c>
      <c r="G440" s="275"/>
      <c r="H440" s="276" t="s">
        <v>20</v>
      </c>
      <c r="I440" s="278"/>
      <c r="J440" s="278"/>
      <c r="K440" s="275"/>
      <c r="L440" s="275"/>
      <c r="M440" s="279"/>
      <c r="N440" s="280"/>
      <c r="O440" s="281"/>
      <c r="P440" s="281"/>
      <c r="Q440" s="281"/>
      <c r="R440" s="281"/>
      <c r="S440" s="281"/>
      <c r="T440" s="281"/>
      <c r="U440" s="281"/>
      <c r="V440" s="281"/>
      <c r="W440" s="281"/>
      <c r="X440" s="282"/>
      <c r="Y440" s="15"/>
      <c r="Z440" s="15"/>
      <c r="AA440" s="15"/>
      <c r="AB440" s="15"/>
      <c r="AC440" s="15"/>
      <c r="AD440" s="15"/>
      <c r="AE440" s="15"/>
      <c r="AT440" s="283" t="s">
        <v>605</v>
      </c>
      <c r="AU440" s="283" t="s">
        <v>86</v>
      </c>
      <c r="AV440" s="15" t="s">
        <v>84</v>
      </c>
      <c r="AW440" s="15" t="s">
        <v>5</v>
      </c>
      <c r="AX440" s="15" t="s">
        <v>76</v>
      </c>
      <c r="AY440" s="283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2078</v>
      </c>
      <c r="F442" s="237" t="s">
        <v>2079</v>
      </c>
      <c r="G442" s="238" t="s">
        <v>834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2080</v>
      </c>
    </row>
    <row r="443" s="15" customFormat="1">
      <c r="A443" s="15"/>
      <c r="B443" s="274"/>
      <c r="C443" s="275"/>
      <c r="D443" s="247" t="s">
        <v>605</v>
      </c>
      <c r="E443" s="276" t="s">
        <v>20</v>
      </c>
      <c r="F443" s="277" t="s">
        <v>2081</v>
      </c>
      <c r="G443" s="275"/>
      <c r="H443" s="276" t="s">
        <v>20</v>
      </c>
      <c r="I443" s="278"/>
      <c r="J443" s="278"/>
      <c r="K443" s="275"/>
      <c r="L443" s="275"/>
      <c r="M443" s="279"/>
      <c r="N443" s="280"/>
      <c r="O443" s="281"/>
      <c r="P443" s="281"/>
      <c r="Q443" s="281"/>
      <c r="R443" s="281"/>
      <c r="S443" s="281"/>
      <c r="T443" s="281"/>
      <c r="U443" s="281"/>
      <c r="V443" s="281"/>
      <c r="W443" s="281"/>
      <c r="X443" s="282"/>
      <c r="Y443" s="15"/>
      <c r="Z443" s="15"/>
      <c r="AA443" s="15"/>
      <c r="AB443" s="15"/>
      <c r="AC443" s="15"/>
      <c r="AD443" s="15"/>
      <c r="AE443" s="15"/>
      <c r="AT443" s="283" t="s">
        <v>605</v>
      </c>
      <c r="AU443" s="283" t="s">
        <v>86</v>
      </c>
      <c r="AV443" s="15" t="s">
        <v>84</v>
      </c>
      <c r="AW443" s="15" t="s">
        <v>5</v>
      </c>
      <c r="AX443" s="15" t="s">
        <v>76</v>
      </c>
      <c r="AY443" s="283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2082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4.4" customHeight="1">
      <c r="A445" s="40"/>
      <c r="B445" s="41"/>
      <c r="C445" s="220" t="s">
        <v>575</v>
      </c>
      <c r="D445" s="220" t="s">
        <v>171</v>
      </c>
      <c r="E445" s="221" t="s">
        <v>2083</v>
      </c>
      <c r="F445" s="222" t="s">
        <v>2084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2085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2086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2087</v>
      </c>
      <c r="F447" s="222" t="s">
        <v>2088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2089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2090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2091</v>
      </c>
      <c r="F449" s="222" t="s">
        <v>2092</v>
      </c>
      <c r="G449" s="223" t="s">
        <v>986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2093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2094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24.15" customHeight="1">
      <c r="A452" s="40"/>
      <c r="B452" s="41"/>
      <c r="C452" s="220" t="s">
        <v>581</v>
      </c>
      <c r="D452" s="220" t="s">
        <v>171</v>
      </c>
      <c r="E452" s="221" t="s">
        <v>2095</v>
      </c>
      <c r="F452" s="222" t="s">
        <v>2096</v>
      </c>
      <c r="G452" s="223" t="s">
        <v>718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2097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2098</v>
      </c>
      <c r="F453" s="222" t="s">
        <v>2099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2100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2101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Q455+SUM(Q456:Q484)</f>
        <v>0</v>
      </c>
      <c r="R454" s="212">
        <f>R455+SUM(R456:R484)</f>
        <v>0</v>
      </c>
      <c r="S454" s="211"/>
      <c r="T454" s="213">
        <f>T455+SUM(T456:T484)</f>
        <v>0</v>
      </c>
      <c r="U454" s="211"/>
      <c r="V454" s="213">
        <f>V455+SUM(V456:V484)</f>
        <v>154.02816202000003</v>
      </c>
      <c r="W454" s="211"/>
      <c r="X454" s="214">
        <f>X455+SUM(X456:X484)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BK455+SUM(BK456:BK484)</f>
        <v>0</v>
      </c>
    </row>
    <row r="455" s="2" customFormat="1" ht="24.15" customHeight="1">
      <c r="A455" s="40"/>
      <c r="B455" s="41"/>
      <c r="C455" s="220" t="s">
        <v>591</v>
      </c>
      <c r="D455" s="220" t="s">
        <v>171</v>
      </c>
      <c r="E455" s="221" t="s">
        <v>2102</v>
      </c>
      <c r="F455" s="222" t="s">
        <v>2103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2104</v>
      </c>
    </row>
    <row r="456" s="15" customFormat="1">
      <c r="A456" s="15"/>
      <c r="B456" s="274"/>
      <c r="C456" s="275"/>
      <c r="D456" s="247" t="s">
        <v>605</v>
      </c>
      <c r="E456" s="276" t="s">
        <v>20</v>
      </c>
      <c r="F456" s="277" t="s">
        <v>2105</v>
      </c>
      <c r="G456" s="275"/>
      <c r="H456" s="276" t="s">
        <v>20</v>
      </c>
      <c r="I456" s="278"/>
      <c r="J456" s="278"/>
      <c r="K456" s="275"/>
      <c r="L456" s="275"/>
      <c r="M456" s="279"/>
      <c r="N456" s="280"/>
      <c r="O456" s="281"/>
      <c r="P456" s="281"/>
      <c r="Q456" s="281"/>
      <c r="R456" s="281"/>
      <c r="S456" s="281"/>
      <c r="T456" s="281"/>
      <c r="U456" s="281"/>
      <c r="V456" s="281"/>
      <c r="W456" s="281"/>
      <c r="X456" s="282"/>
      <c r="Y456" s="15"/>
      <c r="Z456" s="15"/>
      <c r="AA456" s="15"/>
      <c r="AB456" s="15"/>
      <c r="AC456" s="15"/>
      <c r="AD456" s="15"/>
      <c r="AE456" s="15"/>
      <c r="AT456" s="283" t="s">
        <v>605</v>
      </c>
      <c r="AU456" s="283" t="s">
        <v>86</v>
      </c>
      <c r="AV456" s="15" t="s">
        <v>84</v>
      </c>
      <c r="AW456" s="15" t="s">
        <v>5</v>
      </c>
      <c r="AX456" s="15" t="s">
        <v>76</v>
      </c>
      <c r="AY456" s="283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2106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4"/>
      <c r="C458" s="275"/>
      <c r="D458" s="247" t="s">
        <v>605</v>
      </c>
      <c r="E458" s="276" t="s">
        <v>20</v>
      </c>
      <c r="F458" s="277" t="s">
        <v>2107</v>
      </c>
      <c r="G458" s="275"/>
      <c r="H458" s="276" t="s">
        <v>20</v>
      </c>
      <c r="I458" s="278"/>
      <c r="J458" s="278"/>
      <c r="K458" s="275"/>
      <c r="L458" s="275"/>
      <c r="M458" s="279"/>
      <c r="N458" s="280"/>
      <c r="O458" s="281"/>
      <c r="P458" s="281"/>
      <c r="Q458" s="281"/>
      <c r="R458" s="281"/>
      <c r="S458" s="281"/>
      <c r="T458" s="281"/>
      <c r="U458" s="281"/>
      <c r="V458" s="281"/>
      <c r="W458" s="281"/>
      <c r="X458" s="282"/>
      <c r="Y458" s="15"/>
      <c r="Z458" s="15"/>
      <c r="AA458" s="15"/>
      <c r="AB458" s="15"/>
      <c r="AC458" s="15"/>
      <c r="AD458" s="15"/>
      <c r="AE458" s="15"/>
      <c r="AT458" s="283" t="s">
        <v>605</v>
      </c>
      <c r="AU458" s="283" t="s">
        <v>86</v>
      </c>
      <c r="AV458" s="15" t="s">
        <v>84</v>
      </c>
      <c r="AW458" s="15" t="s">
        <v>5</v>
      </c>
      <c r="AX458" s="15" t="s">
        <v>76</v>
      </c>
      <c r="AY458" s="283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2108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4"/>
      <c r="C460" s="275"/>
      <c r="D460" s="247" t="s">
        <v>605</v>
      </c>
      <c r="E460" s="276" t="s">
        <v>20</v>
      </c>
      <c r="F460" s="277" t="s">
        <v>2109</v>
      </c>
      <c r="G460" s="275"/>
      <c r="H460" s="276" t="s">
        <v>20</v>
      </c>
      <c r="I460" s="278"/>
      <c r="J460" s="278"/>
      <c r="K460" s="275"/>
      <c r="L460" s="275"/>
      <c r="M460" s="279"/>
      <c r="N460" s="280"/>
      <c r="O460" s="281"/>
      <c r="P460" s="281"/>
      <c r="Q460" s="281"/>
      <c r="R460" s="281"/>
      <c r="S460" s="281"/>
      <c r="T460" s="281"/>
      <c r="U460" s="281"/>
      <c r="V460" s="281"/>
      <c r="W460" s="281"/>
      <c r="X460" s="282"/>
      <c r="Y460" s="15"/>
      <c r="Z460" s="15"/>
      <c r="AA460" s="15"/>
      <c r="AB460" s="15"/>
      <c r="AC460" s="15"/>
      <c r="AD460" s="15"/>
      <c r="AE460" s="15"/>
      <c r="AT460" s="283" t="s">
        <v>605</v>
      </c>
      <c r="AU460" s="283" t="s">
        <v>86</v>
      </c>
      <c r="AV460" s="15" t="s">
        <v>84</v>
      </c>
      <c r="AW460" s="15" t="s">
        <v>5</v>
      </c>
      <c r="AX460" s="15" t="s">
        <v>76</v>
      </c>
      <c r="AY460" s="283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4"/>
      <c r="C462" s="275"/>
      <c r="D462" s="247" t="s">
        <v>605</v>
      </c>
      <c r="E462" s="276" t="s">
        <v>20</v>
      </c>
      <c r="F462" s="277" t="s">
        <v>2110</v>
      </c>
      <c r="G462" s="275"/>
      <c r="H462" s="276" t="s">
        <v>20</v>
      </c>
      <c r="I462" s="278"/>
      <c r="J462" s="278"/>
      <c r="K462" s="275"/>
      <c r="L462" s="275"/>
      <c r="M462" s="279"/>
      <c r="N462" s="280"/>
      <c r="O462" s="281"/>
      <c r="P462" s="281"/>
      <c r="Q462" s="281"/>
      <c r="R462" s="281"/>
      <c r="S462" s="281"/>
      <c r="T462" s="281"/>
      <c r="U462" s="281"/>
      <c r="V462" s="281"/>
      <c r="W462" s="281"/>
      <c r="X462" s="282"/>
      <c r="Y462" s="15"/>
      <c r="Z462" s="15"/>
      <c r="AA462" s="15"/>
      <c r="AB462" s="15"/>
      <c r="AC462" s="15"/>
      <c r="AD462" s="15"/>
      <c r="AE462" s="15"/>
      <c r="AT462" s="283" t="s">
        <v>605</v>
      </c>
      <c r="AU462" s="283" t="s">
        <v>86</v>
      </c>
      <c r="AV462" s="15" t="s">
        <v>84</v>
      </c>
      <c r="AW462" s="15" t="s">
        <v>5</v>
      </c>
      <c r="AX462" s="15" t="s">
        <v>76</v>
      </c>
      <c r="AY462" s="283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2111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14.4" customHeight="1">
      <c r="A465" s="40"/>
      <c r="B465" s="41"/>
      <c r="C465" s="235" t="s">
        <v>596</v>
      </c>
      <c r="D465" s="235" t="s">
        <v>163</v>
      </c>
      <c r="E465" s="236" t="s">
        <v>2112</v>
      </c>
      <c r="F465" s="237" t="s">
        <v>2113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2114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2115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4.4" customHeight="1">
      <c r="A467" s="40"/>
      <c r="B467" s="41"/>
      <c r="C467" s="235" t="s">
        <v>601</v>
      </c>
      <c r="D467" s="235" t="s">
        <v>163</v>
      </c>
      <c r="E467" s="236" t="s">
        <v>2116</v>
      </c>
      <c r="F467" s="237" t="s">
        <v>2117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2118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2119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2120</v>
      </c>
      <c r="F469" s="237" t="s">
        <v>2121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2122</v>
      </c>
    </row>
    <row r="470" s="15" customFormat="1">
      <c r="A470" s="15"/>
      <c r="B470" s="274"/>
      <c r="C470" s="275"/>
      <c r="D470" s="247" t="s">
        <v>605</v>
      </c>
      <c r="E470" s="276" t="s">
        <v>20</v>
      </c>
      <c r="F470" s="277" t="s">
        <v>2123</v>
      </c>
      <c r="G470" s="275"/>
      <c r="H470" s="276" t="s">
        <v>20</v>
      </c>
      <c r="I470" s="278"/>
      <c r="J470" s="278"/>
      <c r="K470" s="275"/>
      <c r="L470" s="275"/>
      <c r="M470" s="279"/>
      <c r="N470" s="280"/>
      <c r="O470" s="281"/>
      <c r="P470" s="281"/>
      <c r="Q470" s="281"/>
      <c r="R470" s="281"/>
      <c r="S470" s="281"/>
      <c r="T470" s="281"/>
      <c r="U470" s="281"/>
      <c r="V470" s="281"/>
      <c r="W470" s="281"/>
      <c r="X470" s="282"/>
      <c r="Y470" s="15"/>
      <c r="Z470" s="15"/>
      <c r="AA470" s="15"/>
      <c r="AB470" s="15"/>
      <c r="AC470" s="15"/>
      <c r="AD470" s="15"/>
      <c r="AE470" s="15"/>
      <c r="AT470" s="283" t="s">
        <v>605</v>
      </c>
      <c r="AU470" s="283" t="s">
        <v>86</v>
      </c>
      <c r="AV470" s="15" t="s">
        <v>84</v>
      </c>
      <c r="AW470" s="15" t="s">
        <v>5</v>
      </c>
      <c r="AX470" s="15" t="s">
        <v>76</v>
      </c>
      <c r="AY470" s="283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2108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4.4" customHeight="1">
      <c r="A472" s="40"/>
      <c r="B472" s="41"/>
      <c r="C472" s="235" t="s">
        <v>613</v>
      </c>
      <c r="D472" s="235" t="s">
        <v>163</v>
      </c>
      <c r="E472" s="236" t="s">
        <v>2124</v>
      </c>
      <c r="F472" s="237" t="s">
        <v>2125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2126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2127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24.15" customHeight="1">
      <c r="A474" s="40"/>
      <c r="B474" s="41"/>
      <c r="C474" s="220" t="s">
        <v>617</v>
      </c>
      <c r="D474" s="220" t="s">
        <v>171</v>
      </c>
      <c r="E474" s="221" t="s">
        <v>2128</v>
      </c>
      <c r="F474" s="222" t="s">
        <v>2129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2130</v>
      </c>
    </row>
    <row r="475" s="15" customFormat="1">
      <c r="A475" s="15"/>
      <c r="B475" s="274"/>
      <c r="C475" s="275"/>
      <c r="D475" s="247" t="s">
        <v>605</v>
      </c>
      <c r="E475" s="276" t="s">
        <v>20</v>
      </c>
      <c r="F475" s="277" t="s">
        <v>2131</v>
      </c>
      <c r="G475" s="275"/>
      <c r="H475" s="276" t="s">
        <v>20</v>
      </c>
      <c r="I475" s="278"/>
      <c r="J475" s="278"/>
      <c r="K475" s="275"/>
      <c r="L475" s="275"/>
      <c r="M475" s="279"/>
      <c r="N475" s="280"/>
      <c r="O475" s="281"/>
      <c r="P475" s="281"/>
      <c r="Q475" s="281"/>
      <c r="R475" s="281"/>
      <c r="S475" s="281"/>
      <c r="T475" s="281"/>
      <c r="U475" s="281"/>
      <c r="V475" s="281"/>
      <c r="W475" s="281"/>
      <c r="X475" s="282"/>
      <c r="Y475" s="15"/>
      <c r="Z475" s="15"/>
      <c r="AA475" s="15"/>
      <c r="AB475" s="15"/>
      <c r="AC475" s="15"/>
      <c r="AD475" s="15"/>
      <c r="AE475" s="15"/>
      <c r="AT475" s="283" t="s">
        <v>605</v>
      </c>
      <c r="AU475" s="283" t="s">
        <v>86</v>
      </c>
      <c r="AV475" s="15" t="s">
        <v>84</v>
      </c>
      <c r="AW475" s="15" t="s">
        <v>5</v>
      </c>
      <c r="AX475" s="15" t="s">
        <v>76</v>
      </c>
      <c r="AY475" s="283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2132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4.4" customHeight="1">
      <c r="A477" s="40"/>
      <c r="B477" s="41"/>
      <c r="C477" s="235" t="s">
        <v>621</v>
      </c>
      <c r="D477" s="235" t="s">
        <v>163</v>
      </c>
      <c r="E477" s="236" t="s">
        <v>2133</v>
      </c>
      <c r="F477" s="237" t="s">
        <v>2134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2135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2136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623</v>
      </c>
      <c r="D479" s="220" t="s">
        <v>171</v>
      </c>
      <c r="E479" s="221" t="s">
        <v>2137</v>
      </c>
      <c r="F479" s="222" t="s">
        <v>2138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2139</v>
      </c>
    </row>
    <row r="480" s="15" customFormat="1">
      <c r="A480" s="15"/>
      <c r="B480" s="274"/>
      <c r="C480" s="275"/>
      <c r="D480" s="247" t="s">
        <v>605</v>
      </c>
      <c r="E480" s="276" t="s">
        <v>20</v>
      </c>
      <c r="F480" s="277" t="s">
        <v>2140</v>
      </c>
      <c r="G480" s="275"/>
      <c r="H480" s="276" t="s">
        <v>20</v>
      </c>
      <c r="I480" s="278"/>
      <c r="J480" s="278"/>
      <c r="K480" s="275"/>
      <c r="L480" s="275"/>
      <c r="M480" s="279"/>
      <c r="N480" s="280"/>
      <c r="O480" s="281"/>
      <c r="P480" s="281"/>
      <c r="Q480" s="281"/>
      <c r="R480" s="281"/>
      <c r="S480" s="281"/>
      <c r="T480" s="281"/>
      <c r="U480" s="281"/>
      <c r="V480" s="281"/>
      <c r="W480" s="281"/>
      <c r="X480" s="282"/>
      <c r="Y480" s="15"/>
      <c r="Z480" s="15"/>
      <c r="AA480" s="15"/>
      <c r="AB480" s="15"/>
      <c r="AC480" s="15"/>
      <c r="AD480" s="15"/>
      <c r="AE480" s="15"/>
      <c r="AT480" s="283" t="s">
        <v>605</v>
      </c>
      <c r="AU480" s="283" t="s">
        <v>86</v>
      </c>
      <c r="AV480" s="15" t="s">
        <v>84</v>
      </c>
      <c r="AW480" s="15" t="s">
        <v>5</v>
      </c>
      <c r="AX480" s="15" t="s">
        <v>76</v>
      </c>
      <c r="AY480" s="283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2141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627</v>
      </c>
      <c r="D482" s="220" t="s">
        <v>171</v>
      </c>
      <c r="E482" s="221" t="s">
        <v>2142</v>
      </c>
      <c r="F482" s="222" t="s">
        <v>2143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2144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2141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12" customFormat="1" ht="20.88" customHeight="1">
      <c r="A484" s="12"/>
      <c r="B484" s="203"/>
      <c r="C484" s="204"/>
      <c r="D484" s="205" t="s">
        <v>75</v>
      </c>
      <c r="E484" s="218" t="s">
        <v>548</v>
      </c>
      <c r="F484" s="218" t="s">
        <v>2145</v>
      </c>
      <c r="G484" s="204"/>
      <c r="H484" s="204"/>
      <c r="I484" s="207"/>
      <c r="J484" s="207"/>
      <c r="K484" s="219">
        <f>BK484</f>
        <v>0</v>
      </c>
      <c r="L484" s="204"/>
      <c r="M484" s="209"/>
      <c r="N484" s="210"/>
      <c r="O484" s="211"/>
      <c r="P484" s="211"/>
      <c r="Q484" s="212">
        <f>Q485</f>
        <v>0</v>
      </c>
      <c r="R484" s="212">
        <f>R485</f>
        <v>0</v>
      </c>
      <c r="S484" s="211"/>
      <c r="T484" s="213">
        <f>T485</f>
        <v>0</v>
      </c>
      <c r="U484" s="211"/>
      <c r="V484" s="213">
        <f>V485</f>
        <v>0</v>
      </c>
      <c r="W484" s="211"/>
      <c r="X484" s="214">
        <f>X485</f>
        <v>0</v>
      </c>
      <c r="Y484" s="12"/>
      <c r="Z484" s="12"/>
      <c r="AA484" s="12"/>
      <c r="AB484" s="12"/>
      <c r="AC484" s="12"/>
      <c r="AD484" s="12"/>
      <c r="AE484" s="12"/>
      <c r="AR484" s="215" t="s">
        <v>84</v>
      </c>
      <c r="AT484" s="216" t="s">
        <v>75</v>
      </c>
      <c r="AU484" s="216" t="s">
        <v>86</v>
      </c>
      <c r="AY484" s="215" t="s">
        <v>166</v>
      </c>
      <c r="BK484" s="217">
        <f>BK485</f>
        <v>0</v>
      </c>
    </row>
    <row r="485" s="2" customFormat="1" ht="24.15" customHeight="1">
      <c r="A485" s="40"/>
      <c r="B485" s="41"/>
      <c r="C485" s="220" t="s">
        <v>631</v>
      </c>
      <c r="D485" s="220" t="s">
        <v>171</v>
      </c>
      <c r="E485" s="221" t="s">
        <v>2146</v>
      </c>
      <c r="F485" s="222" t="s">
        <v>2147</v>
      </c>
      <c r="G485" s="223" t="s">
        <v>1359</v>
      </c>
      <c r="H485" s="224">
        <v>5674.0600000000004</v>
      </c>
      <c r="I485" s="225"/>
      <c r="J485" s="225"/>
      <c r="K485" s="226">
        <f>ROUND(P485*H485,2)</f>
        <v>0</v>
      </c>
      <c r="L485" s="227"/>
      <c r="M485" s="46"/>
      <c r="N485" s="228" t="s">
        <v>20</v>
      </c>
      <c r="O485" s="229" t="s">
        <v>45</v>
      </c>
      <c r="P485" s="230">
        <f>I485+J485</f>
        <v>0</v>
      </c>
      <c r="Q485" s="230">
        <f>ROUND(I485*H485,2)</f>
        <v>0</v>
      </c>
      <c r="R485" s="230">
        <f>ROUND(J485*H485,2)</f>
        <v>0</v>
      </c>
      <c r="S485" s="86"/>
      <c r="T485" s="231">
        <f>S485*H485</f>
        <v>0</v>
      </c>
      <c r="U485" s="231">
        <v>0</v>
      </c>
      <c r="V485" s="231">
        <f>U485*H485</f>
        <v>0</v>
      </c>
      <c r="W485" s="231">
        <v>0</v>
      </c>
      <c r="X485" s="232">
        <f>W485*H485</f>
        <v>0</v>
      </c>
      <c r="Y485" s="40"/>
      <c r="Z485" s="40"/>
      <c r="AA485" s="40"/>
      <c r="AB485" s="40"/>
      <c r="AC485" s="40"/>
      <c r="AD485" s="40"/>
      <c r="AE485" s="40"/>
      <c r="AR485" s="233" t="s">
        <v>175</v>
      </c>
      <c r="AT485" s="233" t="s">
        <v>171</v>
      </c>
      <c r="AU485" s="233" t="s">
        <v>165</v>
      </c>
      <c r="AY485" s="19" t="s">
        <v>166</v>
      </c>
      <c r="BE485" s="234">
        <f>IF(O485="základní",K485,0)</f>
        <v>0</v>
      </c>
      <c r="BF485" s="234">
        <f>IF(O485="snížená",K485,0)</f>
        <v>0</v>
      </c>
      <c r="BG485" s="234">
        <f>IF(O485="zákl. přenesená",K485,0)</f>
        <v>0</v>
      </c>
      <c r="BH485" s="234">
        <f>IF(O485="sníž. přenesená",K485,0)</f>
        <v>0</v>
      </c>
      <c r="BI485" s="234">
        <f>IF(O485="nulová",K485,0)</f>
        <v>0</v>
      </c>
      <c r="BJ485" s="19" t="s">
        <v>84</v>
      </c>
      <c r="BK485" s="234">
        <f>ROUND(P485*H485,2)</f>
        <v>0</v>
      </c>
      <c r="BL485" s="19" t="s">
        <v>175</v>
      </c>
      <c r="BM485" s="233" t="s">
        <v>2148</v>
      </c>
    </row>
    <row r="486" s="12" customFormat="1" ht="22.8" customHeight="1">
      <c r="A486" s="12"/>
      <c r="B486" s="203"/>
      <c r="C486" s="204"/>
      <c r="D486" s="205" t="s">
        <v>75</v>
      </c>
      <c r="E486" s="218" t="s">
        <v>1514</v>
      </c>
      <c r="F486" s="218" t="s">
        <v>1515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SUM(Q487:Q494)</f>
        <v>0</v>
      </c>
      <c r="R486" s="212">
        <f>SUM(R487:R494)</f>
        <v>0</v>
      </c>
      <c r="S486" s="211"/>
      <c r="T486" s="213">
        <f>SUM(T487:T494)</f>
        <v>0</v>
      </c>
      <c r="U486" s="211"/>
      <c r="V486" s="213">
        <f>SUM(V487:V494)</f>
        <v>0</v>
      </c>
      <c r="W486" s="211"/>
      <c r="X486" s="214">
        <f>SUM(X487:X494)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84</v>
      </c>
      <c r="AY486" s="215" t="s">
        <v>166</v>
      </c>
      <c r="BK486" s="217">
        <f>SUM(BK487:BK494)</f>
        <v>0</v>
      </c>
    </row>
    <row r="487" s="2" customFormat="1" ht="24.15" customHeight="1">
      <c r="A487" s="40"/>
      <c r="B487" s="41"/>
      <c r="C487" s="220" t="s">
        <v>635</v>
      </c>
      <c r="D487" s="220" t="s">
        <v>171</v>
      </c>
      <c r="E487" s="221" t="s">
        <v>2149</v>
      </c>
      <c r="F487" s="222" t="s">
        <v>2150</v>
      </c>
      <c r="G487" s="223" t="s">
        <v>1359</v>
      </c>
      <c r="H487" s="224">
        <v>88.549999999999997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86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2151</v>
      </c>
    </row>
    <row r="488" s="13" customFormat="1">
      <c r="A488" s="13"/>
      <c r="B488" s="245"/>
      <c r="C488" s="246"/>
      <c r="D488" s="247" t="s">
        <v>605</v>
      </c>
      <c r="E488" s="248" t="s">
        <v>20</v>
      </c>
      <c r="F488" s="249" t="s">
        <v>2152</v>
      </c>
      <c r="G488" s="246"/>
      <c r="H488" s="250">
        <v>68.75</v>
      </c>
      <c r="I488" s="251"/>
      <c r="J488" s="251"/>
      <c r="K488" s="246"/>
      <c r="L488" s="246"/>
      <c r="M488" s="252"/>
      <c r="N488" s="253"/>
      <c r="O488" s="254"/>
      <c r="P488" s="254"/>
      <c r="Q488" s="254"/>
      <c r="R488" s="254"/>
      <c r="S488" s="254"/>
      <c r="T488" s="254"/>
      <c r="U488" s="254"/>
      <c r="V488" s="254"/>
      <c r="W488" s="254"/>
      <c r="X488" s="255"/>
      <c r="Y488" s="13"/>
      <c r="Z488" s="13"/>
      <c r="AA488" s="13"/>
      <c r="AB488" s="13"/>
      <c r="AC488" s="13"/>
      <c r="AD488" s="13"/>
      <c r="AE488" s="13"/>
      <c r="AT488" s="256" t="s">
        <v>605</v>
      </c>
      <c r="AU488" s="256" t="s">
        <v>86</v>
      </c>
      <c r="AV488" s="13" t="s">
        <v>86</v>
      </c>
      <c r="AW488" s="13" t="s">
        <v>5</v>
      </c>
      <c r="AX488" s="13" t="s">
        <v>76</v>
      </c>
      <c r="AY488" s="256" t="s">
        <v>166</v>
      </c>
    </row>
    <row r="489" s="13" customFormat="1">
      <c r="A489" s="13"/>
      <c r="B489" s="245"/>
      <c r="C489" s="246"/>
      <c r="D489" s="247" t="s">
        <v>605</v>
      </c>
      <c r="E489" s="248" t="s">
        <v>20</v>
      </c>
      <c r="F489" s="249" t="s">
        <v>2153</v>
      </c>
      <c r="G489" s="246"/>
      <c r="H489" s="250">
        <v>19.800000000000001</v>
      </c>
      <c r="I489" s="251"/>
      <c r="J489" s="251"/>
      <c r="K489" s="246"/>
      <c r="L489" s="246"/>
      <c r="M489" s="252"/>
      <c r="N489" s="253"/>
      <c r="O489" s="254"/>
      <c r="P489" s="254"/>
      <c r="Q489" s="254"/>
      <c r="R489" s="254"/>
      <c r="S489" s="254"/>
      <c r="T489" s="254"/>
      <c r="U489" s="254"/>
      <c r="V489" s="254"/>
      <c r="W489" s="254"/>
      <c r="X489" s="255"/>
      <c r="Y489" s="13"/>
      <c r="Z489" s="13"/>
      <c r="AA489" s="13"/>
      <c r="AB489" s="13"/>
      <c r="AC489" s="13"/>
      <c r="AD489" s="13"/>
      <c r="AE489" s="13"/>
      <c r="AT489" s="256" t="s">
        <v>605</v>
      </c>
      <c r="AU489" s="256" t="s">
        <v>86</v>
      </c>
      <c r="AV489" s="13" t="s">
        <v>86</v>
      </c>
      <c r="AW489" s="13" t="s">
        <v>5</v>
      </c>
      <c r="AX489" s="13" t="s">
        <v>76</v>
      </c>
      <c r="AY489" s="256" t="s">
        <v>166</v>
      </c>
    </row>
    <row r="490" s="14" customFormat="1">
      <c r="A490" s="14"/>
      <c r="B490" s="257"/>
      <c r="C490" s="258"/>
      <c r="D490" s="247" t="s">
        <v>605</v>
      </c>
      <c r="E490" s="259" t="s">
        <v>20</v>
      </c>
      <c r="F490" s="260" t="s">
        <v>608</v>
      </c>
      <c r="G490" s="258"/>
      <c r="H490" s="261">
        <v>88.549999999999997</v>
      </c>
      <c r="I490" s="262"/>
      <c r="J490" s="262"/>
      <c r="K490" s="258"/>
      <c r="L490" s="258"/>
      <c r="M490" s="263"/>
      <c r="N490" s="264"/>
      <c r="O490" s="265"/>
      <c r="P490" s="265"/>
      <c r="Q490" s="265"/>
      <c r="R490" s="265"/>
      <c r="S490" s="265"/>
      <c r="T490" s="265"/>
      <c r="U490" s="265"/>
      <c r="V490" s="265"/>
      <c r="W490" s="265"/>
      <c r="X490" s="266"/>
      <c r="Y490" s="14"/>
      <c r="Z490" s="14"/>
      <c r="AA490" s="14"/>
      <c r="AB490" s="14"/>
      <c r="AC490" s="14"/>
      <c r="AD490" s="14"/>
      <c r="AE490" s="14"/>
      <c r="AT490" s="267" t="s">
        <v>605</v>
      </c>
      <c r="AU490" s="267" t="s">
        <v>86</v>
      </c>
      <c r="AV490" s="14" t="s">
        <v>175</v>
      </c>
      <c r="AW490" s="14" t="s">
        <v>5</v>
      </c>
      <c r="AX490" s="14" t="s">
        <v>84</v>
      </c>
      <c r="AY490" s="267" t="s">
        <v>166</v>
      </c>
    </row>
    <row r="491" s="2" customFormat="1" ht="37.8" customHeight="1">
      <c r="A491" s="40"/>
      <c r="B491" s="41"/>
      <c r="C491" s="220" t="s">
        <v>639</v>
      </c>
      <c r="D491" s="220" t="s">
        <v>171</v>
      </c>
      <c r="E491" s="221" t="s">
        <v>2154</v>
      </c>
      <c r="F491" s="222" t="s">
        <v>2155</v>
      </c>
      <c r="G491" s="223" t="s">
        <v>1359</v>
      </c>
      <c r="H491" s="224">
        <v>1682.4500000000001</v>
      </c>
      <c r="I491" s="225"/>
      <c r="J491" s="225"/>
      <c r="K491" s="226">
        <f>ROUND(P491*H491,2)</f>
        <v>0</v>
      </c>
      <c r="L491" s="227"/>
      <c r="M491" s="46"/>
      <c r="N491" s="228" t="s">
        <v>20</v>
      </c>
      <c r="O491" s="229" t="s">
        <v>45</v>
      </c>
      <c r="P491" s="230">
        <f>I491+J491</f>
        <v>0</v>
      </c>
      <c r="Q491" s="230">
        <f>ROUND(I491*H491,2)</f>
        <v>0</v>
      </c>
      <c r="R491" s="230">
        <f>ROUND(J491*H491,2)</f>
        <v>0</v>
      </c>
      <c r="S491" s="86"/>
      <c r="T491" s="231">
        <f>S491*H491</f>
        <v>0</v>
      </c>
      <c r="U491" s="231">
        <v>0</v>
      </c>
      <c r="V491" s="231">
        <f>U491*H491</f>
        <v>0</v>
      </c>
      <c r="W491" s="231">
        <v>0</v>
      </c>
      <c r="X491" s="232">
        <f>W491*H491</f>
        <v>0</v>
      </c>
      <c r="Y491" s="40"/>
      <c r="Z491" s="40"/>
      <c r="AA491" s="40"/>
      <c r="AB491" s="40"/>
      <c r="AC491" s="40"/>
      <c r="AD491" s="40"/>
      <c r="AE491" s="40"/>
      <c r="AR491" s="233" t="s">
        <v>175</v>
      </c>
      <c r="AT491" s="233" t="s">
        <v>171</v>
      </c>
      <c r="AU491" s="233" t="s">
        <v>86</v>
      </c>
      <c r="AY491" s="19" t="s">
        <v>166</v>
      </c>
      <c r="BE491" s="234">
        <f>IF(O491="základní",K491,0)</f>
        <v>0</v>
      </c>
      <c r="BF491" s="234">
        <f>IF(O491="snížená",K491,0)</f>
        <v>0</v>
      </c>
      <c r="BG491" s="234">
        <f>IF(O491="zákl. přenesená",K491,0)</f>
        <v>0</v>
      </c>
      <c r="BH491" s="234">
        <f>IF(O491="sníž. přenesená",K491,0)</f>
        <v>0</v>
      </c>
      <c r="BI491" s="234">
        <f>IF(O491="nulová",K491,0)</f>
        <v>0</v>
      </c>
      <c r="BJ491" s="19" t="s">
        <v>84</v>
      </c>
      <c r="BK491" s="234">
        <f>ROUND(P491*H491,2)</f>
        <v>0</v>
      </c>
      <c r="BL491" s="19" t="s">
        <v>175</v>
      </c>
      <c r="BM491" s="233" t="s">
        <v>2156</v>
      </c>
    </row>
    <row r="492" s="13" customFormat="1">
      <c r="A492" s="13"/>
      <c r="B492" s="245"/>
      <c r="C492" s="246"/>
      <c r="D492" s="247" t="s">
        <v>605</v>
      </c>
      <c r="E492" s="246"/>
      <c r="F492" s="249" t="s">
        <v>2157</v>
      </c>
      <c r="G492" s="246"/>
      <c r="H492" s="250">
        <v>1682.4500000000001</v>
      </c>
      <c r="I492" s="251"/>
      <c r="J492" s="251"/>
      <c r="K492" s="246"/>
      <c r="L492" s="246"/>
      <c r="M492" s="252"/>
      <c r="N492" s="253"/>
      <c r="O492" s="254"/>
      <c r="P492" s="254"/>
      <c r="Q492" s="254"/>
      <c r="R492" s="254"/>
      <c r="S492" s="254"/>
      <c r="T492" s="254"/>
      <c r="U492" s="254"/>
      <c r="V492" s="254"/>
      <c r="W492" s="254"/>
      <c r="X492" s="255"/>
      <c r="Y492" s="13"/>
      <c r="Z492" s="13"/>
      <c r="AA492" s="13"/>
      <c r="AB492" s="13"/>
      <c r="AC492" s="13"/>
      <c r="AD492" s="13"/>
      <c r="AE492" s="13"/>
      <c r="AT492" s="256" t="s">
        <v>605</v>
      </c>
      <c r="AU492" s="256" t="s">
        <v>86</v>
      </c>
      <c r="AV492" s="13" t="s">
        <v>86</v>
      </c>
      <c r="AW492" s="13" t="s">
        <v>4</v>
      </c>
      <c r="AX492" s="13" t="s">
        <v>84</v>
      </c>
      <c r="AY492" s="256" t="s">
        <v>166</v>
      </c>
    </row>
    <row r="493" s="2" customFormat="1" ht="37.8" customHeight="1">
      <c r="A493" s="40"/>
      <c r="B493" s="41"/>
      <c r="C493" s="220" t="s">
        <v>641</v>
      </c>
      <c r="D493" s="220" t="s">
        <v>171</v>
      </c>
      <c r="E493" s="221" t="s">
        <v>2158</v>
      </c>
      <c r="F493" s="222" t="s">
        <v>2159</v>
      </c>
      <c r="G493" s="223" t="s">
        <v>1359</v>
      </c>
      <c r="H493" s="224">
        <v>68.75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2160</v>
      </c>
    </row>
    <row r="494" s="2" customFormat="1" ht="37.8" customHeight="1">
      <c r="A494" s="40"/>
      <c r="B494" s="41"/>
      <c r="C494" s="220" t="s">
        <v>645</v>
      </c>
      <c r="D494" s="220" t="s">
        <v>171</v>
      </c>
      <c r="E494" s="221" t="s">
        <v>2161</v>
      </c>
      <c r="F494" s="222" t="s">
        <v>1358</v>
      </c>
      <c r="G494" s="223" t="s">
        <v>1359</v>
      </c>
      <c r="H494" s="224">
        <v>19.800000000000001</v>
      </c>
      <c r="I494" s="225"/>
      <c r="J494" s="225"/>
      <c r="K494" s="226">
        <f>ROUND(P494*H494,2)</f>
        <v>0</v>
      </c>
      <c r="L494" s="227"/>
      <c r="M494" s="46"/>
      <c r="N494" s="268" t="s">
        <v>20</v>
      </c>
      <c r="O494" s="269" t="s">
        <v>45</v>
      </c>
      <c r="P494" s="270">
        <f>I494+J494</f>
        <v>0</v>
      </c>
      <c r="Q494" s="270">
        <f>ROUND(I494*H494,2)</f>
        <v>0</v>
      </c>
      <c r="R494" s="270">
        <f>ROUND(J494*H494,2)</f>
        <v>0</v>
      </c>
      <c r="S494" s="271"/>
      <c r="T494" s="272">
        <f>S494*H494</f>
        <v>0</v>
      </c>
      <c r="U494" s="272">
        <v>0</v>
      </c>
      <c r="V494" s="272">
        <f>U494*H494</f>
        <v>0</v>
      </c>
      <c r="W494" s="272">
        <v>0</v>
      </c>
      <c r="X494" s="273">
        <f>W494*H494</f>
        <v>0</v>
      </c>
      <c r="Y494" s="40"/>
      <c r="Z494" s="40"/>
      <c r="AA494" s="40"/>
      <c r="AB494" s="40"/>
      <c r="AC494" s="40"/>
      <c r="AD494" s="40"/>
      <c r="AE494" s="40"/>
      <c r="AR494" s="233" t="s">
        <v>175</v>
      </c>
      <c r="AT494" s="233" t="s">
        <v>171</v>
      </c>
      <c r="AU494" s="233" t="s">
        <v>86</v>
      </c>
      <c r="AY494" s="19" t="s">
        <v>166</v>
      </c>
      <c r="BE494" s="234">
        <f>IF(O494="základní",K494,0)</f>
        <v>0</v>
      </c>
      <c r="BF494" s="234">
        <f>IF(O494="snížená",K494,0)</f>
        <v>0</v>
      </c>
      <c r="BG494" s="234">
        <f>IF(O494="zákl. přenesená",K494,0)</f>
        <v>0</v>
      </c>
      <c r="BH494" s="234">
        <f>IF(O494="sníž. přenesená",K494,0)</f>
        <v>0</v>
      </c>
      <c r="BI494" s="234">
        <f>IF(O494="nulová",K494,0)</f>
        <v>0</v>
      </c>
      <c r="BJ494" s="19" t="s">
        <v>84</v>
      </c>
      <c r="BK494" s="234">
        <f>ROUND(P494*H494,2)</f>
        <v>0</v>
      </c>
      <c r="BL494" s="19" t="s">
        <v>175</v>
      </c>
      <c r="BM494" s="233" t="s">
        <v>2162</v>
      </c>
    </row>
    <row r="495" s="2" customFormat="1" ht="6.96" customHeight="1">
      <c r="A495" s="40"/>
      <c r="B495" s="61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46"/>
      <c r="N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</row>
  </sheetData>
  <sheetProtection sheet="1" autoFilter="0" formatColumns="0" formatRows="0" objects="1" scenarios="1" spinCount="100000" saltValue="7g2+FuyrSLX2puV/NQ2F7LzJGBIqNy4rR2tAnYRjsfChMaRkC+Ig0m6jW3SC5udcKnKjrqVrZeXOu4OiXvrNgg==" hashValue="k0iGK/j+vS6lLSNUdSlzbn5aUtBgf/i+YLwzGx0C0DZZoKcZhhNZzZxUwaJHse2cbftX34dcxYOp/l5DCn4aXw==" algorithmName="SHA-512" password="CC35"/>
  <autoFilter ref="C102:L494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2163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ROUND(K87,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ROUND((SUM(BE87:BE311)),  2)</f>
        <v>0</v>
      </c>
      <c r="G35" s="40"/>
      <c r="H35" s="40"/>
      <c r="I35" s="162">
        <v>0.20999999999999999</v>
      </c>
      <c r="J35" s="40"/>
      <c r="K35" s="157">
        <f>ROUND(((SUM(BE87:BE311))*I35),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ROUND((SUM(BF87:BF311)),  2)</f>
        <v>0</v>
      </c>
      <c r="G36" s="40"/>
      <c r="H36" s="40"/>
      <c r="I36" s="162">
        <v>0.14999999999999999</v>
      </c>
      <c r="J36" s="40"/>
      <c r="K36" s="157">
        <f>ROUND(((SUM(BF87:BF311))*I36),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ROUND((SUM(BG87:BG311)),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ROUND((SUM(BH87:BH311)),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ROUND((SUM(BI87:BI311)),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Q87</f>
        <v>0</v>
      </c>
      <c r="J61" s="104">
        <f>R87</f>
        <v>0</v>
      </c>
      <c r="K61" s="104">
        <f>K87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Q88</f>
        <v>0</v>
      </c>
      <c r="J62" s="183">
        <f>R88</f>
        <v>0</v>
      </c>
      <c r="K62" s="183">
        <f>K88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Q89</f>
        <v>0</v>
      </c>
      <c r="J63" s="188">
        <f>R89</f>
        <v>0</v>
      </c>
      <c r="K63" s="188">
        <f>K89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2164</v>
      </c>
      <c r="E64" s="187"/>
      <c r="F64" s="187"/>
      <c r="G64" s="187"/>
      <c r="H64" s="187"/>
      <c r="I64" s="188">
        <f>Q205</f>
        <v>0</v>
      </c>
      <c r="J64" s="188">
        <f>R205</f>
        <v>0</v>
      </c>
      <c r="K64" s="188">
        <f>K205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1620</v>
      </c>
      <c r="E65" s="187"/>
      <c r="F65" s="187"/>
      <c r="G65" s="187"/>
      <c r="H65" s="187"/>
      <c r="I65" s="188">
        <f>Q244</f>
        <v>0</v>
      </c>
      <c r="J65" s="188">
        <f>R244</f>
        <v>0</v>
      </c>
      <c r="K65" s="188">
        <f>K244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2165</v>
      </c>
      <c r="E66" s="187"/>
      <c r="F66" s="187"/>
      <c r="G66" s="187"/>
      <c r="H66" s="187"/>
      <c r="I66" s="188">
        <f>Q302</f>
        <v>0</v>
      </c>
      <c r="J66" s="188">
        <f>R302</f>
        <v>0</v>
      </c>
      <c r="K66" s="188">
        <f>K302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1241</v>
      </c>
      <c r="E67" s="187"/>
      <c r="F67" s="187"/>
      <c r="G67" s="187"/>
      <c r="H67" s="187"/>
      <c r="I67" s="188">
        <f>Q304</f>
        <v>0</v>
      </c>
      <c r="J67" s="188">
        <f>R304</f>
        <v>0</v>
      </c>
      <c r="K67" s="188">
        <f>K304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4" t="str">
        <f>E7</f>
        <v>Rozvoj vodíkové mobility v Ostravě 1.etapa - 1.a2. fáze</v>
      </c>
      <c r="F77" s="34"/>
      <c r="G77" s="34"/>
      <c r="H77" s="34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122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03 - Odvodnění zpevněných ploch technologie</v>
      </c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>Ostrava</v>
      </c>
      <c r="G81" s="42"/>
      <c r="H81" s="42"/>
      <c r="I81" s="34" t="s">
        <v>24</v>
      </c>
      <c r="J81" s="74" t="str">
        <f>IF(J12="","",J12)</f>
        <v>26. 11. 2021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Dopravní podnik Ostrava a.s.</v>
      </c>
      <c r="G83" s="42"/>
      <c r="H83" s="42"/>
      <c r="I83" s="34" t="s">
        <v>33</v>
      </c>
      <c r="J83" s="38" t="str">
        <f>E21</f>
        <v>IGEA s.r.o.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>R.Vojtěchová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90"/>
      <c r="B86" s="191"/>
      <c r="C86" s="192" t="s">
        <v>147</v>
      </c>
      <c r="D86" s="193" t="s">
        <v>59</v>
      </c>
      <c r="E86" s="193" t="s">
        <v>55</v>
      </c>
      <c r="F86" s="193" t="s">
        <v>56</v>
      </c>
      <c r="G86" s="193" t="s">
        <v>148</v>
      </c>
      <c r="H86" s="193" t="s">
        <v>149</v>
      </c>
      <c r="I86" s="193" t="s">
        <v>150</v>
      </c>
      <c r="J86" s="193" t="s">
        <v>151</v>
      </c>
      <c r="K86" s="194" t="s">
        <v>130</v>
      </c>
      <c r="L86" s="195" t="s">
        <v>152</v>
      </c>
      <c r="M86" s="196"/>
      <c r="N86" s="94" t="s">
        <v>20</v>
      </c>
      <c r="O86" s="95" t="s">
        <v>44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5" t="s">
        <v>157</v>
      </c>
      <c r="U86" s="95" t="s">
        <v>158</v>
      </c>
      <c r="V86" s="95" t="s">
        <v>159</v>
      </c>
      <c r="W86" s="95" t="s">
        <v>160</v>
      </c>
      <c r="X86" s="96" t="s">
        <v>161</v>
      </c>
      <c r="Y86" s="190"/>
      <c r="Z86" s="190"/>
      <c r="AA86" s="190"/>
      <c r="AB86" s="190"/>
      <c r="AC86" s="190"/>
      <c r="AD86" s="190"/>
      <c r="AE86" s="190"/>
    </row>
    <row r="87" s="2" customFormat="1" ht="22.8" customHeight="1">
      <c r="A87" s="40"/>
      <c r="B87" s="41"/>
      <c r="C87" s="101" t="s">
        <v>162</v>
      </c>
      <c r="D87" s="42"/>
      <c r="E87" s="42"/>
      <c r="F87" s="42"/>
      <c r="G87" s="42"/>
      <c r="H87" s="42"/>
      <c r="I87" s="42"/>
      <c r="J87" s="42"/>
      <c r="K87" s="197">
        <f>BK87</f>
        <v>0</v>
      </c>
      <c r="L87" s="42"/>
      <c r="M87" s="46"/>
      <c r="N87" s="97"/>
      <c r="O87" s="198"/>
      <c r="P87" s="98"/>
      <c r="Q87" s="199">
        <f>Q88</f>
        <v>0</v>
      </c>
      <c r="R87" s="199">
        <f>R88</f>
        <v>0</v>
      </c>
      <c r="S87" s="98"/>
      <c r="T87" s="200">
        <f>T88</f>
        <v>0</v>
      </c>
      <c r="U87" s="98"/>
      <c r="V87" s="200">
        <f>V88</f>
        <v>293.84389980000003</v>
      </c>
      <c r="W87" s="98"/>
      <c r="X87" s="201">
        <f>X88</f>
        <v>50.474119999999999</v>
      </c>
      <c r="Y87" s="40"/>
      <c r="Z87" s="40"/>
      <c r="AA87" s="40"/>
      <c r="AB87" s="40"/>
      <c r="AC87" s="40"/>
      <c r="AD87" s="40"/>
      <c r="AE87" s="40"/>
      <c r="AT87" s="19" t="s">
        <v>75</v>
      </c>
      <c r="AU87" s="19" t="s">
        <v>131</v>
      </c>
      <c r="BK87" s="202">
        <f>BK88</f>
        <v>0</v>
      </c>
    </row>
    <row r="88" s="12" customFormat="1" ht="25.92" customHeight="1">
      <c r="A88" s="12"/>
      <c r="B88" s="203"/>
      <c r="C88" s="204"/>
      <c r="D88" s="205" t="s">
        <v>75</v>
      </c>
      <c r="E88" s="206" t="s">
        <v>1245</v>
      </c>
      <c r="F88" s="206" t="s">
        <v>1246</v>
      </c>
      <c r="G88" s="204"/>
      <c r="H88" s="204"/>
      <c r="I88" s="207"/>
      <c r="J88" s="207"/>
      <c r="K88" s="208">
        <f>BK88</f>
        <v>0</v>
      </c>
      <c r="L88" s="204"/>
      <c r="M88" s="209"/>
      <c r="N88" s="210"/>
      <c r="O88" s="211"/>
      <c r="P88" s="211"/>
      <c r="Q88" s="212">
        <f>Q89+Q205+Q244+Q302+Q304</f>
        <v>0</v>
      </c>
      <c r="R88" s="212">
        <f>R89+R205+R244+R302+R304</f>
        <v>0</v>
      </c>
      <c r="S88" s="211"/>
      <c r="T88" s="213">
        <f>T89+T205+T244+T302+T304</f>
        <v>0</v>
      </c>
      <c r="U88" s="211"/>
      <c r="V88" s="213">
        <f>V89+V205+V244+V302+V304</f>
        <v>293.84389980000003</v>
      </c>
      <c r="W88" s="211"/>
      <c r="X88" s="214">
        <f>X89+X205+X244+X302+X304</f>
        <v>50.474119999999999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76</v>
      </c>
      <c r="AY88" s="215" t="s">
        <v>166</v>
      </c>
      <c r="BK88" s="217">
        <f>BK89+BK205+BK244+BK302+BK304</f>
        <v>0</v>
      </c>
    </row>
    <row r="89" s="12" customFormat="1" ht="22.8" customHeight="1">
      <c r="A89" s="12"/>
      <c r="B89" s="203"/>
      <c r="C89" s="204"/>
      <c r="D89" s="205" t="s">
        <v>75</v>
      </c>
      <c r="E89" s="218" t="s">
        <v>84</v>
      </c>
      <c r="F89" s="218" t="s">
        <v>590</v>
      </c>
      <c r="G89" s="204"/>
      <c r="H89" s="204"/>
      <c r="I89" s="207"/>
      <c r="J89" s="207"/>
      <c r="K89" s="219">
        <f>BK89</f>
        <v>0</v>
      </c>
      <c r="L89" s="204"/>
      <c r="M89" s="209"/>
      <c r="N89" s="210"/>
      <c r="O89" s="211"/>
      <c r="P89" s="211"/>
      <c r="Q89" s="212">
        <f>SUM(Q90:Q204)</f>
        <v>0</v>
      </c>
      <c r="R89" s="212">
        <f>SUM(R90:R204)</f>
        <v>0</v>
      </c>
      <c r="S89" s="211"/>
      <c r="T89" s="213">
        <f>SUM(T90:T204)</f>
        <v>0</v>
      </c>
      <c r="U89" s="211"/>
      <c r="V89" s="213">
        <f>SUM(V90:V204)</f>
        <v>176.55272200000002</v>
      </c>
      <c r="W89" s="211"/>
      <c r="X89" s="214">
        <f>SUM(X90:X204)</f>
        <v>0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84</v>
      </c>
      <c r="AY89" s="215" t="s">
        <v>166</v>
      </c>
      <c r="BK89" s="217">
        <f>SUM(BK90:BK204)</f>
        <v>0</v>
      </c>
    </row>
    <row r="90" s="2" customFormat="1" ht="24.15" customHeight="1">
      <c r="A90" s="40"/>
      <c r="B90" s="41"/>
      <c r="C90" s="220" t="s">
        <v>84</v>
      </c>
      <c r="D90" s="220" t="s">
        <v>171</v>
      </c>
      <c r="E90" s="221" t="s">
        <v>2166</v>
      </c>
      <c r="F90" s="222" t="s">
        <v>2167</v>
      </c>
      <c r="G90" s="223" t="s">
        <v>1205</v>
      </c>
      <c r="H90" s="224">
        <v>150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175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175</v>
      </c>
      <c r="BM90" s="233" t="s">
        <v>2168</v>
      </c>
    </row>
    <row r="91" s="13" customFormat="1">
      <c r="A91" s="13"/>
      <c r="B91" s="245"/>
      <c r="C91" s="246"/>
      <c r="D91" s="247" t="s">
        <v>605</v>
      </c>
      <c r="E91" s="248" t="s">
        <v>20</v>
      </c>
      <c r="F91" s="249" t="s">
        <v>2169</v>
      </c>
      <c r="G91" s="246"/>
      <c r="H91" s="250">
        <v>150</v>
      </c>
      <c r="I91" s="251"/>
      <c r="J91" s="251"/>
      <c r="K91" s="246"/>
      <c r="L91" s="246"/>
      <c r="M91" s="252"/>
      <c r="N91" s="253"/>
      <c r="O91" s="254"/>
      <c r="P91" s="254"/>
      <c r="Q91" s="254"/>
      <c r="R91" s="254"/>
      <c r="S91" s="254"/>
      <c r="T91" s="254"/>
      <c r="U91" s="254"/>
      <c r="V91" s="254"/>
      <c r="W91" s="254"/>
      <c r="X91" s="255"/>
      <c r="Y91" s="13"/>
      <c r="Z91" s="13"/>
      <c r="AA91" s="13"/>
      <c r="AB91" s="13"/>
      <c r="AC91" s="13"/>
      <c r="AD91" s="13"/>
      <c r="AE91" s="13"/>
      <c r="AT91" s="256" t="s">
        <v>605</v>
      </c>
      <c r="AU91" s="256" t="s">
        <v>86</v>
      </c>
      <c r="AV91" s="13" t="s">
        <v>86</v>
      </c>
      <c r="AW91" s="13" t="s">
        <v>5</v>
      </c>
      <c r="AX91" s="13" t="s">
        <v>84</v>
      </c>
      <c r="AY91" s="256" t="s">
        <v>166</v>
      </c>
    </row>
    <row r="92" s="2" customFormat="1" ht="24.15" customHeight="1">
      <c r="A92" s="40"/>
      <c r="B92" s="41"/>
      <c r="C92" s="220" t="s">
        <v>86</v>
      </c>
      <c r="D92" s="220" t="s">
        <v>171</v>
      </c>
      <c r="E92" s="221" t="s">
        <v>2170</v>
      </c>
      <c r="F92" s="222" t="s">
        <v>2171</v>
      </c>
      <c r="G92" s="223" t="s">
        <v>2172</v>
      </c>
      <c r="H92" s="224">
        <v>50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2173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2174</v>
      </c>
      <c r="G93" s="246"/>
      <c r="H93" s="250">
        <v>50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84</v>
      </c>
      <c r="AY93" s="256" t="s">
        <v>166</v>
      </c>
    </row>
    <row r="94" s="2" customFormat="1" ht="37.8" customHeight="1">
      <c r="A94" s="40"/>
      <c r="B94" s="41"/>
      <c r="C94" s="220" t="s">
        <v>165</v>
      </c>
      <c r="D94" s="220" t="s">
        <v>171</v>
      </c>
      <c r="E94" s="221" t="s">
        <v>2175</v>
      </c>
      <c r="F94" s="222" t="s">
        <v>2176</v>
      </c>
      <c r="G94" s="223" t="s">
        <v>174</v>
      </c>
      <c r="H94" s="224">
        <v>610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0.00010000000000000001</v>
      </c>
      <c r="V94" s="231">
        <f>U94*H94</f>
        <v>0.061000000000000006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2177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2178</v>
      </c>
      <c r="G95" s="246"/>
      <c r="H95" s="250">
        <v>610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84</v>
      </c>
      <c r="AY95" s="256" t="s">
        <v>166</v>
      </c>
    </row>
    <row r="96" s="2" customFormat="1" ht="37.8" customHeight="1">
      <c r="A96" s="40"/>
      <c r="B96" s="41"/>
      <c r="C96" s="220" t="s">
        <v>175</v>
      </c>
      <c r="D96" s="220" t="s">
        <v>171</v>
      </c>
      <c r="E96" s="221" t="s">
        <v>2179</v>
      </c>
      <c r="F96" s="222" t="s">
        <v>2180</v>
      </c>
      <c r="G96" s="223" t="s">
        <v>174</v>
      </c>
      <c r="H96" s="224">
        <v>610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2181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2178</v>
      </c>
      <c r="G97" s="246"/>
      <c r="H97" s="250">
        <v>610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37.8" customHeight="1">
      <c r="A98" s="40"/>
      <c r="B98" s="41"/>
      <c r="C98" s="220" t="s">
        <v>187</v>
      </c>
      <c r="D98" s="220" t="s">
        <v>171</v>
      </c>
      <c r="E98" s="221" t="s">
        <v>2182</v>
      </c>
      <c r="F98" s="222" t="s">
        <v>2183</v>
      </c>
      <c r="G98" s="223" t="s">
        <v>599</v>
      </c>
      <c r="H98" s="224">
        <v>53.799999999999997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2184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2185</v>
      </c>
      <c r="G99" s="246"/>
      <c r="H99" s="250">
        <v>6.5999999999999996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2186</v>
      </c>
      <c r="G100" s="246"/>
      <c r="H100" s="250">
        <v>6.7999999999999998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2187</v>
      </c>
      <c r="G101" s="246"/>
      <c r="H101" s="250">
        <v>6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2188</v>
      </c>
      <c r="G102" s="246"/>
      <c r="H102" s="250">
        <v>5.5999999999999996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2189</v>
      </c>
      <c r="G103" s="246"/>
      <c r="H103" s="250">
        <v>6.4000000000000004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2190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2191</v>
      </c>
      <c r="G105" s="246"/>
      <c r="H105" s="250">
        <v>5.2000000000000002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2192</v>
      </c>
      <c r="G106" s="246"/>
      <c r="H106" s="250">
        <v>4.4000000000000004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2193</v>
      </c>
      <c r="G107" s="246"/>
      <c r="H107" s="250">
        <v>3.2000000000000002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2194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4" customFormat="1">
      <c r="A109" s="14"/>
      <c r="B109" s="257"/>
      <c r="C109" s="258"/>
      <c r="D109" s="247" t="s">
        <v>605</v>
      </c>
      <c r="E109" s="259" t="s">
        <v>20</v>
      </c>
      <c r="F109" s="260" t="s">
        <v>608</v>
      </c>
      <c r="G109" s="258"/>
      <c r="H109" s="261">
        <v>53.800000000000004</v>
      </c>
      <c r="I109" s="262"/>
      <c r="J109" s="262"/>
      <c r="K109" s="258"/>
      <c r="L109" s="258"/>
      <c r="M109" s="263"/>
      <c r="N109" s="264"/>
      <c r="O109" s="265"/>
      <c r="P109" s="265"/>
      <c r="Q109" s="265"/>
      <c r="R109" s="265"/>
      <c r="S109" s="265"/>
      <c r="T109" s="265"/>
      <c r="U109" s="265"/>
      <c r="V109" s="265"/>
      <c r="W109" s="265"/>
      <c r="X109" s="266"/>
      <c r="Y109" s="14"/>
      <c r="Z109" s="14"/>
      <c r="AA109" s="14"/>
      <c r="AB109" s="14"/>
      <c r="AC109" s="14"/>
      <c r="AD109" s="14"/>
      <c r="AE109" s="14"/>
      <c r="AT109" s="267" t="s">
        <v>605</v>
      </c>
      <c r="AU109" s="267" t="s">
        <v>86</v>
      </c>
      <c r="AV109" s="14" t="s">
        <v>175</v>
      </c>
      <c r="AW109" s="14" t="s">
        <v>5</v>
      </c>
      <c r="AX109" s="14" t="s">
        <v>84</v>
      </c>
      <c r="AY109" s="267" t="s">
        <v>166</v>
      </c>
    </row>
    <row r="110" s="2" customFormat="1" ht="49.05" customHeight="1">
      <c r="A110" s="40"/>
      <c r="B110" s="41"/>
      <c r="C110" s="220" t="s">
        <v>191</v>
      </c>
      <c r="D110" s="220" t="s">
        <v>171</v>
      </c>
      <c r="E110" s="221" t="s">
        <v>2195</v>
      </c>
      <c r="F110" s="222" t="s">
        <v>2196</v>
      </c>
      <c r="G110" s="223" t="s">
        <v>599</v>
      </c>
      <c r="H110" s="224">
        <v>90.802999999999997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2197</v>
      </c>
    </row>
    <row r="111" s="15" customFormat="1">
      <c r="A111" s="15"/>
      <c r="B111" s="274"/>
      <c r="C111" s="275"/>
      <c r="D111" s="247" t="s">
        <v>605</v>
      </c>
      <c r="E111" s="276" t="s">
        <v>20</v>
      </c>
      <c r="F111" s="277" t="s">
        <v>2198</v>
      </c>
      <c r="G111" s="275"/>
      <c r="H111" s="276" t="s">
        <v>20</v>
      </c>
      <c r="I111" s="278"/>
      <c r="J111" s="278"/>
      <c r="K111" s="275"/>
      <c r="L111" s="275"/>
      <c r="M111" s="279"/>
      <c r="N111" s="280"/>
      <c r="O111" s="281"/>
      <c r="P111" s="281"/>
      <c r="Q111" s="281"/>
      <c r="R111" s="281"/>
      <c r="S111" s="281"/>
      <c r="T111" s="281"/>
      <c r="U111" s="281"/>
      <c r="V111" s="281"/>
      <c r="W111" s="281"/>
      <c r="X111" s="282"/>
      <c r="Y111" s="15"/>
      <c r="Z111" s="15"/>
      <c r="AA111" s="15"/>
      <c r="AB111" s="15"/>
      <c r="AC111" s="15"/>
      <c r="AD111" s="15"/>
      <c r="AE111" s="15"/>
      <c r="AT111" s="283" t="s">
        <v>605</v>
      </c>
      <c r="AU111" s="283" t="s">
        <v>86</v>
      </c>
      <c r="AV111" s="15" t="s">
        <v>84</v>
      </c>
      <c r="AW111" s="15" t="s">
        <v>5</v>
      </c>
      <c r="AX111" s="15" t="s">
        <v>76</v>
      </c>
      <c r="AY111" s="283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2199</v>
      </c>
      <c r="G112" s="246"/>
      <c r="H112" s="250">
        <v>99.319999999999993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2200</v>
      </c>
      <c r="G113" s="246"/>
      <c r="H113" s="250">
        <v>12.16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4"/>
      <c r="C114" s="275"/>
      <c r="D114" s="247" t="s">
        <v>605</v>
      </c>
      <c r="E114" s="276" t="s">
        <v>20</v>
      </c>
      <c r="F114" s="277" t="s">
        <v>2201</v>
      </c>
      <c r="G114" s="275"/>
      <c r="H114" s="276" t="s">
        <v>20</v>
      </c>
      <c r="I114" s="278"/>
      <c r="J114" s="278"/>
      <c r="K114" s="275"/>
      <c r="L114" s="275"/>
      <c r="M114" s="279"/>
      <c r="N114" s="280"/>
      <c r="O114" s="281"/>
      <c r="P114" s="281"/>
      <c r="Q114" s="281"/>
      <c r="R114" s="281"/>
      <c r="S114" s="281"/>
      <c r="T114" s="281"/>
      <c r="U114" s="281"/>
      <c r="V114" s="281"/>
      <c r="W114" s="281"/>
      <c r="X114" s="282"/>
      <c r="Y114" s="15"/>
      <c r="Z114" s="15"/>
      <c r="AA114" s="15"/>
      <c r="AB114" s="15"/>
      <c r="AC114" s="15"/>
      <c r="AD114" s="15"/>
      <c r="AE114" s="15"/>
      <c r="AT114" s="283" t="s">
        <v>605</v>
      </c>
      <c r="AU114" s="283" t="s">
        <v>86</v>
      </c>
      <c r="AV114" s="15" t="s">
        <v>84</v>
      </c>
      <c r="AW114" s="15" t="s">
        <v>5</v>
      </c>
      <c r="AX114" s="15" t="s">
        <v>76</v>
      </c>
      <c r="AY114" s="283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2202</v>
      </c>
      <c r="G115" s="246"/>
      <c r="H115" s="250">
        <v>56.295000000000002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2203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2204</v>
      </c>
      <c r="G117" s="246"/>
      <c r="H117" s="250">
        <v>111.872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5" customFormat="1">
      <c r="A118" s="15"/>
      <c r="B118" s="274"/>
      <c r="C118" s="275"/>
      <c r="D118" s="247" t="s">
        <v>605</v>
      </c>
      <c r="E118" s="276" t="s">
        <v>20</v>
      </c>
      <c r="F118" s="277" t="s">
        <v>2205</v>
      </c>
      <c r="G118" s="275"/>
      <c r="H118" s="276" t="s">
        <v>20</v>
      </c>
      <c r="I118" s="278"/>
      <c r="J118" s="278"/>
      <c r="K118" s="275"/>
      <c r="L118" s="275"/>
      <c r="M118" s="279"/>
      <c r="N118" s="280"/>
      <c r="O118" s="281"/>
      <c r="P118" s="281"/>
      <c r="Q118" s="281"/>
      <c r="R118" s="281"/>
      <c r="S118" s="281"/>
      <c r="T118" s="281"/>
      <c r="U118" s="281"/>
      <c r="V118" s="281"/>
      <c r="W118" s="281"/>
      <c r="X118" s="282"/>
      <c r="Y118" s="15"/>
      <c r="Z118" s="15"/>
      <c r="AA118" s="15"/>
      <c r="AB118" s="15"/>
      <c r="AC118" s="15"/>
      <c r="AD118" s="15"/>
      <c r="AE118" s="15"/>
      <c r="AT118" s="283" t="s">
        <v>605</v>
      </c>
      <c r="AU118" s="283" t="s">
        <v>86</v>
      </c>
      <c r="AV118" s="15" t="s">
        <v>84</v>
      </c>
      <c r="AW118" s="15" t="s">
        <v>5</v>
      </c>
      <c r="AX118" s="15" t="s">
        <v>76</v>
      </c>
      <c r="AY118" s="283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2206</v>
      </c>
      <c r="G119" s="246"/>
      <c r="H119" s="250">
        <v>9.0749999999999993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6" customFormat="1">
      <c r="A120" s="16"/>
      <c r="B120" s="284"/>
      <c r="C120" s="285"/>
      <c r="D120" s="247" t="s">
        <v>605</v>
      </c>
      <c r="E120" s="286" t="s">
        <v>20</v>
      </c>
      <c r="F120" s="287" t="s">
        <v>1798</v>
      </c>
      <c r="G120" s="285"/>
      <c r="H120" s="288">
        <v>288.72199999999998</v>
      </c>
      <c r="I120" s="289"/>
      <c r="J120" s="289"/>
      <c r="K120" s="285"/>
      <c r="L120" s="285"/>
      <c r="M120" s="290"/>
      <c r="N120" s="291"/>
      <c r="O120" s="292"/>
      <c r="P120" s="292"/>
      <c r="Q120" s="292"/>
      <c r="R120" s="292"/>
      <c r="S120" s="292"/>
      <c r="T120" s="292"/>
      <c r="U120" s="292"/>
      <c r="V120" s="292"/>
      <c r="W120" s="292"/>
      <c r="X120" s="293"/>
      <c r="Y120" s="16"/>
      <c r="Z120" s="16"/>
      <c r="AA120" s="16"/>
      <c r="AB120" s="16"/>
      <c r="AC120" s="16"/>
      <c r="AD120" s="16"/>
      <c r="AE120" s="16"/>
      <c r="AT120" s="294" t="s">
        <v>605</v>
      </c>
      <c r="AU120" s="294" t="s">
        <v>86</v>
      </c>
      <c r="AV120" s="16" t="s">
        <v>165</v>
      </c>
      <c r="AW120" s="16" t="s">
        <v>5</v>
      </c>
      <c r="AX120" s="16" t="s">
        <v>76</v>
      </c>
      <c r="AY120" s="294" t="s">
        <v>166</v>
      </c>
    </row>
    <row r="121" s="15" customFormat="1">
      <c r="A121" s="15"/>
      <c r="B121" s="274"/>
      <c r="C121" s="275"/>
      <c r="D121" s="247" t="s">
        <v>605</v>
      </c>
      <c r="E121" s="276" t="s">
        <v>20</v>
      </c>
      <c r="F121" s="277" t="s">
        <v>2207</v>
      </c>
      <c r="G121" s="275"/>
      <c r="H121" s="276" t="s">
        <v>20</v>
      </c>
      <c r="I121" s="278"/>
      <c r="J121" s="278"/>
      <c r="K121" s="275"/>
      <c r="L121" s="275"/>
      <c r="M121" s="279"/>
      <c r="N121" s="280"/>
      <c r="O121" s="281"/>
      <c r="P121" s="281"/>
      <c r="Q121" s="281"/>
      <c r="R121" s="281"/>
      <c r="S121" s="281"/>
      <c r="T121" s="281"/>
      <c r="U121" s="281"/>
      <c r="V121" s="281"/>
      <c r="W121" s="281"/>
      <c r="X121" s="282"/>
      <c r="Y121" s="15"/>
      <c r="Z121" s="15"/>
      <c r="AA121" s="15"/>
      <c r="AB121" s="15"/>
      <c r="AC121" s="15"/>
      <c r="AD121" s="15"/>
      <c r="AE121" s="15"/>
      <c r="AT121" s="283" t="s">
        <v>605</v>
      </c>
      <c r="AU121" s="283" t="s">
        <v>86</v>
      </c>
      <c r="AV121" s="15" t="s">
        <v>84</v>
      </c>
      <c r="AW121" s="15" t="s">
        <v>5</v>
      </c>
      <c r="AX121" s="15" t="s">
        <v>76</v>
      </c>
      <c r="AY121" s="283" t="s">
        <v>166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2208</v>
      </c>
      <c r="G122" s="246"/>
      <c r="H122" s="250">
        <v>59.200000000000003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2209</v>
      </c>
      <c r="G123" s="246"/>
      <c r="H123" s="250">
        <v>41.491999999999997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2210</v>
      </c>
      <c r="G124" s="246"/>
      <c r="H124" s="250">
        <v>64.599999999999994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6" customFormat="1">
      <c r="A125" s="16"/>
      <c r="B125" s="284"/>
      <c r="C125" s="285"/>
      <c r="D125" s="247" t="s">
        <v>605</v>
      </c>
      <c r="E125" s="286" t="s">
        <v>20</v>
      </c>
      <c r="F125" s="287" t="s">
        <v>1798</v>
      </c>
      <c r="G125" s="285"/>
      <c r="H125" s="288">
        <v>165.292</v>
      </c>
      <c r="I125" s="289"/>
      <c r="J125" s="289"/>
      <c r="K125" s="285"/>
      <c r="L125" s="285"/>
      <c r="M125" s="290"/>
      <c r="N125" s="291"/>
      <c r="O125" s="292"/>
      <c r="P125" s="292"/>
      <c r="Q125" s="292"/>
      <c r="R125" s="292"/>
      <c r="S125" s="292"/>
      <c r="T125" s="292"/>
      <c r="U125" s="292"/>
      <c r="V125" s="292"/>
      <c r="W125" s="292"/>
      <c r="X125" s="293"/>
      <c r="Y125" s="16"/>
      <c r="Z125" s="16"/>
      <c r="AA125" s="16"/>
      <c r="AB125" s="16"/>
      <c r="AC125" s="16"/>
      <c r="AD125" s="16"/>
      <c r="AE125" s="16"/>
      <c r="AT125" s="294" t="s">
        <v>605</v>
      </c>
      <c r="AU125" s="294" t="s">
        <v>86</v>
      </c>
      <c r="AV125" s="16" t="s">
        <v>165</v>
      </c>
      <c r="AW125" s="16" t="s">
        <v>5</v>
      </c>
      <c r="AX125" s="16" t="s">
        <v>76</v>
      </c>
      <c r="AY125" s="294" t="s">
        <v>166</v>
      </c>
    </row>
    <row r="126" s="14" customFormat="1">
      <c r="A126" s="14"/>
      <c r="B126" s="257"/>
      <c r="C126" s="258"/>
      <c r="D126" s="247" t="s">
        <v>605</v>
      </c>
      <c r="E126" s="259" t="s">
        <v>20</v>
      </c>
      <c r="F126" s="260" t="s">
        <v>608</v>
      </c>
      <c r="G126" s="258"/>
      <c r="H126" s="261">
        <v>454.01400000000001</v>
      </c>
      <c r="I126" s="262"/>
      <c r="J126" s="262"/>
      <c r="K126" s="258"/>
      <c r="L126" s="258"/>
      <c r="M126" s="263"/>
      <c r="N126" s="264"/>
      <c r="O126" s="265"/>
      <c r="P126" s="265"/>
      <c r="Q126" s="265"/>
      <c r="R126" s="265"/>
      <c r="S126" s="265"/>
      <c r="T126" s="265"/>
      <c r="U126" s="265"/>
      <c r="V126" s="265"/>
      <c r="W126" s="265"/>
      <c r="X126" s="266"/>
      <c r="Y126" s="14"/>
      <c r="Z126" s="14"/>
      <c r="AA126" s="14"/>
      <c r="AB126" s="14"/>
      <c r="AC126" s="14"/>
      <c r="AD126" s="14"/>
      <c r="AE126" s="14"/>
      <c r="AT126" s="267" t="s">
        <v>605</v>
      </c>
      <c r="AU126" s="267" t="s">
        <v>86</v>
      </c>
      <c r="AV126" s="14" t="s">
        <v>175</v>
      </c>
      <c r="AW126" s="14" t="s">
        <v>5</v>
      </c>
      <c r="AX126" s="14" t="s">
        <v>84</v>
      </c>
      <c r="AY126" s="267" t="s">
        <v>166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2211</v>
      </c>
      <c r="G127" s="246"/>
      <c r="H127" s="250">
        <v>90.802999999999997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49.05" customHeight="1">
      <c r="A128" s="40"/>
      <c r="B128" s="41"/>
      <c r="C128" s="220" t="s">
        <v>196</v>
      </c>
      <c r="D128" s="220" t="s">
        <v>171</v>
      </c>
      <c r="E128" s="221" t="s">
        <v>2212</v>
      </c>
      <c r="F128" s="222" t="s">
        <v>2213</v>
      </c>
      <c r="G128" s="223" t="s">
        <v>599</v>
      </c>
      <c r="H128" s="224">
        <v>363.21100000000001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2214</v>
      </c>
    </row>
    <row r="129" s="13" customFormat="1">
      <c r="A129" s="13"/>
      <c r="B129" s="245"/>
      <c r="C129" s="246"/>
      <c r="D129" s="247" t="s">
        <v>605</v>
      </c>
      <c r="E129" s="246"/>
      <c r="F129" s="249" t="s">
        <v>2215</v>
      </c>
      <c r="G129" s="246"/>
      <c r="H129" s="250">
        <v>363.21100000000001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4</v>
      </c>
      <c r="AX129" s="13" t="s">
        <v>84</v>
      </c>
      <c r="AY129" s="256" t="s">
        <v>166</v>
      </c>
    </row>
    <row r="130" s="2" customFormat="1" ht="24.15" customHeight="1">
      <c r="A130" s="40"/>
      <c r="B130" s="41"/>
      <c r="C130" s="220" t="s">
        <v>194</v>
      </c>
      <c r="D130" s="220" t="s">
        <v>171</v>
      </c>
      <c r="E130" s="221" t="s">
        <v>2216</v>
      </c>
      <c r="F130" s="222" t="s">
        <v>2217</v>
      </c>
      <c r="G130" s="223" t="s">
        <v>986</v>
      </c>
      <c r="H130" s="224">
        <v>922.46000000000004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0.00069999999999999999</v>
      </c>
      <c r="V130" s="231">
        <f>U130*H130</f>
        <v>0.64572200000000002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2218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2219</v>
      </c>
      <c r="G131" s="246"/>
      <c r="H131" s="250">
        <v>13.199999999999999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2220</v>
      </c>
      <c r="G132" s="246"/>
      <c r="H132" s="250">
        <v>13.6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2221</v>
      </c>
      <c r="G133" s="246"/>
      <c r="H133" s="250">
        <v>12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2222</v>
      </c>
      <c r="G134" s="246"/>
      <c r="H134" s="250">
        <v>11.199999999999999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2223</v>
      </c>
      <c r="G135" s="246"/>
      <c r="H135" s="250">
        <v>12.800000000000001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2224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2225</v>
      </c>
      <c r="G137" s="246"/>
      <c r="H137" s="250">
        <v>10.4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5" customFormat="1">
      <c r="A138" s="15"/>
      <c r="B138" s="274"/>
      <c r="C138" s="275"/>
      <c r="D138" s="247" t="s">
        <v>605</v>
      </c>
      <c r="E138" s="276" t="s">
        <v>20</v>
      </c>
      <c r="F138" s="277" t="s">
        <v>2198</v>
      </c>
      <c r="G138" s="275"/>
      <c r="H138" s="276" t="s">
        <v>20</v>
      </c>
      <c r="I138" s="278"/>
      <c r="J138" s="278"/>
      <c r="K138" s="275"/>
      <c r="L138" s="275"/>
      <c r="M138" s="279"/>
      <c r="N138" s="280"/>
      <c r="O138" s="281"/>
      <c r="P138" s="281"/>
      <c r="Q138" s="281"/>
      <c r="R138" s="281"/>
      <c r="S138" s="281"/>
      <c r="T138" s="281"/>
      <c r="U138" s="281"/>
      <c r="V138" s="281"/>
      <c r="W138" s="281"/>
      <c r="X138" s="282"/>
      <c r="Y138" s="15"/>
      <c r="Z138" s="15"/>
      <c r="AA138" s="15"/>
      <c r="AB138" s="15"/>
      <c r="AC138" s="15"/>
      <c r="AD138" s="15"/>
      <c r="AE138" s="15"/>
      <c r="AT138" s="283" t="s">
        <v>605</v>
      </c>
      <c r="AU138" s="283" t="s">
        <v>86</v>
      </c>
      <c r="AV138" s="15" t="s">
        <v>84</v>
      </c>
      <c r="AW138" s="15" t="s">
        <v>5</v>
      </c>
      <c r="AX138" s="15" t="s">
        <v>76</v>
      </c>
      <c r="AY138" s="283" t="s">
        <v>166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2226</v>
      </c>
      <c r="G139" s="246"/>
      <c r="H139" s="250">
        <v>198.63999999999999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76</v>
      </c>
      <c r="AY139" s="256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2227</v>
      </c>
      <c r="G140" s="246"/>
      <c r="H140" s="250">
        <v>19.199999999999999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4"/>
      <c r="C141" s="275"/>
      <c r="D141" s="247" t="s">
        <v>605</v>
      </c>
      <c r="E141" s="276" t="s">
        <v>20</v>
      </c>
      <c r="F141" s="277" t="s">
        <v>2201</v>
      </c>
      <c r="G141" s="275"/>
      <c r="H141" s="276" t="s">
        <v>20</v>
      </c>
      <c r="I141" s="278"/>
      <c r="J141" s="278"/>
      <c r="K141" s="275"/>
      <c r="L141" s="275"/>
      <c r="M141" s="279"/>
      <c r="N141" s="280"/>
      <c r="O141" s="281"/>
      <c r="P141" s="281"/>
      <c r="Q141" s="281"/>
      <c r="R141" s="281"/>
      <c r="S141" s="281"/>
      <c r="T141" s="281"/>
      <c r="U141" s="281"/>
      <c r="V141" s="281"/>
      <c r="W141" s="281"/>
      <c r="X141" s="282"/>
      <c r="Y141" s="15"/>
      <c r="Z141" s="15"/>
      <c r="AA141" s="15"/>
      <c r="AB141" s="15"/>
      <c r="AC141" s="15"/>
      <c r="AD141" s="15"/>
      <c r="AE141" s="15"/>
      <c r="AT141" s="283" t="s">
        <v>605</v>
      </c>
      <c r="AU141" s="283" t="s">
        <v>86</v>
      </c>
      <c r="AV141" s="15" t="s">
        <v>84</v>
      </c>
      <c r="AW141" s="15" t="s">
        <v>5</v>
      </c>
      <c r="AX141" s="15" t="s">
        <v>76</v>
      </c>
      <c r="AY141" s="283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2228</v>
      </c>
      <c r="G142" s="246"/>
      <c r="H142" s="250">
        <v>112.59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86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5" customFormat="1">
      <c r="A143" s="15"/>
      <c r="B143" s="274"/>
      <c r="C143" s="275"/>
      <c r="D143" s="247" t="s">
        <v>605</v>
      </c>
      <c r="E143" s="276" t="s">
        <v>20</v>
      </c>
      <c r="F143" s="277" t="s">
        <v>2203</v>
      </c>
      <c r="G143" s="275"/>
      <c r="H143" s="276" t="s">
        <v>20</v>
      </c>
      <c r="I143" s="278"/>
      <c r="J143" s="278"/>
      <c r="K143" s="275"/>
      <c r="L143" s="275"/>
      <c r="M143" s="279"/>
      <c r="N143" s="280"/>
      <c r="O143" s="281"/>
      <c r="P143" s="281"/>
      <c r="Q143" s="281"/>
      <c r="R143" s="281"/>
      <c r="S143" s="281"/>
      <c r="T143" s="281"/>
      <c r="U143" s="281"/>
      <c r="V143" s="281"/>
      <c r="W143" s="281"/>
      <c r="X143" s="282"/>
      <c r="Y143" s="15"/>
      <c r="Z143" s="15"/>
      <c r="AA143" s="15"/>
      <c r="AB143" s="15"/>
      <c r="AC143" s="15"/>
      <c r="AD143" s="15"/>
      <c r="AE143" s="15"/>
      <c r="AT143" s="283" t="s">
        <v>605</v>
      </c>
      <c r="AU143" s="283" t="s">
        <v>86</v>
      </c>
      <c r="AV143" s="15" t="s">
        <v>84</v>
      </c>
      <c r="AW143" s="15" t="s">
        <v>5</v>
      </c>
      <c r="AX143" s="15" t="s">
        <v>76</v>
      </c>
      <c r="AY143" s="283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2229</v>
      </c>
      <c r="G144" s="246"/>
      <c r="H144" s="250">
        <v>176.63999999999999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5" customFormat="1">
      <c r="A145" s="15"/>
      <c r="B145" s="274"/>
      <c r="C145" s="275"/>
      <c r="D145" s="247" t="s">
        <v>605</v>
      </c>
      <c r="E145" s="276" t="s">
        <v>20</v>
      </c>
      <c r="F145" s="277" t="s">
        <v>2207</v>
      </c>
      <c r="G145" s="275"/>
      <c r="H145" s="276" t="s">
        <v>20</v>
      </c>
      <c r="I145" s="278"/>
      <c r="J145" s="278"/>
      <c r="K145" s="275"/>
      <c r="L145" s="275"/>
      <c r="M145" s="279"/>
      <c r="N145" s="280"/>
      <c r="O145" s="281"/>
      <c r="P145" s="281"/>
      <c r="Q145" s="281"/>
      <c r="R145" s="281"/>
      <c r="S145" s="281"/>
      <c r="T145" s="281"/>
      <c r="U145" s="281"/>
      <c r="V145" s="281"/>
      <c r="W145" s="281"/>
      <c r="X145" s="282"/>
      <c r="Y145" s="15"/>
      <c r="Z145" s="15"/>
      <c r="AA145" s="15"/>
      <c r="AB145" s="15"/>
      <c r="AC145" s="15"/>
      <c r="AD145" s="15"/>
      <c r="AE145" s="15"/>
      <c r="AT145" s="283" t="s">
        <v>605</v>
      </c>
      <c r="AU145" s="283" t="s">
        <v>86</v>
      </c>
      <c r="AV145" s="15" t="s">
        <v>84</v>
      </c>
      <c r="AW145" s="15" t="s">
        <v>5</v>
      </c>
      <c r="AX145" s="15" t="s">
        <v>76</v>
      </c>
      <c r="AY145" s="283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2230</v>
      </c>
      <c r="G146" s="246"/>
      <c r="H146" s="250">
        <v>118.40000000000001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2231</v>
      </c>
      <c r="G147" s="246"/>
      <c r="H147" s="250">
        <v>83.489999999999995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2232</v>
      </c>
      <c r="G148" s="246"/>
      <c r="H148" s="250">
        <v>127.5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4" customFormat="1">
      <c r="A149" s="14"/>
      <c r="B149" s="257"/>
      <c r="C149" s="258"/>
      <c r="D149" s="247" t="s">
        <v>605</v>
      </c>
      <c r="E149" s="259" t="s">
        <v>20</v>
      </c>
      <c r="F149" s="260" t="s">
        <v>608</v>
      </c>
      <c r="G149" s="258"/>
      <c r="H149" s="261">
        <v>922.45999999999992</v>
      </c>
      <c r="I149" s="262"/>
      <c r="J149" s="262"/>
      <c r="K149" s="258"/>
      <c r="L149" s="258"/>
      <c r="M149" s="263"/>
      <c r="N149" s="264"/>
      <c r="O149" s="265"/>
      <c r="P149" s="265"/>
      <c r="Q149" s="265"/>
      <c r="R149" s="265"/>
      <c r="S149" s="265"/>
      <c r="T149" s="265"/>
      <c r="U149" s="265"/>
      <c r="V149" s="265"/>
      <c r="W149" s="265"/>
      <c r="X149" s="266"/>
      <c r="Y149" s="14"/>
      <c r="Z149" s="14"/>
      <c r="AA149" s="14"/>
      <c r="AB149" s="14"/>
      <c r="AC149" s="14"/>
      <c r="AD149" s="14"/>
      <c r="AE149" s="14"/>
      <c r="AT149" s="267" t="s">
        <v>605</v>
      </c>
      <c r="AU149" s="267" t="s">
        <v>86</v>
      </c>
      <c r="AV149" s="14" t="s">
        <v>175</v>
      </c>
      <c r="AW149" s="14" t="s">
        <v>5</v>
      </c>
      <c r="AX149" s="14" t="s">
        <v>84</v>
      </c>
      <c r="AY149" s="267" t="s">
        <v>166</v>
      </c>
    </row>
    <row r="150" s="2" customFormat="1" ht="37.8" customHeight="1">
      <c r="A150" s="40"/>
      <c r="B150" s="41"/>
      <c r="C150" s="220" t="s">
        <v>203</v>
      </c>
      <c r="D150" s="220" t="s">
        <v>171</v>
      </c>
      <c r="E150" s="221" t="s">
        <v>2233</v>
      </c>
      <c r="F150" s="222" t="s">
        <v>2234</v>
      </c>
      <c r="G150" s="223" t="s">
        <v>986</v>
      </c>
      <c r="H150" s="224">
        <v>922.46000000000004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2235</v>
      </c>
    </row>
    <row r="151" s="2" customFormat="1" ht="62.7" customHeight="1">
      <c r="A151" s="40"/>
      <c r="B151" s="41"/>
      <c r="C151" s="220" t="s">
        <v>207</v>
      </c>
      <c r="D151" s="220" t="s">
        <v>171</v>
      </c>
      <c r="E151" s="221" t="s">
        <v>2236</v>
      </c>
      <c r="F151" s="222" t="s">
        <v>2237</v>
      </c>
      <c r="G151" s="223" t="s">
        <v>599</v>
      </c>
      <c r="H151" s="224">
        <v>485.16000000000002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2238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2239</v>
      </c>
      <c r="G152" s="246"/>
      <c r="H152" s="250">
        <v>485.16000000000002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84</v>
      </c>
      <c r="AY152" s="256" t="s">
        <v>166</v>
      </c>
    </row>
    <row r="153" s="2" customFormat="1" ht="62.7" customHeight="1">
      <c r="A153" s="40"/>
      <c r="B153" s="41"/>
      <c r="C153" s="220" t="s">
        <v>212</v>
      </c>
      <c r="D153" s="220" t="s">
        <v>171</v>
      </c>
      <c r="E153" s="221" t="s">
        <v>1343</v>
      </c>
      <c r="F153" s="222" t="s">
        <v>1344</v>
      </c>
      <c r="G153" s="223" t="s">
        <v>599</v>
      </c>
      <c r="H153" s="224">
        <v>265.23399999999998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2240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2241</v>
      </c>
      <c r="G154" s="246"/>
      <c r="H154" s="250">
        <v>265.23399999999998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84</v>
      </c>
      <c r="AY154" s="256" t="s">
        <v>166</v>
      </c>
    </row>
    <row r="155" s="2" customFormat="1" ht="37.8" customHeight="1">
      <c r="A155" s="40"/>
      <c r="B155" s="41"/>
      <c r="C155" s="220" t="s">
        <v>218</v>
      </c>
      <c r="D155" s="220" t="s">
        <v>171</v>
      </c>
      <c r="E155" s="221" t="s">
        <v>2242</v>
      </c>
      <c r="F155" s="222" t="s">
        <v>2243</v>
      </c>
      <c r="G155" s="223" t="s">
        <v>599</v>
      </c>
      <c r="H155" s="224">
        <v>242.58000000000001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2244</v>
      </c>
    </row>
    <row r="156" s="2" customFormat="1" ht="37.8" customHeight="1">
      <c r="A156" s="40"/>
      <c r="B156" s="41"/>
      <c r="C156" s="220" t="s">
        <v>222</v>
      </c>
      <c r="D156" s="220" t="s">
        <v>171</v>
      </c>
      <c r="E156" s="221" t="s">
        <v>2245</v>
      </c>
      <c r="F156" s="222" t="s">
        <v>1537</v>
      </c>
      <c r="G156" s="223" t="s">
        <v>1359</v>
      </c>
      <c r="H156" s="224">
        <v>450.89800000000002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2246</v>
      </c>
    </row>
    <row r="157" s="13" customFormat="1">
      <c r="A157" s="13"/>
      <c r="B157" s="245"/>
      <c r="C157" s="246"/>
      <c r="D157" s="247" t="s">
        <v>605</v>
      </c>
      <c r="E157" s="246"/>
      <c r="F157" s="249" t="s">
        <v>2247</v>
      </c>
      <c r="G157" s="246"/>
      <c r="H157" s="250">
        <v>450.89800000000002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4</v>
      </c>
      <c r="AX157" s="13" t="s">
        <v>84</v>
      </c>
      <c r="AY157" s="256" t="s">
        <v>166</v>
      </c>
    </row>
    <row r="158" s="2" customFormat="1" ht="37.8" customHeight="1">
      <c r="A158" s="40"/>
      <c r="B158" s="41"/>
      <c r="C158" s="220" t="s">
        <v>226</v>
      </c>
      <c r="D158" s="220" t="s">
        <v>171</v>
      </c>
      <c r="E158" s="221" t="s">
        <v>1362</v>
      </c>
      <c r="F158" s="222" t="s">
        <v>1363</v>
      </c>
      <c r="G158" s="223" t="s">
        <v>599</v>
      </c>
      <c r="H158" s="224">
        <v>242.58000000000001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2248</v>
      </c>
    </row>
    <row r="159" s="15" customFormat="1">
      <c r="A159" s="15"/>
      <c r="B159" s="274"/>
      <c r="C159" s="275"/>
      <c r="D159" s="247" t="s">
        <v>605</v>
      </c>
      <c r="E159" s="276" t="s">
        <v>20</v>
      </c>
      <c r="F159" s="277" t="s">
        <v>2249</v>
      </c>
      <c r="G159" s="275"/>
      <c r="H159" s="276" t="s">
        <v>20</v>
      </c>
      <c r="I159" s="278"/>
      <c r="J159" s="278"/>
      <c r="K159" s="275"/>
      <c r="L159" s="275"/>
      <c r="M159" s="279"/>
      <c r="N159" s="280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15"/>
      <c r="Z159" s="15"/>
      <c r="AA159" s="15"/>
      <c r="AB159" s="15"/>
      <c r="AC159" s="15"/>
      <c r="AD159" s="15"/>
      <c r="AE159" s="15"/>
      <c r="AT159" s="283" t="s">
        <v>605</v>
      </c>
      <c r="AU159" s="283" t="s">
        <v>86</v>
      </c>
      <c r="AV159" s="15" t="s">
        <v>84</v>
      </c>
      <c r="AW159" s="15" t="s">
        <v>5</v>
      </c>
      <c r="AX159" s="15" t="s">
        <v>76</v>
      </c>
      <c r="AY159" s="283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2185</v>
      </c>
      <c r="G160" s="246"/>
      <c r="H160" s="250">
        <v>6.5999999999999996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2186</v>
      </c>
      <c r="G161" s="246"/>
      <c r="H161" s="250">
        <v>6.7999999999999998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2187</v>
      </c>
      <c r="G162" s="246"/>
      <c r="H162" s="250">
        <v>6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2188</v>
      </c>
      <c r="G163" s="246"/>
      <c r="H163" s="250">
        <v>5.5999999999999996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2189</v>
      </c>
      <c r="G164" s="246"/>
      <c r="H164" s="250">
        <v>6.4000000000000004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2190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2191</v>
      </c>
      <c r="G166" s="246"/>
      <c r="H166" s="250">
        <v>5.2000000000000002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2192</v>
      </c>
      <c r="G167" s="246"/>
      <c r="H167" s="250">
        <v>4.4000000000000004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2193</v>
      </c>
      <c r="G168" s="246"/>
      <c r="H168" s="250">
        <v>3.2000000000000002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2194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5" customFormat="1">
      <c r="A170" s="15"/>
      <c r="B170" s="274"/>
      <c r="C170" s="275"/>
      <c r="D170" s="247" t="s">
        <v>605</v>
      </c>
      <c r="E170" s="276" t="s">
        <v>20</v>
      </c>
      <c r="F170" s="277" t="s">
        <v>2198</v>
      </c>
      <c r="G170" s="275"/>
      <c r="H170" s="276" t="s">
        <v>20</v>
      </c>
      <c r="I170" s="278"/>
      <c r="J170" s="278"/>
      <c r="K170" s="275"/>
      <c r="L170" s="275"/>
      <c r="M170" s="279"/>
      <c r="N170" s="280"/>
      <c r="O170" s="281"/>
      <c r="P170" s="281"/>
      <c r="Q170" s="281"/>
      <c r="R170" s="281"/>
      <c r="S170" s="281"/>
      <c r="T170" s="281"/>
      <c r="U170" s="281"/>
      <c r="V170" s="281"/>
      <c r="W170" s="281"/>
      <c r="X170" s="282"/>
      <c r="Y170" s="15"/>
      <c r="Z170" s="15"/>
      <c r="AA170" s="15"/>
      <c r="AB170" s="15"/>
      <c r="AC170" s="15"/>
      <c r="AD170" s="15"/>
      <c r="AE170" s="15"/>
      <c r="AT170" s="283" t="s">
        <v>605</v>
      </c>
      <c r="AU170" s="283" t="s">
        <v>86</v>
      </c>
      <c r="AV170" s="15" t="s">
        <v>84</v>
      </c>
      <c r="AW170" s="15" t="s">
        <v>5</v>
      </c>
      <c r="AX170" s="15" t="s">
        <v>76</v>
      </c>
      <c r="AY170" s="283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2199</v>
      </c>
      <c r="G171" s="246"/>
      <c r="H171" s="250">
        <v>99.319999999999993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2250</v>
      </c>
      <c r="G172" s="246"/>
      <c r="H172" s="250">
        <v>9.5999999999999996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4"/>
      <c r="C173" s="275"/>
      <c r="D173" s="247" t="s">
        <v>605</v>
      </c>
      <c r="E173" s="276" t="s">
        <v>20</v>
      </c>
      <c r="F173" s="277" t="s">
        <v>2201</v>
      </c>
      <c r="G173" s="275"/>
      <c r="H173" s="276" t="s">
        <v>20</v>
      </c>
      <c r="I173" s="278"/>
      <c r="J173" s="278"/>
      <c r="K173" s="275"/>
      <c r="L173" s="275"/>
      <c r="M173" s="279"/>
      <c r="N173" s="280"/>
      <c r="O173" s="281"/>
      <c r="P173" s="281"/>
      <c r="Q173" s="281"/>
      <c r="R173" s="281"/>
      <c r="S173" s="281"/>
      <c r="T173" s="281"/>
      <c r="U173" s="281"/>
      <c r="V173" s="281"/>
      <c r="W173" s="281"/>
      <c r="X173" s="282"/>
      <c r="Y173" s="15"/>
      <c r="Z173" s="15"/>
      <c r="AA173" s="15"/>
      <c r="AB173" s="15"/>
      <c r="AC173" s="15"/>
      <c r="AD173" s="15"/>
      <c r="AE173" s="15"/>
      <c r="AT173" s="283" t="s">
        <v>605</v>
      </c>
      <c r="AU173" s="283" t="s">
        <v>86</v>
      </c>
      <c r="AV173" s="15" t="s">
        <v>84</v>
      </c>
      <c r="AW173" s="15" t="s">
        <v>5</v>
      </c>
      <c r="AX173" s="15" t="s">
        <v>76</v>
      </c>
      <c r="AY173" s="283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2202</v>
      </c>
      <c r="G174" s="246"/>
      <c r="H174" s="250">
        <v>56.295000000000002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5" customFormat="1">
      <c r="A175" s="15"/>
      <c r="B175" s="274"/>
      <c r="C175" s="275"/>
      <c r="D175" s="247" t="s">
        <v>605</v>
      </c>
      <c r="E175" s="276" t="s">
        <v>20</v>
      </c>
      <c r="F175" s="277" t="s">
        <v>2203</v>
      </c>
      <c r="G175" s="275"/>
      <c r="H175" s="276" t="s">
        <v>20</v>
      </c>
      <c r="I175" s="278"/>
      <c r="J175" s="278"/>
      <c r="K175" s="275"/>
      <c r="L175" s="275"/>
      <c r="M175" s="279"/>
      <c r="N175" s="280"/>
      <c r="O175" s="281"/>
      <c r="P175" s="281"/>
      <c r="Q175" s="281"/>
      <c r="R175" s="281"/>
      <c r="S175" s="281"/>
      <c r="T175" s="281"/>
      <c r="U175" s="281"/>
      <c r="V175" s="281"/>
      <c r="W175" s="281"/>
      <c r="X175" s="282"/>
      <c r="Y175" s="15"/>
      <c r="Z175" s="15"/>
      <c r="AA175" s="15"/>
      <c r="AB175" s="15"/>
      <c r="AC175" s="15"/>
      <c r="AD175" s="15"/>
      <c r="AE175" s="15"/>
      <c r="AT175" s="283" t="s">
        <v>605</v>
      </c>
      <c r="AU175" s="283" t="s">
        <v>86</v>
      </c>
      <c r="AV175" s="15" t="s">
        <v>84</v>
      </c>
      <c r="AW175" s="15" t="s">
        <v>5</v>
      </c>
      <c r="AX175" s="15" t="s">
        <v>76</v>
      </c>
      <c r="AY175" s="283" t="s">
        <v>166</v>
      </c>
    </row>
    <row r="176" s="13" customFormat="1">
      <c r="A176" s="13"/>
      <c r="B176" s="245"/>
      <c r="C176" s="246"/>
      <c r="D176" s="247" t="s">
        <v>605</v>
      </c>
      <c r="E176" s="248" t="s">
        <v>20</v>
      </c>
      <c r="F176" s="249" t="s">
        <v>2251</v>
      </c>
      <c r="G176" s="246"/>
      <c r="H176" s="250">
        <v>88.319999999999993</v>
      </c>
      <c r="I176" s="251"/>
      <c r="J176" s="251"/>
      <c r="K176" s="246"/>
      <c r="L176" s="246"/>
      <c r="M176" s="252"/>
      <c r="N176" s="253"/>
      <c r="O176" s="254"/>
      <c r="P176" s="254"/>
      <c r="Q176" s="254"/>
      <c r="R176" s="254"/>
      <c r="S176" s="254"/>
      <c r="T176" s="254"/>
      <c r="U176" s="254"/>
      <c r="V176" s="254"/>
      <c r="W176" s="254"/>
      <c r="X176" s="255"/>
      <c r="Y176" s="13"/>
      <c r="Z176" s="13"/>
      <c r="AA176" s="13"/>
      <c r="AB176" s="13"/>
      <c r="AC176" s="13"/>
      <c r="AD176" s="13"/>
      <c r="AE176" s="13"/>
      <c r="AT176" s="256" t="s">
        <v>605</v>
      </c>
      <c r="AU176" s="256" t="s">
        <v>86</v>
      </c>
      <c r="AV176" s="13" t="s">
        <v>86</v>
      </c>
      <c r="AW176" s="13" t="s">
        <v>5</v>
      </c>
      <c r="AX176" s="13" t="s">
        <v>76</v>
      </c>
      <c r="AY176" s="256" t="s">
        <v>166</v>
      </c>
    </row>
    <row r="177" s="15" customFormat="1">
      <c r="A177" s="15"/>
      <c r="B177" s="274"/>
      <c r="C177" s="275"/>
      <c r="D177" s="247" t="s">
        <v>605</v>
      </c>
      <c r="E177" s="276" t="s">
        <v>20</v>
      </c>
      <c r="F177" s="277" t="s">
        <v>2205</v>
      </c>
      <c r="G177" s="275"/>
      <c r="H177" s="276" t="s">
        <v>20</v>
      </c>
      <c r="I177" s="278"/>
      <c r="J177" s="278"/>
      <c r="K177" s="275"/>
      <c r="L177" s="275"/>
      <c r="M177" s="279"/>
      <c r="N177" s="280"/>
      <c r="O177" s="281"/>
      <c r="P177" s="281"/>
      <c r="Q177" s="281"/>
      <c r="R177" s="281"/>
      <c r="S177" s="281"/>
      <c r="T177" s="281"/>
      <c r="U177" s="281"/>
      <c r="V177" s="281"/>
      <c r="W177" s="281"/>
      <c r="X177" s="282"/>
      <c r="Y177" s="15"/>
      <c r="Z177" s="15"/>
      <c r="AA177" s="15"/>
      <c r="AB177" s="15"/>
      <c r="AC177" s="15"/>
      <c r="AD177" s="15"/>
      <c r="AE177" s="15"/>
      <c r="AT177" s="283" t="s">
        <v>605</v>
      </c>
      <c r="AU177" s="283" t="s">
        <v>86</v>
      </c>
      <c r="AV177" s="15" t="s">
        <v>84</v>
      </c>
      <c r="AW177" s="15" t="s">
        <v>5</v>
      </c>
      <c r="AX177" s="15" t="s">
        <v>76</v>
      </c>
      <c r="AY177" s="283" t="s">
        <v>166</v>
      </c>
    </row>
    <row r="178" s="13" customFormat="1">
      <c r="A178" s="13"/>
      <c r="B178" s="245"/>
      <c r="C178" s="246"/>
      <c r="D178" s="247" t="s">
        <v>605</v>
      </c>
      <c r="E178" s="248" t="s">
        <v>20</v>
      </c>
      <c r="F178" s="249" t="s">
        <v>2206</v>
      </c>
      <c r="G178" s="246"/>
      <c r="H178" s="250">
        <v>9.0749999999999993</v>
      </c>
      <c r="I178" s="251"/>
      <c r="J178" s="251"/>
      <c r="K178" s="246"/>
      <c r="L178" s="246"/>
      <c r="M178" s="252"/>
      <c r="N178" s="253"/>
      <c r="O178" s="254"/>
      <c r="P178" s="254"/>
      <c r="Q178" s="254"/>
      <c r="R178" s="254"/>
      <c r="S178" s="254"/>
      <c r="T178" s="254"/>
      <c r="U178" s="254"/>
      <c r="V178" s="254"/>
      <c r="W178" s="254"/>
      <c r="X178" s="255"/>
      <c r="Y178" s="13"/>
      <c r="Z178" s="13"/>
      <c r="AA178" s="13"/>
      <c r="AB178" s="13"/>
      <c r="AC178" s="13"/>
      <c r="AD178" s="13"/>
      <c r="AE178" s="13"/>
      <c r="AT178" s="256" t="s">
        <v>605</v>
      </c>
      <c r="AU178" s="256" t="s">
        <v>86</v>
      </c>
      <c r="AV178" s="13" t="s">
        <v>86</v>
      </c>
      <c r="AW178" s="13" t="s">
        <v>5</v>
      </c>
      <c r="AX178" s="13" t="s">
        <v>76</v>
      </c>
      <c r="AY178" s="256" t="s">
        <v>166</v>
      </c>
    </row>
    <row r="179" s="15" customFormat="1">
      <c r="A179" s="15"/>
      <c r="B179" s="274"/>
      <c r="C179" s="275"/>
      <c r="D179" s="247" t="s">
        <v>605</v>
      </c>
      <c r="E179" s="276" t="s">
        <v>20</v>
      </c>
      <c r="F179" s="277" t="s">
        <v>2207</v>
      </c>
      <c r="G179" s="275"/>
      <c r="H179" s="276" t="s">
        <v>20</v>
      </c>
      <c r="I179" s="278"/>
      <c r="J179" s="278"/>
      <c r="K179" s="275"/>
      <c r="L179" s="275"/>
      <c r="M179" s="279"/>
      <c r="N179" s="280"/>
      <c r="O179" s="281"/>
      <c r="P179" s="281"/>
      <c r="Q179" s="281"/>
      <c r="R179" s="281"/>
      <c r="S179" s="281"/>
      <c r="T179" s="281"/>
      <c r="U179" s="281"/>
      <c r="V179" s="281"/>
      <c r="W179" s="281"/>
      <c r="X179" s="282"/>
      <c r="Y179" s="15"/>
      <c r="Z179" s="15"/>
      <c r="AA179" s="15"/>
      <c r="AB179" s="15"/>
      <c r="AC179" s="15"/>
      <c r="AD179" s="15"/>
      <c r="AE179" s="15"/>
      <c r="AT179" s="283" t="s">
        <v>605</v>
      </c>
      <c r="AU179" s="283" t="s">
        <v>86</v>
      </c>
      <c r="AV179" s="15" t="s">
        <v>84</v>
      </c>
      <c r="AW179" s="15" t="s">
        <v>5</v>
      </c>
      <c r="AX179" s="15" t="s">
        <v>76</v>
      </c>
      <c r="AY179" s="283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2252</v>
      </c>
      <c r="G180" s="246"/>
      <c r="H180" s="250">
        <v>47.359999999999999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86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2253</v>
      </c>
      <c r="G181" s="246"/>
      <c r="H181" s="250">
        <v>33.396000000000001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2254</v>
      </c>
      <c r="G182" s="246"/>
      <c r="H182" s="250">
        <v>51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2255</v>
      </c>
      <c r="G183" s="246"/>
      <c r="H183" s="250">
        <v>-15.558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2256</v>
      </c>
      <c r="G184" s="246"/>
      <c r="H184" s="250">
        <v>-32.372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2257</v>
      </c>
      <c r="G185" s="246"/>
      <c r="H185" s="250">
        <v>-97.691999999999993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2258</v>
      </c>
      <c r="G186" s="246"/>
      <c r="H186" s="250">
        <v>-59.963999999999999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4" customFormat="1">
      <c r="A187" s="14"/>
      <c r="B187" s="257"/>
      <c r="C187" s="258"/>
      <c r="D187" s="247" t="s">
        <v>605</v>
      </c>
      <c r="E187" s="259" t="s">
        <v>20</v>
      </c>
      <c r="F187" s="260" t="s">
        <v>608</v>
      </c>
      <c r="G187" s="258"/>
      <c r="H187" s="261">
        <v>242.57999999999998</v>
      </c>
      <c r="I187" s="262"/>
      <c r="J187" s="262"/>
      <c r="K187" s="258"/>
      <c r="L187" s="258"/>
      <c r="M187" s="263"/>
      <c r="N187" s="264"/>
      <c r="O187" s="265"/>
      <c r="P187" s="265"/>
      <c r="Q187" s="265"/>
      <c r="R187" s="265"/>
      <c r="S187" s="265"/>
      <c r="T187" s="265"/>
      <c r="U187" s="265"/>
      <c r="V187" s="265"/>
      <c r="W187" s="265"/>
      <c r="X187" s="266"/>
      <c r="Y187" s="14"/>
      <c r="Z187" s="14"/>
      <c r="AA187" s="14"/>
      <c r="AB187" s="14"/>
      <c r="AC187" s="14"/>
      <c r="AD187" s="14"/>
      <c r="AE187" s="14"/>
      <c r="AT187" s="267" t="s">
        <v>605</v>
      </c>
      <c r="AU187" s="267" t="s">
        <v>86</v>
      </c>
      <c r="AV187" s="14" t="s">
        <v>175</v>
      </c>
      <c r="AW187" s="14" t="s">
        <v>5</v>
      </c>
      <c r="AX187" s="14" t="s">
        <v>84</v>
      </c>
      <c r="AY187" s="267" t="s">
        <v>166</v>
      </c>
    </row>
    <row r="188" s="2" customFormat="1" ht="62.7" customHeight="1">
      <c r="A188" s="40"/>
      <c r="B188" s="41"/>
      <c r="C188" s="220" t="s">
        <v>9</v>
      </c>
      <c r="D188" s="220" t="s">
        <v>171</v>
      </c>
      <c r="E188" s="221" t="s">
        <v>2259</v>
      </c>
      <c r="F188" s="222" t="s">
        <v>2260</v>
      </c>
      <c r="G188" s="223" t="s">
        <v>599</v>
      </c>
      <c r="H188" s="224">
        <v>97.691999999999993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2261</v>
      </c>
    </row>
    <row r="189" s="15" customFormat="1">
      <c r="A189" s="15"/>
      <c r="B189" s="274"/>
      <c r="C189" s="275"/>
      <c r="D189" s="247" t="s">
        <v>605</v>
      </c>
      <c r="E189" s="276" t="s">
        <v>20</v>
      </c>
      <c r="F189" s="277" t="s">
        <v>2198</v>
      </c>
      <c r="G189" s="275"/>
      <c r="H189" s="276" t="s">
        <v>20</v>
      </c>
      <c r="I189" s="278"/>
      <c r="J189" s="278"/>
      <c r="K189" s="275"/>
      <c r="L189" s="275"/>
      <c r="M189" s="279"/>
      <c r="N189" s="280"/>
      <c r="O189" s="281"/>
      <c r="P189" s="281"/>
      <c r="Q189" s="281"/>
      <c r="R189" s="281"/>
      <c r="S189" s="281"/>
      <c r="T189" s="281"/>
      <c r="U189" s="281"/>
      <c r="V189" s="281"/>
      <c r="W189" s="281"/>
      <c r="X189" s="282"/>
      <c r="Y189" s="15"/>
      <c r="Z189" s="15"/>
      <c r="AA189" s="15"/>
      <c r="AB189" s="15"/>
      <c r="AC189" s="15"/>
      <c r="AD189" s="15"/>
      <c r="AE189" s="15"/>
      <c r="AT189" s="283" t="s">
        <v>605</v>
      </c>
      <c r="AU189" s="283" t="s">
        <v>86</v>
      </c>
      <c r="AV189" s="15" t="s">
        <v>84</v>
      </c>
      <c r="AW189" s="15" t="s">
        <v>5</v>
      </c>
      <c r="AX189" s="15" t="s">
        <v>76</v>
      </c>
      <c r="AY189" s="283" t="s">
        <v>166</v>
      </c>
    </row>
    <row r="190" s="13" customFormat="1">
      <c r="A190" s="13"/>
      <c r="B190" s="245"/>
      <c r="C190" s="246"/>
      <c r="D190" s="247" t="s">
        <v>605</v>
      </c>
      <c r="E190" s="248" t="s">
        <v>20</v>
      </c>
      <c r="F190" s="249" t="s">
        <v>2262</v>
      </c>
      <c r="G190" s="246"/>
      <c r="H190" s="250">
        <v>22.920000000000002</v>
      </c>
      <c r="I190" s="251"/>
      <c r="J190" s="251"/>
      <c r="K190" s="246"/>
      <c r="L190" s="246"/>
      <c r="M190" s="252"/>
      <c r="N190" s="253"/>
      <c r="O190" s="254"/>
      <c r="P190" s="254"/>
      <c r="Q190" s="254"/>
      <c r="R190" s="254"/>
      <c r="S190" s="254"/>
      <c r="T190" s="254"/>
      <c r="U190" s="254"/>
      <c r="V190" s="254"/>
      <c r="W190" s="254"/>
      <c r="X190" s="255"/>
      <c r="Y190" s="13"/>
      <c r="Z190" s="13"/>
      <c r="AA190" s="13"/>
      <c r="AB190" s="13"/>
      <c r="AC190" s="13"/>
      <c r="AD190" s="13"/>
      <c r="AE190" s="13"/>
      <c r="AT190" s="256" t="s">
        <v>605</v>
      </c>
      <c r="AU190" s="256" t="s">
        <v>86</v>
      </c>
      <c r="AV190" s="13" t="s">
        <v>86</v>
      </c>
      <c r="AW190" s="13" t="s">
        <v>5</v>
      </c>
      <c r="AX190" s="13" t="s">
        <v>76</v>
      </c>
      <c r="AY190" s="256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2263</v>
      </c>
      <c r="G191" s="246"/>
      <c r="H191" s="250">
        <v>1.9199999999999999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5" customFormat="1">
      <c r="A192" s="15"/>
      <c r="B192" s="274"/>
      <c r="C192" s="275"/>
      <c r="D192" s="247" t="s">
        <v>605</v>
      </c>
      <c r="E192" s="276" t="s">
        <v>20</v>
      </c>
      <c r="F192" s="277" t="s">
        <v>2201</v>
      </c>
      <c r="G192" s="275"/>
      <c r="H192" s="276" t="s">
        <v>20</v>
      </c>
      <c r="I192" s="278"/>
      <c r="J192" s="278"/>
      <c r="K192" s="275"/>
      <c r="L192" s="275"/>
      <c r="M192" s="279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2"/>
      <c r="Y192" s="15"/>
      <c r="Z192" s="15"/>
      <c r="AA192" s="15"/>
      <c r="AB192" s="15"/>
      <c r="AC192" s="15"/>
      <c r="AD192" s="15"/>
      <c r="AE192" s="15"/>
      <c r="AT192" s="283" t="s">
        <v>605</v>
      </c>
      <c r="AU192" s="283" t="s">
        <v>86</v>
      </c>
      <c r="AV192" s="15" t="s">
        <v>84</v>
      </c>
      <c r="AW192" s="15" t="s">
        <v>5</v>
      </c>
      <c r="AX192" s="15" t="s">
        <v>76</v>
      </c>
      <c r="AY192" s="283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2264</v>
      </c>
      <c r="G193" s="246"/>
      <c r="H193" s="250">
        <v>12.51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5" customFormat="1">
      <c r="A194" s="15"/>
      <c r="B194" s="274"/>
      <c r="C194" s="275"/>
      <c r="D194" s="247" t="s">
        <v>605</v>
      </c>
      <c r="E194" s="276" t="s">
        <v>20</v>
      </c>
      <c r="F194" s="277" t="s">
        <v>2203</v>
      </c>
      <c r="G194" s="275"/>
      <c r="H194" s="276" t="s">
        <v>20</v>
      </c>
      <c r="I194" s="278"/>
      <c r="J194" s="278"/>
      <c r="K194" s="275"/>
      <c r="L194" s="275"/>
      <c r="M194" s="279"/>
      <c r="N194" s="280"/>
      <c r="O194" s="281"/>
      <c r="P194" s="281"/>
      <c r="Q194" s="281"/>
      <c r="R194" s="281"/>
      <c r="S194" s="281"/>
      <c r="T194" s="281"/>
      <c r="U194" s="281"/>
      <c r="V194" s="281"/>
      <c r="W194" s="281"/>
      <c r="X194" s="282"/>
      <c r="Y194" s="15"/>
      <c r="Z194" s="15"/>
      <c r="AA194" s="15"/>
      <c r="AB194" s="15"/>
      <c r="AC194" s="15"/>
      <c r="AD194" s="15"/>
      <c r="AE194" s="15"/>
      <c r="AT194" s="283" t="s">
        <v>605</v>
      </c>
      <c r="AU194" s="283" t="s">
        <v>86</v>
      </c>
      <c r="AV194" s="15" t="s">
        <v>84</v>
      </c>
      <c r="AW194" s="15" t="s">
        <v>5</v>
      </c>
      <c r="AX194" s="15" t="s">
        <v>76</v>
      </c>
      <c r="AY194" s="283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2265</v>
      </c>
      <c r="G195" s="246"/>
      <c r="H195" s="250">
        <v>17.664000000000001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5" customFormat="1">
      <c r="A196" s="15"/>
      <c r="B196" s="274"/>
      <c r="C196" s="275"/>
      <c r="D196" s="247" t="s">
        <v>605</v>
      </c>
      <c r="E196" s="276" t="s">
        <v>20</v>
      </c>
      <c r="F196" s="277" t="s">
        <v>2205</v>
      </c>
      <c r="G196" s="275"/>
      <c r="H196" s="276" t="s">
        <v>20</v>
      </c>
      <c r="I196" s="278"/>
      <c r="J196" s="278"/>
      <c r="K196" s="275"/>
      <c r="L196" s="275"/>
      <c r="M196" s="279"/>
      <c r="N196" s="280"/>
      <c r="O196" s="281"/>
      <c r="P196" s="281"/>
      <c r="Q196" s="281"/>
      <c r="R196" s="281"/>
      <c r="S196" s="281"/>
      <c r="T196" s="281"/>
      <c r="U196" s="281"/>
      <c r="V196" s="281"/>
      <c r="W196" s="281"/>
      <c r="X196" s="282"/>
      <c r="Y196" s="15"/>
      <c r="Z196" s="15"/>
      <c r="AA196" s="15"/>
      <c r="AB196" s="15"/>
      <c r="AC196" s="15"/>
      <c r="AD196" s="15"/>
      <c r="AE196" s="15"/>
      <c r="AT196" s="283" t="s">
        <v>605</v>
      </c>
      <c r="AU196" s="283" t="s">
        <v>86</v>
      </c>
      <c r="AV196" s="15" t="s">
        <v>84</v>
      </c>
      <c r="AW196" s="15" t="s">
        <v>5</v>
      </c>
      <c r="AX196" s="15" t="s">
        <v>76</v>
      </c>
      <c r="AY196" s="283" t="s">
        <v>166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2266</v>
      </c>
      <c r="G197" s="246"/>
      <c r="H197" s="250">
        <v>4.9500000000000002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5" customFormat="1">
      <c r="A198" s="15"/>
      <c r="B198" s="274"/>
      <c r="C198" s="275"/>
      <c r="D198" s="247" t="s">
        <v>605</v>
      </c>
      <c r="E198" s="276" t="s">
        <v>20</v>
      </c>
      <c r="F198" s="277" t="s">
        <v>2207</v>
      </c>
      <c r="G198" s="275"/>
      <c r="H198" s="276" t="s">
        <v>20</v>
      </c>
      <c r="I198" s="278"/>
      <c r="J198" s="278"/>
      <c r="K198" s="275"/>
      <c r="L198" s="275"/>
      <c r="M198" s="279"/>
      <c r="N198" s="280"/>
      <c r="O198" s="281"/>
      <c r="P198" s="281"/>
      <c r="Q198" s="281"/>
      <c r="R198" s="281"/>
      <c r="S198" s="281"/>
      <c r="T198" s="281"/>
      <c r="U198" s="281"/>
      <c r="V198" s="281"/>
      <c r="W198" s="281"/>
      <c r="X198" s="282"/>
      <c r="Y198" s="15"/>
      <c r="Z198" s="15"/>
      <c r="AA198" s="15"/>
      <c r="AB198" s="15"/>
      <c r="AC198" s="15"/>
      <c r="AD198" s="15"/>
      <c r="AE198" s="15"/>
      <c r="AT198" s="283" t="s">
        <v>605</v>
      </c>
      <c r="AU198" s="283" t="s">
        <v>86</v>
      </c>
      <c r="AV198" s="15" t="s">
        <v>84</v>
      </c>
      <c r="AW198" s="15" t="s">
        <v>5</v>
      </c>
      <c r="AX198" s="15" t="s">
        <v>76</v>
      </c>
      <c r="AY198" s="283" t="s">
        <v>166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2267</v>
      </c>
      <c r="G199" s="246"/>
      <c r="H199" s="250">
        <v>13.32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76</v>
      </c>
      <c r="AY199" s="25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2268</v>
      </c>
      <c r="G200" s="246"/>
      <c r="H200" s="250">
        <v>9.1080000000000005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2269</v>
      </c>
      <c r="G201" s="246"/>
      <c r="H201" s="250">
        <v>15.300000000000001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4" customFormat="1">
      <c r="A202" s="14"/>
      <c r="B202" s="257"/>
      <c r="C202" s="258"/>
      <c r="D202" s="247" t="s">
        <v>605</v>
      </c>
      <c r="E202" s="259" t="s">
        <v>20</v>
      </c>
      <c r="F202" s="260" t="s">
        <v>608</v>
      </c>
      <c r="G202" s="258"/>
      <c r="H202" s="261">
        <v>97.692000000000007</v>
      </c>
      <c r="I202" s="262"/>
      <c r="J202" s="262"/>
      <c r="K202" s="258"/>
      <c r="L202" s="258"/>
      <c r="M202" s="263"/>
      <c r="N202" s="264"/>
      <c r="O202" s="265"/>
      <c r="P202" s="265"/>
      <c r="Q202" s="265"/>
      <c r="R202" s="265"/>
      <c r="S202" s="265"/>
      <c r="T202" s="265"/>
      <c r="U202" s="265"/>
      <c r="V202" s="265"/>
      <c r="W202" s="265"/>
      <c r="X202" s="266"/>
      <c r="Y202" s="14"/>
      <c r="Z202" s="14"/>
      <c r="AA202" s="14"/>
      <c r="AB202" s="14"/>
      <c r="AC202" s="14"/>
      <c r="AD202" s="14"/>
      <c r="AE202" s="14"/>
      <c r="AT202" s="267" t="s">
        <v>605</v>
      </c>
      <c r="AU202" s="267" t="s">
        <v>86</v>
      </c>
      <c r="AV202" s="14" t="s">
        <v>175</v>
      </c>
      <c r="AW202" s="14" t="s">
        <v>5</v>
      </c>
      <c r="AX202" s="14" t="s">
        <v>84</v>
      </c>
      <c r="AY202" s="267" t="s">
        <v>166</v>
      </c>
    </row>
    <row r="203" s="2" customFormat="1" ht="14.4" customHeight="1">
      <c r="A203" s="40"/>
      <c r="B203" s="41"/>
      <c r="C203" s="235" t="s">
        <v>233</v>
      </c>
      <c r="D203" s="235" t="s">
        <v>163</v>
      </c>
      <c r="E203" s="236" t="s">
        <v>2270</v>
      </c>
      <c r="F203" s="237" t="s">
        <v>2271</v>
      </c>
      <c r="G203" s="238" t="s">
        <v>1359</v>
      </c>
      <c r="H203" s="239">
        <v>175.846</v>
      </c>
      <c r="I203" s="240"/>
      <c r="J203" s="241"/>
      <c r="K203" s="242">
        <f>ROUND(P203*H203,2)</f>
        <v>0</v>
      </c>
      <c r="L203" s="241"/>
      <c r="M203" s="243"/>
      <c r="N203" s="244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1</v>
      </c>
      <c r="V203" s="231">
        <f>U203*H203</f>
        <v>175.846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194</v>
      </c>
      <c r="AT203" s="233" t="s">
        <v>163</v>
      </c>
      <c r="AU203" s="233" t="s">
        <v>86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2272</v>
      </c>
    </row>
    <row r="204" s="13" customFormat="1">
      <c r="A204" s="13"/>
      <c r="B204" s="245"/>
      <c r="C204" s="246"/>
      <c r="D204" s="247" t="s">
        <v>605</v>
      </c>
      <c r="E204" s="246"/>
      <c r="F204" s="249" t="s">
        <v>2273</v>
      </c>
      <c r="G204" s="246"/>
      <c r="H204" s="250">
        <v>175.846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4</v>
      </c>
      <c r="AX204" s="13" t="s">
        <v>84</v>
      </c>
      <c r="AY204" s="256" t="s">
        <v>166</v>
      </c>
    </row>
    <row r="205" s="12" customFormat="1" ht="22.8" customHeight="1">
      <c r="A205" s="12"/>
      <c r="B205" s="203"/>
      <c r="C205" s="204"/>
      <c r="D205" s="205" t="s">
        <v>75</v>
      </c>
      <c r="E205" s="218" t="s">
        <v>175</v>
      </c>
      <c r="F205" s="218" t="s">
        <v>2274</v>
      </c>
      <c r="G205" s="204"/>
      <c r="H205" s="204"/>
      <c r="I205" s="207"/>
      <c r="J205" s="207"/>
      <c r="K205" s="219">
        <f>BK205</f>
        <v>0</v>
      </c>
      <c r="L205" s="204"/>
      <c r="M205" s="209"/>
      <c r="N205" s="210"/>
      <c r="O205" s="211"/>
      <c r="P205" s="211"/>
      <c r="Q205" s="212">
        <f>SUM(Q206:Q243)</f>
        <v>0</v>
      </c>
      <c r="R205" s="212">
        <f>SUM(R206:R243)</f>
        <v>0</v>
      </c>
      <c r="S205" s="211"/>
      <c r="T205" s="213">
        <f>SUM(T206:T243)</f>
        <v>0</v>
      </c>
      <c r="U205" s="211"/>
      <c r="V205" s="213">
        <f>SUM(V206:V243)</f>
        <v>61.129999999999995</v>
      </c>
      <c r="W205" s="211"/>
      <c r="X205" s="214">
        <f>SUM(X206:X243)</f>
        <v>0</v>
      </c>
      <c r="Y205" s="12"/>
      <c r="Z205" s="12"/>
      <c r="AA205" s="12"/>
      <c r="AB205" s="12"/>
      <c r="AC205" s="12"/>
      <c r="AD205" s="12"/>
      <c r="AE205" s="12"/>
      <c r="AR205" s="215" t="s">
        <v>84</v>
      </c>
      <c r="AT205" s="216" t="s">
        <v>75</v>
      </c>
      <c r="AU205" s="216" t="s">
        <v>84</v>
      </c>
      <c r="AY205" s="215" t="s">
        <v>166</v>
      </c>
      <c r="BK205" s="217">
        <f>SUM(BK206:BK243)</f>
        <v>0</v>
      </c>
    </row>
    <row r="206" s="2" customFormat="1" ht="24.15" customHeight="1">
      <c r="A206" s="40"/>
      <c r="B206" s="41"/>
      <c r="C206" s="220" t="s">
        <v>237</v>
      </c>
      <c r="D206" s="220" t="s">
        <v>171</v>
      </c>
      <c r="E206" s="221" t="s">
        <v>2275</v>
      </c>
      <c r="F206" s="222" t="s">
        <v>2276</v>
      </c>
      <c r="G206" s="223" t="s">
        <v>599</v>
      </c>
      <c r="H206" s="224">
        <v>32.372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2277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2278</v>
      </c>
      <c r="G207" s="246"/>
      <c r="H207" s="250">
        <v>0.40000000000000002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2279</v>
      </c>
      <c r="G208" s="246"/>
      <c r="H208" s="250">
        <v>0.40000000000000002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2280</v>
      </c>
      <c r="G209" s="246"/>
      <c r="H209" s="250">
        <v>0.40000000000000002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86</v>
      </c>
      <c r="AV209" s="13" t="s">
        <v>86</v>
      </c>
      <c r="AW209" s="13" t="s">
        <v>5</v>
      </c>
      <c r="AX209" s="13" t="s">
        <v>76</v>
      </c>
      <c r="AY209" s="256" t="s">
        <v>166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2281</v>
      </c>
      <c r="G210" s="246"/>
      <c r="H210" s="250">
        <v>0.40000000000000002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2282</v>
      </c>
      <c r="G211" s="246"/>
      <c r="H211" s="250">
        <v>0.40000000000000002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2283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2284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2285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2286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2287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5" customFormat="1">
      <c r="A217" s="15"/>
      <c r="B217" s="274"/>
      <c r="C217" s="275"/>
      <c r="D217" s="247" t="s">
        <v>605</v>
      </c>
      <c r="E217" s="276" t="s">
        <v>20</v>
      </c>
      <c r="F217" s="277" t="s">
        <v>2198</v>
      </c>
      <c r="G217" s="275"/>
      <c r="H217" s="276" t="s">
        <v>20</v>
      </c>
      <c r="I217" s="278"/>
      <c r="J217" s="278"/>
      <c r="K217" s="275"/>
      <c r="L217" s="275"/>
      <c r="M217" s="279"/>
      <c r="N217" s="280"/>
      <c r="O217" s="281"/>
      <c r="P217" s="281"/>
      <c r="Q217" s="281"/>
      <c r="R217" s="281"/>
      <c r="S217" s="281"/>
      <c r="T217" s="281"/>
      <c r="U217" s="281"/>
      <c r="V217" s="281"/>
      <c r="W217" s="281"/>
      <c r="X217" s="282"/>
      <c r="Y217" s="15"/>
      <c r="Z217" s="15"/>
      <c r="AA217" s="15"/>
      <c r="AB217" s="15"/>
      <c r="AC217" s="15"/>
      <c r="AD217" s="15"/>
      <c r="AE217" s="15"/>
      <c r="AT217" s="283" t="s">
        <v>605</v>
      </c>
      <c r="AU217" s="283" t="s">
        <v>86</v>
      </c>
      <c r="AV217" s="15" t="s">
        <v>84</v>
      </c>
      <c r="AW217" s="15" t="s">
        <v>5</v>
      </c>
      <c r="AX217" s="15" t="s">
        <v>76</v>
      </c>
      <c r="AY217" s="283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2288</v>
      </c>
      <c r="G218" s="246"/>
      <c r="H218" s="250">
        <v>7.6399999999999997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2289</v>
      </c>
      <c r="G219" s="246"/>
      <c r="H219" s="250">
        <v>0.64000000000000001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5" customFormat="1">
      <c r="A220" s="15"/>
      <c r="B220" s="274"/>
      <c r="C220" s="275"/>
      <c r="D220" s="247" t="s">
        <v>605</v>
      </c>
      <c r="E220" s="276" t="s">
        <v>20</v>
      </c>
      <c r="F220" s="277" t="s">
        <v>2201</v>
      </c>
      <c r="G220" s="275"/>
      <c r="H220" s="276" t="s">
        <v>20</v>
      </c>
      <c r="I220" s="278"/>
      <c r="J220" s="278"/>
      <c r="K220" s="275"/>
      <c r="L220" s="275"/>
      <c r="M220" s="279"/>
      <c r="N220" s="280"/>
      <c r="O220" s="281"/>
      <c r="P220" s="281"/>
      <c r="Q220" s="281"/>
      <c r="R220" s="281"/>
      <c r="S220" s="281"/>
      <c r="T220" s="281"/>
      <c r="U220" s="281"/>
      <c r="V220" s="281"/>
      <c r="W220" s="281"/>
      <c r="X220" s="282"/>
      <c r="Y220" s="15"/>
      <c r="Z220" s="15"/>
      <c r="AA220" s="15"/>
      <c r="AB220" s="15"/>
      <c r="AC220" s="15"/>
      <c r="AD220" s="15"/>
      <c r="AE220" s="15"/>
      <c r="AT220" s="283" t="s">
        <v>605</v>
      </c>
      <c r="AU220" s="283" t="s">
        <v>86</v>
      </c>
      <c r="AV220" s="15" t="s">
        <v>84</v>
      </c>
      <c r="AW220" s="15" t="s">
        <v>5</v>
      </c>
      <c r="AX220" s="15" t="s">
        <v>76</v>
      </c>
      <c r="AY220" s="283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2290</v>
      </c>
      <c r="G221" s="246"/>
      <c r="H221" s="250">
        <v>4.1699999999999999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2203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86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2291</v>
      </c>
      <c r="G223" s="246"/>
      <c r="H223" s="250">
        <v>5.8879999999999999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2205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86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2292</v>
      </c>
      <c r="G225" s="246"/>
      <c r="H225" s="250">
        <v>1.6499999999999999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4"/>
      <c r="C226" s="275"/>
      <c r="D226" s="247" t="s">
        <v>605</v>
      </c>
      <c r="E226" s="276" t="s">
        <v>20</v>
      </c>
      <c r="F226" s="277" t="s">
        <v>2207</v>
      </c>
      <c r="G226" s="275"/>
      <c r="H226" s="276" t="s">
        <v>20</v>
      </c>
      <c r="I226" s="278"/>
      <c r="J226" s="278"/>
      <c r="K226" s="275"/>
      <c r="L226" s="275"/>
      <c r="M226" s="279"/>
      <c r="N226" s="280"/>
      <c r="O226" s="281"/>
      <c r="P226" s="281"/>
      <c r="Q226" s="281"/>
      <c r="R226" s="281"/>
      <c r="S226" s="281"/>
      <c r="T226" s="281"/>
      <c r="U226" s="281"/>
      <c r="V226" s="281"/>
      <c r="W226" s="281"/>
      <c r="X226" s="282"/>
      <c r="Y226" s="15"/>
      <c r="Z226" s="15"/>
      <c r="AA226" s="15"/>
      <c r="AB226" s="15"/>
      <c r="AC226" s="15"/>
      <c r="AD226" s="15"/>
      <c r="AE226" s="15"/>
      <c r="AT226" s="283" t="s">
        <v>605</v>
      </c>
      <c r="AU226" s="283" t="s">
        <v>86</v>
      </c>
      <c r="AV226" s="15" t="s">
        <v>84</v>
      </c>
      <c r="AW226" s="15" t="s">
        <v>5</v>
      </c>
      <c r="AX226" s="15" t="s">
        <v>76</v>
      </c>
      <c r="AY226" s="283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2293</v>
      </c>
      <c r="G227" s="246"/>
      <c r="H227" s="250">
        <v>2.96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2294</v>
      </c>
      <c r="G228" s="246"/>
      <c r="H228" s="250">
        <v>2.024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2295</v>
      </c>
      <c r="G229" s="246"/>
      <c r="H229" s="250">
        <v>3.3999999999999999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4" customFormat="1">
      <c r="A230" s="14"/>
      <c r="B230" s="257"/>
      <c r="C230" s="258"/>
      <c r="D230" s="247" t="s">
        <v>605</v>
      </c>
      <c r="E230" s="259" t="s">
        <v>20</v>
      </c>
      <c r="F230" s="260" t="s">
        <v>608</v>
      </c>
      <c r="G230" s="258"/>
      <c r="H230" s="261">
        <v>32.372</v>
      </c>
      <c r="I230" s="262"/>
      <c r="J230" s="262"/>
      <c r="K230" s="258"/>
      <c r="L230" s="258"/>
      <c r="M230" s="263"/>
      <c r="N230" s="264"/>
      <c r="O230" s="265"/>
      <c r="P230" s="265"/>
      <c r="Q230" s="265"/>
      <c r="R230" s="265"/>
      <c r="S230" s="265"/>
      <c r="T230" s="265"/>
      <c r="U230" s="265"/>
      <c r="V230" s="265"/>
      <c r="W230" s="265"/>
      <c r="X230" s="266"/>
      <c r="Y230" s="14"/>
      <c r="Z230" s="14"/>
      <c r="AA230" s="14"/>
      <c r="AB230" s="14"/>
      <c r="AC230" s="14"/>
      <c r="AD230" s="14"/>
      <c r="AE230" s="14"/>
      <c r="AT230" s="267" t="s">
        <v>605</v>
      </c>
      <c r="AU230" s="267" t="s">
        <v>86</v>
      </c>
      <c r="AV230" s="14" t="s">
        <v>175</v>
      </c>
      <c r="AW230" s="14" t="s">
        <v>5</v>
      </c>
      <c r="AX230" s="14" t="s">
        <v>84</v>
      </c>
      <c r="AY230" s="267" t="s">
        <v>166</v>
      </c>
    </row>
    <row r="231" s="2" customFormat="1" ht="37.8" customHeight="1">
      <c r="A231" s="40"/>
      <c r="B231" s="41"/>
      <c r="C231" s="220" t="s">
        <v>241</v>
      </c>
      <c r="D231" s="220" t="s">
        <v>171</v>
      </c>
      <c r="E231" s="221" t="s">
        <v>2296</v>
      </c>
      <c r="F231" s="222" t="s">
        <v>2297</v>
      </c>
      <c r="G231" s="223" t="s">
        <v>718</v>
      </c>
      <c r="H231" s="224">
        <v>200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0.00165</v>
      </c>
      <c r="V231" s="231">
        <f>U231*H231</f>
        <v>0.33000000000000002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86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2298</v>
      </c>
    </row>
    <row r="232" s="2" customFormat="1" ht="14.4" customHeight="1">
      <c r="A232" s="40"/>
      <c r="B232" s="41"/>
      <c r="C232" s="235" t="s">
        <v>245</v>
      </c>
      <c r="D232" s="235" t="s">
        <v>163</v>
      </c>
      <c r="E232" s="236" t="s">
        <v>2299</v>
      </c>
      <c r="F232" s="237" t="s">
        <v>2300</v>
      </c>
      <c r="G232" s="238" t="s">
        <v>718</v>
      </c>
      <c r="H232" s="239">
        <v>200</v>
      </c>
      <c r="I232" s="240"/>
      <c r="J232" s="241"/>
      <c r="K232" s="242">
        <f>ROUND(P232*H232,2)</f>
        <v>0</v>
      </c>
      <c r="L232" s="241"/>
      <c r="M232" s="243"/>
      <c r="N232" s="244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0.30399999999999999</v>
      </c>
      <c r="V232" s="231">
        <f>U232*H232</f>
        <v>60.799999999999997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194</v>
      </c>
      <c r="AT232" s="233" t="s">
        <v>163</v>
      </c>
      <c r="AU232" s="233" t="s">
        <v>86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175</v>
      </c>
      <c r="BM232" s="233" t="s">
        <v>2301</v>
      </c>
    </row>
    <row r="233" s="2" customFormat="1" ht="37.8" customHeight="1">
      <c r="A233" s="40"/>
      <c r="B233" s="41"/>
      <c r="C233" s="220" t="s">
        <v>251</v>
      </c>
      <c r="D233" s="220" t="s">
        <v>171</v>
      </c>
      <c r="E233" s="221" t="s">
        <v>2302</v>
      </c>
      <c r="F233" s="222" t="s">
        <v>2303</v>
      </c>
      <c r="G233" s="223" t="s">
        <v>599</v>
      </c>
      <c r="H233" s="224">
        <v>59.963999999999999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2304</v>
      </c>
    </row>
    <row r="234" s="15" customFormat="1">
      <c r="A234" s="15"/>
      <c r="B234" s="274"/>
      <c r="C234" s="275"/>
      <c r="D234" s="247" t="s">
        <v>605</v>
      </c>
      <c r="E234" s="276" t="s">
        <v>20</v>
      </c>
      <c r="F234" s="277" t="s">
        <v>2198</v>
      </c>
      <c r="G234" s="275"/>
      <c r="H234" s="276" t="s">
        <v>20</v>
      </c>
      <c r="I234" s="278"/>
      <c r="J234" s="278"/>
      <c r="K234" s="275"/>
      <c r="L234" s="275"/>
      <c r="M234" s="279"/>
      <c r="N234" s="280"/>
      <c r="O234" s="281"/>
      <c r="P234" s="281"/>
      <c r="Q234" s="281"/>
      <c r="R234" s="281"/>
      <c r="S234" s="281"/>
      <c r="T234" s="281"/>
      <c r="U234" s="281"/>
      <c r="V234" s="281"/>
      <c r="W234" s="281"/>
      <c r="X234" s="282"/>
      <c r="Y234" s="15"/>
      <c r="Z234" s="15"/>
      <c r="AA234" s="15"/>
      <c r="AB234" s="15"/>
      <c r="AC234" s="15"/>
      <c r="AD234" s="15"/>
      <c r="AE234" s="15"/>
      <c r="AT234" s="283" t="s">
        <v>605</v>
      </c>
      <c r="AU234" s="283" t="s">
        <v>86</v>
      </c>
      <c r="AV234" s="15" t="s">
        <v>84</v>
      </c>
      <c r="AW234" s="15" t="s">
        <v>5</v>
      </c>
      <c r="AX234" s="15" t="s">
        <v>76</v>
      </c>
      <c r="AY234" s="283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2262</v>
      </c>
      <c r="G235" s="246"/>
      <c r="H235" s="250">
        <v>22.920000000000002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3" customFormat="1">
      <c r="A236" s="13"/>
      <c r="B236" s="245"/>
      <c r="C236" s="246"/>
      <c r="D236" s="247" t="s">
        <v>605</v>
      </c>
      <c r="E236" s="248" t="s">
        <v>20</v>
      </c>
      <c r="F236" s="249" t="s">
        <v>2263</v>
      </c>
      <c r="G236" s="246"/>
      <c r="H236" s="250">
        <v>1.9199999999999999</v>
      </c>
      <c r="I236" s="251"/>
      <c r="J236" s="251"/>
      <c r="K236" s="246"/>
      <c r="L236" s="246"/>
      <c r="M236" s="252"/>
      <c r="N236" s="253"/>
      <c r="O236" s="254"/>
      <c r="P236" s="254"/>
      <c r="Q236" s="254"/>
      <c r="R236" s="254"/>
      <c r="S236" s="254"/>
      <c r="T236" s="254"/>
      <c r="U236" s="254"/>
      <c r="V236" s="254"/>
      <c r="W236" s="254"/>
      <c r="X236" s="255"/>
      <c r="Y236" s="13"/>
      <c r="Z236" s="13"/>
      <c r="AA236" s="13"/>
      <c r="AB236" s="13"/>
      <c r="AC236" s="13"/>
      <c r="AD236" s="13"/>
      <c r="AE236" s="13"/>
      <c r="AT236" s="256" t="s">
        <v>605</v>
      </c>
      <c r="AU236" s="256" t="s">
        <v>86</v>
      </c>
      <c r="AV236" s="13" t="s">
        <v>86</v>
      </c>
      <c r="AW236" s="13" t="s">
        <v>5</v>
      </c>
      <c r="AX236" s="13" t="s">
        <v>76</v>
      </c>
      <c r="AY236" s="256" t="s">
        <v>166</v>
      </c>
    </row>
    <row r="237" s="15" customFormat="1">
      <c r="A237" s="15"/>
      <c r="B237" s="274"/>
      <c r="C237" s="275"/>
      <c r="D237" s="247" t="s">
        <v>605</v>
      </c>
      <c r="E237" s="276" t="s">
        <v>20</v>
      </c>
      <c r="F237" s="277" t="s">
        <v>2201</v>
      </c>
      <c r="G237" s="275"/>
      <c r="H237" s="276" t="s">
        <v>20</v>
      </c>
      <c r="I237" s="278"/>
      <c r="J237" s="278"/>
      <c r="K237" s="275"/>
      <c r="L237" s="275"/>
      <c r="M237" s="279"/>
      <c r="N237" s="280"/>
      <c r="O237" s="281"/>
      <c r="P237" s="281"/>
      <c r="Q237" s="281"/>
      <c r="R237" s="281"/>
      <c r="S237" s="281"/>
      <c r="T237" s="281"/>
      <c r="U237" s="281"/>
      <c r="V237" s="281"/>
      <c r="W237" s="281"/>
      <c r="X237" s="282"/>
      <c r="Y237" s="15"/>
      <c r="Z237" s="15"/>
      <c r="AA237" s="15"/>
      <c r="AB237" s="15"/>
      <c r="AC237" s="15"/>
      <c r="AD237" s="15"/>
      <c r="AE237" s="15"/>
      <c r="AT237" s="283" t="s">
        <v>605</v>
      </c>
      <c r="AU237" s="283" t="s">
        <v>86</v>
      </c>
      <c r="AV237" s="15" t="s">
        <v>84</v>
      </c>
      <c r="AW237" s="15" t="s">
        <v>5</v>
      </c>
      <c r="AX237" s="15" t="s">
        <v>76</v>
      </c>
      <c r="AY237" s="283" t="s">
        <v>166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2264</v>
      </c>
      <c r="G238" s="246"/>
      <c r="H238" s="250">
        <v>12.51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2203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2265</v>
      </c>
      <c r="G240" s="246"/>
      <c r="H240" s="250">
        <v>17.664000000000001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5" customFormat="1">
      <c r="A241" s="15"/>
      <c r="B241" s="274"/>
      <c r="C241" s="275"/>
      <c r="D241" s="247" t="s">
        <v>605</v>
      </c>
      <c r="E241" s="276" t="s">
        <v>20</v>
      </c>
      <c r="F241" s="277" t="s">
        <v>2205</v>
      </c>
      <c r="G241" s="275"/>
      <c r="H241" s="276" t="s">
        <v>20</v>
      </c>
      <c r="I241" s="278"/>
      <c r="J241" s="278"/>
      <c r="K241" s="275"/>
      <c r="L241" s="275"/>
      <c r="M241" s="279"/>
      <c r="N241" s="280"/>
      <c r="O241" s="281"/>
      <c r="P241" s="281"/>
      <c r="Q241" s="281"/>
      <c r="R241" s="281"/>
      <c r="S241" s="281"/>
      <c r="T241" s="281"/>
      <c r="U241" s="281"/>
      <c r="V241" s="281"/>
      <c r="W241" s="281"/>
      <c r="X241" s="282"/>
      <c r="Y241" s="15"/>
      <c r="Z241" s="15"/>
      <c r="AA241" s="15"/>
      <c r="AB241" s="15"/>
      <c r="AC241" s="15"/>
      <c r="AD241" s="15"/>
      <c r="AE241" s="15"/>
      <c r="AT241" s="283" t="s">
        <v>605</v>
      </c>
      <c r="AU241" s="283" t="s">
        <v>86</v>
      </c>
      <c r="AV241" s="15" t="s">
        <v>84</v>
      </c>
      <c r="AW241" s="15" t="s">
        <v>5</v>
      </c>
      <c r="AX241" s="15" t="s">
        <v>76</v>
      </c>
      <c r="AY241" s="283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2266</v>
      </c>
      <c r="G242" s="246"/>
      <c r="H242" s="250">
        <v>4.9500000000000002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4" customFormat="1">
      <c r="A243" s="14"/>
      <c r="B243" s="257"/>
      <c r="C243" s="258"/>
      <c r="D243" s="247" t="s">
        <v>605</v>
      </c>
      <c r="E243" s="259" t="s">
        <v>20</v>
      </c>
      <c r="F243" s="260" t="s">
        <v>608</v>
      </c>
      <c r="G243" s="258"/>
      <c r="H243" s="261">
        <v>59.964000000000006</v>
      </c>
      <c r="I243" s="262"/>
      <c r="J243" s="262"/>
      <c r="K243" s="258"/>
      <c r="L243" s="258"/>
      <c r="M243" s="263"/>
      <c r="N243" s="264"/>
      <c r="O243" s="265"/>
      <c r="P243" s="265"/>
      <c r="Q243" s="265"/>
      <c r="R243" s="265"/>
      <c r="S243" s="265"/>
      <c r="T243" s="265"/>
      <c r="U243" s="265"/>
      <c r="V243" s="265"/>
      <c r="W243" s="265"/>
      <c r="X243" s="266"/>
      <c r="Y243" s="14"/>
      <c r="Z243" s="14"/>
      <c r="AA243" s="14"/>
      <c r="AB243" s="14"/>
      <c r="AC243" s="14"/>
      <c r="AD243" s="14"/>
      <c r="AE243" s="14"/>
      <c r="AT243" s="267" t="s">
        <v>605</v>
      </c>
      <c r="AU243" s="267" t="s">
        <v>86</v>
      </c>
      <c r="AV243" s="14" t="s">
        <v>175</v>
      </c>
      <c r="AW243" s="14" t="s">
        <v>5</v>
      </c>
      <c r="AX243" s="14" t="s">
        <v>84</v>
      </c>
      <c r="AY243" s="267" t="s">
        <v>166</v>
      </c>
    </row>
    <row r="244" s="12" customFormat="1" ht="22.8" customHeight="1">
      <c r="A244" s="12"/>
      <c r="B244" s="203"/>
      <c r="C244" s="204"/>
      <c r="D244" s="205" t="s">
        <v>75</v>
      </c>
      <c r="E244" s="218" t="s">
        <v>194</v>
      </c>
      <c r="F244" s="218" t="s">
        <v>1956</v>
      </c>
      <c r="G244" s="204"/>
      <c r="H244" s="204"/>
      <c r="I244" s="207"/>
      <c r="J244" s="207"/>
      <c r="K244" s="219">
        <f>BK244</f>
        <v>0</v>
      </c>
      <c r="L244" s="204"/>
      <c r="M244" s="209"/>
      <c r="N244" s="210"/>
      <c r="O244" s="211"/>
      <c r="P244" s="211"/>
      <c r="Q244" s="212">
        <f>SUM(Q245:Q301)</f>
        <v>0</v>
      </c>
      <c r="R244" s="212">
        <f>SUM(R245:R301)</f>
        <v>0</v>
      </c>
      <c r="S244" s="211"/>
      <c r="T244" s="213">
        <f>SUM(T245:T301)</f>
        <v>0</v>
      </c>
      <c r="U244" s="211"/>
      <c r="V244" s="213">
        <f>SUM(V245:V301)</f>
        <v>56.16117779999999</v>
      </c>
      <c r="W244" s="211"/>
      <c r="X244" s="214">
        <f>SUM(X245:X301)</f>
        <v>50.474119999999999</v>
      </c>
      <c r="Y244" s="12"/>
      <c r="Z244" s="12"/>
      <c r="AA244" s="12"/>
      <c r="AB244" s="12"/>
      <c r="AC244" s="12"/>
      <c r="AD244" s="12"/>
      <c r="AE244" s="12"/>
      <c r="AR244" s="215" t="s">
        <v>84</v>
      </c>
      <c r="AT244" s="216" t="s">
        <v>75</v>
      </c>
      <c r="AU244" s="216" t="s">
        <v>84</v>
      </c>
      <c r="AY244" s="215" t="s">
        <v>166</v>
      </c>
      <c r="BK244" s="217">
        <f>SUM(BK245:BK301)</f>
        <v>0</v>
      </c>
    </row>
    <row r="245" s="2" customFormat="1" ht="24.15" customHeight="1">
      <c r="A245" s="40"/>
      <c r="B245" s="41"/>
      <c r="C245" s="220" t="s">
        <v>8</v>
      </c>
      <c r="D245" s="220" t="s">
        <v>171</v>
      </c>
      <c r="E245" s="221" t="s">
        <v>2305</v>
      </c>
      <c r="F245" s="222" t="s">
        <v>2306</v>
      </c>
      <c r="G245" s="223" t="s">
        <v>174</v>
      </c>
      <c r="H245" s="224">
        <v>100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0.32000000000000001</v>
      </c>
      <c r="X245" s="232">
        <f>W245*H245</f>
        <v>32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2307</v>
      </c>
    </row>
    <row r="246" s="2" customFormat="1" ht="14.4" customHeight="1">
      <c r="A246" s="40"/>
      <c r="B246" s="41"/>
      <c r="C246" s="220" t="s">
        <v>259</v>
      </c>
      <c r="D246" s="220" t="s">
        <v>171</v>
      </c>
      <c r="E246" s="221" t="s">
        <v>2308</v>
      </c>
      <c r="F246" s="222" t="s">
        <v>2309</v>
      </c>
      <c r="G246" s="223" t="s">
        <v>179</v>
      </c>
      <c r="H246" s="224">
        <v>4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</v>
      </c>
      <c r="V246" s="231">
        <f>U246*H246</f>
        <v>0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2310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2311</v>
      </c>
      <c r="G247" s="246"/>
      <c r="H247" s="250">
        <v>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2312</v>
      </c>
      <c r="G248" s="246"/>
      <c r="H248" s="250">
        <v>2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4" customFormat="1">
      <c r="A249" s="14"/>
      <c r="B249" s="257"/>
      <c r="C249" s="258"/>
      <c r="D249" s="247" t="s">
        <v>605</v>
      </c>
      <c r="E249" s="259" t="s">
        <v>20</v>
      </c>
      <c r="F249" s="260" t="s">
        <v>608</v>
      </c>
      <c r="G249" s="258"/>
      <c r="H249" s="261">
        <v>4</v>
      </c>
      <c r="I249" s="262"/>
      <c r="J249" s="262"/>
      <c r="K249" s="258"/>
      <c r="L249" s="258"/>
      <c r="M249" s="263"/>
      <c r="N249" s="264"/>
      <c r="O249" s="265"/>
      <c r="P249" s="265"/>
      <c r="Q249" s="265"/>
      <c r="R249" s="265"/>
      <c r="S249" s="265"/>
      <c r="T249" s="265"/>
      <c r="U249" s="265"/>
      <c r="V249" s="265"/>
      <c r="W249" s="265"/>
      <c r="X249" s="266"/>
      <c r="Y249" s="14"/>
      <c r="Z249" s="14"/>
      <c r="AA249" s="14"/>
      <c r="AB249" s="14"/>
      <c r="AC249" s="14"/>
      <c r="AD249" s="14"/>
      <c r="AE249" s="14"/>
      <c r="AT249" s="267" t="s">
        <v>605</v>
      </c>
      <c r="AU249" s="267" t="s">
        <v>86</v>
      </c>
      <c r="AV249" s="14" t="s">
        <v>175</v>
      </c>
      <c r="AW249" s="14" t="s">
        <v>5</v>
      </c>
      <c r="AX249" s="14" t="s">
        <v>84</v>
      </c>
      <c r="AY249" s="267" t="s">
        <v>166</v>
      </c>
    </row>
    <row r="250" s="2" customFormat="1" ht="14.4" customHeight="1">
      <c r="A250" s="40"/>
      <c r="B250" s="41"/>
      <c r="C250" s="220" t="s">
        <v>263</v>
      </c>
      <c r="D250" s="220" t="s">
        <v>171</v>
      </c>
      <c r="E250" s="221" t="s">
        <v>2313</v>
      </c>
      <c r="F250" s="222" t="s">
        <v>2314</v>
      </c>
      <c r="G250" s="223" t="s">
        <v>179</v>
      </c>
      <c r="H250" s="224">
        <v>1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</v>
      </c>
      <c r="X250" s="232">
        <f>W250*H250</f>
        <v>0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2315</v>
      </c>
    </row>
    <row r="251" s="2" customFormat="1" ht="14.4" customHeight="1">
      <c r="A251" s="40"/>
      <c r="B251" s="41"/>
      <c r="C251" s="220" t="s">
        <v>267</v>
      </c>
      <c r="D251" s="220" t="s">
        <v>171</v>
      </c>
      <c r="E251" s="221" t="s">
        <v>2316</v>
      </c>
      <c r="F251" s="222" t="s">
        <v>2317</v>
      </c>
      <c r="G251" s="223" t="s">
        <v>179</v>
      </c>
      <c r="H251" s="224">
        <v>2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2318</v>
      </c>
    </row>
    <row r="252" s="2" customFormat="1" ht="37.8" customHeight="1">
      <c r="A252" s="40"/>
      <c r="B252" s="41"/>
      <c r="C252" s="220" t="s">
        <v>271</v>
      </c>
      <c r="D252" s="220" t="s">
        <v>171</v>
      </c>
      <c r="E252" s="221" t="s">
        <v>2319</v>
      </c>
      <c r="F252" s="222" t="s">
        <v>2320</v>
      </c>
      <c r="G252" s="223" t="s">
        <v>174</v>
      </c>
      <c r="H252" s="224">
        <v>199.90000000000001</v>
      </c>
      <c r="I252" s="225"/>
      <c r="J252" s="225"/>
      <c r="K252" s="226">
        <f>ROUND(P252*H252,2)</f>
        <v>0</v>
      </c>
      <c r="L252" s="227"/>
      <c r="M252" s="46"/>
      <c r="N252" s="228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1.0000000000000001E-05</v>
      </c>
      <c r="V252" s="231">
        <f>U252*H252</f>
        <v>0.0019990000000000003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175</v>
      </c>
      <c r="AT252" s="233" t="s">
        <v>171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2321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2322</v>
      </c>
      <c r="G253" s="246"/>
      <c r="H253" s="250">
        <v>82.799999999999997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2323</v>
      </c>
      <c r="G254" s="246"/>
      <c r="H254" s="250">
        <v>41.700000000000003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3" customFormat="1">
      <c r="A255" s="13"/>
      <c r="B255" s="245"/>
      <c r="C255" s="246"/>
      <c r="D255" s="247" t="s">
        <v>605</v>
      </c>
      <c r="E255" s="248" t="s">
        <v>20</v>
      </c>
      <c r="F255" s="249" t="s">
        <v>2324</v>
      </c>
      <c r="G255" s="246"/>
      <c r="H255" s="250">
        <v>58.899999999999999</v>
      </c>
      <c r="I255" s="251"/>
      <c r="J255" s="251"/>
      <c r="K255" s="246"/>
      <c r="L255" s="246"/>
      <c r="M255" s="252"/>
      <c r="N255" s="253"/>
      <c r="O255" s="254"/>
      <c r="P255" s="254"/>
      <c r="Q255" s="254"/>
      <c r="R255" s="254"/>
      <c r="S255" s="254"/>
      <c r="T255" s="254"/>
      <c r="U255" s="254"/>
      <c r="V255" s="254"/>
      <c r="W255" s="254"/>
      <c r="X255" s="255"/>
      <c r="Y255" s="13"/>
      <c r="Z255" s="13"/>
      <c r="AA255" s="13"/>
      <c r="AB255" s="13"/>
      <c r="AC255" s="13"/>
      <c r="AD255" s="13"/>
      <c r="AE255" s="13"/>
      <c r="AT255" s="256" t="s">
        <v>605</v>
      </c>
      <c r="AU255" s="256" t="s">
        <v>86</v>
      </c>
      <c r="AV255" s="13" t="s">
        <v>86</v>
      </c>
      <c r="AW255" s="13" t="s">
        <v>5</v>
      </c>
      <c r="AX255" s="13" t="s">
        <v>76</v>
      </c>
      <c r="AY255" s="256" t="s">
        <v>166</v>
      </c>
    </row>
    <row r="256" s="13" customFormat="1">
      <c r="A256" s="13"/>
      <c r="B256" s="245"/>
      <c r="C256" s="246"/>
      <c r="D256" s="247" t="s">
        <v>605</v>
      </c>
      <c r="E256" s="248" t="s">
        <v>20</v>
      </c>
      <c r="F256" s="249" t="s">
        <v>2325</v>
      </c>
      <c r="G256" s="246"/>
      <c r="H256" s="250">
        <v>16.5</v>
      </c>
      <c r="I256" s="251"/>
      <c r="J256" s="251"/>
      <c r="K256" s="246"/>
      <c r="L256" s="246"/>
      <c r="M256" s="252"/>
      <c r="N256" s="253"/>
      <c r="O256" s="254"/>
      <c r="P256" s="254"/>
      <c r="Q256" s="254"/>
      <c r="R256" s="254"/>
      <c r="S256" s="254"/>
      <c r="T256" s="254"/>
      <c r="U256" s="254"/>
      <c r="V256" s="254"/>
      <c r="W256" s="254"/>
      <c r="X256" s="255"/>
      <c r="Y256" s="13"/>
      <c r="Z256" s="13"/>
      <c r="AA256" s="13"/>
      <c r="AB256" s="13"/>
      <c r="AC256" s="13"/>
      <c r="AD256" s="13"/>
      <c r="AE256" s="13"/>
      <c r="AT256" s="256" t="s">
        <v>605</v>
      </c>
      <c r="AU256" s="256" t="s">
        <v>86</v>
      </c>
      <c r="AV256" s="13" t="s">
        <v>86</v>
      </c>
      <c r="AW256" s="13" t="s">
        <v>5</v>
      </c>
      <c r="AX256" s="13" t="s">
        <v>76</v>
      </c>
      <c r="AY256" s="256" t="s">
        <v>166</v>
      </c>
    </row>
    <row r="257" s="14" customFormat="1">
      <c r="A257" s="14"/>
      <c r="B257" s="257"/>
      <c r="C257" s="258"/>
      <c r="D257" s="247" t="s">
        <v>605</v>
      </c>
      <c r="E257" s="259" t="s">
        <v>20</v>
      </c>
      <c r="F257" s="260" t="s">
        <v>608</v>
      </c>
      <c r="G257" s="258"/>
      <c r="H257" s="261">
        <v>199.90000000000001</v>
      </c>
      <c r="I257" s="262"/>
      <c r="J257" s="262"/>
      <c r="K257" s="258"/>
      <c r="L257" s="258"/>
      <c r="M257" s="263"/>
      <c r="N257" s="264"/>
      <c r="O257" s="265"/>
      <c r="P257" s="265"/>
      <c r="Q257" s="265"/>
      <c r="R257" s="265"/>
      <c r="S257" s="265"/>
      <c r="T257" s="265"/>
      <c r="U257" s="265"/>
      <c r="V257" s="265"/>
      <c r="W257" s="265"/>
      <c r="X257" s="266"/>
      <c r="Y257" s="14"/>
      <c r="Z257" s="14"/>
      <c r="AA257" s="14"/>
      <c r="AB257" s="14"/>
      <c r="AC257" s="14"/>
      <c r="AD257" s="14"/>
      <c r="AE257" s="14"/>
      <c r="AT257" s="267" t="s">
        <v>605</v>
      </c>
      <c r="AU257" s="267" t="s">
        <v>86</v>
      </c>
      <c r="AV257" s="14" t="s">
        <v>175</v>
      </c>
      <c r="AW257" s="14" t="s">
        <v>5</v>
      </c>
      <c r="AX257" s="14" t="s">
        <v>84</v>
      </c>
      <c r="AY257" s="267" t="s">
        <v>166</v>
      </c>
    </row>
    <row r="258" s="2" customFormat="1" ht="14.4" customHeight="1">
      <c r="A258" s="40"/>
      <c r="B258" s="41"/>
      <c r="C258" s="235" t="s">
        <v>275</v>
      </c>
      <c r="D258" s="235" t="s">
        <v>163</v>
      </c>
      <c r="E258" s="236" t="s">
        <v>2326</v>
      </c>
      <c r="F258" s="237" t="s">
        <v>2327</v>
      </c>
      <c r="G258" s="238" t="s">
        <v>174</v>
      </c>
      <c r="H258" s="239">
        <v>201.899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0.188</v>
      </c>
      <c r="V258" s="231">
        <f>U258*H258</f>
        <v>37.957011999999999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2328</v>
      </c>
    </row>
    <row r="259" s="13" customFormat="1">
      <c r="A259" s="13"/>
      <c r="B259" s="245"/>
      <c r="C259" s="246"/>
      <c r="D259" s="247" t="s">
        <v>605</v>
      </c>
      <c r="E259" s="246"/>
      <c r="F259" s="249" t="s">
        <v>2329</v>
      </c>
      <c r="G259" s="246"/>
      <c r="H259" s="250">
        <v>201.899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4</v>
      </c>
      <c r="AX259" s="13" t="s">
        <v>84</v>
      </c>
      <c r="AY259" s="256" t="s">
        <v>166</v>
      </c>
    </row>
    <row r="260" s="2" customFormat="1" ht="24.15" customHeight="1">
      <c r="A260" s="40"/>
      <c r="B260" s="41"/>
      <c r="C260" s="220" t="s">
        <v>279</v>
      </c>
      <c r="D260" s="220" t="s">
        <v>171</v>
      </c>
      <c r="E260" s="221" t="s">
        <v>2330</v>
      </c>
      <c r="F260" s="222" t="s">
        <v>2331</v>
      </c>
      <c r="G260" s="223" t="s">
        <v>174</v>
      </c>
      <c r="H260" s="224">
        <v>127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0.0050000000000000001</v>
      </c>
      <c r="X260" s="232">
        <f>W260*H260</f>
        <v>0.63500000000000001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2332</v>
      </c>
    </row>
    <row r="261" s="2" customFormat="1" ht="37.8" customHeight="1">
      <c r="A261" s="40"/>
      <c r="B261" s="41"/>
      <c r="C261" s="220" t="s">
        <v>283</v>
      </c>
      <c r="D261" s="220" t="s">
        <v>171</v>
      </c>
      <c r="E261" s="221" t="s">
        <v>2333</v>
      </c>
      <c r="F261" s="222" t="s">
        <v>2334</v>
      </c>
      <c r="G261" s="223" t="s">
        <v>174</v>
      </c>
      <c r="H261" s="224">
        <v>104.8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1.0000000000000001E-05</v>
      </c>
      <c r="V261" s="231">
        <f>U261*H261</f>
        <v>0.0010480000000000001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2335</v>
      </c>
    </row>
    <row r="262" s="15" customFormat="1">
      <c r="A262" s="15"/>
      <c r="B262" s="274"/>
      <c r="C262" s="275"/>
      <c r="D262" s="247" t="s">
        <v>605</v>
      </c>
      <c r="E262" s="276" t="s">
        <v>20</v>
      </c>
      <c r="F262" s="277" t="s">
        <v>2336</v>
      </c>
      <c r="G262" s="275"/>
      <c r="H262" s="276" t="s">
        <v>20</v>
      </c>
      <c r="I262" s="278"/>
      <c r="J262" s="278"/>
      <c r="K262" s="275"/>
      <c r="L262" s="275"/>
      <c r="M262" s="279"/>
      <c r="N262" s="280"/>
      <c r="O262" s="281"/>
      <c r="P262" s="281"/>
      <c r="Q262" s="281"/>
      <c r="R262" s="281"/>
      <c r="S262" s="281"/>
      <c r="T262" s="281"/>
      <c r="U262" s="281"/>
      <c r="V262" s="281"/>
      <c r="W262" s="281"/>
      <c r="X262" s="282"/>
      <c r="Y262" s="15"/>
      <c r="Z262" s="15"/>
      <c r="AA262" s="15"/>
      <c r="AB262" s="15"/>
      <c r="AC262" s="15"/>
      <c r="AD262" s="15"/>
      <c r="AE262" s="15"/>
      <c r="AT262" s="283" t="s">
        <v>605</v>
      </c>
      <c r="AU262" s="283" t="s">
        <v>86</v>
      </c>
      <c r="AV262" s="15" t="s">
        <v>84</v>
      </c>
      <c r="AW262" s="15" t="s">
        <v>5</v>
      </c>
      <c r="AX262" s="15" t="s">
        <v>76</v>
      </c>
      <c r="AY262" s="283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2337</v>
      </c>
      <c r="G263" s="246"/>
      <c r="H263" s="250">
        <v>37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2338</v>
      </c>
      <c r="G264" s="246"/>
      <c r="H264" s="250">
        <v>25.300000000000001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5</v>
      </c>
      <c r="AX264" s="13" t="s">
        <v>76</v>
      </c>
      <c r="AY264" s="25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2339</v>
      </c>
      <c r="G265" s="246"/>
      <c r="H265" s="250">
        <v>42.5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4" customFormat="1">
      <c r="A266" s="14"/>
      <c r="B266" s="257"/>
      <c r="C266" s="258"/>
      <c r="D266" s="247" t="s">
        <v>605</v>
      </c>
      <c r="E266" s="259" t="s">
        <v>20</v>
      </c>
      <c r="F266" s="260" t="s">
        <v>608</v>
      </c>
      <c r="G266" s="258"/>
      <c r="H266" s="261">
        <v>104.8</v>
      </c>
      <c r="I266" s="262"/>
      <c r="J266" s="262"/>
      <c r="K266" s="258"/>
      <c r="L266" s="258"/>
      <c r="M266" s="263"/>
      <c r="N266" s="264"/>
      <c r="O266" s="265"/>
      <c r="P266" s="265"/>
      <c r="Q266" s="265"/>
      <c r="R266" s="265"/>
      <c r="S266" s="265"/>
      <c r="T266" s="265"/>
      <c r="U266" s="265"/>
      <c r="V266" s="265"/>
      <c r="W266" s="265"/>
      <c r="X266" s="266"/>
      <c r="Y266" s="14"/>
      <c r="Z266" s="14"/>
      <c r="AA266" s="14"/>
      <c r="AB266" s="14"/>
      <c r="AC266" s="14"/>
      <c r="AD266" s="14"/>
      <c r="AE266" s="14"/>
      <c r="AT266" s="267" t="s">
        <v>605</v>
      </c>
      <c r="AU266" s="267" t="s">
        <v>86</v>
      </c>
      <c r="AV266" s="14" t="s">
        <v>175</v>
      </c>
      <c r="AW266" s="14" t="s">
        <v>5</v>
      </c>
      <c r="AX266" s="14" t="s">
        <v>84</v>
      </c>
      <c r="AY266" s="267" t="s">
        <v>166</v>
      </c>
    </row>
    <row r="267" s="2" customFormat="1" ht="24.9" customHeight="1">
      <c r="A267" s="40"/>
      <c r="B267" s="41"/>
      <c r="C267" s="235" t="s">
        <v>287</v>
      </c>
      <c r="D267" s="235" t="s">
        <v>163</v>
      </c>
      <c r="E267" s="236" t="s">
        <v>2340</v>
      </c>
      <c r="F267" s="237" t="s">
        <v>2341</v>
      </c>
      <c r="G267" s="238" t="s">
        <v>174</v>
      </c>
      <c r="H267" s="239">
        <v>106.372</v>
      </c>
      <c r="I267" s="240"/>
      <c r="J267" s="241"/>
      <c r="K267" s="242">
        <f>ROUND(P267*H267,2)</f>
        <v>0</v>
      </c>
      <c r="L267" s="241"/>
      <c r="M267" s="243"/>
      <c r="N267" s="244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0.00365</v>
      </c>
      <c r="V267" s="231">
        <f>U267*H267</f>
        <v>0.38825779999999999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194</v>
      </c>
      <c r="AT267" s="233" t="s">
        <v>163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2342</v>
      </c>
    </row>
    <row r="268" s="13" customFormat="1">
      <c r="A268" s="13"/>
      <c r="B268" s="245"/>
      <c r="C268" s="246"/>
      <c r="D268" s="247" t="s">
        <v>605</v>
      </c>
      <c r="E268" s="246"/>
      <c r="F268" s="249" t="s">
        <v>2343</v>
      </c>
      <c r="G268" s="246"/>
      <c r="H268" s="250">
        <v>106.372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4</v>
      </c>
      <c r="AX268" s="13" t="s">
        <v>84</v>
      </c>
      <c r="AY268" s="256" t="s">
        <v>166</v>
      </c>
    </row>
    <row r="269" s="2" customFormat="1" ht="24.15" customHeight="1">
      <c r="A269" s="40"/>
      <c r="B269" s="41"/>
      <c r="C269" s="220" t="s">
        <v>291</v>
      </c>
      <c r="D269" s="220" t="s">
        <v>171</v>
      </c>
      <c r="E269" s="221" t="s">
        <v>2344</v>
      </c>
      <c r="F269" s="222" t="s">
        <v>2345</v>
      </c>
      <c r="G269" s="223" t="s">
        <v>599</v>
      </c>
      <c r="H269" s="224">
        <v>9.1609999999999996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1.9199999999999999</v>
      </c>
      <c r="X269" s="232">
        <f>W269*H269</f>
        <v>17.589119999999998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2346</v>
      </c>
    </row>
    <row r="270" s="15" customFormat="1">
      <c r="A270" s="15"/>
      <c r="B270" s="274"/>
      <c r="C270" s="275"/>
      <c r="D270" s="247" t="s">
        <v>605</v>
      </c>
      <c r="E270" s="276" t="s">
        <v>20</v>
      </c>
      <c r="F270" s="277" t="s">
        <v>2347</v>
      </c>
      <c r="G270" s="275"/>
      <c r="H270" s="276" t="s">
        <v>20</v>
      </c>
      <c r="I270" s="278"/>
      <c r="J270" s="278"/>
      <c r="K270" s="275"/>
      <c r="L270" s="275"/>
      <c r="M270" s="279"/>
      <c r="N270" s="280"/>
      <c r="O270" s="281"/>
      <c r="P270" s="281"/>
      <c r="Q270" s="281"/>
      <c r="R270" s="281"/>
      <c r="S270" s="281"/>
      <c r="T270" s="281"/>
      <c r="U270" s="281"/>
      <c r="V270" s="281"/>
      <c r="W270" s="281"/>
      <c r="X270" s="282"/>
      <c r="Y270" s="15"/>
      <c r="Z270" s="15"/>
      <c r="AA270" s="15"/>
      <c r="AB270" s="15"/>
      <c r="AC270" s="15"/>
      <c r="AD270" s="15"/>
      <c r="AE270" s="15"/>
      <c r="AT270" s="283" t="s">
        <v>605</v>
      </c>
      <c r="AU270" s="283" t="s">
        <v>86</v>
      </c>
      <c r="AV270" s="15" t="s">
        <v>84</v>
      </c>
      <c r="AW270" s="15" t="s">
        <v>5</v>
      </c>
      <c r="AX270" s="15" t="s">
        <v>76</v>
      </c>
      <c r="AY270" s="283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2348</v>
      </c>
      <c r="G271" s="246"/>
      <c r="H271" s="250">
        <v>8.2430000000000003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76</v>
      </c>
      <c r="AY271" s="256" t="s">
        <v>166</v>
      </c>
    </row>
    <row r="272" s="13" customFormat="1">
      <c r="A272" s="13"/>
      <c r="B272" s="245"/>
      <c r="C272" s="246"/>
      <c r="D272" s="247" t="s">
        <v>605</v>
      </c>
      <c r="E272" s="248" t="s">
        <v>20</v>
      </c>
      <c r="F272" s="249" t="s">
        <v>2349</v>
      </c>
      <c r="G272" s="246"/>
      <c r="H272" s="250">
        <v>0.91800000000000004</v>
      </c>
      <c r="I272" s="251"/>
      <c r="J272" s="251"/>
      <c r="K272" s="246"/>
      <c r="L272" s="246"/>
      <c r="M272" s="252"/>
      <c r="N272" s="253"/>
      <c r="O272" s="254"/>
      <c r="P272" s="254"/>
      <c r="Q272" s="254"/>
      <c r="R272" s="254"/>
      <c r="S272" s="254"/>
      <c r="T272" s="254"/>
      <c r="U272" s="254"/>
      <c r="V272" s="254"/>
      <c r="W272" s="254"/>
      <c r="X272" s="255"/>
      <c r="Y272" s="13"/>
      <c r="Z272" s="13"/>
      <c r="AA272" s="13"/>
      <c r="AB272" s="13"/>
      <c r="AC272" s="13"/>
      <c r="AD272" s="13"/>
      <c r="AE272" s="13"/>
      <c r="AT272" s="256" t="s">
        <v>605</v>
      </c>
      <c r="AU272" s="256" t="s">
        <v>86</v>
      </c>
      <c r="AV272" s="13" t="s">
        <v>86</v>
      </c>
      <c r="AW272" s="13" t="s">
        <v>5</v>
      </c>
      <c r="AX272" s="13" t="s">
        <v>76</v>
      </c>
      <c r="AY272" s="256" t="s">
        <v>166</v>
      </c>
    </row>
    <row r="273" s="14" customFormat="1">
      <c r="A273" s="14"/>
      <c r="B273" s="257"/>
      <c r="C273" s="258"/>
      <c r="D273" s="247" t="s">
        <v>605</v>
      </c>
      <c r="E273" s="259" t="s">
        <v>20</v>
      </c>
      <c r="F273" s="260" t="s">
        <v>608</v>
      </c>
      <c r="G273" s="258"/>
      <c r="H273" s="261">
        <v>9.1609999999999996</v>
      </c>
      <c r="I273" s="262"/>
      <c r="J273" s="262"/>
      <c r="K273" s="258"/>
      <c r="L273" s="258"/>
      <c r="M273" s="263"/>
      <c r="N273" s="264"/>
      <c r="O273" s="265"/>
      <c r="P273" s="265"/>
      <c r="Q273" s="265"/>
      <c r="R273" s="265"/>
      <c r="S273" s="265"/>
      <c r="T273" s="265"/>
      <c r="U273" s="265"/>
      <c r="V273" s="265"/>
      <c r="W273" s="265"/>
      <c r="X273" s="266"/>
      <c r="Y273" s="14"/>
      <c r="Z273" s="14"/>
      <c r="AA273" s="14"/>
      <c r="AB273" s="14"/>
      <c r="AC273" s="14"/>
      <c r="AD273" s="14"/>
      <c r="AE273" s="14"/>
      <c r="AT273" s="267" t="s">
        <v>605</v>
      </c>
      <c r="AU273" s="267" t="s">
        <v>86</v>
      </c>
      <c r="AV273" s="14" t="s">
        <v>175</v>
      </c>
      <c r="AW273" s="14" t="s">
        <v>5</v>
      </c>
      <c r="AX273" s="14" t="s">
        <v>84</v>
      </c>
      <c r="AY273" s="267" t="s">
        <v>166</v>
      </c>
    </row>
    <row r="274" s="2" customFormat="1" ht="14.4" customHeight="1">
      <c r="A274" s="40"/>
      <c r="B274" s="41"/>
      <c r="C274" s="220" t="s">
        <v>295</v>
      </c>
      <c r="D274" s="220" t="s">
        <v>171</v>
      </c>
      <c r="E274" s="221" t="s">
        <v>2350</v>
      </c>
      <c r="F274" s="222" t="s">
        <v>2351</v>
      </c>
      <c r="G274" s="223" t="s">
        <v>174</v>
      </c>
      <c r="H274" s="224">
        <v>105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2352</v>
      </c>
    </row>
    <row r="275" s="2" customFormat="1" ht="24.15" customHeight="1">
      <c r="A275" s="40"/>
      <c r="B275" s="41"/>
      <c r="C275" s="220" t="s">
        <v>299</v>
      </c>
      <c r="D275" s="220" t="s">
        <v>171</v>
      </c>
      <c r="E275" s="221" t="s">
        <v>2353</v>
      </c>
      <c r="F275" s="222" t="s">
        <v>2354</v>
      </c>
      <c r="G275" s="223" t="s">
        <v>718</v>
      </c>
      <c r="H275" s="224">
        <v>3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0.45937</v>
      </c>
      <c r="V275" s="231">
        <f>U275*H275</f>
        <v>1.37811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2355</v>
      </c>
    </row>
    <row r="276" s="2" customFormat="1" ht="24.15" customHeight="1">
      <c r="A276" s="40"/>
      <c r="B276" s="41"/>
      <c r="C276" s="220" t="s">
        <v>303</v>
      </c>
      <c r="D276" s="220" t="s">
        <v>171</v>
      </c>
      <c r="E276" s="221" t="s">
        <v>2356</v>
      </c>
      <c r="F276" s="222" t="s">
        <v>2357</v>
      </c>
      <c r="G276" s="223" t="s">
        <v>174</v>
      </c>
      <c r="H276" s="224">
        <v>200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2358</v>
      </c>
    </row>
    <row r="277" s="2" customFormat="1" ht="24.15" customHeight="1">
      <c r="A277" s="40"/>
      <c r="B277" s="41"/>
      <c r="C277" s="220" t="s">
        <v>309</v>
      </c>
      <c r="D277" s="220" t="s">
        <v>171</v>
      </c>
      <c r="E277" s="221" t="s">
        <v>2359</v>
      </c>
      <c r="F277" s="222" t="s">
        <v>2360</v>
      </c>
      <c r="G277" s="223" t="s">
        <v>718</v>
      </c>
      <c r="H277" s="224">
        <v>20</v>
      </c>
      <c r="I277" s="225"/>
      <c r="J277" s="225"/>
      <c r="K277" s="226">
        <f>ROUND(P277*H277,2)</f>
        <v>0</v>
      </c>
      <c r="L277" s="227"/>
      <c r="M277" s="46"/>
      <c r="N277" s="228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0.010189999999999999</v>
      </c>
      <c r="V277" s="231">
        <f>U277*H277</f>
        <v>0.20379999999999998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175</v>
      </c>
      <c r="AT277" s="233" t="s">
        <v>171</v>
      </c>
      <c r="AU277" s="233" t="s">
        <v>86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2361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2362</v>
      </c>
      <c r="G278" s="246"/>
      <c r="H278" s="250">
        <v>20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84</v>
      </c>
      <c r="AY278" s="256" t="s">
        <v>166</v>
      </c>
    </row>
    <row r="279" s="2" customFormat="1" ht="14.4" customHeight="1">
      <c r="A279" s="40"/>
      <c r="B279" s="41"/>
      <c r="C279" s="235" t="s">
        <v>315</v>
      </c>
      <c r="D279" s="235" t="s">
        <v>163</v>
      </c>
      <c r="E279" s="236" t="s">
        <v>2363</v>
      </c>
      <c r="F279" s="237" t="s">
        <v>2364</v>
      </c>
      <c r="G279" s="238" t="s">
        <v>718</v>
      </c>
      <c r="H279" s="239">
        <v>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0.52600000000000002</v>
      </c>
      <c r="V279" s="231">
        <f>U279*H279</f>
        <v>3.1560000000000001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2365</v>
      </c>
    </row>
    <row r="280" s="2" customFormat="1" ht="14.4" customHeight="1">
      <c r="A280" s="40"/>
      <c r="B280" s="41"/>
      <c r="C280" s="235" t="s">
        <v>319</v>
      </c>
      <c r="D280" s="235" t="s">
        <v>163</v>
      </c>
      <c r="E280" s="236" t="s">
        <v>2366</v>
      </c>
      <c r="F280" s="237" t="s">
        <v>2367</v>
      </c>
      <c r="G280" s="238" t="s">
        <v>718</v>
      </c>
      <c r="H280" s="239">
        <v>3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0.26200000000000001</v>
      </c>
      <c r="V280" s="231">
        <f>U280*H280</f>
        <v>0.78600000000000003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2368</v>
      </c>
    </row>
    <row r="281" s="2" customFormat="1" ht="14.4" customHeight="1">
      <c r="A281" s="40"/>
      <c r="B281" s="41"/>
      <c r="C281" s="235" t="s">
        <v>323</v>
      </c>
      <c r="D281" s="235" t="s">
        <v>163</v>
      </c>
      <c r="E281" s="236" t="s">
        <v>2369</v>
      </c>
      <c r="F281" s="237" t="s">
        <v>2370</v>
      </c>
      <c r="G281" s="238" t="s">
        <v>718</v>
      </c>
      <c r="H281" s="239">
        <v>1</v>
      </c>
      <c r="I281" s="240"/>
      <c r="J281" s="241"/>
      <c r="K281" s="242">
        <f>ROUND(P281*H281,2)</f>
        <v>0</v>
      </c>
      <c r="L281" s="241"/>
      <c r="M281" s="243"/>
      <c r="N281" s="244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1.0540000000000001</v>
      </c>
      <c r="V281" s="231">
        <f>U281*H281</f>
        <v>1.0540000000000001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194</v>
      </c>
      <c r="AT281" s="233" t="s">
        <v>163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2371</v>
      </c>
    </row>
    <row r="282" s="2" customFormat="1" ht="24.15" customHeight="1">
      <c r="A282" s="40"/>
      <c r="B282" s="41"/>
      <c r="C282" s="235" t="s">
        <v>329</v>
      </c>
      <c r="D282" s="235" t="s">
        <v>163</v>
      </c>
      <c r="E282" s="236" t="s">
        <v>2372</v>
      </c>
      <c r="F282" s="237" t="s">
        <v>2373</v>
      </c>
      <c r="G282" s="238" t="s">
        <v>718</v>
      </c>
      <c r="H282" s="239">
        <v>2</v>
      </c>
      <c r="I282" s="240"/>
      <c r="J282" s="241"/>
      <c r="K282" s="242">
        <f>ROUND(P282*H282,2)</f>
        <v>0</v>
      </c>
      <c r="L282" s="241"/>
      <c r="M282" s="243"/>
      <c r="N282" s="244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0.028000000000000001</v>
      </c>
      <c r="V282" s="231">
        <f>U282*H282</f>
        <v>0.056000000000000001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194</v>
      </c>
      <c r="AT282" s="233" t="s">
        <v>163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2374</v>
      </c>
    </row>
    <row r="283" s="2" customFormat="1" ht="24.15" customHeight="1">
      <c r="A283" s="40"/>
      <c r="B283" s="41"/>
      <c r="C283" s="235" t="s">
        <v>332</v>
      </c>
      <c r="D283" s="235" t="s">
        <v>163</v>
      </c>
      <c r="E283" s="236" t="s">
        <v>2375</v>
      </c>
      <c r="F283" s="237" t="s">
        <v>2376</v>
      </c>
      <c r="G283" s="238" t="s">
        <v>718</v>
      </c>
      <c r="H283" s="239">
        <v>4</v>
      </c>
      <c r="I283" s="240"/>
      <c r="J283" s="241"/>
      <c r="K283" s="242">
        <f>ROUND(P283*H283,2)</f>
        <v>0</v>
      </c>
      <c r="L283" s="241"/>
      <c r="M283" s="243"/>
      <c r="N283" s="244" t="s">
        <v>20</v>
      </c>
      <c r="O283" s="229" t="s">
        <v>45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86"/>
      <c r="T283" s="231">
        <f>S283*H283</f>
        <v>0</v>
      </c>
      <c r="U283" s="231">
        <v>0.050999999999999997</v>
      </c>
      <c r="V283" s="231">
        <f>U283*H283</f>
        <v>0.20399999999999999</v>
      </c>
      <c r="W283" s="231">
        <v>0</v>
      </c>
      <c r="X283" s="232">
        <f>W283*H283</f>
        <v>0</v>
      </c>
      <c r="Y283" s="40"/>
      <c r="Z283" s="40"/>
      <c r="AA283" s="40"/>
      <c r="AB283" s="40"/>
      <c r="AC283" s="40"/>
      <c r="AD283" s="40"/>
      <c r="AE283" s="40"/>
      <c r="AR283" s="233" t="s">
        <v>194</v>
      </c>
      <c r="AT283" s="233" t="s">
        <v>163</v>
      </c>
      <c r="AU283" s="233" t="s">
        <v>86</v>
      </c>
      <c r="AY283" s="19" t="s">
        <v>166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9" t="s">
        <v>84</v>
      </c>
      <c r="BK283" s="234">
        <f>ROUND(P283*H283,2)</f>
        <v>0</v>
      </c>
      <c r="BL283" s="19" t="s">
        <v>175</v>
      </c>
      <c r="BM283" s="233" t="s">
        <v>2377</v>
      </c>
    </row>
    <row r="284" s="2" customFormat="1" ht="24.15" customHeight="1">
      <c r="A284" s="40"/>
      <c r="B284" s="41"/>
      <c r="C284" s="235" t="s">
        <v>335</v>
      </c>
      <c r="D284" s="235" t="s">
        <v>163</v>
      </c>
      <c r="E284" s="236" t="s">
        <v>2378</v>
      </c>
      <c r="F284" s="237" t="s">
        <v>2379</v>
      </c>
      <c r="G284" s="238" t="s">
        <v>718</v>
      </c>
      <c r="H284" s="239">
        <v>4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0.068000000000000005</v>
      </c>
      <c r="V284" s="231">
        <f>U284*H284</f>
        <v>0.27200000000000002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2380</v>
      </c>
    </row>
    <row r="285" s="2" customFormat="1" ht="24.15" customHeight="1">
      <c r="A285" s="40"/>
      <c r="B285" s="41"/>
      <c r="C285" s="220" t="s">
        <v>339</v>
      </c>
      <c r="D285" s="220" t="s">
        <v>171</v>
      </c>
      <c r="E285" s="221" t="s">
        <v>2381</v>
      </c>
      <c r="F285" s="222" t="s">
        <v>2382</v>
      </c>
      <c r="G285" s="223" t="s">
        <v>718</v>
      </c>
      <c r="H285" s="224">
        <v>10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0.01248</v>
      </c>
      <c r="V285" s="231">
        <f>U285*H285</f>
        <v>0.12479999999999999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2383</v>
      </c>
    </row>
    <row r="286" s="2" customFormat="1" ht="24.15" customHeight="1">
      <c r="A286" s="40"/>
      <c r="B286" s="41"/>
      <c r="C286" s="235" t="s">
        <v>342</v>
      </c>
      <c r="D286" s="235" t="s">
        <v>163</v>
      </c>
      <c r="E286" s="236" t="s">
        <v>2384</v>
      </c>
      <c r="F286" s="237" t="s">
        <v>2385</v>
      </c>
      <c r="G286" s="238" t="s">
        <v>718</v>
      </c>
      <c r="H286" s="239">
        <v>10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0.58499999999999996</v>
      </c>
      <c r="V286" s="231">
        <f>U286*H286</f>
        <v>5.8499999999999996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2386</v>
      </c>
    </row>
    <row r="287" s="2" customFormat="1" ht="24.15" customHeight="1">
      <c r="A287" s="40"/>
      <c r="B287" s="41"/>
      <c r="C287" s="220" t="s">
        <v>346</v>
      </c>
      <c r="D287" s="220" t="s">
        <v>171</v>
      </c>
      <c r="E287" s="221" t="s">
        <v>2387</v>
      </c>
      <c r="F287" s="222" t="s">
        <v>2388</v>
      </c>
      <c r="G287" s="223" t="s">
        <v>718</v>
      </c>
      <c r="H287" s="224">
        <v>10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0.028539999999999999</v>
      </c>
      <c r="V287" s="231">
        <f>U287*H287</f>
        <v>0.28539999999999999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2389</v>
      </c>
    </row>
    <row r="288" s="2" customFormat="1" ht="14.4" customHeight="1">
      <c r="A288" s="40"/>
      <c r="B288" s="41"/>
      <c r="C288" s="235" t="s">
        <v>350</v>
      </c>
      <c r="D288" s="235" t="s">
        <v>163</v>
      </c>
      <c r="E288" s="236" t="s">
        <v>2390</v>
      </c>
      <c r="F288" s="237" t="s">
        <v>2391</v>
      </c>
      <c r="G288" s="238" t="s">
        <v>179</v>
      </c>
      <c r="H288" s="239">
        <v>10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2392</v>
      </c>
    </row>
    <row r="289" s="2" customFormat="1" ht="24.15" customHeight="1">
      <c r="A289" s="40"/>
      <c r="B289" s="41"/>
      <c r="C289" s="220" t="s">
        <v>354</v>
      </c>
      <c r="D289" s="220" t="s">
        <v>171</v>
      </c>
      <c r="E289" s="221" t="s">
        <v>2393</v>
      </c>
      <c r="F289" s="222" t="s">
        <v>2394</v>
      </c>
      <c r="G289" s="223" t="s">
        <v>718</v>
      </c>
      <c r="H289" s="224">
        <v>5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</v>
      </c>
      <c r="V289" s="231">
        <f>U289*H289</f>
        <v>0</v>
      </c>
      <c r="W289" s="231">
        <v>0.050000000000000003</v>
      </c>
      <c r="X289" s="232">
        <f>W289*H289</f>
        <v>0.25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2395</v>
      </c>
    </row>
    <row r="290" s="2" customFormat="1" ht="24.15" customHeight="1">
      <c r="A290" s="40"/>
      <c r="B290" s="41"/>
      <c r="C290" s="220" t="s">
        <v>358</v>
      </c>
      <c r="D290" s="220" t="s">
        <v>171</v>
      </c>
      <c r="E290" s="221" t="s">
        <v>2396</v>
      </c>
      <c r="F290" s="222" t="s">
        <v>2397</v>
      </c>
      <c r="G290" s="223" t="s">
        <v>718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0.21734000000000001</v>
      </c>
      <c r="V290" s="231">
        <f>U290*H290</f>
        <v>2.1734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2398</v>
      </c>
    </row>
    <row r="291" s="2" customFormat="1" ht="24.15" customHeight="1">
      <c r="A291" s="40"/>
      <c r="B291" s="41"/>
      <c r="C291" s="235" t="s">
        <v>362</v>
      </c>
      <c r="D291" s="235" t="s">
        <v>163</v>
      </c>
      <c r="E291" s="236" t="s">
        <v>2399</v>
      </c>
      <c r="F291" s="237" t="s">
        <v>2400</v>
      </c>
      <c r="G291" s="238" t="s">
        <v>718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0.19600000000000001</v>
      </c>
      <c r="V291" s="231">
        <f>U291*H291</f>
        <v>1.96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2401</v>
      </c>
    </row>
    <row r="292" s="2" customFormat="1" ht="24.15" customHeight="1">
      <c r="A292" s="40"/>
      <c r="B292" s="41"/>
      <c r="C292" s="220" t="s">
        <v>366</v>
      </c>
      <c r="D292" s="220" t="s">
        <v>171</v>
      </c>
      <c r="E292" s="221" t="s">
        <v>2009</v>
      </c>
      <c r="F292" s="222" t="s">
        <v>2010</v>
      </c>
      <c r="G292" s="223" t="s">
        <v>718</v>
      </c>
      <c r="H292" s="224">
        <v>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0.21734000000000001</v>
      </c>
      <c r="V292" s="231">
        <f>U292*H292</f>
        <v>0.21734000000000001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2402</v>
      </c>
    </row>
    <row r="293" s="2" customFormat="1" ht="14.4" customHeight="1">
      <c r="A293" s="40"/>
      <c r="B293" s="41"/>
      <c r="C293" s="235" t="s">
        <v>370</v>
      </c>
      <c r="D293" s="235" t="s">
        <v>163</v>
      </c>
      <c r="E293" s="236" t="s">
        <v>2403</v>
      </c>
      <c r="F293" s="237" t="s">
        <v>2404</v>
      </c>
      <c r="G293" s="238" t="s">
        <v>718</v>
      </c>
      <c r="H293" s="239">
        <v>1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0.052400000000000002</v>
      </c>
      <c r="V293" s="231">
        <f>U293*H293</f>
        <v>0.052400000000000002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2405</v>
      </c>
    </row>
    <row r="294" s="2" customFormat="1" ht="14.4" customHeight="1">
      <c r="A294" s="40"/>
      <c r="B294" s="41"/>
      <c r="C294" s="220" t="s">
        <v>374</v>
      </c>
      <c r="D294" s="220" t="s">
        <v>171</v>
      </c>
      <c r="E294" s="221" t="s">
        <v>2406</v>
      </c>
      <c r="F294" s="222" t="s">
        <v>2407</v>
      </c>
      <c r="G294" s="223" t="s">
        <v>174</v>
      </c>
      <c r="H294" s="224">
        <v>304.69999999999999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0.00012999999999999999</v>
      </c>
      <c r="V294" s="231">
        <f>U294*H294</f>
        <v>0.039610999999999993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2408</v>
      </c>
    </row>
    <row r="295" s="13" customFormat="1">
      <c r="A295" s="13"/>
      <c r="B295" s="245"/>
      <c r="C295" s="246"/>
      <c r="D295" s="247" t="s">
        <v>605</v>
      </c>
      <c r="E295" s="248" t="s">
        <v>20</v>
      </c>
      <c r="F295" s="249" t="s">
        <v>2409</v>
      </c>
      <c r="G295" s="246"/>
      <c r="H295" s="250">
        <v>199.90000000000001</v>
      </c>
      <c r="I295" s="251"/>
      <c r="J295" s="251"/>
      <c r="K295" s="246"/>
      <c r="L295" s="246"/>
      <c r="M295" s="252"/>
      <c r="N295" s="253"/>
      <c r="O295" s="254"/>
      <c r="P295" s="254"/>
      <c r="Q295" s="254"/>
      <c r="R295" s="254"/>
      <c r="S295" s="254"/>
      <c r="T295" s="254"/>
      <c r="U295" s="254"/>
      <c r="V295" s="254"/>
      <c r="W295" s="254"/>
      <c r="X295" s="255"/>
      <c r="Y295" s="13"/>
      <c r="Z295" s="13"/>
      <c r="AA295" s="13"/>
      <c r="AB295" s="13"/>
      <c r="AC295" s="13"/>
      <c r="AD295" s="13"/>
      <c r="AE295" s="13"/>
      <c r="AT295" s="256" t="s">
        <v>605</v>
      </c>
      <c r="AU295" s="256" t="s">
        <v>86</v>
      </c>
      <c r="AV295" s="13" t="s">
        <v>86</v>
      </c>
      <c r="AW295" s="13" t="s">
        <v>5</v>
      </c>
      <c r="AX295" s="13" t="s">
        <v>76</v>
      </c>
      <c r="AY295" s="256" t="s">
        <v>166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2410</v>
      </c>
      <c r="G296" s="246"/>
      <c r="H296" s="250">
        <v>104.8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86</v>
      </c>
      <c r="AV296" s="13" t="s">
        <v>86</v>
      </c>
      <c r="AW296" s="13" t="s">
        <v>5</v>
      </c>
      <c r="AX296" s="13" t="s">
        <v>76</v>
      </c>
      <c r="AY296" s="256" t="s">
        <v>166</v>
      </c>
    </row>
    <row r="297" s="14" customFormat="1">
      <c r="A297" s="14"/>
      <c r="B297" s="257"/>
      <c r="C297" s="258"/>
      <c r="D297" s="247" t="s">
        <v>605</v>
      </c>
      <c r="E297" s="259" t="s">
        <v>20</v>
      </c>
      <c r="F297" s="260" t="s">
        <v>608</v>
      </c>
      <c r="G297" s="258"/>
      <c r="H297" s="261">
        <v>304.69999999999999</v>
      </c>
      <c r="I297" s="262"/>
      <c r="J297" s="262"/>
      <c r="K297" s="258"/>
      <c r="L297" s="258"/>
      <c r="M297" s="263"/>
      <c r="N297" s="264"/>
      <c r="O297" s="265"/>
      <c r="P297" s="265"/>
      <c r="Q297" s="265"/>
      <c r="R297" s="265"/>
      <c r="S297" s="265"/>
      <c r="T297" s="265"/>
      <c r="U297" s="265"/>
      <c r="V297" s="265"/>
      <c r="W297" s="265"/>
      <c r="X297" s="266"/>
      <c r="Y297" s="14"/>
      <c r="Z297" s="14"/>
      <c r="AA297" s="14"/>
      <c r="AB297" s="14"/>
      <c r="AC297" s="14"/>
      <c r="AD297" s="14"/>
      <c r="AE297" s="14"/>
      <c r="AT297" s="267" t="s">
        <v>605</v>
      </c>
      <c r="AU297" s="267" t="s">
        <v>86</v>
      </c>
      <c r="AV297" s="14" t="s">
        <v>175</v>
      </c>
      <c r="AW297" s="14" t="s">
        <v>5</v>
      </c>
      <c r="AX297" s="14" t="s">
        <v>84</v>
      </c>
      <c r="AY297" s="267" t="s">
        <v>166</v>
      </c>
    </row>
    <row r="298" s="2" customFormat="1" ht="24.15" customHeight="1">
      <c r="A298" s="40"/>
      <c r="B298" s="41"/>
      <c r="C298" s="220" t="s">
        <v>377</v>
      </c>
      <c r="D298" s="220" t="s">
        <v>171</v>
      </c>
      <c r="E298" s="221" t="s">
        <v>2411</v>
      </c>
      <c r="F298" s="222" t="s">
        <v>2412</v>
      </c>
      <c r="G298" s="223" t="s">
        <v>179</v>
      </c>
      <c r="H298" s="224">
        <v>1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2413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2413</v>
      </c>
      <c r="BM298" s="233" t="s">
        <v>2414</v>
      </c>
    </row>
    <row r="299" s="2" customFormat="1" ht="14.4" customHeight="1">
      <c r="A299" s="40"/>
      <c r="B299" s="41"/>
      <c r="C299" s="220" t="s">
        <v>380</v>
      </c>
      <c r="D299" s="220" t="s">
        <v>171</v>
      </c>
      <c r="E299" s="221" t="s">
        <v>2415</v>
      </c>
      <c r="F299" s="222" t="s">
        <v>2416</v>
      </c>
      <c r="G299" s="223" t="s">
        <v>779</v>
      </c>
      <c r="H299" s="224">
        <v>1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2413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2413</v>
      </c>
      <c r="BM299" s="233" t="s">
        <v>2417</v>
      </c>
    </row>
    <row r="300" s="2" customFormat="1" ht="14.4" customHeight="1">
      <c r="A300" s="40"/>
      <c r="B300" s="41"/>
      <c r="C300" s="220" t="s">
        <v>383</v>
      </c>
      <c r="D300" s="220" t="s">
        <v>171</v>
      </c>
      <c r="E300" s="221" t="s">
        <v>2418</v>
      </c>
      <c r="F300" s="222" t="s">
        <v>2419</v>
      </c>
      <c r="G300" s="223" t="s">
        <v>779</v>
      </c>
      <c r="H300" s="224">
        <v>1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2413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2413</v>
      </c>
      <c r="BM300" s="233" t="s">
        <v>2420</v>
      </c>
    </row>
    <row r="301" s="2" customFormat="1" ht="14.4" customHeight="1">
      <c r="A301" s="40"/>
      <c r="B301" s="41"/>
      <c r="C301" s="220" t="s">
        <v>386</v>
      </c>
      <c r="D301" s="220" t="s">
        <v>171</v>
      </c>
      <c r="E301" s="221" t="s">
        <v>2421</v>
      </c>
      <c r="F301" s="222" t="s">
        <v>2422</v>
      </c>
      <c r="G301" s="223" t="s">
        <v>779</v>
      </c>
      <c r="H301" s="224">
        <v>1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2413</v>
      </c>
      <c r="AT301" s="233" t="s">
        <v>171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2413</v>
      </c>
      <c r="BM301" s="233" t="s">
        <v>2423</v>
      </c>
    </row>
    <row r="302" s="12" customFormat="1" ht="22.8" customHeight="1">
      <c r="A302" s="12"/>
      <c r="B302" s="203"/>
      <c r="C302" s="204"/>
      <c r="D302" s="205" t="s">
        <v>75</v>
      </c>
      <c r="E302" s="218" t="s">
        <v>548</v>
      </c>
      <c r="F302" s="218" t="s">
        <v>2424</v>
      </c>
      <c r="G302" s="204"/>
      <c r="H302" s="204"/>
      <c r="I302" s="207"/>
      <c r="J302" s="207"/>
      <c r="K302" s="219">
        <f>BK302</f>
        <v>0</v>
      </c>
      <c r="L302" s="204"/>
      <c r="M302" s="209"/>
      <c r="N302" s="210"/>
      <c r="O302" s="211"/>
      <c r="P302" s="211"/>
      <c r="Q302" s="212">
        <f>Q303</f>
        <v>0</v>
      </c>
      <c r="R302" s="212">
        <f>R303</f>
        <v>0</v>
      </c>
      <c r="S302" s="211"/>
      <c r="T302" s="213">
        <f>T303</f>
        <v>0</v>
      </c>
      <c r="U302" s="211"/>
      <c r="V302" s="213">
        <f>V303</f>
        <v>0</v>
      </c>
      <c r="W302" s="211"/>
      <c r="X302" s="214">
        <f>X303</f>
        <v>0</v>
      </c>
      <c r="Y302" s="12"/>
      <c r="Z302" s="12"/>
      <c r="AA302" s="12"/>
      <c r="AB302" s="12"/>
      <c r="AC302" s="12"/>
      <c r="AD302" s="12"/>
      <c r="AE302" s="12"/>
      <c r="AR302" s="215" t="s">
        <v>84</v>
      </c>
      <c r="AT302" s="216" t="s">
        <v>75</v>
      </c>
      <c r="AU302" s="216" t="s">
        <v>84</v>
      </c>
      <c r="AY302" s="215" t="s">
        <v>166</v>
      </c>
      <c r="BK302" s="217">
        <f>BK303</f>
        <v>0</v>
      </c>
    </row>
    <row r="303" s="2" customFormat="1" ht="24.15" customHeight="1">
      <c r="A303" s="40"/>
      <c r="B303" s="41"/>
      <c r="C303" s="220" t="s">
        <v>389</v>
      </c>
      <c r="D303" s="220" t="s">
        <v>171</v>
      </c>
      <c r="E303" s="221" t="s">
        <v>2425</v>
      </c>
      <c r="F303" s="222" t="s">
        <v>2426</v>
      </c>
      <c r="G303" s="223" t="s">
        <v>1359</v>
      </c>
      <c r="H303" s="224">
        <v>5.8959999999999999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175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175</v>
      </c>
      <c r="BM303" s="233" t="s">
        <v>2427</v>
      </c>
    </row>
    <row r="304" s="12" customFormat="1" ht="22.8" customHeight="1">
      <c r="A304" s="12"/>
      <c r="B304" s="203"/>
      <c r="C304" s="204"/>
      <c r="D304" s="205" t="s">
        <v>75</v>
      </c>
      <c r="E304" s="218" t="s">
        <v>1514</v>
      </c>
      <c r="F304" s="218" t="s">
        <v>1515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SUM(Q305:Q311)</f>
        <v>0</v>
      </c>
      <c r="R304" s="212">
        <f>SUM(R305:R311)</f>
        <v>0</v>
      </c>
      <c r="S304" s="211"/>
      <c r="T304" s="213">
        <f>SUM(T305:T311)</f>
        <v>0</v>
      </c>
      <c r="U304" s="211"/>
      <c r="V304" s="213">
        <f>SUM(V305:V311)</f>
        <v>0</v>
      </c>
      <c r="W304" s="211"/>
      <c r="X304" s="214">
        <f>SUM(X305:X311)</f>
        <v>0</v>
      </c>
      <c r="Y304" s="12"/>
      <c r="Z304" s="12"/>
      <c r="AA304" s="12"/>
      <c r="AB304" s="12"/>
      <c r="AC304" s="12"/>
      <c r="AD304" s="12"/>
      <c r="AE304" s="12"/>
      <c r="AR304" s="215" t="s">
        <v>84</v>
      </c>
      <c r="AT304" s="216" t="s">
        <v>75</v>
      </c>
      <c r="AU304" s="216" t="s">
        <v>84</v>
      </c>
      <c r="AY304" s="215" t="s">
        <v>166</v>
      </c>
      <c r="BK304" s="217">
        <f>SUM(BK305:BK311)</f>
        <v>0</v>
      </c>
    </row>
    <row r="305" s="2" customFormat="1" ht="24.15" customHeight="1">
      <c r="A305" s="40"/>
      <c r="B305" s="41"/>
      <c r="C305" s="220" t="s">
        <v>392</v>
      </c>
      <c r="D305" s="220" t="s">
        <v>171</v>
      </c>
      <c r="E305" s="221" t="s">
        <v>2149</v>
      </c>
      <c r="F305" s="222" t="s">
        <v>2150</v>
      </c>
      <c r="G305" s="223" t="s">
        <v>1359</v>
      </c>
      <c r="H305" s="224">
        <v>50.223999999999997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2428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2429</v>
      </c>
      <c r="G306" s="246"/>
      <c r="H306" s="250">
        <v>50.223999999999997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37.8" customHeight="1">
      <c r="A307" s="40"/>
      <c r="B307" s="41"/>
      <c r="C307" s="220" t="s">
        <v>396</v>
      </c>
      <c r="D307" s="220" t="s">
        <v>171</v>
      </c>
      <c r="E307" s="221" t="s">
        <v>2154</v>
      </c>
      <c r="F307" s="222" t="s">
        <v>2155</v>
      </c>
      <c r="G307" s="223" t="s">
        <v>1359</v>
      </c>
      <c r="H307" s="224">
        <v>954.25599999999997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2430</v>
      </c>
    </row>
    <row r="308" s="13" customFormat="1">
      <c r="A308" s="13"/>
      <c r="B308" s="245"/>
      <c r="C308" s="246"/>
      <c r="D308" s="247" t="s">
        <v>605</v>
      </c>
      <c r="E308" s="246"/>
      <c r="F308" s="249" t="s">
        <v>2431</v>
      </c>
      <c r="G308" s="246"/>
      <c r="H308" s="250">
        <v>954.25599999999997</v>
      </c>
      <c r="I308" s="251"/>
      <c r="J308" s="251"/>
      <c r="K308" s="246"/>
      <c r="L308" s="246"/>
      <c r="M308" s="252"/>
      <c r="N308" s="253"/>
      <c r="O308" s="254"/>
      <c r="P308" s="254"/>
      <c r="Q308" s="254"/>
      <c r="R308" s="254"/>
      <c r="S308" s="254"/>
      <c r="T308" s="254"/>
      <c r="U308" s="254"/>
      <c r="V308" s="254"/>
      <c r="W308" s="254"/>
      <c r="X308" s="255"/>
      <c r="Y308" s="13"/>
      <c r="Z308" s="13"/>
      <c r="AA308" s="13"/>
      <c r="AB308" s="13"/>
      <c r="AC308" s="13"/>
      <c r="AD308" s="13"/>
      <c r="AE308" s="13"/>
      <c r="AT308" s="256" t="s">
        <v>605</v>
      </c>
      <c r="AU308" s="256" t="s">
        <v>86</v>
      </c>
      <c r="AV308" s="13" t="s">
        <v>86</v>
      </c>
      <c r="AW308" s="13" t="s">
        <v>4</v>
      </c>
      <c r="AX308" s="13" t="s">
        <v>84</v>
      </c>
      <c r="AY308" s="256" t="s">
        <v>166</v>
      </c>
    </row>
    <row r="309" s="2" customFormat="1" ht="37.8" customHeight="1">
      <c r="A309" s="40"/>
      <c r="B309" s="41"/>
      <c r="C309" s="220" t="s">
        <v>400</v>
      </c>
      <c r="D309" s="220" t="s">
        <v>171</v>
      </c>
      <c r="E309" s="221" t="s">
        <v>2158</v>
      </c>
      <c r="F309" s="222" t="s">
        <v>2159</v>
      </c>
      <c r="G309" s="223" t="s">
        <v>1359</v>
      </c>
      <c r="H309" s="224">
        <v>49.588999999999999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2432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2433</v>
      </c>
      <c r="G310" s="246"/>
      <c r="H310" s="250">
        <v>49.588999999999999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37.8" customHeight="1">
      <c r="A311" s="40"/>
      <c r="B311" s="41"/>
      <c r="C311" s="220" t="s">
        <v>404</v>
      </c>
      <c r="D311" s="220" t="s">
        <v>171</v>
      </c>
      <c r="E311" s="221" t="s">
        <v>2434</v>
      </c>
      <c r="F311" s="222" t="s">
        <v>2435</v>
      </c>
      <c r="G311" s="223" t="s">
        <v>1359</v>
      </c>
      <c r="H311" s="224">
        <v>0.63500000000000001</v>
      </c>
      <c r="I311" s="225"/>
      <c r="J311" s="225"/>
      <c r="K311" s="226">
        <f>ROUND(P311*H311,2)</f>
        <v>0</v>
      </c>
      <c r="L311" s="227"/>
      <c r="M311" s="46"/>
      <c r="N311" s="268" t="s">
        <v>20</v>
      </c>
      <c r="O311" s="269" t="s">
        <v>45</v>
      </c>
      <c r="P311" s="270">
        <f>I311+J311</f>
        <v>0</v>
      </c>
      <c r="Q311" s="270">
        <f>ROUND(I311*H311,2)</f>
        <v>0</v>
      </c>
      <c r="R311" s="270">
        <f>ROUND(J311*H311,2)</f>
        <v>0</v>
      </c>
      <c r="S311" s="271"/>
      <c r="T311" s="272">
        <f>S311*H311</f>
        <v>0</v>
      </c>
      <c r="U311" s="272">
        <v>0</v>
      </c>
      <c r="V311" s="272">
        <f>U311*H311</f>
        <v>0</v>
      </c>
      <c r="W311" s="272">
        <v>0</v>
      </c>
      <c r="X311" s="273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2436</v>
      </c>
    </row>
    <row r="312" s="2" customFormat="1" ht="6.96" customHeight="1">
      <c r="A312" s="40"/>
      <c r="B312" s="61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46"/>
      <c r="N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</row>
  </sheetData>
  <sheetProtection sheet="1" autoFilter="0" formatColumns="0" formatRows="0" objects="1" scenarios="1" spinCount="100000" saltValue="vrCQAVXgQ5OAmqJji7jAzq7c7EHWdoIndv+jyY4KSf6pJ7ld4oMn4IpchCAzYL7mgAKzFu3GwAxcLsnqn/bnag==" hashValue="EmJDJlnaZlheo9oIyr140l4b7cK0c9x4GmGHDHgg4H3gUgeiWaffJDJoknZ+VXjbpiP9AsvKjsvZlNKyV150Bw==" algorithmName="SHA-512" password="CC35"/>
  <autoFilter ref="C86:L311"/>
  <mergeCells count="9">
    <mergeCell ref="E7:H7"/>
    <mergeCell ref="E9:H9"/>
    <mergeCell ref="E18:H18"/>
    <mergeCell ref="E27:H27"/>
    <mergeCell ref="E50:H50"/>
    <mergeCell ref="E52:H52"/>
    <mergeCell ref="E77:H77"/>
    <mergeCell ref="E79:H7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2437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ROUND((SUM(BE90:BE137)),  2)</f>
        <v>0</v>
      </c>
      <c r="G35" s="40"/>
      <c r="H35" s="40"/>
      <c r="I35" s="162">
        <v>0.20999999999999999</v>
      </c>
      <c r="J35" s="40"/>
      <c r="K35" s="157">
        <f>ROUND(((SUM(BE90:BE137))*I35),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ROUND((SUM(BF90:BF137)),  2)</f>
        <v>0</v>
      </c>
      <c r="G36" s="40"/>
      <c r="H36" s="40"/>
      <c r="I36" s="162">
        <v>0.14999999999999999</v>
      </c>
      <c r="J36" s="40"/>
      <c r="K36" s="157">
        <f>ROUND(((SUM(BF90:BF137))*I36),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ROUND((SUM(BG90:BG137)),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ROUND((SUM(BH90:BH137)),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ROUND((SUM(BI90:BI137)),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2438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Q110</f>
        <v>0</v>
      </c>
      <c r="J65" s="188">
        <f>R110</f>
        <v>0</v>
      </c>
      <c r="K65" s="188">
        <f>K110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Q112</f>
        <v>0</v>
      </c>
      <c r="J66" s="188">
        <f>R112</f>
        <v>0</v>
      </c>
      <c r="K66" s="188">
        <f>K112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2439</v>
      </c>
      <c r="E67" s="187"/>
      <c r="F67" s="187"/>
      <c r="G67" s="187"/>
      <c r="H67" s="187"/>
      <c r="I67" s="188">
        <f>Q116</f>
        <v>0</v>
      </c>
      <c r="J67" s="188">
        <f>R116</f>
        <v>0</v>
      </c>
      <c r="K67" s="188">
        <f>K116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Q117</f>
        <v>0</v>
      </c>
      <c r="J68" s="188">
        <f>R117</f>
        <v>0</v>
      </c>
      <c r="K68" s="188">
        <f>K117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Q132</f>
        <v>0</v>
      </c>
      <c r="J69" s="188">
        <f>R132</f>
        <v>0</v>
      </c>
      <c r="K69" s="188">
        <f>K132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Q134</f>
        <v>0</v>
      </c>
      <c r="J70" s="188">
        <f>R134</f>
        <v>0</v>
      </c>
      <c r="K70" s="188">
        <f>K134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26. 11. 2021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Q92+Q116</f>
        <v>0</v>
      </c>
      <c r="R91" s="212">
        <f>R92+R116</f>
        <v>0</v>
      </c>
      <c r="S91" s="211"/>
      <c r="T91" s="213">
        <f>T92+T116</f>
        <v>0</v>
      </c>
      <c r="U91" s="211"/>
      <c r="V91" s="213">
        <f>V92+V116</f>
        <v>0</v>
      </c>
      <c r="W91" s="211"/>
      <c r="X91" s="214">
        <f>X92+X116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BK92+BK116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2440</v>
      </c>
      <c r="F92" s="218" t="s">
        <v>2441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Q93+Q110+Q112</f>
        <v>0</v>
      </c>
      <c r="R92" s="212">
        <f>R93+R110+R112</f>
        <v>0</v>
      </c>
      <c r="S92" s="211"/>
      <c r="T92" s="213">
        <f>T93+T110+T112</f>
        <v>0</v>
      </c>
      <c r="U92" s="211"/>
      <c r="V92" s="213">
        <f>V93+V110+V112</f>
        <v>0</v>
      </c>
      <c r="W92" s="211"/>
      <c r="X92" s="214">
        <f>X93+X110+X112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BK93+BK110+BK112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SUM(Q94:Q109)</f>
        <v>0</v>
      </c>
      <c r="R93" s="212">
        <f>SUM(R94:R109)</f>
        <v>0</v>
      </c>
      <c r="S93" s="211"/>
      <c r="T93" s="213">
        <f>SUM(T94:T109)</f>
        <v>0</v>
      </c>
      <c r="U93" s="211"/>
      <c r="V93" s="213">
        <f>SUM(V94:V109)</f>
        <v>0</v>
      </c>
      <c r="W93" s="211"/>
      <c r="X93" s="214">
        <f>SUM(X94:X109)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SUM(BK94:BK109)</f>
        <v>0</v>
      </c>
    </row>
    <row r="94" s="2" customFormat="1" ht="14.4" customHeight="1">
      <c r="A94" s="40"/>
      <c r="B94" s="41"/>
      <c r="C94" s="220" t="s">
        <v>84</v>
      </c>
      <c r="D94" s="220" t="s">
        <v>171</v>
      </c>
      <c r="E94" s="221" t="s">
        <v>2442</v>
      </c>
      <c r="F94" s="222" t="s">
        <v>2443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2444</v>
      </c>
    </row>
    <row r="95" s="2" customFormat="1" ht="14.4" customHeight="1">
      <c r="A95" s="40"/>
      <c r="B95" s="41"/>
      <c r="C95" s="220" t="s">
        <v>86</v>
      </c>
      <c r="D95" s="220" t="s">
        <v>171</v>
      </c>
      <c r="E95" s="221" t="s">
        <v>2445</v>
      </c>
      <c r="F95" s="222" t="s">
        <v>2446</v>
      </c>
      <c r="G95" s="223" t="s">
        <v>179</v>
      </c>
      <c r="H95" s="224">
        <v>6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2447</v>
      </c>
    </row>
    <row r="96" s="2" customFormat="1" ht="14.4" customHeight="1">
      <c r="A96" s="40"/>
      <c r="B96" s="41"/>
      <c r="C96" s="220" t="s">
        <v>165</v>
      </c>
      <c r="D96" s="220" t="s">
        <v>171</v>
      </c>
      <c r="E96" s="221" t="s">
        <v>2448</v>
      </c>
      <c r="F96" s="222" t="s">
        <v>2449</v>
      </c>
      <c r="G96" s="223" t="s">
        <v>179</v>
      </c>
      <c r="H96" s="224">
        <v>6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2450</v>
      </c>
    </row>
    <row r="97" s="2" customFormat="1" ht="24.15" customHeight="1">
      <c r="A97" s="40"/>
      <c r="B97" s="41"/>
      <c r="C97" s="235" t="s">
        <v>175</v>
      </c>
      <c r="D97" s="235" t="s">
        <v>163</v>
      </c>
      <c r="E97" s="236" t="s">
        <v>2451</v>
      </c>
      <c r="F97" s="237" t="s">
        <v>2452</v>
      </c>
      <c r="G97" s="238" t="s">
        <v>210</v>
      </c>
      <c r="H97" s="239">
        <v>36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2453</v>
      </c>
    </row>
    <row r="98" s="2" customFormat="1" ht="14.4" customHeight="1">
      <c r="A98" s="40"/>
      <c r="B98" s="41"/>
      <c r="C98" s="235" t="s">
        <v>187</v>
      </c>
      <c r="D98" s="235" t="s">
        <v>163</v>
      </c>
      <c r="E98" s="236" t="s">
        <v>2454</v>
      </c>
      <c r="F98" s="237" t="s">
        <v>2455</v>
      </c>
      <c r="G98" s="238" t="s">
        <v>210</v>
      </c>
      <c r="H98" s="239">
        <v>18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2456</v>
      </c>
    </row>
    <row r="99" s="2" customFormat="1" ht="37.8" customHeight="1">
      <c r="A99" s="40"/>
      <c r="B99" s="41"/>
      <c r="C99" s="235" t="s">
        <v>191</v>
      </c>
      <c r="D99" s="235" t="s">
        <v>163</v>
      </c>
      <c r="E99" s="236" t="s">
        <v>2457</v>
      </c>
      <c r="F99" s="237" t="s">
        <v>2458</v>
      </c>
      <c r="G99" s="238" t="s">
        <v>210</v>
      </c>
      <c r="H99" s="239">
        <v>6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2459</v>
      </c>
    </row>
    <row r="100" s="2" customFormat="1" ht="24.15" customHeight="1">
      <c r="A100" s="40"/>
      <c r="B100" s="41"/>
      <c r="C100" s="235" t="s">
        <v>196</v>
      </c>
      <c r="D100" s="235" t="s">
        <v>163</v>
      </c>
      <c r="E100" s="236" t="s">
        <v>2460</v>
      </c>
      <c r="F100" s="237" t="s">
        <v>2461</v>
      </c>
      <c r="G100" s="238" t="s">
        <v>210</v>
      </c>
      <c r="H100" s="239">
        <v>6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2462</v>
      </c>
    </row>
    <row r="101" s="2" customFormat="1" ht="24.15" customHeight="1">
      <c r="A101" s="40"/>
      <c r="B101" s="41"/>
      <c r="C101" s="235" t="s">
        <v>194</v>
      </c>
      <c r="D101" s="235" t="s">
        <v>163</v>
      </c>
      <c r="E101" s="236" t="s">
        <v>2463</v>
      </c>
      <c r="F101" s="237" t="s">
        <v>2464</v>
      </c>
      <c r="G101" s="238" t="s">
        <v>210</v>
      </c>
      <c r="H101" s="239">
        <v>125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2465</v>
      </c>
    </row>
    <row r="102" s="2" customFormat="1" ht="24.15" customHeight="1">
      <c r="A102" s="40"/>
      <c r="B102" s="41"/>
      <c r="C102" s="235" t="s">
        <v>203</v>
      </c>
      <c r="D102" s="235" t="s">
        <v>163</v>
      </c>
      <c r="E102" s="236" t="s">
        <v>2466</v>
      </c>
      <c r="F102" s="237" t="s">
        <v>2467</v>
      </c>
      <c r="G102" s="238" t="s">
        <v>210</v>
      </c>
      <c r="H102" s="239">
        <v>60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2468</v>
      </c>
    </row>
    <row r="103" s="2" customFormat="1" ht="14.4" customHeight="1">
      <c r="A103" s="40"/>
      <c r="B103" s="41"/>
      <c r="C103" s="235" t="s">
        <v>207</v>
      </c>
      <c r="D103" s="235" t="s">
        <v>163</v>
      </c>
      <c r="E103" s="236" t="s">
        <v>2469</v>
      </c>
      <c r="F103" s="237" t="s">
        <v>2470</v>
      </c>
      <c r="G103" s="238" t="s">
        <v>210</v>
      </c>
      <c r="H103" s="239">
        <v>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2471</v>
      </c>
    </row>
    <row r="104" s="2" customFormat="1" ht="37.8" customHeight="1">
      <c r="A104" s="40"/>
      <c r="B104" s="41"/>
      <c r="C104" s="235" t="s">
        <v>212</v>
      </c>
      <c r="D104" s="235" t="s">
        <v>163</v>
      </c>
      <c r="E104" s="236" t="s">
        <v>2472</v>
      </c>
      <c r="F104" s="237" t="s">
        <v>2473</v>
      </c>
      <c r="G104" s="238" t="s">
        <v>210</v>
      </c>
      <c r="H104" s="239">
        <v>6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2474</v>
      </c>
    </row>
    <row r="105" s="2" customFormat="1" ht="24.15" customHeight="1">
      <c r="A105" s="40"/>
      <c r="B105" s="41"/>
      <c r="C105" s="235" t="s">
        <v>218</v>
      </c>
      <c r="D105" s="235" t="s">
        <v>163</v>
      </c>
      <c r="E105" s="236" t="s">
        <v>2475</v>
      </c>
      <c r="F105" s="237" t="s">
        <v>2476</v>
      </c>
      <c r="G105" s="238" t="s">
        <v>174</v>
      </c>
      <c r="H105" s="239">
        <v>212</v>
      </c>
      <c r="I105" s="240"/>
      <c r="J105" s="241"/>
      <c r="K105" s="242">
        <f>ROUND(P105*H105,2)</f>
        <v>0</v>
      </c>
      <c r="L105" s="241"/>
      <c r="M105" s="243"/>
      <c r="N105" s="244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194</v>
      </c>
      <c r="AT105" s="233" t="s">
        <v>163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2477</v>
      </c>
    </row>
    <row r="106" s="2" customFormat="1" ht="14.4" customHeight="1">
      <c r="A106" s="40"/>
      <c r="B106" s="41"/>
      <c r="C106" s="235" t="s">
        <v>222</v>
      </c>
      <c r="D106" s="235" t="s">
        <v>163</v>
      </c>
      <c r="E106" s="236" t="s">
        <v>2478</v>
      </c>
      <c r="F106" s="237" t="s">
        <v>2479</v>
      </c>
      <c r="G106" s="238" t="s">
        <v>210</v>
      </c>
      <c r="H106" s="239">
        <v>18</v>
      </c>
      <c r="I106" s="240"/>
      <c r="J106" s="241"/>
      <c r="K106" s="242">
        <f>ROUND(P106*H106,2)</f>
        <v>0</v>
      </c>
      <c r="L106" s="241"/>
      <c r="M106" s="243"/>
      <c r="N106" s="244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194</v>
      </c>
      <c r="AT106" s="233" t="s">
        <v>163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2480</v>
      </c>
    </row>
    <row r="107" s="2" customFormat="1" ht="14.4" customHeight="1">
      <c r="A107" s="40"/>
      <c r="B107" s="41"/>
      <c r="C107" s="220" t="s">
        <v>226</v>
      </c>
      <c r="D107" s="220" t="s">
        <v>171</v>
      </c>
      <c r="E107" s="221" t="s">
        <v>2481</v>
      </c>
      <c r="F107" s="222" t="s">
        <v>2482</v>
      </c>
      <c r="G107" s="223" t="s">
        <v>174</v>
      </c>
      <c r="H107" s="224">
        <v>298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2483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2484</v>
      </c>
      <c r="G108" s="246"/>
      <c r="H108" s="250">
        <v>298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165</v>
      </c>
      <c r="AV108" s="13" t="s">
        <v>86</v>
      </c>
      <c r="AW108" s="13" t="s">
        <v>5</v>
      </c>
      <c r="AX108" s="13" t="s">
        <v>84</v>
      </c>
      <c r="AY108" s="256" t="s">
        <v>166</v>
      </c>
    </row>
    <row r="109" s="2" customFormat="1" ht="14.4" customHeight="1">
      <c r="A109" s="40"/>
      <c r="B109" s="41"/>
      <c r="C109" s="220" t="s">
        <v>9</v>
      </c>
      <c r="D109" s="220" t="s">
        <v>171</v>
      </c>
      <c r="E109" s="221" t="s">
        <v>2485</v>
      </c>
      <c r="F109" s="222" t="s">
        <v>2486</v>
      </c>
      <c r="G109" s="223" t="s">
        <v>179</v>
      </c>
      <c r="H109" s="224">
        <v>5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165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2487</v>
      </c>
    </row>
    <row r="110" s="12" customFormat="1" ht="20.88" customHeight="1">
      <c r="A110" s="12"/>
      <c r="B110" s="203"/>
      <c r="C110" s="204"/>
      <c r="D110" s="205" t="s">
        <v>75</v>
      </c>
      <c r="E110" s="218" t="s">
        <v>249</v>
      </c>
      <c r="F110" s="218" t="s">
        <v>250</v>
      </c>
      <c r="G110" s="204"/>
      <c r="H110" s="204"/>
      <c r="I110" s="207"/>
      <c r="J110" s="207"/>
      <c r="K110" s="219">
        <f>BK110</f>
        <v>0</v>
      </c>
      <c r="L110" s="204"/>
      <c r="M110" s="209"/>
      <c r="N110" s="210"/>
      <c r="O110" s="211"/>
      <c r="P110" s="211"/>
      <c r="Q110" s="212">
        <f>Q111</f>
        <v>0</v>
      </c>
      <c r="R110" s="212">
        <f>R111</f>
        <v>0</v>
      </c>
      <c r="S110" s="211"/>
      <c r="T110" s="213">
        <f>T111</f>
        <v>0</v>
      </c>
      <c r="U110" s="211"/>
      <c r="V110" s="213">
        <f>V111</f>
        <v>0</v>
      </c>
      <c r="W110" s="211"/>
      <c r="X110" s="214">
        <f>X111</f>
        <v>0</v>
      </c>
      <c r="Y110" s="12"/>
      <c r="Z110" s="12"/>
      <c r="AA110" s="12"/>
      <c r="AB110" s="12"/>
      <c r="AC110" s="12"/>
      <c r="AD110" s="12"/>
      <c r="AE110" s="12"/>
      <c r="AR110" s="215" t="s">
        <v>165</v>
      </c>
      <c r="AT110" s="216" t="s">
        <v>75</v>
      </c>
      <c r="AU110" s="216" t="s">
        <v>86</v>
      </c>
      <c r="AY110" s="215" t="s">
        <v>166</v>
      </c>
      <c r="BK110" s="217">
        <f>BK111</f>
        <v>0</v>
      </c>
    </row>
    <row r="111" s="2" customFormat="1" ht="14.4" customHeight="1">
      <c r="A111" s="40"/>
      <c r="B111" s="41"/>
      <c r="C111" s="220" t="s">
        <v>233</v>
      </c>
      <c r="D111" s="220" t="s">
        <v>171</v>
      </c>
      <c r="E111" s="221" t="s">
        <v>252</v>
      </c>
      <c r="F111" s="222" t="s">
        <v>281</v>
      </c>
      <c r="G111" s="223" t="s">
        <v>254</v>
      </c>
      <c r="H111" s="224">
        <v>40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2488</v>
      </c>
    </row>
    <row r="112" s="12" customFormat="1" ht="20.88" customHeight="1">
      <c r="A112" s="12"/>
      <c r="B112" s="203"/>
      <c r="C112" s="204"/>
      <c r="D112" s="205" t="s">
        <v>75</v>
      </c>
      <c r="E112" s="218" t="s">
        <v>307</v>
      </c>
      <c r="F112" s="218" t="s">
        <v>308</v>
      </c>
      <c r="G112" s="204"/>
      <c r="H112" s="204"/>
      <c r="I112" s="207"/>
      <c r="J112" s="207"/>
      <c r="K112" s="219">
        <f>BK112</f>
        <v>0</v>
      </c>
      <c r="L112" s="204"/>
      <c r="M112" s="209"/>
      <c r="N112" s="210"/>
      <c r="O112" s="211"/>
      <c r="P112" s="211"/>
      <c r="Q112" s="212">
        <f>SUM(Q113:Q115)</f>
        <v>0</v>
      </c>
      <c r="R112" s="212">
        <f>SUM(R113:R115)</f>
        <v>0</v>
      </c>
      <c r="S112" s="211"/>
      <c r="T112" s="213">
        <f>SUM(T113:T115)</f>
        <v>0</v>
      </c>
      <c r="U112" s="211"/>
      <c r="V112" s="213">
        <f>SUM(V113:V115)</f>
        <v>0</v>
      </c>
      <c r="W112" s="211"/>
      <c r="X112" s="214">
        <f>SUM(X113:X115)</f>
        <v>0</v>
      </c>
      <c r="Y112" s="12"/>
      <c r="Z112" s="12"/>
      <c r="AA112" s="12"/>
      <c r="AB112" s="12"/>
      <c r="AC112" s="12"/>
      <c r="AD112" s="12"/>
      <c r="AE112" s="12"/>
      <c r="AR112" s="215" t="s">
        <v>165</v>
      </c>
      <c r="AT112" s="216" t="s">
        <v>75</v>
      </c>
      <c r="AU112" s="216" t="s">
        <v>86</v>
      </c>
      <c r="AY112" s="215" t="s">
        <v>166</v>
      </c>
      <c r="BK112" s="217">
        <f>SUM(BK113:BK115)</f>
        <v>0</v>
      </c>
    </row>
    <row r="113" s="2" customFormat="1" ht="14.4" customHeight="1">
      <c r="A113" s="40"/>
      <c r="B113" s="41"/>
      <c r="C113" s="220" t="s">
        <v>237</v>
      </c>
      <c r="D113" s="220" t="s">
        <v>171</v>
      </c>
      <c r="E113" s="221" t="s">
        <v>320</v>
      </c>
      <c r="F113" s="222" t="s">
        <v>321</v>
      </c>
      <c r="G113" s="223" t="s">
        <v>779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2489</v>
      </c>
    </row>
    <row r="114" s="2" customFormat="1" ht="14.4" customHeight="1">
      <c r="A114" s="40"/>
      <c r="B114" s="41"/>
      <c r="C114" s="220" t="s">
        <v>241</v>
      </c>
      <c r="D114" s="220" t="s">
        <v>171</v>
      </c>
      <c r="E114" s="221" t="s">
        <v>2490</v>
      </c>
      <c r="F114" s="222" t="s">
        <v>311</v>
      </c>
      <c r="G114" s="223" t="s">
        <v>779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2491</v>
      </c>
    </row>
    <row r="115" s="2" customFormat="1" ht="24.15" customHeight="1">
      <c r="A115" s="40"/>
      <c r="B115" s="41"/>
      <c r="C115" s="220" t="s">
        <v>245</v>
      </c>
      <c r="D115" s="220" t="s">
        <v>171</v>
      </c>
      <c r="E115" s="221" t="s">
        <v>2492</v>
      </c>
      <c r="F115" s="222" t="s">
        <v>317</v>
      </c>
      <c r="G115" s="223" t="s">
        <v>779</v>
      </c>
      <c r="H115" s="224">
        <v>1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313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313</v>
      </c>
      <c r="BM115" s="233" t="s">
        <v>2493</v>
      </c>
    </row>
    <row r="116" s="12" customFormat="1" ht="22.8" customHeight="1">
      <c r="A116" s="12"/>
      <c r="B116" s="203"/>
      <c r="C116" s="204"/>
      <c r="D116" s="205" t="s">
        <v>75</v>
      </c>
      <c r="E116" s="218" t="s">
        <v>2494</v>
      </c>
      <c r="F116" s="218" t="s">
        <v>2495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Q117+Q132+Q134</f>
        <v>0</v>
      </c>
      <c r="R116" s="212">
        <f>R117+R132+R134</f>
        <v>0</v>
      </c>
      <c r="S116" s="211"/>
      <c r="T116" s="213">
        <f>T117+T132+T134</f>
        <v>0</v>
      </c>
      <c r="U116" s="211"/>
      <c r="V116" s="213">
        <f>V117+V132+V134</f>
        <v>0</v>
      </c>
      <c r="W116" s="211"/>
      <c r="X116" s="214">
        <f>X117+X132+X134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84</v>
      </c>
      <c r="AY116" s="215" t="s">
        <v>166</v>
      </c>
      <c r="BK116" s="217">
        <f>BK117+BK132+BK134</f>
        <v>0</v>
      </c>
    </row>
    <row r="117" s="12" customFormat="1" ht="20.88" customHeight="1">
      <c r="A117" s="12"/>
      <c r="B117" s="203"/>
      <c r="C117" s="204"/>
      <c r="D117" s="205" t="s">
        <v>75</v>
      </c>
      <c r="E117" s="218" t="s">
        <v>169</v>
      </c>
      <c r="F117" s="218" t="s">
        <v>170</v>
      </c>
      <c r="G117" s="204"/>
      <c r="H117" s="204"/>
      <c r="I117" s="207"/>
      <c r="J117" s="207"/>
      <c r="K117" s="219">
        <f>BK117</f>
        <v>0</v>
      </c>
      <c r="L117" s="204"/>
      <c r="M117" s="209"/>
      <c r="N117" s="210"/>
      <c r="O117" s="211"/>
      <c r="P117" s="211"/>
      <c r="Q117" s="212">
        <f>SUM(Q118:Q131)</f>
        <v>0</v>
      </c>
      <c r="R117" s="212">
        <f>SUM(R118:R131)</f>
        <v>0</v>
      </c>
      <c r="S117" s="211"/>
      <c r="T117" s="213">
        <f>SUM(T118:T131)</f>
        <v>0</v>
      </c>
      <c r="U117" s="211"/>
      <c r="V117" s="213">
        <f>SUM(V118:V131)</f>
        <v>0</v>
      </c>
      <c r="W117" s="211"/>
      <c r="X117" s="214">
        <f>SUM(X118:X131)</f>
        <v>0</v>
      </c>
      <c r="Y117" s="12"/>
      <c r="Z117" s="12"/>
      <c r="AA117" s="12"/>
      <c r="AB117" s="12"/>
      <c r="AC117" s="12"/>
      <c r="AD117" s="12"/>
      <c r="AE117" s="12"/>
      <c r="AR117" s="215" t="s">
        <v>165</v>
      </c>
      <c r="AT117" s="216" t="s">
        <v>75</v>
      </c>
      <c r="AU117" s="216" t="s">
        <v>86</v>
      </c>
      <c r="AY117" s="215" t="s">
        <v>166</v>
      </c>
      <c r="BK117" s="217">
        <f>SUM(BK118:BK131)</f>
        <v>0</v>
      </c>
    </row>
    <row r="118" s="2" customFormat="1" ht="14.4" customHeight="1">
      <c r="A118" s="40"/>
      <c r="B118" s="41"/>
      <c r="C118" s="220" t="s">
        <v>251</v>
      </c>
      <c r="D118" s="220" t="s">
        <v>171</v>
      </c>
      <c r="E118" s="221" t="s">
        <v>1019</v>
      </c>
      <c r="F118" s="222" t="s">
        <v>892</v>
      </c>
      <c r="G118" s="223" t="s">
        <v>174</v>
      </c>
      <c r="H118" s="224">
        <v>468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2496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2497</v>
      </c>
      <c r="G119" s="246"/>
      <c r="H119" s="250">
        <v>468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84</v>
      </c>
      <c r="AY119" s="256" t="s">
        <v>166</v>
      </c>
    </row>
    <row r="120" s="2" customFormat="1" ht="14.4" customHeight="1">
      <c r="A120" s="40"/>
      <c r="B120" s="41"/>
      <c r="C120" s="220" t="s">
        <v>8</v>
      </c>
      <c r="D120" s="220" t="s">
        <v>171</v>
      </c>
      <c r="E120" s="221" t="s">
        <v>1022</v>
      </c>
      <c r="F120" s="222" t="s">
        <v>1023</v>
      </c>
      <c r="G120" s="223" t="s">
        <v>174</v>
      </c>
      <c r="H120" s="224">
        <v>105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2498</v>
      </c>
    </row>
    <row r="121" s="2" customFormat="1" ht="14.4" customHeight="1">
      <c r="A121" s="40"/>
      <c r="B121" s="41"/>
      <c r="C121" s="220" t="s">
        <v>259</v>
      </c>
      <c r="D121" s="220" t="s">
        <v>171</v>
      </c>
      <c r="E121" s="221" t="s">
        <v>1026</v>
      </c>
      <c r="F121" s="222" t="s">
        <v>1027</v>
      </c>
      <c r="G121" s="223" t="s">
        <v>179</v>
      </c>
      <c r="H121" s="224">
        <v>52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2499</v>
      </c>
    </row>
    <row r="122" s="2" customFormat="1" ht="14.4" customHeight="1">
      <c r="A122" s="40"/>
      <c r="B122" s="41"/>
      <c r="C122" s="220" t="s">
        <v>263</v>
      </c>
      <c r="D122" s="220" t="s">
        <v>171</v>
      </c>
      <c r="E122" s="221" t="s">
        <v>1030</v>
      </c>
      <c r="F122" s="222" t="s">
        <v>1031</v>
      </c>
      <c r="G122" s="223" t="s">
        <v>179</v>
      </c>
      <c r="H122" s="224">
        <v>58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2500</v>
      </c>
    </row>
    <row r="123" s="2" customFormat="1" ht="14.4" customHeight="1">
      <c r="A123" s="40"/>
      <c r="B123" s="41"/>
      <c r="C123" s="220" t="s">
        <v>267</v>
      </c>
      <c r="D123" s="220" t="s">
        <v>171</v>
      </c>
      <c r="E123" s="221" t="s">
        <v>1030</v>
      </c>
      <c r="F123" s="222" t="s">
        <v>1031</v>
      </c>
      <c r="G123" s="223" t="s">
        <v>179</v>
      </c>
      <c r="H123" s="224">
        <v>64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2501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2502</v>
      </c>
      <c r="G124" s="246"/>
      <c r="H124" s="250">
        <v>64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84</v>
      </c>
      <c r="AY124" s="256" t="s">
        <v>166</v>
      </c>
    </row>
    <row r="125" s="2" customFormat="1" ht="14.4" customHeight="1">
      <c r="A125" s="40"/>
      <c r="B125" s="41"/>
      <c r="C125" s="235" t="s">
        <v>271</v>
      </c>
      <c r="D125" s="235" t="s">
        <v>163</v>
      </c>
      <c r="E125" s="236" t="s">
        <v>1088</v>
      </c>
      <c r="F125" s="237" t="s">
        <v>1089</v>
      </c>
      <c r="G125" s="238" t="s">
        <v>916</v>
      </c>
      <c r="H125" s="239">
        <v>52.5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2503</v>
      </c>
    </row>
    <row r="126" s="2" customFormat="1" ht="14.4" customHeight="1">
      <c r="A126" s="40"/>
      <c r="B126" s="41"/>
      <c r="C126" s="235" t="s">
        <v>275</v>
      </c>
      <c r="D126" s="235" t="s">
        <v>163</v>
      </c>
      <c r="E126" s="236" t="s">
        <v>1100</v>
      </c>
      <c r="F126" s="237" t="s">
        <v>1101</v>
      </c>
      <c r="G126" s="238" t="s">
        <v>813</v>
      </c>
      <c r="H126" s="239">
        <v>64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2504</v>
      </c>
    </row>
    <row r="127" s="13" customFormat="1">
      <c r="A127" s="13"/>
      <c r="B127" s="245"/>
      <c r="C127" s="246"/>
      <c r="D127" s="247" t="s">
        <v>605</v>
      </c>
      <c r="E127" s="248" t="s">
        <v>20</v>
      </c>
      <c r="F127" s="249" t="s">
        <v>2502</v>
      </c>
      <c r="G127" s="246"/>
      <c r="H127" s="250">
        <v>64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165</v>
      </c>
      <c r="AV127" s="13" t="s">
        <v>86</v>
      </c>
      <c r="AW127" s="13" t="s">
        <v>5</v>
      </c>
      <c r="AX127" s="13" t="s">
        <v>84</v>
      </c>
      <c r="AY127" s="256" t="s">
        <v>166</v>
      </c>
    </row>
    <row r="128" s="2" customFormat="1" ht="14.4" customHeight="1">
      <c r="A128" s="40"/>
      <c r="B128" s="41"/>
      <c r="C128" s="235" t="s">
        <v>279</v>
      </c>
      <c r="D128" s="235" t="s">
        <v>163</v>
      </c>
      <c r="E128" s="236" t="s">
        <v>1104</v>
      </c>
      <c r="F128" s="237" t="s">
        <v>1105</v>
      </c>
      <c r="G128" s="238" t="s">
        <v>813</v>
      </c>
      <c r="H128" s="239">
        <v>58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2505</v>
      </c>
    </row>
    <row r="129" s="2" customFormat="1" ht="14.4" customHeight="1">
      <c r="A129" s="40"/>
      <c r="B129" s="41"/>
      <c r="C129" s="235" t="s">
        <v>283</v>
      </c>
      <c r="D129" s="235" t="s">
        <v>163</v>
      </c>
      <c r="E129" s="236" t="s">
        <v>1108</v>
      </c>
      <c r="F129" s="237" t="s">
        <v>1109</v>
      </c>
      <c r="G129" s="238" t="s">
        <v>813</v>
      </c>
      <c r="H129" s="239">
        <v>52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2506</v>
      </c>
    </row>
    <row r="130" s="2" customFormat="1" ht="14.4" customHeight="1">
      <c r="A130" s="40"/>
      <c r="B130" s="41"/>
      <c r="C130" s="235" t="s">
        <v>287</v>
      </c>
      <c r="D130" s="235" t="s">
        <v>163</v>
      </c>
      <c r="E130" s="236" t="s">
        <v>914</v>
      </c>
      <c r="F130" s="237" t="s">
        <v>915</v>
      </c>
      <c r="G130" s="238" t="s">
        <v>916</v>
      </c>
      <c r="H130" s="239">
        <v>468</v>
      </c>
      <c r="I130" s="240"/>
      <c r="J130" s="241"/>
      <c r="K130" s="242">
        <f>ROUND(P130*H130,2)</f>
        <v>0</v>
      </c>
      <c r="L130" s="241"/>
      <c r="M130" s="243"/>
      <c r="N130" s="244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194</v>
      </c>
      <c r="AT130" s="233" t="s">
        <v>163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2507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2497</v>
      </c>
      <c r="G131" s="246"/>
      <c r="H131" s="250">
        <v>468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0.88" customHeight="1">
      <c r="A132" s="12"/>
      <c r="B132" s="203"/>
      <c r="C132" s="204"/>
      <c r="D132" s="205" t="s">
        <v>75</v>
      </c>
      <c r="E132" s="218" t="s">
        <v>249</v>
      </c>
      <c r="F132" s="218" t="s">
        <v>250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Q133</f>
        <v>0</v>
      </c>
      <c r="R132" s="212">
        <f>R133</f>
        <v>0</v>
      </c>
      <c r="S132" s="211"/>
      <c r="T132" s="213">
        <f>T133</f>
        <v>0</v>
      </c>
      <c r="U132" s="211"/>
      <c r="V132" s="213">
        <f>V133</f>
        <v>0</v>
      </c>
      <c r="W132" s="211"/>
      <c r="X132" s="214">
        <f>X133</f>
        <v>0</v>
      </c>
      <c r="Y132" s="12"/>
      <c r="Z132" s="12"/>
      <c r="AA132" s="12"/>
      <c r="AB132" s="12"/>
      <c r="AC132" s="12"/>
      <c r="AD132" s="12"/>
      <c r="AE132" s="12"/>
      <c r="AR132" s="215" t="s">
        <v>165</v>
      </c>
      <c r="AT132" s="216" t="s">
        <v>75</v>
      </c>
      <c r="AU132" s="216" t="s">
        <v>86</v>
      </c>
      <c r="AY132" s="215" t="s">
        <v>166</v>
      </c>
      <c r="BK132" s="217">
        <f>BK133</f>
        <v>0</v>
      </c>
    </row>
    <row r="133" s="2" customFormat="1" ht="14.4" customHeight="1">
      <c r="A133" s="40"/>
      <c r="B133" s="41"/>
      <c r="C133" s="220" t="s">
        <v>291</v>
      </c>
      <c r="D133" s="220" t="s">
        <v>171</v>
      </c>
      <c r="E133" s="221" t="s">
        <v>941</v>
      </c>
      <c r="F133" s="222" t="s">
        <v>281</v>
      </c>
      <c r="G133" s="223" t="s">
        <v>254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2508</v>
      </c>
    </row>
    <row r="134" s="12" customFormat="1" ht="20.88" customHeight="1">
      <c r="A134" s="12"/>
      <c r="B134" s="203"/>
      <c r="C134" s="204"/>
      <c r="D134" s="205" t="s">
        <v>75</v>
      </c>
      <c r="E134" s="218" t="s">
        <v>307</v>
      </c>
      <c r="F134" s="218" t="s">
        <v>308</v>
      </c>
      <c r="G134" s="204"/>
      <c r="H134" s="204"/>
      <c r="I134" s="207"/>
      <c r="J134" s="207"/>
      <c r="K134" s="219">
        <f>BK134</f>
        <v>0</v>
      </c>
      <c r="L134" s="204"/>
      <c r="M134" s="209"/>
      <c r="N134" s="210"/>
      <c r="O134" s="211"/>
      <c r="P134" s="211"/>
      <c r="Q134" s="212">
        <f>SUM(Q135:Q137)</f>
        <v>0</v>
      </c>
      <c r="R134" s="212">
        <f>SUM(R135:R137)</f>
        <v>0</v>
      </c>
      <c r="S134" s="211"/>
      <c r="T134" s="213">
        <f>SUM(T135:T137)</f>
        <v>0</v>
      </c>
      <c r="U134" s="211"/>
      <c r="V134" s="213">
        <f>SUM(V135:V137)</f>
        <v>0</v>
      </c>
      <c r="W134" s="211"/>
      <c r="X134" s="214">
        <f>SUM(X135:X137)</f>
        <v>0</v>
      </c>
      <c r="Y134" s="12"/>
      <c r="Z134" s="12"/>
      <c r="AA134" s="12"/>
      <c r="AB134" s="12"/>
      <c r="AC134" s="12"/>
      <c r="AD134" s="12"/>
      <c r="AE134" s="12"/>
      <c r="AR134" s="215" t="s">
        <v>165</v>
      </c>
      <c r="AT134" s="216" t="s">
        <v>75</v>
      </c>
      <c r="AU134" s="216" t="s">
        <v>86</v>
      </c>
      <c r="AY134" s="215" t="s">
        <v>166</v>
      </c>
      <c r="BK134" s="217">
        <f>SUM(BK135:BK137)</f>
        <v>0</v>
      </c>
    </row>
    <row r="135" s="2" customFormat="1" ht="14.4" customHeight="1">
      <c r="A135" s="40"/>
      <c r="B135" s="41"/>
      <c r="C135" s="220" t="s">
        <v>295</v>
      </c>
      <c r="D135" s="220" t="s">
        <v>171</v>
      </c>
      <c r="E135" s="221" t="s">
        <v>310</v>
      </c>
      <c r="F135" s="222" t="s">
        <v>311</v>
      </c>
      <c r="G135" s="223" t="s">
        <v>779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2509</v>
      </c>
    </row>
    <row r="136" s="2" customFormat="1" ht="24.15" customHeight="1">
      <c r="A136" s="40"/>
      <c r="B136" s="41"/>
      <c r="C136" s="220" t="s">
        <v>299</v>
      </c>
      <c r="D136" s="220" t="s">
        <v>171</v>
      </c>
      <c r="E136" s="221" t="s">
        <v>316</v>
      </c>
      <c r="F136" s="222" t="s">
        <v>317</v>
      </c>
      <c r="G136" s="223" t="s">
        <v>779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2510</v>
      </c>
    </row>
    <row r="137" s="2" customFormat="1" ht="14.4" customHeight="1">
      <c r="A137" s="40"/>
      <c r="B137" s="41"/>
      <c r="C137" s="220" t="s">
        <v>303</v>
      </c>
      <c r="D137" s="220" t="s">
        <v>171</v>
      </c>
      <c r="E137" s="221" t="s">
        <v>320</v>
      </c>
      <c r="F137" s="222" t="s">
        <v>321</v>
      </c>
      <c r="G137" s="223" t="s">
        <v>779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68" t="s">
        <v>20</v>
      </c>
      <c r="O137" s="269" t="s">
        <v>45</v>
      </c>
      <c r="P137" s="270">
        <f>I137+J137</f>
        <v>0</v>
      </c>
      <c r="Q137" s="270">
        <f>ROUND(I137*H137,2)</f>
        <v>0</v>
      </c>
      <c r="R137" s="270">
        <f>ROUND(J137*H137,2)</f>
        <v>0</v>
      </c>
      <c r="S137" s="271"/>
      <c r="T137" s="272">
        <f>S137*H137</f>
        <v>0</v>
      </c>
      <c r="U137" s="272">
        <v>0</v>
      </c>
      <c r="V137" s="272">
        <f>U137*H137</f>
        <v>0</v>
      </c>
      <c r="W137" s="272">
        <v>0</v>
      </c>
      <c r="X137" s="273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313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313</v>
      </c>
      <c r="BM137" s="233" t="s">
        <v>2511</v>
      </c>
    </row>
    <row r="138" s="2" customFormat="1" ht="6.96" customHeight="1">
      <c r="A138" s="40"/>
      <c r="B138" s="61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46"/>
      <c r="N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</sheetData>
  <sheetProtection sheet="1" autoFilter="0" formatColumns="0" formatRows="0" objects="1" scenarios="1" spinCount="100000" saltValue="WsTX/b5zwpUmVfsac2rMykNzORJjtgHYEBM4b0gi0wRQzmMXYe9pgG/s2Rx/XiyVwevw8s5JhK4kU5G/y2DzxA==" hashValue="zJr84l1Ek4XpUVSNHP33fFa0yd9cXT/a8AkdXs9H81gdZDoWqxq/sc7wSgfyfZf3zWseST9obqvvNkSwqpQhnw==" algorithmName="SHA-512" password="CC35"/>
  <autoFilter ref="C89:L137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2512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26. 11. 2021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ROUND((SUM(BE104:BE448)),  2)</f>
        <v>0</v>
      </c>
      <c r="G35" s="40"/>
      <c r="H35" s="40"/>
      <c r="I35" s="162">
        <v>0.20999999999999999</v>
      </c>
      <c r="J35" s="40"/>
      <c r="K35" s="157">
        <f>ROUND(((SUM(BE104:BE448))*I35),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ROUND((SUM(BF104:BF448)),  2)</f>
        <v>0</v>
      </c>
      <c r="G36" s="40"/>
      <c r="H36" s="40"/>
      <c r="I36" s="162">
        <v>0.14999999999999999</v>
      </c>
      <c r="J36" s="40"/>
      <c r="K36" s="157">
        <f>ROUND(((SUM(BF104:BF448))*I36),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26. 11. 2021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1237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1238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2513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1608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1609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1610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2514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1611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1239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1612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1613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1614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2515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2516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1616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1618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2517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1620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1621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1622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1240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2518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1624</v>
      </c>
      <c r="E84" s="187"/>
      <c r="F84" s="187"/>
      <c r="G84" s="187"/>
      <c r="H84" s="187"/>
      <c r="I84" s="188">
        <f>Q447</f>
        <v>0</v>
      </c>
      <c r="J84" s="188">
        <f>R447</f>
        <v>0</v>
      </c>
      <c r="K84" s="188">
        <f>K447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26. 11. 2021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1245</v>
      </c>
      <c r="F105" s="206" t="s">
        <v>1246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1292</v>
      </c>
      <c r="F107" s="222" t="s">
        <v>1293</v>
      </c>
      <c r="G107" s="223" t="s">
        <v>986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2519</v>
      </c>
    </row>
    <row r="108" s="2" customFormat="1" ht="24.15" customHeight="1">
      <c r="A108" s="40"/>
      <c r="B108" s="41"/>
      <c r="C108" s="220" t="s">
        <v>86</v>
      </c>
      <c r="D108" s="220" t="s">
        <v>171</v>
      </c>
      <c r="E108" s="221" t="s">
        <v>2520</v>
      </c>
      <c r="F108" s="222" t="s">
        <v>2521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2522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2523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2524</v>
      </c>
      <c r="F110" s="222" t="s">
        <v>1344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2525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2526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2527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2.7" customHeight="1">
      <c r="A114" s="40"/>
      <c r="B114" s="41"/>
      <c r="C114" s="220" t="s">
        <v>175</v>
      </c>
      <c r="D114" s="220" t="s">
        <v>171</v>
      </c>
      <c r="E114" s="221" t="s">
        <v>1349</v>
      </c>
      <c r="F114" s="222" t="s">
        <v>1350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2528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2529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2527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2530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37.8" customHeight="1">
      <c r="A119" s="40"/>
      <c r="B119" s="41"/>
      <c r="C119" s="220" t="s">
        <v>187</v>
      </c>
      <c r="D119" s="220" t="s">
        <v>171</v>
      </c>
      <c r="E119" s="221" t="s">
        <v>2531</v>
      </c>
      <c r="F119" s="222" t="s">
        <v>1358</v>
      </c>
      <c r="G119" s="223" t="s">
        <v>1359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2532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2529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2527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2533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4.4" customHeight="1">
      <c r="A124" s="40"/>
      <c r="B124" s="41"/>
      <c r="C124" s="220" t="s">
        <v>191</v>
      </c>
      <c r="D124" s="220" t="s">
        <v>171</v>
      </c>
      <c r="E124" s="221" t="s">
        <v>1384</v>
      </c>
      <c r="F124" s="222" t="s">
        <v>1385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2534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2535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4.4" customHeight="1">
      <c r="A126" s="40"/>
      <c r="B126" s="41"/>
      <c r="C126" s="220" t="s">
        <v>196</v>
      </c>
      <c r="D126" s="220" t="s">
        <v>171</v>
      </c>
      <c r="E126" s="221" t="s">
        <v>2536</v>
      </c>
      <c r="F126" s="222" t="s">
        <v>2537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2538</v>
      </c>
    </row>
    <row r="127" s="15" customFormat="1">
      <c r="A127" s="15"/>
      <c r="B127" s="274"/>
      <c r="C127" s="275"/>
      <c r="D127" s="247" t="s">
        <v>605</v>
      </c>
      <c r="E127" s="276" t="s">
        <v>20</v>
      </c>
      <c r="F127" s="277" t="s">
        <v>2539</v>
      </c>
      <c r="G127" s="275"/>
      <c r="H127" s="276" t="s">
        <v>20</v>
      </c>
      <c r="I127" s="278"/>
      <c r="J127" s="278"/>
      <c r="K127" s="275"/>
      <c r="L127" s="275"/>
      <c r="M127" s="279"/>
      <c r="N127" s="280"/>
      <c r="O127" s="281"/>
      <c r="P127" s="281"/>
      <c r="Q127" s="281"/>
      <c r="R127" s="281"/>
      <c r="S127" s="281"/>
      <c r="T127" s="281"/>
      <c r="U127" s="281"/>
      <c r="V127" s="281"/>
      <c r="W127" s="281"/>
      <c r="X127" s="282"/>
      <c r="Y127" s="15"/>
      <c r="Z127" s="15"/>
      <c r="AA127" s="15"/>
      <c r="AB127" s="15"/>
      <c r="AC127" s="15"/>
      <c r="AD127" s="15"/>
      <c r="AE127" s="15"/>
      <c r="AT127" s="283" t="s">
        <v>605</v>
      </c>
      <c r="AU127" s="283" t="s">
        <v>165</v>
      </c>
      <c r="AV127" s="15" t="s">
        <v>84</v>
      </c>
      <c r="AW127" s="15" t="s">
        <v>5</v>
      </c>
      <c r="AX127" s="15" t="s">
        <v>76</v>
      </c>
      <c r="AY127" s="283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2540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1638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24.15" customHeight="1">
      <c r="A131" s="40"/>
      <c r="B131" s="41"/>
      <c r="C131" s="220" t="s">
        <v>194</v>
      </c>
      <c r="D131" s="220" t="s">
        <v>171</v>
      </c>
      <c r="E131" s="221" t="s">
        <v>2541</v>
      </c>
      <c r="F131" s="222" t="s">
        <v>2542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2543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1642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2544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24.15" customHeight="1">
      <c r="A134" s="40"/>
      <c r="B134" s="41"/>
      <c r="C134" s="220" t="s">
        <v>203</v>
      </c>
      <c r="D134" s="220" t="s">
        <v>171</v>
      </c>
      <c r="E134" s="221" t="s">
        <v>1299</v>
      </c>
      <c r="F134" s="222" t="s">
        <v>1646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2545</v>
      </c>
    </row>
    <row r="135" s="15" customFormat="1">
      <c r="A135" s="15"/>
      <c r="B135" s="274"/>
      <c r="C135" s="275"/>
      <c r="D135" s="247" t="s">
        <v>605</v>
      </c>
      <c r="E135" s="276" t="s">
        <v>20</v>
      </c>
      <c r="F135" s="277" t="s">
        <v>2546</v>
      </c>
      <c r="G135" s="275"/>
      <c r="H135" s="276" t="s">
        <v>20</v>
      </c>
      <c r="I135" s="278"/>
      <c r="J135" s="278"/>
      <c r="K135" s="275"/>
      <c r="L135" s="275"/>
      <c r="M135" s="279"/>
      <c r="N135" s="280"/>
      <c r="O135" s="281"/>
      <c r="P135" s="281"/>
      <c r="Q135" s="281"/>
      <c r="R135" s="281"/>
      <c r="S135" s="281"/>
      <c r="T135" s="281"/>
      <c r="U135" s="281"/>
      <c r="V135" s="281"/>
      <c r="W135" s="281"/>
      <c r="X135" s="282"/>
      <c r="Y135" s="15"/>
      <c r="Z135" s="15"/>
      <c r="AA135" s="15"/>
      <c r="AB135" s="15"/>
      <c r="AC135" s="15"/>
      <c r="AD135" s="15"/>
      <c r="AE135" s="15"/>
      <c r="AT135" s="283" t="s">
        <v>605</v>
      </c>
      <c r="AU135" s="283" t="s">
        <v>165</v>
      </c>
      <c r="AV135" s="15" t="s">
        <v>84</v>
      </c>
      <c r="AW135" s="15" t="s">
        <v>5</v>
      </c>
      <c r="AX135" s="15" t="s">
        <v>76</v>
      </c>
      <c r="AY135" s="283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2547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1650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2548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1652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24.15" customHeight="1">
      <c r="A141" s="40"/>
      <c r="B141" s="41"/>
      <c r="C141" s="220" t="s">
        <v>207</v>
      </c>
      <c r="D141" s="220" t="s">
        <v>171</v>
      </c>
      <c r="E141" s="221" t="s">
        <v>1306</v>
      </c>
      <c r="F141" s="222" t="s">
        <v>1653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2549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1655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165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2550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1657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2551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24.15" customHeight="1">
      <c r="A147" s="40"/>
      <c r="B147" s="41"/>
      <c r="C147" s="220" t="s">
        <v>212</v>
      </c>
      <c r="D147" s="220" t="s">
        <v>171</v>
      </c>
      <c r="E147" s="221" t="s">
        <v>1659</v>
      </c>
      <c r="F147" s="222" t="s">
        <v>1660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2552</v>
      </c>
    </row>
    <row r="148" s="15" customFormat="1">
      <c r="A148" s="15"/>
      <c r="B148" s="274"/>
      <c r="C148" s="275"/>
      <c r="D148" s="247" t="s">
        <v>605</v>
      </c>
      <c r="E148" s="276" t="s">
        <v>20</v>
      </c>
      <c r="F148" s="277" t="s">
        <v>1662</v>
      </c>
      <c r="G148" s="275"/>
      <c r="H148" s="276" t="s">
        <v>20</v>
      </c>
      <c r="I148" s="278"/>
      <c r="J148" s="278"/>
      <c r="K148" s="275"/>
      <c r="L148" s="275"/>
      <c r="M148" s="279"/>
      <c r="N148" s="280"/>
      <c r="O148" s="281"/>
      <c r="P148" s="281"/>
      <c r="Q148" s="281"/>
      <c r="R148" s="281"/>
      <c r="S148" s="281"/>
      <c r="T148" s="281"/>
      <c r="U148" s="281"/>
      <c r="V148" s="281"/>
      <c r="W148" s="281"/>
      <c r="X148" s="282"/>
      <c r="Y148" s="15"/>
      <c r="Z148" s="15"/>
      <c r="AA148" s="15"/>
      <c r="AB148" s="15"/>
      <c r="AC148" s="15"/>
      <c r="AD148" s="15"/>
      <c r="AE148" s="15"/>
      <c r="AT148" s="283" t="s">
        <v>605</v>
      </c>
      <c r="AU148" s="283" t="s">
        <v>165</v>
      </c>
      <c r="AV148" s="15" t="s">
        <v>84</v>
      </c>
      <c r="AW148" s="15" t="s">
        <v>5</v>
      </c>
      <c r="AX148" s="15" t="s">
        <v>76</v>
      </c>
      <c r="AY148" s="283" t="s">
        <v>166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2553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2554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4"/>
      <c r="C151" s="275"/>
      <c r="D151" s="247" t="s">
        <v>605</v>
      </c>
      <c r="E151" s="276" t="s">
        <v>20</v>
      </c>
      <c r="F151" s="277" t="s">
        <v>2555</v>
      </c>
      <c r="G151" s="275"/>
      <c r="H151" s="276" t="s">
        <v>20</v>
      </c>
      <c r="I151" s="278"/>
      <c r="J151" s="278"/>
      <c r="K151" s="275"/>
      <c r="L151" s="275"/>
      <c r="M151" s="279"/>
      <c r="N151" s="280"/>
      <c r="O151" s="281"/>
      <c r="P151" s="281"/>
      <c r="Q151" s="281"/>
      <c r="R151" s="281"/>
      <c r="S151" s="281"/>
      <c r="T151" s="281"/>
      <c r="U151" s="281"/>
      <c r="V151" s="281"/>
      <c r="W151" s="281"/>
      <c r="X151" s="282"/>
      <c r="Y151" s="15"/>
      <c r="Z151" s="15"/>
      <c r="AA151" s="15"/>
      <c r="AB151" s="15"/>
      <c r="AC151" s="15"/>
      <c r="AD151" s="15"/>
      <c r="AE151" s="15"/>
      <c r="AT151" s="283" t="s">
        <v>605</v>
      </c>
      <c r="AU151" s="283" t="s">
        <v>165</v>
      </c>
      <c r="AV151" s="15" t="s">
        <v>84</v>
      </c>
      <c r="AW151" s="15" t="s">
        <v>5</v>
      </c>
      <c r="AX151" s="15" t="s">
        <v>76</v>
      </c>
      <c r="AY151" s="283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2556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4"/>
      <c r="C153" s="275"/>
      <c r="D153" s="247" t="s">
        <v>605</v>
      </c>
      <c r="E153" s="276" t="s">
        <v>20</v>
      </c>
      <c r="F153" s="277" t="s">
        <v>1665</v>
      </c>
      <c r="G153" s="275"/>
      <c r="H153" s="276" t="s">
        <v>20</v>
      </c>
      <c r="I153" s="278"/>
      <c r="J153" s="278"/>
      <c r="K153" s="275"/>
      <c r="L153" s="275"/>
      <c r="M153" s="279"/>
      <c r="N153" s="280"/>
      <c r="O153" s="281"/>
      <c r="P153" s="281"/>
      <c r="Q153" s="281"/>
      <c r="R153" s="281"/>
      <c r="S153" s="281"/>
      <c r="T153" s="281"/>
      <c r="U153" s="281"/>
      <c r="V153" s="281"/>
      <c r="W153" s="281"/>
      <c r="X153" s="282"/>
      <c r="Y153" s="15"/>
      <c r="Z153" s="15"/>
      <c r="AA153" s="15"/>
      <c r="AB153" s="15"/>
      <c r="AC153" s="15"/>
      <c r="AD153" s="15"/>
      <c r="AE153" s="15"/>
      <c r="AT153" s="283" t="s">
        <v>605</v>
      </c>
      <c r="AU153" s="283" t="s">
        <v>165</v>
      </c>
      <c r="AV153" s="15" t="s">
        <v>84</v>
      </c>
      <c r="AW153" s="15" t="s">
        <v>5</v>
      </c>
      <c r="AX153" s="15" t="s">
        <v>76</v>
      </c>
      <c r="AY153" s="283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2557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4"/>
      <c r="C155" s="275"/>
      <c r="D155" s="247" t="s">
        <v>605</v>
      </c>
      <c r="E155" s="276" t="s">
        <v>20</v>
      </c>
      <c r="F155" s="277" t="s">
        <v>1667</v>
      </c>
      <c r="G155" s="275"/>
      <c r="H155" s="276" t="s">
        <v>20</v>
      </c>
      <c r="I155" s="278"/>
      <c r="J155" s="278"/>
      <c r="K155" s="275"/>
      <c r="L155" s="275"/>
      <c r="M155" s="279"/>
      <c r="N155" s="280"/>
      <c r="O155" s="281"/>
      <c r="P155" s="281"/>
      <c r="Q155" s="281"/>
      <c r="R155" s="281"/>
      <c r="S155" s="281"/>
      <c r="T155" s="281"/>
      <c r="U155" s="281"/>
      <c r="V155" s="281"/>
      <c r="W155" s="281"/>
      <c r="X155" s="282"/>
      <c r="Y155" s="15"/>
      <c r="Z155" s="15"/>
      <c r="AA155" s="15"/>
      <c r="AB155" s="15"/>
      <c r="AC155" s="15"/>
      <c r="AD155" s="15"/>
      <c r="AE155" s="15"/>
      <c r="AT155" s="283" t="s">
        <v>605</v>
      </c>
      <c r="AU155" s="283" t="s">
        <v>165</v>
      </c>
      <c r="AV155" s="15" t="s">
        <v>84</v>
      </c>
      <c r="AW155" s="15" t="s">
        <v>5</v>
      </c>
      <c r="AX155" s="15" t="s">
        <v>76</v>
      </c>
      <c r="AY155" s="283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2558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4"/>
      <c r="C157" s="275"/>
      <c r="D157" s="247" t="s">
        <v>605</v>
      </c>
      <c r="E157" s="276" t="s">
        <v>20</v>
      </c>
      <c r="F157" s="277" t="s">
        <v>1670</v>
      </c>
      <c r="G157" s="275"/>
      <c r="H157" s="276" t="s">
        <v>20</v>
      </c>
      <c r="I157" s="278"/>
      <c r="J157" s="278"/>
      <c r="K157" s="275"/>
      <c r="L157" s="275"/>
      <c r="M157" s="279"/>
      <c r="N157" s="280"/>
      <c r="O157" s="281"/>
      <c r="P157" s="281"/>
      <c r="Q157" s="281"/>
      <c r="R157" s="281"/>
      <c r="S157" s="281"/>
      <c r="T157" s="281"/>
      <c r="U157" s="281"/>
      <c r="V157" s="281"/>
      <c r="W157" s="281"/>
      <c r="X157" s="282"/>
      <c r="Y157" s="15"/>
      <c r="Z157" s="15"/>
      <c r="AA157" s="15"/>
      <c r="AB157" s="15"/>
      <c r="AC157" s="15"/>
      <c r="AD157" s="15"/>
      <c r="AE157" s="15"/>
      <c r="AT157" s="283" t="s">
        <v>605</v>
      </c>
      <c r="AU157" s="283" t="s">
        <v>165</v>
      </c>
      <c r="AV157" s="15" t="s">
        <v>84</v>
      </c>
      <c r="AW157" s="15" t="s">
        <v>5</v>
      </c>
      <c r="AX157" s="15" t="s">
        <v>76</v>
      </c>
      <c r="AY157" s="283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2559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4"/>
      <c r="C159" s="275"/>
      <c r="D159" s="247" t="s">
        <v>605</v>
      </c>
      <c r="E159" s="276" t="s">
        <v>20</v>
      </c>
      <c r="F159" s="277" t="s">
        <v>2560</v>
      </c>
      <c r="G159" s="275"/>
      <c r="H159" s="276" t="s">
        <v>20</v>
      </c>
      <c r="I159" s="278"/>
      <c r="J159" s="278"/>
      <c r="K159" s="275"/>
      <c r="L159" s="275"/>
      <c r="M159" s="279"/>
      <c r="N159" s="280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15"/>
      <c r="Z159" s="15"/>
      <c r="AA159" s="15"/>
      <c r="AB159" s="15"/>
      <c r="AC159" s="15"/>
      <c r="AD159" s="15"/>
      <c r="AE159" s="15"/>
      <c r="AT159" s="283" t="s">
        <v>605</v>
      </c>
      <c r="AU159" s="283" t="s">
        <v>165</v>
      </c>
      <c r="AV159" s="15" t="s">
        <v>84</v>
      </c>
      <c r="AW159" s="15" t="s">
        <v>5</v>
      </c>
      <c r="AX159" s="15" t="s">
        <v>76</v>
      </c>
      <c r="AY159" s="283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2561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1672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1673</v>
      </c>
      <c r="F163" s="222" t="s">
        <v>1674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2562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2563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165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2564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24.15" customHeight="1">
      <c r="A166" s="40"/>
      <c r="B166" s="41"/>
      <c r="C166" s="220" t="s">
        <v>222</v>
      </c>
      <c r="D166" s="220" t="s">
        <v>171</v>
      </c>
      <c r="E166" s="221" t="s">
        <v>1343</v>
      </c>
      <c r="F166" s="222" t="s">
        <v>1677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2565</v>
      </c>
    </row>
    <row r="167" s="15" customFormat="1">
      <c r="A167" s="15"/>
      <c r="B167" s="274"/>
      <c r="C167" s="275"/>
      <c r="D167" s="247" t="s">
        <v>605</v>
      </c>
      <c r="E167" s="276" t="s">
        <v>20</v>
      </c>
      <c r="F167" s="277" t="s">
        <v>1679</v>
      </c>
      <c r="G167" s="275"/>
      <c r="H167" s="276" t="s">
        <v>20</v>
      </c>
      <c r="I167" s="278"/>
      <c r="J167" s="278"/>
      <c r="K167" s="275"/>
      <c r="L167" s="275"/>
      <c r="M167" s="279"/>
      <c r="N167" s="280"/>
      <c r="O167" s="281"/>
      <c r="P167" s="281"/>
      <c r="Q167" s="281"/>
      <c r="R167" s="281"/>
      <c r="S167" s="281"/>
      <c r="T167" s="281"/>
      <c r="U167" s="281"/>
      <c r="V167" s="281"/>
      <c r="W167" s="281"/>
      <c r="X167" s="282"/>
      <c r="Y167" s="15"/>
      <c r="Z167" s="15"/>
      <c r="AA167" s="15"/>
      <c r="AB167" s="15"/>
      <c r="AC167" s="15"/>
      <c r="AD167" s="15"/>
      <c r="AE167" s="15"/>
      <c r="AT167" s="283" t="s">
        <v>605</v>
      </c>
      <c r="AU167" s="283" t="s">
        <v>165</v>
      </c>
      <c r="AV167" s="15" t="s">
        <v>84</v>
      </c>
      <c r="AW167" s="15" t="s">
        <v>5</v>
      </c>
      <c r="AX167" s="15" t="s">
        <v>76</v>
      </c>
      <c r="AY167" s="283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2566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2567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24.15" customHeight="1">
      <c r="A171" s="40"/>
      <c r="B171" s="41"/>
      <c r="C171" s="220" t="s">
        <v>226</v>
      </c>
      <c r="D171" s="220" t="s">
        <v>171</v>
      </c>
      <c r="E171" s="221" t="s">
        <v>1681</v>
      </c>
      <c r="F171" s="222" t="s">
        <v>1682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2568</v>
      </c>
    </row>
    <row r="172" s="15" customFormat="1">
      <c r="A172" s="15"/>
      <c r="B172" s="274"/>
      <c r="C172" s="275"/>
      <c r="D172" s="247" t="s">
        <v>605</v>
      </c>
      <c r="E172" s="276" t="s">
        <v>20</v>
      </c>
      <c r="F172" s="277" t="s">
        <v>2569</v>
      </c>
      <c r="G172" s="275"/>
      <c r="H172" s="276" t="s">
        <v>20</v>
      </c>
      <c r="I172" s="278"/>
      <c r="J172" s="278"/>
      <c r="K172" s="275"/>
      <c r="L172" s="275"/>
      <c r="M172" s="279"/>
      <c r="N172" s="280"/>
      <c r="O172" s="281"/>
      <c r="P172" s="281"/>
      <c r="Q172" s="281"/>
      <c r="R172" s="281"/>
      <c r="S172" s="281"/>
      <c r="T172" s="281"/>
      <c r="U172" s="281"/>
      <c r="V172" s="281"/>
      <c r="W172" s="281"/>
      <c r="X172" s="282"/>
      <c r="Y172" s="15"/>
      <c r="Z172" s="15"/>
      <c r="AA172" s="15"/>
      <c r="AB172" s="15"/>
      <c r="AC172" s="15"/>
      <c r="AD172" s="15"/>
      <c r="AE172" s="15"/>
      <c r="AT172" s="283" t="s">
        <v>605</v>
      </c>
      <c r="AU172" s="283" t="s">
        <v>165</v>
      </c>
      <c r="AV172" s="15" t="s">
        <v>84</v>
      </c>
      <c r="AW172" s="15" t="s">
        <v>5</v>
      </c>
      <c r="AX172" s="15" t="s">
        <v>76</v>
      </c>
      <c r="AY172" s="283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2570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4.4" customHeight="1">
      <c r="A174" s="40"/>
      <c r="B174" s="41"/>
      <c r="C174" s="220" t="s">
        <v>9</v>
      </c>
      <c r="D174" s="220" t="s">
        <v>171</v>
      </c>
      <c r="E174" s="221" t="s">
        <v>2571</v>
      </c>
      <c r="F174" s="222" t="s">
        <v>2572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2573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2574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1357</v>
      </c>
      <c r="F176" s="222" t="s">
        <v>1690</v>
      </c>
      <c r="G176" s="223" t="s">
        <v>1359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2575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2576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1693</v>
      </c>
      <c r="F178" s="222" t="s">
        <v>1694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2577</v>
      </c>
    </row>
    <row r="179" s="15" customFormat="1">
      <c r="A179" s="15"/>
      <c r="B179" s="274"/>
      <c r="C179" s="275"/>
      <c r="D179" s="247" t="s">
        <v>605</v>
      </c>
      <c r="E179" s="276" t="s">
        <v>20</v>
      </c>
      <c r="F179" s="277" t="s">
        <v>1655</v>
      </c>
      <c r="G179" s="275"/>
      <c r="H179" s="276" t="s">
        <v>20</v>
      </c>
      <c r="I179" s="278"/>
      <c r="J179" s="278"/>
      <c r="K179" s="275"/>
      <c r="L179" s="275"/>
      <c r="M179" s="279"/>
      <c r="N179" s="280"/>
      <c r="O179" s="281"/>
      <c r="P179" s="281"/>
      <c r="Q179" s="281"/>
      <c r="R179" s="281"/>
      <c r="S179" s="281"/>
      <c r="T179" s="281"/>
      <c r="U179" s="281"/>
      <c r="V179" s="281"/>
      <c r="W179" s="281"/>
      <c r="X179" s="282"/>
      <c r="Y179" s="15"/>
      <c r="Z179" s="15"/>
      <c r="AA179" s="15"/>
      <c r="AB179" s="15"/>
      <c r="AC179" s="15"/>
      <c r="AD179" s="15"/>
      <c r="AE179" s="15"/>
      <c r="AT179" s="283" t="s">
        <v>605</v>
      </c>
      <c r="AU179" s="283" t="s">
        <v>165</v>
      </c>
      <c r="AV179" s="15" t="s">
        <v>84</v>
      </c>
      <c r="AW179" s="15" t="s">
        <v>5</v>
      </c>
      <c r="AX179" s="15" t="s">
        <v>76</v>
      </c>
      <c r="AY179" s="283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2578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2579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4"/>
      <c r="C182" s="275"/>
      <c r="D182" s="247" t="s">
        <v>605</v>
      </c>
      <c r="E182" s="276" t="s">
        <v>20</v>
      </c>
      <c r="F182" s="277" t="s">
        <v>1698</v>
      </c>
      <c r="G182" s="275"/>
      <c r="H182" s="276" t="s">
        <v>20</v>
      </c>
      <c r="I182" s="278"/>
      <c r="J182" s="278"/>
      <c r="K182" s="275"/>
      <c r="L182" s="275"/>
      <c r="M182" s="279"/>
      <c r="N182" s="280"/>
      <c r="O182" s="281"/>
      <c r="P182" s="281"/>
      <c r="Q182" s="281"/>
      <c r="R182" s="281"/>
      <c r="S182" s="281"/>
      <c r="T182" s="281"/>
      <c r="U182" s="281"/>
      <c r="V182" s="281"/>
      <c r="W182" s="281"/>
      <c r="X182" s="282"/>
      <c r="Y182" s="15"/>
      <c r="Z182" s="15"/>
      <c r="AA182" s="15"/>
      <c r="AB182" s="15"/>
      <c r="AC182" s="15"/>
      <c r="AD182" s="15"/>
      <c r="AE182" s="15"/>
      <c r="AT182" s="283" t="s">
        <v>605</v>
      </c>
      <c r="AU182" s="283" t="s">
        <v>165</v>
      </c>
      <c r="AV182" s="15" t="s">
        <v>84</v>
      </c>
      <c r="AW182" s="15" t="s">
        <v>5</v>
      </c>
      <c r="AX182" s="15" t="s">
        <v>76</v>
      </c>
      <c r="AY182" s="283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2559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2580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4.4" customHeight="1">
      <c r="A186" s="40"/>
      <c r="B186" s="41"/>
      <c r="C186" s="235" t="s">
        <v>241</v>
      </c>
      <c r="D186" s="235" t="s">
        <v>163</v>
      </c>
      <c r="E186" s="236" t="s">
        <v>1700</v>
      </c>
      <c r="F186" s="237" t="s">
        <v>1701</v>
      </c>
      <c r="G186" s="238" t="s">
        <v>1359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2581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2582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2583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1707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1708</v>
      </c>
      <c r="F191" s="222" t="s">
        <v>1709</v>
      </c>
      <c r="G191" s="223" t="s">
        <v>986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2584</v>
      </c>
    </row>
    <row r="192" s="15" customFormat="1">
      <c r="A192" s="15"/>
      <c r="B192" s="274"/>
      <c r="C192" s="275"/>
      <c r="D192" s="247" t="s">
        <v>605</v>
      </c>
      <c r="E192" s="276" t="s">
        <v>20</v>
      </c>
      <c r="F192" s="277" t="s">
        <v>1643</v>
      </c>
      <c r="G192" s="275"/>
      <c r="H192" s="276" t="s">
        <v>20</v>
      </c>
      <c r="I192" s="278"/>
      <c r="J192" s="278"/>
      <c r="K192" s="275"/>
      <c r="L192" s="275"/>
      <c r="M192" s="279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2"/>
      <c r="Y192" s="15"/>
      <c r="Z192" s="15"/>
      <c r="AA192" s="15"/>
      <c r="AB192" s="15"/>
      <c r="AC192" s="15"/>
      <c r="AD192" s="15"/>
      <c r="AE192" s="15"/>
      <c r="AT192" s="283" t="s">
        <v>605</v>
      </c>
      <c r="AU192" s="283" t="s">
        <v>165</v>
      </c>
      <c r="AV192" s="15" t="s">
        <v>84</v>
      </c>
      <c r="AW192" s="15" t="s">
        <v>5</v>
      </c>
      <c r="AX192" s="15" t="s">
        <v>76</v>
      </c>
      <c r="AY192" s="283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2585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2586</v>
      </c>
      <c r="F194" s="222" t="s">
        <v>1714</v>
      </c>
      <c r="G194" s="223" t="s">
        <v>986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2587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2585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4.4" customHeight="1">
      <c r="A196" s="40"/>
      <c r="B196" s="41"/>
      <c r="C196" s="235" t="s">
        <v>8</v>
      </c>
      <c r="D196" s="235" t="s">
        <v>163</v>
      </c>
      <c r="E196" s="236" t="s">
        <v>1717</v>
      </c>
      <c r="F196" s="237" t="s">
        <v>1718</v>
      </c>
      <c r="G196" s="238" t="s">
        <v>834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2588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2589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2590</v>
      </c>
      <c r="F198" s="222" t="s">
        <v>1722</v>
      </c>
      <c r="G198" s="223" t="s">
        <v>986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2591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1724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165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2585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1725</v>
      </c>
      <c r="F201" s="222" t="s">
        <v>1726</v>
      </c>
      <c r="G201" s="223" t="s">
        <v>986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2592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1728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165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2593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1730</v>
      </c>
      <c r="F204" s="222" t="s">
        <v>1731</v>
      </c>
      <c r="G204" s="223" t="s">
        <v>986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2594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2595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1733</v>
      </c>
      <c r="F206" s="222" t="s">
        <v>1734</v>
      </c>
      <c r="G206" s="223" t="s">
        <v>986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2596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2585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14.4" customHeight="1">
      <c r="A208" s="40"/>
      <c r="B208" s="41"/>
      <c r="C208" s="220" t="s">
        <v>275</v>
      </c>
      <c r="D208" s="220" t="s">
        <v>171</v>
      </c>
      <c r="E208" s="221" t="s">
        <v>1736</v>
      </c>
      <c r="F208" s="222" t="s">
        <v>1737</v>
      </c>
      <c r="G208" s="223" t="s">
        <v>986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2597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2585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4.4" customHeight="1">
      <c r="A210" s="40"/>
      <c r="B210" s="41"/>
      <c r="C210" s="220" t="s">
        <v>279</v>
      </c>
      <c r="D210" s="220" t="s">
        <v>171</v>
      </c>
      <c r="E210" s="221" t="s">
        <v>2598</v>
      </c>
      <c r="F210" s="222" t="s">
        <v>2599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2600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2601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1390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1760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1761</v>
      </c>
      <c r="F214" s="222" t="s">
        <v>1762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2602</v>
      </c>
    </row>
    <row r="215" s="15" customFormat="1">
      <c r="A215" s="15"/>
      <c r="B215" s="274"/>
      <c r="C215" s="275"/>
      <c r="D215" s="247" t="s">
        <v>605</v>
      </c>
      <c r="E215" s="276" t="s">
        <v>20</v>
      </c>
      <c r="F215" s="277" t="s">
        <v>1764</v>
      </c>
      <c r="G215" s="275"/>
      <c r="H215" s="276" t="s">
        <v>20</v>
      </c>
      <c r="I215" s="278"/>
      <c r="J215" s="278"/>
      <c r="K215" s="275"/>
      <c r="L215" s="275"/>
      <c r="M215" s="279"/>
      <c r="N215" s="280"/>
      <c r="O215" s="281"/>
      <c r="P215" s="281"/>
      <c r="Q215" s="281"/>
      <c r="R215" s="281"/>
      <c r="S215" s="281"/>
      <c r="T215" s="281"/>
      <c r="U215" s="281"/>
      <c r="V215" s="281"/>
      <c r="W215" s="281"/>
      <c r="X215" s="282"/>
      <c r="Y215" s="15"/>
      <c r="Z215" s="15"/>
      <c r="AA215" s="15"/>
      <c r="AB215" s="15"/>
      <c r="AC215" s="15"/>
      <c r="AD215" s="15"/>
      <c r="AE215" s="15"/>
      <c r="AT215" s="283" t="s">
        <v>605</v>
      </c>
      <c r="AU215" s="283" t="s">
        <v>165</v>
      </c>
      <c r="AV215" s="15" t="s">
        <v>84</v>
      </c>
      <c r="AW215" s="15" t="s">
        <v>5</v>
      </c>
      <c r="AX215" s="15" t="s">
        <v>76</v>
      </c>
      <c r="AY215" s="283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2603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4.4" customHeight="1">
      <c r="A218" s="40"/>
      <c r="B218" s="41"/>
      <c r="C218" s="220" t="s">
        <v>287</v>
      </c>
      <c r="D218" s="220" t="s">
        <v>171</v>
      </c>
      <c r="E218" s="221" t="s">
        <v>1766</v>
      </c>
      <c r="F218" s="222" t="s">
        <v>1767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2604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2605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1770</v>
      </c>
      <c r="F220" s="222" t="s">
        <v>2606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2607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2608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1774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4.4" customHeight="1">
      <c r="A223" s="40"/>
      <c r="B223" s="41"/>
      <c r="C223" s="220" t="s">
        <v>295</v>
      </c>
      <c r="D223" s="220" t="s">
        <v>171</v>
      </c>
      <c r="E223" s="221" t="s">
        <v>1775</v>
      </c>
      <c r="F223" s="222" t="s">
        <v>1776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2609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1778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165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2610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4"/>
      <c r="C226" s="275"/>
      <c r="D226" s="247" t="s">
        <v>605</v>
      </c>
      <c r="E226" s="276" t="s">
        <v>20</v>
      </c>
      <c r="F226" s="277" t="s">
        <v>2560</v>
      </c>
      <c r="G226" s="275"/>
      <c r="H226" s="276" t="s">
        <v>20</v>
      </c>
      <c r="I226" s="278"/>
      <c r="J226" s="278"/>
      <c r="K226" s="275"/>
      <c r="L226" s="275"/>
      <c r="M226" s="279"/>
      <c r="N226" s="280"/>
      <c r="O226" s="281"/>
      <c r="P226" s="281"/>
      <c r="Q226" s="281"/>
      <c r="R226" s="281"/>
      <c r="S226" s="281"/>
      <c r="T226" s="281"/>
      <c r="U226" s="281"/>
      <c r="V226" s="281"/>
      <c r="W226" s="281"/>
      <c r="X226" s="282"/>
      <c r="Y226" s="15"/>
      <c r="Z226" s="15"/>
      <c r="AA226" s="15"/>
      <c r="AB226" s="15"/>
      <c r="AC226" s="15"/>
      <c r="AD226" s="15"/>
      <c r="AE226" s="15"/>
      <c r="AT226" s="283" t="s">
        <v>605</v>
      </c>
      <c r="AU226" s="283" t="s">
        <v>165</v>
      </c>
      <c r="AV226" s="15" t="s">
        <v>84</v>
      </c>
      <c r="AW226" s="15" t="s">
        <v>5</v>
      </c>
      <c r="AX226" s="15" t="s">
        <v>76</v>
      </c>
      <c r="AY226" s="283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2561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14.4" customHeight="1">
      <c r="A229" s="40"/>
      <c r="B229" s="41"/>
      <c r="C229" s="220" t="s">
        <v>299</v>
      </c>
      <c r="D229" s="220" t="s">
        <v>171</v>
      </c>
      <c r="E229" s="221" t="s">
        <v>2611</v>
      </c>
      <c r="F229" s="222" t="s">
        <v>2612</v>
      </c>
      <c r="G229" s="223" t="s">
        <v>986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2613</v>
      </c>
    </row>
    <row r="230" s="15" customFormat="1">
      <c r="A230" s="15"/>
      <c r="B230" s="274"/>
      <c r="C230" s="275"/>
      <c r="D230" s="247" t="s">
        <v>605</v>
      </c>
      <c r="E230" s="276" t="s">
        <v>20</v>
      </c>
      <c r="F230" s="277" t="s">
        <v>2614</v>
      </c>
      <c r="G230" s="275"/>
      <c r="H230" s="276" t="s">
        <v>20</v>
      </c>
      <c r="I230" s="278"/>
      <c r="J230" s="278"/>
      <c r="K230" s="275"/>
      <c r="L230" s="275"/>
      <c r="M230" s="279"/>
      <c r="N230" s="280"/>
      <c r="O230" s="281"/>
      <c r="P230" s="281"/>
      <c r="Q230" s="281"/>
      <c r="R230" s="281"/>
      <c r="S230" s="281"/>
      <c r="T230" s="281"/>
      <c r="U230" s="281"/>
      <c r="V230" s="281"/>
      <c r="W230" s="281"/>
      <c r="X230" s="282"/>
      <c r="Y230" s="15"/>
      <c r="Z230" s="15"/>
      <c r="AA230" s="15"/>
      <c r="AB230" s="15"/>
      <c r="AC230" s="15"/>
      <c r="AD230" s="15"/>
      <c r="AE230" s="15"/>
      <c r="AT230" s="283" t="s">
        <v>605</v>
      </c>
      <c r="AU230" s="283" t="s">
        <v>165</v>
      </c>
      <c r="AV230" s="15" t="s">
        <v>84</v>
      </c>
      <c r="AW230" s="15" t="s">
        <v>5</v>
      </c>
      <c r="AX230" s="15" t="s">
        <v>76</v>
      </c>
      <c r="AY230" s="283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2615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2616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2617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14.4" customHeight="1">
      <c r="A235" s="40"/>
      <c r="B235" s="41"/>
      <c r="C235" s="220" t="s">
        <v>303</v>
      </c>
      <c r="D235" s="220" t="s">
        <v>171</v>
      </c>
      <c r="E235" s="221" t="s">
        <v>1784</v>
      </c>
      <c r="F235" s="222" t="s">
        <v>1785</v>
      </c>
      <c r="G235" s="223" t="s">
        <v>986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2618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2614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2615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4"/>
      <c r="C238" s="275"/>
      <c r="D238" s="247" t="s">
        <v>605</v>
      </c>
      <c r="E238" s="276" t="s">
        <v>20</v>
      </c>
      <c r="F238" s="277" t="s">
        <v>2616</v>
      </c>
      <c r="G238" s="275"/>
      <c r="H238" s="276" t="s">
        <v>20</v>
      </c>
      <c r="I238" s="278"/>
      <c r="J238" s="278"/>
      <c r="K238" s="275"/>
      <c r="L238" s="275"/>
      <c r="M238" s="279"/>
      <c r="N238" s="280"/>
      <c r="O238" s="281"/>
      <c r="P238" s="281"/>
      <c r="Q238" s="281"/>
      <c r="R238" s="281"/>
      <c r="S238" s="281"/>
      <c r="T238" s="281"/>
      <c r="U238" s="281"/>
      <c r="V238" s="281"/>
      <c r="W238" s="281"/>
      <c r="X238" s="282"/>
      <c r="Y238" s="15"/>
      <c r="Z238" s="15"/>
      <c r="AA238" s="15"/>
      <c r="AB238" s="15"/>
      <c r="AC238" s="15"/>
      <c r="AD238" s="15"/>
      <c r="AE238" s="15"/>
      <c r="AT238" s="283" t="s">
        <v>605</v>
      </c>
      <c r="AU238" s="283" t="s">
        <v>165</v>
      </c>
      <c r="AV238" s="15" t="s">
        <v>84</v>
      </c>
      <c r="AW238" s="15" t="s">
        <v>5</v>
      </c>
      <c r="AX238" s="15" t="s">
        <v>76</v>
      </c>
      <c r="AY238" s="283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2617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1788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2619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24.15" customHeight="1">
      <c r="A243" s="40"/>
      <c r="B243" s="41"/>
      <c r="C243" s="220" t="s">
        <v>309</v>
      </c>
      <c r="D243" s="220" t="s">
        <v>171</v>
      </c>
      <c r="E243" s="221" t="s">
        <v>1484</v>
      </c>
      <c r="F243" s="222" t="s">
        <v>2620</v>
      </c>
      <c r="G243" s="223" t="s">
        <v>986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2621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2622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2623</v>
      </c>
      <c r="F245" s="222" t="s">
        <v>2624</v>
      </c>
      <c r="G245" s="223" t="s">
        <v>1359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2625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2626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165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2627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4"/>
      <c r="C248" s="275"/>
      <c r="D248" s="247" t="s">
        <v>605</v>
      </c>
      <c r="E248" s="276" t="s">
        <v>20</v>
      </c>
      <c r="F248" s="277" t="s">
        <v>2628</v>
      </c>
      <c r="G248" s="275"/>
      <c r="H248" s="276" t="s">
        <v>20</v>
      </c>
      <c r="I248" s="278"/>
      <c r="J248" s="278"/>
      <c r="K248" s="275"/>
      <c r="L248" s="275"/>
      <c r="M248" s="279"/>
      <c r="N248" s="280"/>
      <c r="O248" s="281"/>
      <c r="P248" s="281"/>
      <c r="Q248" s="281"/>
      <c r="R248" s="281"/>
      <c r="S248" s="281"/>
      <c r="T248" s="281"/>
      <c r="U248" s="281"/>
      <c r="V248" s="281"/>
      <c r="W248" s="281"/>
      <c r="X248" s="282"/>
      <c r="Y248" s="15"/>
      <c r="Z248" s="15"/>
      <c r="AA248" s="15"/>
      <c r="AB248" s="15"/>
      <c r="AC248" s="15"/>
      <c r="AD248" s="15"/>
      <c r="AE248" s="15"/>
      <c r="AT248" s="283" t="s">
        <v>605</v>
      </c>
      <c r="AU248" s="283" t="s">
        <v>165</v>
      </c>
      <c r="AV248" s="15" t="s">
        <v>84</v>
      </c>
      <c r="AW248" s="15" t="s">
        <v>5</v>
      </c>
      <c r="AX248" s="15" t="s">
        <v>76</v>
      </c>
      <c r="AY248" s="283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2629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2630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2631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2631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1816</v>
      </c>
      <c r="F254" s="222" t="s">
        <v>2632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2633</v>
      </c>
    </row>
    <row r="255" s="15" customFormat="1">
      <c r="A255" s="15"/>
      <c r="B255" s="274"/>
      <c r="C255" s="275"/>
      <c r="D255" s="247" t="s">
        <v>605</v>
      </c>
      <c r="E255" s="276" t="s">
        <v>20</v>
      </c>
      <c r="F255" s="277" t="s">
        <v>2634</v>
      </c>
      <c r="G255" s="275"/>
      <c r="H255" s="276" t="s">
        <v>20</v>
      </c>
      <c r="I255" s="278"/>
      <c r="J255" s="278"/>
      <c r="K255" s="275"/>
      <c r="L255" s="275"/>
      <c r="M255" s="279"/>
      <c r="N255" s="280"/>
      <c r="O255" s="281"/>
      <c r="P255" s="281"/>
      <c r="Q255" s="281"/>
      <c r="R255" s="281"/>
      <c r="S255" s="281"/>
      <c r="T255" s="281"/>
      <c r="U255" s="281"/>
      <c r="V255" s="281"/>
      <c r="W255" s="281"/>
      <c r="X255" s="282"/>
      <c r="Y255" s="15"/>
      <c r="Z255" s="15"/>
      <c r="AA255" s="15"/>
      <c r="AB255" s="15"/>
      <c r="AC255" s="15"/>
      <c r="AD255" s="15"/>
      <c r="AE255" s="15"/>
      <c r="AT255" s="283" t="s">
        <v>605</v>
      </c>
      <c r="AU255" s="283" t="s">
        <v>165</v>
      </c>
      <c r="AV255" s="15" t="s">
        <v>84</v>
      </c>
      <c r="AW255" s="15" t="s">
        <v>5</v>
      </c>
      <c r="AX255" s="15" t="s">
        <v>76</v>
      </c>
      <c r="AY255" s="283" t="s">
        <v>166</v>
      </c>
    </row>
    <row r="256" s="15" customFormat="1">
      <c r="A256" s="15"/>
      <c r="B256" s="274"/>
      <c r="C256" s="275"/>
      <c r="D256" s="247" t="s">
        <v>605</v>
      </c>
      <c r="E256" s="276" t="s">
        <v>20</v>
      </c>
      <c r="F256" s="277" t="s">
        <v>2635</v>
      </c>
      <c r="G256" s="275"/>
      <c r="H256" s="276" t="s">
        <v>20</v>
      </c>
      <c r="I256" s="278"/>
      <c r="J256" s="278"/>
      <c r="K256" s="275"/>
      <c r="L256" s="275"/>
      <c r="M256" s="279"/>
      <c r="N256" s="280"/>
      <c r="O256" s="281"/>
      <c r="P256" s="281"/>
      <c r="Q256" s="281"/>
      <c r="R256" s="281"/>
      <c r="S256" s="281"/>
      <c r="T256" s="281"/>
      <c r="U256" s="281"/>
      <c r="V256" s="281"/>
      <c r="W256" s="281"/>
      <c r="X256" s="282"/>
      <c r="Y256" s="15"/>
      <c r="Z256" s="15"/>
      <c r="AA256" s="15"/>
      <c r="AB256" s="15"/>
      <c r="AC256" s="15"/>
      <c r="AD256" s="15"/>
      <c r="AE256" s="15"/>
      <c r="AT256" s="283" t="s">
        <v>605</v>
      </c>
      <c r="AU256" s="283" t="s">
        <v>165</v>
      </c>
      <c r="AV256" s="15" t="s">
        <v>84</v>
      </c>
      <c r="AW256" s="15" t="s">
        <v>5</v>
      </c>
      <c r="AX256" s="15" t="s">
        <v>76</v>
      </c>
      <c r="AY256" s="283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2636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2637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1867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14.4" customHeight="1">
      <c r="A260" s="40"/>
      <c r="B260" s="41"/>
      <c r="C260" s="220" t="s">
        <v>323</v>
      </c>
      <c r="D260" s="220" t="s">
        <v>171</v>
      </c>
      <c r="E260" s="221" t="s">
        <v>1868</v>
      </c>
      <c r="F260" s="222" t="s">
        <v>1869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2638</v>
      </c>
    </row>
    <row r="261" s="15" customFormat="1">
      <c r="A261" s="15"/>
      <c r="B261" s="274"/>
      <c r="C261" s="275"/>
      <c r="D261" s="247" t="s">
        <v>605</v>
      </c>
      <c r="E261" s="276" t="s">
        <v>20</v>
      </c>
      <c r="F261" s="277" t="s">
        <v>1871</v>
      </c>
      <c r="G261" s="275"/>
      <c r="H261" s="276" t="s">
        <v>20</v>
      </c>
      <c r="I261" s="278"/>
      <c r="J261" s="278"/>
      <c r="K261" s="275"/>
      <c r="L261" s="275"/>
      <c r="M261" s="279"/>
      <c r="N261" s="280"/>
      <c r="O261" s="281"/>
      <c r="P261" s="281"/>
      <c r="Q261" s="281"/>
      <c r="R261" s="281"/>
      <c r="S261" s="281"/>
      <c r="T261" s="281"/>
      <c r="U261" s="281"/>
      <c r="V261" s="281"/>
      <c r="W261" s="281"/>
      <c r="X261" s="282"/>
      <c r="Y261" s="15"/>
      <c r="Z261" s="15"/>
      <c r="AA261" s="15"/>
      <c r="AB261" s="15"/>
      <c r="AC261" s="15"/>
      <c r="AD261" s="15"/>
      <c r="AE261" s="15"/>
      <c r="AT261" s="283" t="s">
        <v>605</v>
      </c>
      <c r="AU261" s="283" t="s">
        <v>165</v>
      </c>
      <c r="AV261" s="15" t="s">
        <v>84</v>
      </c>
      <c r="AW261" s="15" t="s">
        <v>5</v>
      </c>
      <c r="AX261" s="15" t="s">
        <v>76</v>
      </c>
      <c r="AY261" s="283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2639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4.4" customHeight="1">
      <c r="A263" s="40"/>
      <c r="B263" s="41"/>
      <c r="C263" s="220" t="s">
        <v>329</v>
      </c>
      <c r="D263" s="220" t="s">
        <v>171</v>
      </c>
      <c r="E263" s="221" t="s">
        <v>2640</v>
      </c>
      <c r="F263" s="222" t="s">
        <v>1874</v>
      </c>
      <c r="G263" s="223" t="s">
        <v>986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2641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2642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165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2643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4"/>
      <c r="C266" s="275"/>
      <c r="D266" s="247" t="s">
        <v>605</v>
      </c>
      <c r="E266" s="276" t="s">
        <v>20</v>
      </c>
      <c r="F266" s="277" t="s">
        <v>2644</v>
      </c>
      <c r="G266" s="275"/>
      <c r="H266" s="276" t="s">
        <v>20</v>
      </c>
      <c r="I266" s="278"/>
      <c r="J266" s="278"/>
      <c r="K266" s="275"/>
      <c r="L266" s="275"/>
      <c r="M266" s="279"/>
      <c r="N266" s="280"/>
      <c r="O266" s="281"/>
      <c r="P266" s="281"/>
      <c r="Q266" s="281"/>
      <c r="R266" s="281"/>
      <c r="S266" s="281"/>
      <c r="T266" s="281"/>
      <c r="U266" s="281"/>
      <c r="V266" s="281"/>
      <c r="W266" s="281"/>
      <c r="X266" s="282"/>
      <c r="Y266" s="15"/>
      <c r="Z266" s="15"/>
      <c r="AA266" s="15"/>
      <c r="AB266" s="15"/>
      <c r="AC266" s="15"/>
      <c r="AD266" s="15"/>
      <c r="AE266" s="15"/>
      <c r="AT266" s="283" t="s">
        <v>605</v>
      </c>
      <c r="AU266" s="283" t="s">
        <v>165</v>
      </c>
      <c r="AV266" s="15" t="s">
        <v>84</v>
      </c>
      <c r="AW266" s="15" t="s">
        <v>5</v>
      </c>
      <c r="AX266" s="15" t="s">
        <v>76</v>
      </c>
      <c r="AY266" s="283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2645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4.4" customHeight="1">
      <c r="A269" s="40"/>
      <c r="B269" s="41"/>
      <c r="C269" s="220" t="s">
        <v>332</v>
      </c>
      <c r="D269" s="220" t="s">
        <v>171</v>
      </c>
      <c r="E269" s="221" t="s">
        <v>1852</v>
      </c>
      <c r="F269" s="222" t="s">
        <v>2646</v>
      </c>
      <c r="G269" s="223" t="s">
        <v>986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2647</v>
      </c>
    </row>
    <row r="270" s="15" customFormat="1">
      <c r="A270" s="15"/>
      <c r="B270" s="274"/>
      <c r="C270" s="275"/>
      <c r="D270" s="247" t="s">
        <v>605</v>
      </c>
      <c r="E270" s="276" t="s">
        <v>20</v>
      </c>
      <c r="F270" s="277" t="s">
        <v>2642</v>
      </c>
      <c r="G270" s="275"/>
      <c r="H270" s="276" t="s">
        <v>20</v>
      </c>
      <c r="I270" s="278"/>
      <c r="J270" s="278"/>
      <c r="K270" s="275"/>
      <c r="L270" s="275"/>
      <c r="M270" s="279"/>
      <c r="N270" s="280"/>
      <c r="O270" s="281"/>
      <c r="P270" s="281"/>
      <c r="Q270" s="281"/>
      <c r="R270" s="281"/>
      <c r="S270" s="281"/>
      <c r="T270" s="281"/>
      <c r="U270" s="281"/>
      <c r="V270" s="281"/>
      <c r="W270" s="281"/>
      <c r="X270" s="282"/>
      <c r="Y270" s="15"/>
      <c r="Z270" s="15"/>
      <c r="AA270" s="15"/>
      <c r="AB270" s="15"/>
      <c r="AC270" s="15"/>
      <c r="AD270" s="15"/>
      <c r="AE270" s="15"/>
      <c r="AT270" s="283" t="s">
        <v>605</v>
      </c>
      <c r="AU270" s="283" t="s">
        <v>165</v>
      </c>
      <c r="AV270" s="15" t="s">
        <v>84</v>
      </c>
      <c r="AW270" s="15" t="s">
        <v>5</v>
      </c>
      <c r="AX270" s="15" t="s">
        <v>76</v>
      </c>
      <c r="AY270" s="283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2643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4.4" customHeight="1">
      <c r="A272" s="40"/>
      <c r="B272" s="41"/>
      <c r="C272" s="220" t="s">
        <v>335</v>
      </c>
      <c r="D272" s="220" t="s">
        <v>171</v>
      </c>
      <c r="E272" s="221" t="s">
        <v>2648</v>
      </c>
      <c r="F272" s="222" t="s">
        <v>1879</v>
      </c>
      <c r="G272" s="223" t="s">
        <v>986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2649</v>
      </c>
    </row>
    <row r="273" s="15" customFormat="1">
      <c r="A273" s="15"/>
      <c r="B273" s="274"/>
      <c r="C273" s="275"/>
      <c r="D273" s="247" t="s">
        <v>605</v>
      </c>
      <c r="E273" s="276" t="s">
        <v>20</v>
      </c>
      <c r="F273" s="277" t="s">
        <v>2650</v>
      </c>
      <c r="G273" s="275"/>
      <c r="H273" s="276" t="s">
        <v>20</v>
      </c>
      <c r="I273" s="278"/>
      <c r="J273" s="278"/>
      <c r="K273" s="275"/>
      <c r="L273" s="275"/>
      <c r="M273" s="279"/>
      <c r="N273" s="280"/>
      <c r="O273" s="281"/>
      <c r="P273" s="281"/>
      <c r="Q273" s="281"/>
      <c r="R273" s="281"/>
      <c r="S273" s="281"/>
      <c r="T273" s="281"/>
      <c r="U273" s="281"/>
      <c r="V273" s="281"/>
      <c r="W273" s="281"/>
      <c r="X273" s="282"/>
      <c r="Y273" s="15"/>
      <c r="Z273" s="15"/>
      <c r="AA273" s="15"/>
      <c r="AB273" s="15"/>
      <c r="AC273" s="15"/>
      <c r="AD273" s="15"/>
      <c r="AE273" s="15"/>
      <c r="AT273" s="283" t="s">
        <v>605</v>
      </c>
      <c r="AU273" s="283" t="s">
        <v>165</v>
      </c>
      <c r="AV273" s="15" t="s">
        <v>84</v>
      </c>
      <c r="AW273" s="15" t="s">
        <v>5</v>
      </c>
      <c r="AX273" s="15" t="s">
        <v>76</v>
      </c>
      <c r="AY273" s="283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2651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24.15" customHeight="1">
      <c r="A275" s="40"/>
      <c r="B275" s="41"/>
      <c r="C275" s="220" t="s">
        <v>339</v>
      </c>
      <c r="D275" s="220" t="s">
        <v>171</v>
      </c>
      <c r="E275" s="221" t="s">
        <v>2652</v>
      </c>
      <c r="F275" s="222" t="s">
        <v>2653</v>
      </c>
      <c r="G275" s="223" t="s">
        <v>986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2654</v>
      </c>
    </row>
    <row r="276" s="15" customFormat="1">
      <c r="A276" s="15"/>
      <c r="B276" s="274"/>
      <c r="C276" s="275"/>
      <c r="D276" s="247" t="s">
        <v>605</v>
      </c>
      <c r="E276" s="276" t="s">
        <v>20</v>
      </c>
      <c r="F276" s="277" t="s">
        <v>2655</v>
      </c>
      <c r="G276" s="275"/>
      <c r="H276" s="276" t="s">
        <v>20</v>
      </c>
      <c r="I276" s="278"/>
      <c r="J276" s="278"/>
      <c r="K276" s="275"/>
      <c r="L276" s="275"/>
      <c r="M276" s="279"/>
      <c r="N276" s="280"/>
      <c r="O276" s="281"/>
      <c r="P276" s="281"/>
      <c r="Q276" s="281"/>
      <c r="R276" s="281"/>
      <c r="S276" s="281"/>
      <c r="T276" s="281"/>
      <c r="U276" s="281"/>
      <c r="V276" s="281"/>
      <c r="W276" s="281"/>
      <c r="X276" s="282"/>
      <c r="Y276" s="15"/>
      <c r="Z276" s="15"/>
      <c r="AA276" s="15"/>
      <c r="AB276" s="15"/>
      <c r="AC276" s="15"/>
      <c r="AD276" s="15"/>
      <c r="AE276" s="15"/>
      <c r="AT276" s="283" t="s">
        <v>605</v>
      </c>
      <c r="AU276" s="283" t="s">
        <v>165</v>
      </c>
      <c r="AV276" s="15" t="s">
        <v>84</v>
      </c>
      <c r="AW276" s="15" t="s">
        <v>5</v>
      </c>
      <c r="AX276" s="15" t="s">
        <v>76</v>
      </c>
      <c r="AY276" s="283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2643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1910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24.15" customHeight="1">
      <c r="A279" s="40"/>
      <c r="B279" s="41"/>
      <c r="C279" s="220" t="s">
        <v>342</v>
      </c>
      <c r="D279" s="220" t="s">
        <v>171</v>
      </c>
      <c r="E279" s="221" t="s">
        <v>1911</v>
      </c>
      <c r="F279" s="222" t="s">
        <v>1912</v>
      </c>
      <c r="G279" s="223" t="s">
        <v>986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2656</v>
      </c>
    </row>
    <row r="280" s="15" customFormat="1">
      <c r="A280" s="15"/>
      <c r="B280" s="274"/>
      <c r="C280" s="275"/>
      <c r="D280" s="247" t="s">
        <v>605</v>
      </c>
      <c r="E280" s="276" t="s">
        <v>20</v>
      </c>
      <c r="F280" s="277" t="s">
        <v>1914</v>
      </c>
      <c r="G280" s="275"/>
      <c r="H280" s="276" t="s">
        <v>20</v>
      </c>
      <c r="I280" s="278"/>
      <c r="J280" s="278"/>
      <c r="K280" s="275"/>
      <c r="L280" s="275"/>
      <c r="M280" s="279"/>
      <c r="N280" s="280"/>
      <c r="O280" s="281"/>
      <c r="P280" s="281"/>
      <c r="Q280" s="281"/>
      <c r="R280" s="281"/>
      <c r="S280" s="281"/>
      <c r="T280" s="281"/>
      <c r="U280" s="281"/>
      <c r="V280" s="281"/>
      <c r="W280" s="281"/>
      <c r="X280" s="282"/>
      <c r="Y280" s="15"/>
      <c r="Z280" s="15"/>
      <c r="AA280" s="15"/>
      <c r="AB280" s="15"/>
      <c r="AC280" s="15"/>
      <c r="AD280" s="15"/>
      <c r="AE280" s="15"/>
      <c r="AT280" s="283" t="s">
        <v>605</v>
      </c>
      <c r="AU280" s="283" t="s">
        <v>165</v>
      </c>
      <c r="AV280" s="15" t="s">
        <v>84</v>
      </c>
      <c r="AW280" s="15" t="s">
        <v>5</v>
      </c>
      <c r="AX280" s="15" t="s">
        <v>76</v>
      </c>
      <c r="AY280" s="283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2657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2658</v>
      </c>
      <c r="F282" s="222" t="s">
        <v>2659</v>
      </c>
      <c r="G282" s="223" t="s">
        <v>986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2660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2661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4.4" customHeight="1">
      <c r="A284" s="40"/>
      <c r="B284" s="41"/>
      <c r="C284" s="235" t="s">
        <v>350</v>
      </c>
      <c r="D284" s="235" t="s">
        <v>163</v>
      </c>
      <c r="E284" s="236" t="s">
        <v>1938</v>
      </c>
      <c r="F284" s="237" t="s">
        <v>1939</v>
      </c>
      <c r="G284" s="238" t="s">
        <v>986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2662</v>
      </c>
    </row>
    <row r="285" s="15" customFormat="1">
      <c r="A285" s="15"/>
      <c r="B285" s="274"/>
      <c r="C285" s="275"/>
      <c r="D285" s="247" t="s">
        <v>605</v>
      </c>
      <c r="E285" s="276" t="s">
        <v>20</v>
      </c>
      <c r="F285" s="277" t="s">
        <v>2663</v>
      </c>
      <c r="G285" s="275"/>
      <c r="H285" s="276" t="s">
        <v>20</v>
      </c>
      <c r="I285" s="278"/>
      <c r="J285" s="278"/>
      <c r="K285" s="275"/>
      <c r="L285" s="275"/>
      <c r="M285" s="279"/>
      <c r="N285" s="280"/>
      <c r="O285" s="281"/>
      <c r="P285" s="281"/>
      <c r="Q285" s="281"/>
      <c r="R285" s="281"/>
      <c r="S285" s="281"/>
      <c r="T285" s="281"/>
      <c r="U285" s="281"/>
      <c r="V285" s="281"/>
      <c r="W285" s="281"/>
      <c r="X285" s="282"/>
      <c r="Y285" s="15"/>
      <c r="Z285" s="15"/>
      <c r="AA285" s="15"/>
      <c r="AB285" s="15"/>
      <c r="AC285" s="15"/>
      <c r="AD285" s="15"/>
      <c r="AE285" s="15"/>
      <c r="AT285" s="283" t="s">
        <v>605</v>
      </c>
      <c r="AU285" s="283" t="s">
        <v>165</v>
      </c>
      <c r="AV285" s="15" t="s">
        <v>84</v>
      </c>
      <c r="AW285" s="15" t="s">
        <v>5</v>
      </c>
      <c r="AX285" s="15" t="s">
        <v>76</v>
      </c>
      <c r="AY285" s="283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2664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1916</v>
      </c>
      <c r="F287" s="222" t="s">
        <v>1917</v>
      </c>
      <c r="G287" s="223" t="s">
        <v>986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2665</v>
      </c>
    </row>
    <row r="288" s="15" customFormat="1">
      <c r="A288" s="15"/>
      <c r="B288" s="274"/>
      <c r="C288" s="275"/>
      <c r="D288" s="247" t="s">
        <v>605</v>
      </c>
      <c r="E288" s="276" t="s">
        <v>20</v>
      </c>
      <c r="F288" s="277" t="s">
        <v>1919</v>
      </c>
      <c r="G288" s="275"/>
      <c r="H288" s="276" t="s">
        <v>20</v>
      </c>
      <c r="I288" s="278"/>
      <c r="J288" s="278"/>
      <c r="K288" s="275"/>
      <c r="L288" s="275"/>
      <c r="M288" s="279"/>
      <c r="N288" s="280"/>
      <c r="O288" s="281"/>
      <c r="P288" s="281"/>
      <c r="Q288" s="281"/>
      <c r="R288" s="281"/>
      <c r="S288" s="281"/>
      <c r="T288" s="281"/>
      <c r="U288" s="281"/>
      <c r="V288" s="281"/>
      <c r="W288" s="281"/>
      <c r="X288" s="282"/>
      <c r="Y288" s="15"/>
      <c r="Z288" s="15"/>
      <c r="AA288" s="15"/>
      <c r="AB288" s="15"/>
      <c r="AC288" s="15"/>
      <c r="AD288" s="15"/>
      <c r="AE288" s="15"/>
      <c r="AT288" s="283" t="s">
        <v>605</v>
      </c>
      <c r="AU288" s="283" t="s">
        <v>165</v>
      </c>
      <c r="AV288" s="15" t="s">
        <v>84</v>
      </c>
      <c r="AW288" s="15" t="s">
        <v>5</v>
      </c>
      <c r="AX288" s="15" t="s">
        <v>76</v>
      </c>
      <c r="AY288" s="283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2666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1921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2667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1923</v>
      </c>
      <c r="F293" s="237" t="s">
        <v>1924</v>
      </c>
      <c r="G293" s="238" t="s">
        <v>986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2668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2669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4.4" customHeight="1">
      <c r="A295" s="40"/>
      <c r="B295" s="41"/>
      <c r="C295" s="235" t="s">
        <v>362</v>
      </c>
      <c r="D295" s="235" t="s">
        <v>163</v>
      </c>
      <c r="E295" s="236" t="s">
        <v>1927</v>
      </c>
      <c r="F295" s="237" t="s">
        <v>1928</v>
      </c>
      <c r="G295" s="238" t="s">
        <v>986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2670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1930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1931</v>
      </c>
      <c r="F297" s="222" t="s">
        <v>1932</v>
      </c>
      <c r="G297" s="223" t="s">
        <v>986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2671</v>
      </c>
    </row>
    <row r="298" s="15" customFormat="1">
      <c r="A298" s="15"/>
      <c r="B298" s="274"/>
      <c r="C298" s="275"/>
      <c r="D298" s="247" t="s">
        <v>605</v>
      </c>
      <c r="E298" s="276" t="s">
        <v>20</v>
      </c>
      <c r="F298" s="277" t="s">
        <v>2672</v>
      </c>
      <c r="G298" s="275"/>
      <c r="H298" s="276" t="s">
        <v>20</v>
      </c>
      <c r="I298" s="278"/>
      <c r="J298" s="278"/>
      <c r="K298" s="275"/>
      <c r="L298" s="275"/>
      <c r="M298" s="279"/>
      <c r="N298" s="280"/>
      <c r="O298" s="281"/>
      <c r="P298" s="281"/>
      <c r="Q298" s="281"/>
      <c r="R298" s="281"/>
      <c r="S298" s="281"/>
      <c r="T298" s="281"/>
      <c r="U298" s="281"/>
      <c r="V298" s="281"/>
      <c r="W298" s="281"/>
      <c r="X298" s="282"/>
      <c r="Y298" s="15"/>
      <c r="Z298" s="15"/>
      <c r="AA298" s="15"/>
      <c r="AB298" s="15"/>
      <c r="AC298" s="15"/>
      <c r="AD298" s="15"/>
      <c r="AE298" s="15"/>
      <c r="AT298" s="283" t="s">
        <v>605</v>
      </c>
      <c r="AU298" s="283" t="s">
        <v>165</v>
      </c>
      <c r="AV298" s="15" t="s">
        <v>84</v>
      </c>
      <c r="AW298" s="15" t="s">
        <v>5</v>
      </c>
      <c r="AX298" s="15" t="s">
        <v>76</v>
      </c>
      <c r="AY298" s="283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2673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14.4" customHeight="1">
      <c r="A301" s="40"/>
      <c r="B301" s="41"/>
      <c r="C301" s="235" t="s">
        <v>370</v>
      </c>
      <c r="D301" s="235" t="s">
        <v>163</v>
      </c>
      <c r="E301" s="236" t="s">
        <v>1942</v>
      </c>
      <c r="F301" s="237" t="s">
        <v>1943</v>
      </c>
      <c r="G301" s="238" t="s">
        <v>986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2674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2675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2676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1858</v>
      </c>
      <c r="F304" s="222" t="s">
        <v>2677</v>
      </c>
      <c r="G304" s="223" t="s">
        <v>986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2678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2679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86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2643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4.4" customHeight="1">
      <c r="A307" s="40"/>
      <c r="B307" s="41"/>
      <c r="C307" s="220" t="s">
        <v>377</v>
      </c>
      <c r="D307" s="220" t="s">
        <v>171</v>
      </c>
      <c r="E307" s="221" t="s">
        <v>1861</v>
      </c>
      <c r="F307" s="222" t="s">
        <v>2680</v>
      </c>
      <c r="G307" s="223" t="s">
        <v>986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2681</v>
      </c>
    </row>
    <row r="308" s="15" customFormat="1">
      <c r="A308" s="15"/>
      <c r="B308" s="274"/>
      <c r="C308" s="275"/>
      <c r="D308" s="247" t="s">
        <v>605</v>
      </c>
      <c r="E308" s="276" t="s">
        <v>20</v>
      </c>
      <c r="F308" s="277" t="s">
        <v>2682</v>
      </c>
      <c r="G308" s="275"/>
      <c r="H308" s="276" t="s">
        <v>20</v>
      </c>
      <c r="I308" s="278"/>
      <c r="J308" s="278"/>
      <c r="K308" s="275"/>
      <c r="L308" s="275"/>
      <c r="M308" s="279"/>
      <c r="N308" s="280"/>
      <c r="O308" s="281"/>
      <c r="P308" s="281"/>
      <c r="Q308" s="281"/>
      <c r="R308" s="281"/>
      <c r="S308" s="281"/>
      <c r="T308" s="281"/>
      <c r="U308" s="281"/>
      <c r="V308" s="281"/>
      <c r="W308" s="281"/>
      <c r="X308" s="282"/>
      <c r="Y308" s="15"/>
      <c r="Z308" s="15"/>
      <c r="AA308" s="15"/>
      <c r="AB308" s="15"/>
      <c r="AC308" s="15"/>
      <c r="AD308" s="15"/>
      <c r="AE308" s="15"/>
      <c r="AT308" s="283" t="s">
        <v>605</v>
      </c>
      <c r="AU308" s="283" t="s">
        <v>86</v>
      </c>
      <c r="AV308" s="15" t="s">
        <v>84</v>
      </c>
      <c r="AW308" s="15" t="s">
        <v>5</v>
      </c>
      <c r="AX308" s="15" t="s">
        <v>76</v>
      </c>
      <c r="AY308" s="283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2643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380</v>
      </c>
      <c r="D310" s="220" t="s">
        <v>171</v>
      </c>
      <c r="E310" s="221" t="s">
        <v>2683</v>
      </c>
      <c r="F310" s="222" t="s">
        <v>2684</v>
      </c>
      <c r="G310" s="223" t="s">
        <v>986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2685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2686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86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5" customFormat="1">
      <c r="A312" s="15"/>
      <c r="B312" s="274"/>
      <c r="C312" s="275"/>
      <c r="D312" s="247" t="s">
        <v>605</v>
      </c>
      <c r="E312" s="276" t="s">
        <v>20</v>
      </c>
      <c r="F312" s="277" t="s">
        <v>2687</v>
      </c>
      <c r="G312" s="275"/>
      <c r="H312" s="276" t="s">
        <v>20</v>
      </c>
      <c r="I312" s="278"/>
      <c r="J312" s="278"/>
      <c r="K312" s="275"/>
      <c r="L312" s="275"/>
      <c r="M312" s="279"/>
      <c r="N312" s="280"/>
      <c r="O312" s="281"/>
      <c r="P312" s="281"/>
      <c r="Q312" s="281"/>
      <c r="R312" s="281"/>
      <c r="S312" s="281"/>
      <c r="T312" s="281"/>
      <c r="U312" s="281"/>
      <c r="V312" s="281"/>
      <c r="W312" s="281"/>
      <c r="X312" s="282"/>
      <c r="Y312" s="15"/>
      <c r="Z312" s="15"/>
      <c r="AA312" s="15"/>
      <c r="AB312" s="15"/>
      <c r="AC312" s="15"/>
      <c r="AD312" s="15"/>
      <c r="AE312" s="15"/>
      <c r="AT312" s="283" t="s">
        <v>605</v>
      </c>
      <c r="AU312" s="283" t="s">
        <v>86</v>
      </c>
      <c r="AV312" s="15" t="s">
        <v>84</v>
      </c>
      <c r="AW312" s="15" t="s">
        <v>5</v>
      </c>
      <c r="AX312" s="15" t="s">
        <v>76</v>
      </c>
      <c r="AY312" s="283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2643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1956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1960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1961</v>
      </c>
      <c r="F317" s="222" t="s">
        <v>1962</v>
      </c>
      <c r="G317" s="223" t="s">
        <v>986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2688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1964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2689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1971</v>
      </c>
      <c r="F321" s="222" t="s">
        <v>1972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2690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1215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1966</v>
      </c>
      <c r="F323" s="237" t="s">
        <v>1967</v>
      </c>
      <c r="G323" s="238" t="s">
        <v>986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2691</v>
      </c>
    </row>
    <row r="324" s="15" customFormat="1">
      <c r="A324" s="15"/>
      <c r="B324" s="274"/>
      <c r="C324" s="275"/>
      <c r="D324" s="247" t="s">
        <v>605</v>
      </c>
      <c r="E324" s="276" t="s">
        <v>20</v>
      </c>
      <c r="F324" s="277" t="s">
        <v>1969</v>
      </c>
      <c r="G324" s="275"/>
      <c r="H324" s="276" t="s">
        <v>20</v>
      </c>
      <c r="I324" s="278"/>
      <c r="J324" s="278"/>
      <c r="K324" s="275"/>
      <c r="L324" s="275"/>
      <c r="M324" s="279"/>
      <c r="N324" s="280"/>
      <c r="O324" s="281"/>
      <c r="P324" s="281"/>
      <c r="Q324" s="281"/>
      <c r="R324" s="281"/>
      <c r="S324" s="281"/>
      <c r="T324" s="281"/>
      <c r="U324" s="281"/>
      <c r="V324" s="281"/>
      <c r="W324" s="281"/>
      <c r="X324" s="282"/>
      <c r="Y324" s="15"/>
      <c r="Z324" s="15"/>
      <c r="AA324" s="15"/>
      <c r="AB324" s="15"/>
      <c r="AC324" s="15"/>
      <c r="AD324" s="15"/>
      <c r="AE324" s="15"/>
      <c r="AT324" s="283" t="s">
        <v>605</v>
      </c>
      <c r="AU324" s="283" t="s">
        <v>165</v>
      </c>
      <c r="AV324" s="15" t="s">
        <v>84</v>
      </c>
      <c r="AW324" s="15" t="s">
        <v>5</v>
      </c>
      <c r="AX324" s="15" t="s">
        <v>76</v>
      </c>
      <c r="AY324" s="283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2692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4.4" customHeight="1">
      <c r="A326" s="40"/>
      <c r="B326" s="41"/>
      <c r="C326" s="235" t="s">
        <v>392</v>
      </c>
      <c r="D326" s="235" t="s">
        <v>163</v>
      </c>
      <c r="E326" s="236" t="s">
        <v>1974</v>
      </c>
      <c r="F326" s="237" t="s">
        <v>1975</v>
      </c>
      <c r="G326" s="238" t="s">
        <v>718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2693</v>
      </c>
    </row>
    <row r="327" s="15" customFormat="1">
      <c r="A327" s="15"/>
      <c r="B327" s="274"/>
      <c r="C327" s="275"/>
      <c r="D327" s="247" t="s">
        <v>605</v>
      </c>
      <c r="E327" s="276" t="s">
        <v>20</v>
      </c>
      <c r="F327" s="277" t="s">
        <v>1977</v>
      </c>
      <c r="G327" s="275"/>
      <c r="H327" s="276" t="s">
        <v>20</v>
      </c>
      <c r="I327" s="278"/>
      <c r="J327" s="278"/>
      <c r="K327" s="275"/>
      <c r="L327" s="275"/>
      <c r="M327" s="279"/>
      <c r="N327" s="280"/>
      <c r="O327" s="281"/>
      <c r="P327" s="281"/>
      <c r="Q327" s="281"/>
      <c r="R327" s="281"/>
      <c r="S327" s="281"/>
      <c r="T327" s="281"/>
      <c r="U327" s="281"/>
      <c r="V327" s="281"/>
      <c r="W327" s="281"/>
      <c r="X327" s="282"/>
      <c r="Y327" s="15"/>
      <c r="Z327" s="15"/>
      <c r="AA327" s="15"/>
      <c r="AB327" s="15"/>
      <c r="AC327" s="15"/>
      <c r="AD327" s="15"/>
      <c r="AE327" s="15"/>
      <c r="AT327" s="283" t="s">
        <v>605</v>
      </c>
      <c r="AU327" s="283" t="s">
        <v>165</v>
      </c>
      <c r="AV327" s="15" t="s">
        <v>84</v>
      </c>
      <c r="AW327" s="15" t="s">
        <v>5</v>
      </c>
      <c r="AX327" s="15" t="s">
        <v>76</v>
      </c>
      <c r="AY327" s="283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1978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1979</v>
      </c>
      <c r="F330" s="222" t="s">
        <v>1980</v>
      </c>
      <c r="G330" s="223" t="s">
        <v>718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2694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1982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2695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1984</v>
      </c>
      <c r="F333" s="222" t="s">
        <v>1985</v>
      </c>
      <c r="G333" s="223" t="s">
        <v>718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2696</v>
      </c>
    </row>
    <row r="334" s="15" customFormat="1">
      <c r="A334" s="15"/>
      <c r="B334" s="274"/>
      <c r="C334" s="275"/>
      <c r="D334" s="247" t="s">
        <v>605</v>
      </c>
      <c r="E334" s="276" t="s">
        <v>20</v>
      </c>
      <c r="F334" s="277" t="s">
        <v>2697</v>
      </c>
      <c r="G334" s="275"/>
      <c r="H334" s="276" t="s">
        <v>20</v>
      </c>
      <c r="I334" s="278"/>
      <c r="J334" s="278"/>
      <c r="K334" s="275"/>
      <c r="L334" s="275"/>
      <c r="M334" s="279"/>
      <c r="N334" s="280"/>
      <c r="O334" s="281"/>
      <c r="P334" s="281"/>
      <c r="Q334" s="281"/>
      <c r="R334" s="281"/>
      <c r="S334" s="281"/>
      <c r="T334" s="281"/>
      <c r="U334" s="281"/>
      <c r="V334" s="281"/>
      <c r="W334" s="281"/>
      <c r="X334" s="282"/>
      <c r="Y334" s="15"/>
      <c r="Z334" s="15"/>
      <c r="AA334" s="15"/>
      <c r="AB334" s="15"/>
      <c r="AC334" s="15"/>
      <c r="AD334" s="15"/>
      <c r="AE334" s="15"/>
      <c r="AT334" s="283" t="s">
        <v>605</v>
      </c>
      <c r="AU334" s="283" t="s">
        <v>165</v>
      </c>
      <c r="AV334" s="15" t="s">
        <v>84</v>
      </c>
      <c r="AW334" s="15" t="s">
        <v>5</v>
      </c>
      <c r="AX334" s="15" t="s">
        <v>76</v>
      </c>
      <c r="AY334" s="283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14.4" customHeight="1">
      <c r="A336" s="40"/>
      <c r="B336" s="41"/>
      <c r="C336" s="220" t="s">
        <v>404</v>
      </c>
      <c r="D336" s="220" t="s">
        <v>171</v>
      </c>
      <c r="E336" s="221" t="s">
        <v>1987</v>
      </c>
      <c r="F336" s="222" t="s">
        <v>1988</v>
      </c>
      <c r="G336" s="223" t="s">
        <v>718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2698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1990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4.4" customHeight="1">
      <c r="A339" s="40"/>
      <c r="B339" s="41"/>
      <c r="C339" s="235" t="s">
        <v>408</v>
      </c>
      <c r="D339" s="235" t="s">
        <v>163</v>
      </c>
      <c r="E339" s="236" t="s">
        <v>2699</v>
      </c>
      <c r="F339" s="237" t="s">
        <v>2004</v>
      </c>
      <c r="G339" s="238" t="s">
        <v>718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2700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4.4" customHeight="1">
      <c r="A341" s="40"/>
      <c r="B341" s="41"/>
      <c r="C341" s="235" t="s">
        <v>410</v>
      </c>
      <c r="D341" s="235" t="s">
        <v>163</v>
      </c>
      <c r="E341" s="236" t="s">
        <v>2701</v>
      </c>
      <c r="F341" s="237" t="s">
        <v>1995</v>
      </c>
      <c r="G341" s="238" t="s">
        <v>718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2702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4.4" customHeight="1">
      <c r="A343" s="40"/>
      <c r="B343" s="41"/>
      <c r="C343" s="235" t="s">
        <v>412</v>
      </c>
      <c r="D343" s="235" t="s">
        <v>163</v>
      </c>
      <c r="E343" s="236" t="s">
        <v>2703</v>
      </c>
      <c r="F343" s="237" t="s">
        <v>1998</v>
      </c>
      <c r="G343" s="238" t="s">
        <v>718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2704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4.4" customHeight="1">
      <c r="A345" s="40"/>
      <c r="B345" s="41"/>
      <c r="C345" s="235" t="s">
        <v>414</v>
      </c>
      <c r="D345" s="235" t="s">
        <v>163</v>
      </c>
      <c r="E345" s="236" t="s">
        <v>2705</v>
      </c>
      <c r="F345" s="237" t="s">
        <v>2706</v>
      </c>
      <c r="G345" s="238" t="s">
        <v>718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2707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2006</v>
      </c>
      <c r="F347" s="237" t="s">
        <v>2007</v>
      </c>
      <c r="G347" s="238" t="s">
        <v>718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2708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2009</v>
      </c>
      <c r="F349" s="222" t="s">
        <v>2010</v>
      </c>
      <c r="G349" s="223" t="s">
        <v>718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2709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4.4" customHeight="1">
      <c r="A351" s="40"/>
      <c r="B351" s="41"/>
      <c r="C351" s="235" t="s">
        <v>423</v>
      </c>
      <c r="D351" s="235" t="s">
        <v>163</v>
      </c>
      <c r="E351" s="236" t="s">
        <v>2012</v>
      </c>
      <c r="F351" s="237" t="s">
        <v>2013</v>
      </c>
      <c r="G351" s="238" t="s">
        <v>718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2710</v>
      </c>
    </row>
    <row r="352" s="15" customFormat="1">
      <c r="A352" s="15"/>
      <c r="B352" s="274"/>
      <c r="C352" s="275"/>
      <c r="D352" s="247" t="s">
        <v>605</v>
      </c>
      <c r="E352" s="276" t="s">
        <v>20</v>
      </c>
      <c r="F352" s="277" t="s">
        <v>2015</v>
      </c>
      <c r="G352" s="275"/>
      <c r="H352" s="276" t="s">
        <v>20</v>
      </c>
      <c r="I352" s="278"/>
      <c r="J352" s="278"/>
      <c r="K352" s="275"/>
      <c r="L352" s="275"/>
      <c r="M352" s="279"/>
      <c r="N352" s="280"/>
      <c r="O352" s="281"/>
      <c r="P352" s="281"/>
      <c r="Q352" s="281"/>
      <c r="R352" s="281"/>
      <c r="S352" s="281"/>
      <c r="T352" s="281"/>
      <c r="U352" s="281"/>
      <c r="V352" s="281"/>
      <c r="W352" s="281"/>
      <c r="X352" s="282"/>
      <c r="Y352" s="15"/>
      <c r="Z352" s="15"/>
      <c r="AA352" s="15"/>
      <c r="AB352" s="15"/>
      <c r="AC352" s="15"/>
      <c r="AD352" s="15"/>
      <c r="AE352" s="15"/>
      <c r="AT352" s="283" t="s">
        <v>605</v>
      </c>
      <c r="AU352" s="283" t="s">
        <v>165</v>
      </c>
      <c r="AV352" s="15" t="s">
        <v>84</v>
      </c>
      <c r="AW352" s="15" t="s">
        <v>5</v>
      </c>
      <c r="AX352" s="15" t="s">
        <v>76</v>
      </c>
      <c r="AY352" s="283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14.4" customHeight="1">
      <c r="A354" s="40"/>
      <c r="B354" s="41"/>
      <c r="C354" s="235" t="s">
        <v>427</v>
      </c>
      <c r="D354" s="235" t="s">
        <v>163</v>
      </c>
      <c r="E354" s="236" t="s">
        <v>2016</v>
      </c>
      <c r="F354" s="237" t="s">
        <v>2017</v>
      </c>
      <c r="G354" s="238" t="s">
        <v>718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2711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2019</v>
      </c>
      <c r="F356" s="222" t="s">
        <v>2020</v>
      </c>
      <c r="G356" s="223" t="s">
        <v>718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2712</v>
      </c>
    </row>
    <row r="357" s="15" customFormat="1">
      <c r="A357" s="15"/>
      <c r="B357" s="274"/>
      <c r="C357" s="275"/>
      <c r="D357" s="247" t="s">
        <v>605</v>
      </c>
      <c r="E357" s="276" t="s">
        <v>20</v>
      </c>
      <c r="F357" s="277" t="s">
        <v>2713</v>
      </c>
      <c r="G357" s="275"/>
      <c r="H357" s="276" t="s">
        <v>20</v>
      </c>
      <c r="I357" s="278"/>
      <c r="J357" s="278"/>
      <c r="K357" s="275"/>
      <c r="L357" s="275"/>
      <c r="M357" s="279"/>
      <c r="N357" s="280"/>
      <c r="O357" s="281"/>
      <c r="P357" s="281"/>
      <c r="Q357" s="281"/>
      <c r="R357" s="281"/>
      <c r="S357" s="281"/>
      <c r="T357" s="281"/>
      <c r="U357" s="281"/>
      <c r="V357" s="281"/>
      <c r="W357" s="281"/>
      <c r="X357" s="282"/>
      <c r="Y357" s="15"/>
      <c r="Z357" s="15"/>
      <c r="AA357" s="15"/>
      <c r="AB357" s="15"/>
      <c r="AC357" s="15"/>
      <c r="AD357" s="15"/>
      <c r="AE357" s="15"/>
      <c r="AT357" s="283" t="s">
        <v>605</v>
      </c>
      <c r="AU357" s="283" t="s">
        <v>165</v>
      </c>
      <c r="AV357" s="15" t="s">
        <v>84</v>
      </c>
      <c r="AW357" s="15" t="s">
        <v>5</v>
      </c>
      <c r="AX357" s="15" t="s">
        <v>76</v>
      </c>
      <c r="AY357" s="283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2022</v>
      </c>
      <c r="F359" s="222" t="s">
        <v>2023</v>
      </c>
      <c r="G359" s="223" t="s">
        <v>718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2714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1499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Q362+Q447</f>
        <v>0</v>
      </c>
      <c r="R361" s="212">
        <f>R362+R447</f>
        <v>0</v>
      </c>
      <c r="S361" s="211"/>
      <c r="T361" s="213">
        <f>T362+T447</f>
        <v>0</v>
      </c>
      <c r="U361" s="211"/>
      <c r="V361" s="213">
        <f>V362+V447</f>
        <v>205.90052549999999</v>
      </c>
      <c r="W361" s="211"/>
      <c r="X361" s="214">
        <f>X362+X447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BK362+BK447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2101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SUM(Q363:Q446)</f>
        <v>0</v>
      </c>
      <c r="R362" s="212">
        <f>SUM(R363:R446)</f>
        <v>0</v>
      </c>
      <c r="S362" s="211"/>
      <c r="T362" s="213">
        <f>SUM(T363:T446)</f>
        <v>0</v>
      </c>
      <c r="U362" s="211"/>
      <c r="V362" s="213">
        <f>SUM(V363:V446)</f>
        <v>205.90052549999999</v>
      </c>
      <c r="W362" s="211"/>
      <c r="X362" s="214">
        <f>SUM(X363:X446)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SUM(BK363:BK446)</f>
        <v>0</v>
      </c>
    </row>
    <row r="363" s="2" customFormat="1" ht="62.7" customHeight="1">
      <c r="A363" s="40"/>
      <c r="B363" s="41"/>
      <c r="C363" s="220" t="s">
        <v>437</v>
      </c>
      <c r="D363" s="220" t="s">
        <v>171</v>
      </c>
      <c r="E363" s="221" t="s">
        <v>2715</v>
      </c>
      <c r="F363" s="222" t="s">
        <v>2716</v>
      </c>
      <c r="G363" s="223" t="s">
        <v>2717</v>
      </c>
      <c r="H363" s="224">
        <v>1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2718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84</v>
      </c>
      <c r="G364" s="246"/>
      <c r="H364" s="250">
        <v>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4.15" customHeight="1">
      <c r="A365" s="40"/>
      <c r="B365" s="41"/>
      <c r="C365" s="220" t="s">
        <v>441</v>
      </c>
      <c r="D365" s="220" t="s">
        <v>171</v>
      </c>
      <c r="E365" s="221" t="s">
        <v>2041</v>
      </c>
      <c r="F365" s="222" t="s">
        <v>2042</v>
      </c>
      <c r="G365" s="223" t="s">
        <v>718</v>
      </c>
      <c r="H365" s="224">
        <v>5</v>
      </c>
      <c r="I365" s="225"/>
      <c r="J365" s="225"/>
      <c r="K365" s="226">
        <f>ROUND(P365*H365,2)</f>
        <v>0</v>
      </c>
      <c r="L365" s="227"/>
      <c r="M365" s="46"/>
      <c r="N365" s="228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0.00069999999999999999</v>
      </c>
      <c r="V365" s="231">
        <f>U365*H365</f>
        <v>0.0035000000000000001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175</v>
      </c>
      <c r="AT365" s="233" t="s">
        <v>171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2719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187</v>
      </c>
      <c r="G366" s="246"/>
      <c r="H366" s="250">
        <v>5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14.4" customHeight="1">
      <c r="A367" s="40"/>
      <c r="B367" s="41"/>
      <c r="C367" s="235" t="s">
        <v>445</v>
      </c>
      <c r="D367" s="235" t="s">
        <v>163</v>
      </c>
      <c r="E367" s="236" t="s">
        <v>2028</v>
      </c>
      <c r="F367" s="237" t="s">
        <v>2029</v>
      </c>
      <c r="G367" s="238" t="s">
        <v>718</v>
      </c>
      <c r="H367" s="239">
        <v>3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0.0064999999999999997</v>
      </c>
      <c r="V367" s="231">
        <f>U367*H367</f>
        <v>0.0195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2720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165</v>
      </c>
      <c r="G368" s="246"/>
      <c r="H368" s="250">
        <v>3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14.4" customHeight="1">
      <c r="A369" s="40"/>
      <c r="B369" s="41"/>
      <c r="C369" s="235" t="s">
        <v>447</v>
      </c>
      <c r="D369" s="235" t="s">
        <v>163</v>
      </c>
      <c r="E369" s="236" t="s">
        <v>2045</v>
      </c>
      <c r="F369" s="237" t="s">
        <v>2046</v>
      </c>
      <c r="G369" s="238" t="s">
        <v>718</v>
      </c>
      <c r="H369" s="239">
        <v>1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0.0050000000000000001</v>
      </c>
      <c r="V369" s="231">
        <f>U369*H369</f>
        <v>0.0050000000000000001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2721</v>
      </c>
    </row>
    <row r="370" s="15" customFormat="1">
      <c r="A370" s="15"/>
      <c r="B370" s="274"/>
      <c r="C370" s="275"/>
      <c r="D370" s="247" t="s">
        <v>605</v>
      </c>
      <c r="E370" s="276" t="s">
        <v>20</v>
      </c>
      <c r="F370" s="277" t="s">
        <v>2048</v>
      </c>
      <c r="G370" s="275"/>
      <c r="H370" s="276" t="s">
        <v>20</v>
      </c>
      <c r="I370" s="278"/>
      <c r="J370" s="278"/>
      <c r="K370" s="275"/>
      <c r="L370" s="275"/>
      <c r="M370" s="279"/>
      <c r="N370" s="280"/>
      <c r="O370" s="281"/>
      <c r="P370" s="281"/>
      <c r="Q370" s="281"/>
      <c r="R370" s="281"/>
      <c r="S370" s="281"/>
      <c r="T370" s="281"/>
      <c r="U370" s="281"/>
      <c r="V370" s="281"/>
      <c r="W370" s="281"/>
      <c r="X370" s="282"/>
      <c r="Y370" s="15"/>
      <c r="Z370" s="15"/>
      <c r="AA370" s="15"/>
      <c r="AB370" s="15"/>
      <c r="AC370" s="15"/>
      <c r="AD370" s="15"/>
      <c r="AE370" s="15"/>
      <c r="AT370" s="283" t="s">
        <v>605</v>
      </c>
      <c r="AU370" s="283" t="s">
        <v>165</v>
      </c>
      <c r="AV370" s="15" t="s">
        <v>84</v>
      </c>
      <c r="AW370" s="15" t="s">
        <v>5</v>
      </c>
      <c r="AX370" s="15" t="s">
        <v>76</v>
      </c>
      <c r="AY370" s="283" t="s">
        <v>166</v>
      </c>
    </row>
    <row r="371" s="13" customFormat="1">
      <c r="A371" s="13"/>
      <c r="B371" s="245"/>
      <c r="C371" s="246"/>
      <c r="D371" s="247" t="s">
        <v>605</v>
      </c>
      <c r="E371" s="248" t="s">
        <v>20</v>
      </c>
      <c r="F371" s="249" t="s">
        <v>84</v>
      </c>
      <c r="G371" s="246"/>
      <c r="H371" s="250">
        <v>1</v>
      </c>
      <c r="I371" s="251"/>
      <c r="J371" s="251"/>
      <c r="K371" s="246"/>
      <c r="L371" s="246"/>
      <c r="M371" s="252"/>
      <c r="N371" s="253"/>
      <c r="O371" s="254"/>
      <c r="P371" s="254"/>
      <c r="Q371" s="254"/>
      <c r="R371" s="254"/>
      <c r="S371" s="254"/>
      <c r="T371" s="254"/>
      <c r="U371" s="254"/>
      <c r="V371" s="254"/>
      <c r="W371" s="254"/>
      <c r="X371" s="255"/>
      <c r="Y371" s="13"/>
      <c r="Z371" s="13"/>
      <c r="AA371" s="13"/>
      <c r="AB371" s="13"/>
      <c r="AC371" s="13"/>
      <c r="AD371" s="13"/>
      <c r="AE371" s="13"/>
      <c r="AT371" s="256" t="s">
        <v>605</v>
      </c>
      <c r="AU371" s="256" t="s">
        <v>165</v>
      </c>
      <c r="AV371" s="13" t="s">
        <v>86</v>
      </c>
      <c r="AW371" s="13" t="s">
        <v>5</v>
      </c>
      <c r="AX371" s="13" t="s">
        <v>84</v>
      </c>
      <c r="AY371" s="256" t="s">
        <v>166</v>
      </c>
    </row>
    <row r="372" s="2" customFormat="1" ht="24.15" customHeight="1">
      <c r="A372" s="40"/>
      <c r="B372" s="41"/>
      <c r="C372" s="235" t="s">
        <v>451</v>
      </c>
      <c r="D372" s="235" t="s">
        <v>163</v>
      </c>
      <c r="E372" s="236" t="s">
        <v>2049</v>
      </c>
      <c r="F372" s="237" t="s">
        <v>2050</v>
      </c>
      <c r="G372" s="238" t="s">
        <v>718</v>
      </c>
      <c r="H372" s="239">
        <v>2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0.0025999999999999999</v>
      </c>
      <c r="V372" s="231">
        <f>U372*H372</f>
        <v>0.0051999999999999998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2722</v>
      </c>
    </row>
    <row r="373" s="15" customFormat="1">
      <c r="A373" s="15"/>
      <c r="B373" s="274"/>
      <c r="C373" s="275"/>
      <c r="D373" s="247" t="s">
        <v>605</v>
      </c>
      <c r="E373" s="276" t="s">
        <v>20</v>
      </c>
      <c r="F373" s="277" t="s">
        <v>2052</v>
      </c>
      <c r="G373" s="275"/>
      <c r="H373" s="276" t="s">
        <v>20</v>
      </c>
      <c r="I373" s="278"/>
      <c r="J373" s="278"/>
      <c r="K373" s="275"/>
      <c r="L373" s="275"/>
      <c r="M373" s="279"/>
      <c r="N373" s="280"/>
      <c r="O373" s="281"/>
      <c r="P373" s="281"/>
      <c r="Q373" s="281"/>
      <c r="R373" s="281"/>
      <c r="S373" s="281"/>
      <c r="T373" s="281"/>
      <c r="U373" s="281"/>
      <c r="V373" s="281"/>
      <c r="W373" s="281"/>
      <c r="X373" s="282"/>
      <c r="Y373" s="15"/>
      <c r="Z373" s="15"/>
      <c r="AA373" s="15"/>
      <c r="AB373" s="15"/>
      <c r="AC373" s="15"/>
      <c r="AD373" s="15"/>
      <c r="AE373" s="15"/>
      <c r="AT373" s="283" t="s">
        <v>605</v>
      </c>
      <c r="AU373" s="283" t="s">
        <v>165</v>
      </c>
      <c r="AV373" s="15" t="s">
        <v>84</v>
      </c>
      <c r="AW373" s="15" t="s">
        <v>5</v>
      </c>
      <c r="AX373" s="15" t="s">
        <v>76</v>
      </c>
      <c r="AY373" s="283" t="s">
        <v>166</v>
      </c>
    </row>
    <row r="374" s="13" customFormat="1">
      <c r="A374" s="13"/>
      <c r="B374" s="245"/>
      <c r="C374" s="246"/>
      <c r="D374" s="247" t="s">
        <v>605</v>
      </c>
      <c r="E374" s="248" t="s">
        <v>20</v>
      </c>
      <c r="F374" s="249" t="s">
        <v>86</v>
      </c>
      <c r="G374" s="246"/>
      <c r="H374" s="250">
        <v>2</v>
      </c>
      <c r="I374" s="251"/>
      <c r="J374" s="251"/>
      <c r="K374" s="246"/>
      <c r="L374" s="246"/>
      <c r="M374" s="252"/>
      <c r="N374" s="253"/>
      <c r="O374" s="254"/>
      <c r="P374" s="254"/>
      <c r="Q374" s="254"/>
      <c r="R374" s="254"/>
      <c r="S374" s="254"/>
      <c r="T374" s="254"/>
      <c r="U374" s="254"/>
      <c r="V374" s="254"/>
      <c r="W374" s="254"/>
      <c r="X374" s="255"/>
      <c r="Y374" s="13"/>
      <c r="Z374" s="13"/>
      <c r="AA374" s="13"/>
      <c r="AB374" s="13"/>
      <c r="AC374" s="13"/>
      <c r="AD374" s="13"/>
      <c r="AE374" s="13"/>
      <c r="AT374" s="256" t="s">
        <v>605</v>
      </c>
      <c r="AU374" s="256" t="s">
        <v>165</v>
      </c>
      <c r="AV374" s="13" t="s">
        <v>86</v>
      </c>
      <c r="AW374" s="13" t="s">
        <v>5</v>
      </c>
      <c r="AX374" s="13" t="s">
        <v>84</v>
      </c>
      <c r="AY374" s="256" t="s">
        <v>166</v>
      </c>
    </row>
    <row r="375" s="2" customFormat="1" ht="24.15" customHeight="1">
      <c r="A375" s="40"/>
      <c r="B375" s="41"/>
      <c r="C375" s="235" t="s">
        <v>453</v>
      </c>
      <c r="D375" s="235" t="s">
        <v>163</v>
      </c>
      <c r="E375" s="236" t="s">
        <v>2723</v>
      </c>
      <c r="F375" s="237" t="s">
        <v>2724</v>
      </c>
      <c r="G375" s="238" t="s">
        <v>718</v>
      </c>
      <c r="H375" s="239">
        <v>2</v>
      </c>
      <c r="I375" s="240"/>
      <c r="J375" s="241"/>
      <c r="K375" s="242">
        <f>ROUND(P375*H375,2)</f>
        <v>0</v>
      </c>
      <c r="L375" s="241"/>
      <c r="M375" s="243"/>
      <c r="N375" s="244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0.0035000000000000001</v>
      </c>
      <c r="V375" s="231">
        <f>U375*H375</f>
        <v>0.0070000000000000001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194</v>
      </c>
      <c r="AT375" s="233" t="s">
        <v>163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2725</v>
      </c>
    </row>
    <row r="376" s="15" customFormat="1">
      <c r="A376" s="15"/>
      <c r="B376" s="274"/>
      <c r="C376" s="275"/>
      <c r="D376" s="247" t="s">
        <v>605</v>
      </c>
      <c r="E376" s="276" t="s">
        <v>20</v>
      </c>
      <c r="F376" s="277" t="s">
        <v>2726</v>
      </c>
      <c r="G376" s="275"/>
      <c r="H376" s="276" t="s">
        <v>20</v>
      </c>
      <c r="I376" s="278"/>
      <c r="J376" s="278"/>
      <c r="K376" s="275"/>
      <c r="L376" s="275"/>
      <c r="M376" s="279"/>
      <c r="N376" s="280"/>
      <c r="O376" s="281"/>
      <c r="P376" s="281"/>
      <c r="Q376" s="281"/>
      <c r="R376" s="281"/>
      <c r="S376" s="281"/>
      <c r="T376" s="281"/>
      <c r="U376" s="281"/>
      <c r="V376" s="281"/>
      <c r="W376" s="281"/>
      <c r="X376" s="282"/>
      <c r="Y376" s="15"/>
      <c r="Z376" s="15"/>
      <c r="AA376" s="15"/>
      <c r="AB376" s="15"/>
      <c r="AC376" s="15"/>
      <c r="AD376" s="15"/>
      <c r="AE376" s="15"/>
      <c r="AT376" s="283" t="s">
        <v>605</v>
      </c>
      <c r="AU376" s="283" t="s">
        <v>165</v>
      </c>
      <c r="AV376" s="15" t="s">
        <v>84</v>
      </c>
      <c r="AW376" s="15" t="s">
        <v>5</v>
      </c>
      <c r="AX376" s="15" t="s">
        <v>76</v>
      </c>
      <c r="AY376" s="283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5" customFormat="1">
      <c r="A378" s="15"/>
      <c r="B378" s="274"/>
      <c r="C378" s="275"/>
      <c r="D378" s="247" t="s">
        <v>605</v>
      </c>
      <c r="E378" s="276" t="s">
        <v>20</v>
      </c>
      <c r="F378" s="277" t="s">
        <v>2727</v>
      </c>
      <c r="G378" s="275"/>
      <c r="H378" s="276" t="s">
        <v>20</v>
      </c>
      <c r="I378" s="278"/>
      <c r="J378" s="278"/>
      <c r="K378" s="275"/>
      <c r="L378" s="275"/>
      <c r="M378" s="279"/>
      <c r="N378" s="280"/>
      <c r="O378" s="281"/>
      <c r="P378" s="281"/>
      <c r="Q378" s="281"/>
      <c r="R378" s="281"/>
      <c r="S378" s="281"/>
      <c r="T378" s="281"/>
      <c r="U378" s="281"/>
      <c r="V378" s="281"/>
      <c r="W378" s="281"/>
      <c r="X378" s="282"/>
      <c r="Y378" s="15"/>
      <c r="Z378" s="15"/>
      <c r="AA378" s="15"/>
      <c r="AB378" s="15"/>
      <c r="AC378" s="15"/>
      <c r="AD378" s="15"/>
      <c r="AE378" s="15"/>
      <c r="AT378" s="283" t="s">
        <v>605</v>
      </c>
      <c r="AU378" s="283" t="s">
        <v>165</v>
      </c>
      <c r="AV378" s="15" t="s">
        <v>84</v>
      </c>
      <c r="AW378" s="15" t="s">
        <v>5</v>
      </c>
      <c r="AX378" s="15" t="s">
        <v>76</v>
      </c>
      <c r="AY378" s="283" t="s">
        <v>166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84</v>
      </c>
      <c r="G379" s="246"/>
      <c r="H379" s="250">
        <v>1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76</v>
      </c>
      <c r="AY379" s="256" t="s">
        <v>166</v>
      </c>
    </row>
    <row r="380" s="14" customFormat="1">
      <c r="A380" s="14"/>
      <c r="B380" s="257"/>
      <c r="C380" s="258"/>
      <c r="D380" s="247" t="s">
        <v>605</v>
      </c>
      <c r="E380" s="259" t="s">
        <v>20</v>
      </c>
      <c r="F380" s="260" t="s">
        <v>608</v>
      </c>
      <c r="G380" s="258"/>
      <c r="H380" s="261">
        <v>2</v>
      </c>
      <c r="I380" s="262"/>
      <c r="J380" s="262"/>
      <c r="K380" s="258"/>
      <c r="L380" s="258"/>
      <c r="M380" s="263"/>
      <c r="N380" s="264"/>
      <c r="O380" s="265"/>
      <c r="P380" s="265"/>
      <c r="Q380" s="265"/>
      <c r="R380" s="265"/>
      <c r="S380" s="265"/>
      <c r="T380" s="265"/>
      <c r="U380" s="265"/>
      <c r="V380" s="265"/>
      <c r="W380" s="265"/>
      <c r="X380" s="266"/>
      <c r="Y380" s="14"/>
      <c r="Z380" s="14"/>
      <c r="AA380" s="14"/>
      <c r="AB380" s="14"/>
      <c r="AC380" s="14"/>
      <c r="AD380" s="14"/>
      <c r="AE380" s="14"/>
      <c r="AT380" s="267" t="s">
        <v>605</v>
      </c>
      <c r="AU380" s="267" t="s">
        <v>165</v>
      </c>
      <c r="AV380" s="14" t="s">
        <v>175</v>
      </c>
      <c r="AW380" s="14" t="s">
        <v>5</v>
      </c>
      <c r="AX380" s="14" t="s">
        <v>84</v>
      </c>
      <c r="AY380" s="267" t="s">
        <v>166</v>
      </c>
    </row>
    <row r="381" s="2" customFormat="1" ht="14.4" customHeight="1">
      <c r="A381" s="40"/>
      <c r="B381" s="41"/>
      <c r="C381" s="235" t="s">
        <v>457</v>
      </c>
      <c r="D381" s="235" t="s">
        <v>163</v>
      </c>
      <c r="E381" s="236" t="s">
        <v>2728</v>
      </c>
      <c r="F381" s="237" t="s">
        <v>2729</v>
      </c>
      <c r="G381" s="238" t="s">
        <v>718</v>
      </c>
      <c r="H381" s="239">
        <v>1</v>
      </c>
      <c r="I381" s="240"/>
      <c r="J381" s="241"/>
      <c r="K381" s="242">
        <f>ROUND(P381*H381,2)</f>
        <v>0</v>
      </c>
      <c r="L381" s="241"/>
      <c r="M381" s="243"/>
      <c r="N381" s="244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0.0016999999999999999</v>
      </c>
      <c r="V381" s="231">
        <f>U381*H381</f>
        <v>0.0016999999999999999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194</v>
      </c>
      <c r="AT381" s="233" t="s">
        <v>163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175</v>
      </c>
      <c r="BM381" s="233" t="s">
        <v>2730</v>
      </c>
    </row>
    <row r="382" s="15" customFormat="1">
      <c r="A382" s="15"/>
      <c r="B382" s="274"/>
      <c r="C382" s="275"/>
      <c r="D382" s="247" t="s">
        <v>605</v>
      </c>
      <c r="E382" s="276" t="s">
        <v>20</v>
      </c>
      <c r="F382" s="277" t="s">
        <v>2731</v>
      </c>
      <c r="G382" s="275"/>
      <c r="H382" s="276" t="s">
        <v>20</v>
      </c>
      <c r="I382" s="278"/>
      <c r="J382" s="278"/>
      <c r="K382" s="275"/>
      <c r="L382" s="275"/>
      <c r="M382" s="279"/>
      <c r="N382" s="280"/>
      <c r="O382" s="281"/>
      <c r="P382" s="281"/>
      <c r="Q382" s="281"/>
      <c r="R382" s="281"/>
      <c r="S382" s="281"/>
      <c r="T382" s="281"/>
      <c r="U382" s="281"/>
      <c r="V382" s="281"/>
      <c r="W382" s="281"/>
      <c r="X382" s="282"/>
      <c r="Y382" s="15"/>
      <c r="Z382" s="15"/>
      <c r="AA382" s="15"/>
      <c r="AB382" s="15"/>
      <c r="AC382" s="15"/>
      <c r="AD382" s="15"/>
      <c r="AE382" s="15"/>
      <c r="AT382" s="283" t="s">
        <v>605</v>
      </c>
      <c r="AU382" s="283" t="s">
        <v>165</v>
      </c>
      <c r="AV382" s="15" t="s">
        <v>84</v>
      </c>
      <c r="AW382" s="15" t="s">
        <v>5</v>
      </c>
      <c r="AX382" s="15" t="s">
        <v>76</v>
      </c>
      <c r="AY382" s="283" t="s">
        <v>166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84</v>
      </c>
      <c r="G383" s="246"/>
      <c r="H383" s="250">
        <v>1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14.4" customHeight="1">
      <c r="A384" s="40"/>
      <c r="B384" s="41"/>
      <c r="C384" s="235" t="s">
        <v>461</v>
      </c>
      <c r="D384" s="235" t="s">
        <v>163</v>
      </c>
      <c r="E384" s="236" t="s">
        <v>2732</v>
      </c>
      <c r="F384" s="237" t="s">
        <v>2733</v>
      </c>
      <c r="G384" s="238" t="s">
        <v>718</v>
      </c>
      <c r="H384" s="239">
        <v>1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0.00089999999999999998</v>
      </c>
      <c r="V384" s="231">
        <f>U384*H384</f>
        <v>0.00089999999999999998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2734</v>
      </c>
    </row>
    <row r="385" s="15" customFormat="1">
      <c r="A385" s="15"/>
      <c r="B385" s="274"/>
      <c r="C385" s="275"/>
      <c r="D385" s="247" t="s">
        <v>605</v>
      </c>
      <c r="E385" s="276" t="s">
        <v>20</v>
      </c>
      <c r="F385" s="277" t="s">
        <v>2735</v>
      </c>
      <c r="G385" s="275"/>
      <c r="H385" s="276" t="s">
        <v>20</v>
      </c>
      <c r="I385" s="278"/>
      <c r="J385" s="278"/>
      <c r="K385" s="275"/>
      <c r="L385" s="275"/>
      <c r="M385" s="279"/>
      <c r="N385" s="280"/>
      <c r="O385" s="281"/>
      <c r="P385" s="281"/>
      <c r="Q385" s="281"/>
      <c r="R385" s="281"/>
      <c r="S385" s="281"/>
      <c r="T385" s="281"/>
      <c r="U385" s="281"/>
      <c r="V385" s="281"/>
      <c r="W385" s="281"/>
      <c r="X385" s="282"/>
      <c r="Y385" s="15"/>
      <c r="Z385" s="15"/>
      <c r="AA385" s="15"/>
      <c r="AB385" s="15"/>
      <c r="AC385" s="15"/>
      <c r="AD385" s="15"/>
      <c r="AE385" s="15"/>
      <c r="AT385" s="283" t="s">
        <v>605</v>
      </c>
      <c r="AU385" s="283" t="s">
        <v>165</v>
      </c>
      <c r="AV385" s="15" t="s">
        <v>84</v>
      </c>
      <c r="AW385" s="15" t="s">
        <v>5</v>
      </c>
      <c r="AX385" s="15" t="s">
        <v>76</v>
      </c>
      <c r="AY385" s="283" t="s">
        <v>166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84</v>
      </c>
      <c r="G386" s="246"/>
      <c r="H386" s="250">
        <v>1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4.4" customHeight="1">
      <c r="A387" s="40"/>
      <c r="B387" s="41"/>
      <c r="C387" s="235" t="s">
        <v>465</v>
      </c>
      <c r="D387" s="235" t="s">
        <v>163</v>
      </c>
      <c r="E387" s="236" t="s">
        <v>2031</v>
      </c>
      <c r="F387" s="237" t="s">
        <v>2032</v>
      </c>
      <c r="G387" s="238" t="s">
        <v>718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0.0033</v>
      </c>
      <c r="V387" s="231">
        <f>U387*H387</f>
        <v>0.0098999999999999991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2736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4.4" customHeight="1">
      <c r="A389" s="40"/>
      <c r="B389" s="41"/>
      <c r="C389" s="235" t="s">
        <v>469</v>
      </c>
      <c r="D389" s="235" t="s">
        <v>163</v>
      </c>
      <c r="E389" s="236" t="s">
        <v>2034</v>
      </c>
      <c r="F389" s="237" t="s">
        <v>2035</v>
      </c>
      <c r="G389" s="238" t="s">
        <v>718</v>
      </c>
      <c r="H389" s="239">
        <v>3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0.00014999999999999999</v>
      </c>
      <c r="V389" s="231">
        <f>U389*H389</f>
        <v>0.00044999999999999999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2737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165</v>
      </c>
      <c r="G390" s="246"/>
      <c r="H390" s="250">
        <v>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14.4" customHeight="1">
      <c r="A391" s="40"/>
      <c r="B391" s="41"/>
      <c r="C391" s="235" t="s">
        <v>473</v>
      </c>
      <c r="D391" s="235" t="s">
        <v>163</v>
      </c>
      <c r="E391" s="236" t="s">
        <v>2037</v>
      </c>
      <c r="F391" s="237" t="s">
        <v>2038</v>
      </c>
      <c r="G391" s="238" t="s">
        <v>718</v>
      </c>
      <c r="H391" s="239">
        <v>10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0.00040000000000000002</v>
      </c>
      <c r="V391" s="231">
        <f>U391*H391</f>
        <v>0.0040000000000000001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2738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2739</v>
      </c>
      <c r="G392" s="246"/>
      <c r="H392" s="250">
        <v>10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477</v>
      </c>
      <c r="D393" s="220" t="s">
        <v>171</v>
      </c>
      <c r="E393" s="221" t="s">
        <v>2061</v>
      </c>
      <c r="F393" s="222" t="s">
        <v>2062</v>
      </c>
      <c r="G393" s="223" t="s">
        <v>174</v>
      </c>
      <c r="H393" s="224">
        <v>399.89999999999998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0.00011</v>
      </c>
      <c r="V393" s="231">
        <f>U393*H393</f>
        <v>0.043989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2740</v>
      </c>
    </row>
    <row r="394" s="15" customFormat="1">
      <c r="A394" s="15"/>
      <c r="B394" s="274"/>
      <c r="C394" s="275"/>
      <c r="D394" s="247" t="s">
        <v>605</v>
      </c>
      <c r="E394" s="276" t="s">
        <v>20</v>
      </c>
      <c r="F394" s="277" t="s">
        <v>2741</v>
      </c>
      <c r="G394" s="275"/>
      <c r="H394" s="276" t="s">
        <v>20</v>
      </c>
      <c r="I394" s="278"/>
      <c r="J394" s="278"/>
      <c r="K394" s="275"/>
      <c r="L394" s="275"/>
      <c r="M394" s="279"/>
      <c r="N394" s="280"/>
      <c r="O394" s="281"/>
      <c r="P394" s="281"/>
      <c r="Q394" s="281"/>
      <c r="R394" s="281"/>
      <c r="S394" s="281"/>
      <c r="T394" s="281"/>
      <c r="U394" s="281"/>
      <c r="V394" s="281"/>
      <c r="W394" s="281"/>
      <c r="X394" s="282"/>
      <c r="Y394" s="15"/>
      <c r="Z394" s="15"/>
      <c r="AA394" s="15"/>
      <c r="AB394" s="15"/>
      <c r="AC394" s="15"/>
      <c r="AD394" s="15"/>
      <c r="AE394" s="15"/>
      <c r="AT394" s="283" t="s">
        <v>605</v>
      </c>
      <c r="AU394" s="283" t="s">
        <v>165</v>
      </c>
      <c r="AV394" s="15" t="s">
        <v>84</v>
      </c>
      <c r="AW394" s="15" t="s">
        <v>5</v>
      </c>
      <c r="AX394" s="15" t="s">
        <v>76</v>
      </c>
      <c r="AY394" s="283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2742</v>
      </c>
      <c r="G395" s="246"/>
      <c r="H395" s="250">
        <v>12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4"/>
      <c r="C396" s="275"/>
      <c r="D396" s="247" t="s">
        <v>605</v>
      </c>
      <c r="E396" s="276" t="s">
        <v>20</v>
      </c>
      <c r="F396" s="277" t="s">
        <v>2743</v>
      </c>
      <c r="G396" s="275"/>
      <c r="H396" s="276" t="s">
        <v>20</v>
      </c>
      <c r="I396" s="278"/>
      <c r="J396" s="278"/>
      <c r="K396" s="275"/>
      <c r="L396" s="275"/>
      <c r="M396" s="279"/>
      <c r="N396" s="280"/>
      <c r="O396" s="281"/>
      <c r="P396" s="281"/>
      <c r="Q396" s="281"/>
      <c r="R396" s="281"/>
      <c r="S396" s="281"/>
      <c r="T396" s="281"/>
      <c r="U396" s="281"/>
      <c r="V396" s="281"/>
      <c r="W396" s="281"/>
      <c r="X396" s="282"/>
      <c r="Y396" s="15"/>
      <c r="Z396" s="15"/>
      <c r="AA396" s="15"/>
      <c r="AB396" s="15"/>
      <c r="AC396" s="15"/>
      <c r="AD396" s="15"/>
      <c r="AE396" s="15"/>
      <c r="AT396" s="283" t="s">
        <v>605</v>
      </c>
      <c r="AU396" s="283" t="s">
        <v>165</v>
      </c>
      <c r="AV396" s="15" t="s">
        <v>84</v>
      </c>
      <c r="AW396" s="15" t="s">
        <v>5</v>
      </c>
      <c r="AX396" s="15" t="s">
        <v>76</v>
      </c>
      <c r="AY396" s="283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2744</v>
      </c>
      <c r="G397" s="246"/>
      <c r="H397" s="250">
        <v>386.89999999999998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5" customFormat="1">
      <c r="A398" s="15"/>
      <c r="B398" s="274"/>
      <c r="C398" s="275"/>
      <c r="D398" s="247" t="s">
        <v>605</v>
      </c>
      <c r="E398" s="276" t="s">
        <v>20</v>
      </c>
      <c r="F398" s="277" t="s">
        <v>2068</v>
      </c>
      <c r="G398" s="275"/>
      <c r="H398" s="276" t="s">
        <v>20</v>
      </c>
      <c r="I398" s="278"/>
      <c r="J398" s="278"/>
      <c r="K398" s="275"/>
      <c r="L398" s="275"/>
      <c r="M398" s="279"/>
      <c r="N398" s="280"/>
      <c r="O398" s="281"/>
      <c r="P398" s="281"/>
      <c r="Q398" s="281"/>
      <c r="R398" s="281"/>
      <c r="S398" s="281"/>
      <c r="T398" s="281"/>
      <c r="U398" s="281"/>
      <c r="V398" s="281"/>
      <c r="W398" s="281"/>
      <c r="X398" s="282"/>
      <c r="Y398" s="15"/>
      <c r="Z398" s="15"/>
      <c r="AA398" s="15"/>
      <c r="AB398" s="15"/>
      <c r="AC398" s="15"/>
      <c r="AD398" s="15"/>
      <c r="AE398" s="15"/>
      <c r="AT398" s="283" t="s">
        <v>605</v>
      </c>
      <c r="AU398" s="283" t="s">
        <v>165</v>
      </c>
      <c r="AV398" s="15" t="s">
        <v>84</v>
      </c>
      <c r="AW398" s="15" t="s">
        <v>5</v>
      </c>
      <c r="AX398" s="15" t="s">
        <v>76</v>
      </c>
      <c r="AY398" s="283" t="s">
        <v>166</v>
      </c>
    </row>
    <row r="399" s="13" customFormat="1">
      <c r="A399" s="13"/>
      <c r="B399" s="245"/>
      <c r="C399" s="246"/>
      <c r="D399" s="247" t="s">
        <v>605</v>
      </c>
      <c r="E399" s="248" t="s">
        <v>20</v>
      </c>
      <c r="F399" s="249" t="s">
        <v>84</v>
      </c>
      <c r="G399" s="246"/>
      <c r="H399" s="250">
        <v>1</v>
      </c>
      <c r="I399" s="251"/>
      <c r="J399" s="251"/>
      <c r="K399" s="246"/>
      <c r="L399" s="246"/>
      <c r="M399" s="252"/>
      <c r="N399" s="253"/>
      <c r="O399" s="254"/>
      <c r="P399" s="254"/>
      <c r="Q399" s="254"/>
      <c r="R399" s="254"/>
      <c r="S399" s="254"/>
      <c r="T399" s="254"/>
      <c r="U399" s="254"/>
      <c r="V399" s="254"/>
      <c r="W399" s="254"/>
      <c r="X399" s="255"/>
      <c r="Y399" s="13"/>
      <c r="Z399" s="13"/>
      <c r="AA399" s="13"/>
      <c r="AB399" s="13"/>
      <c r="AC399" s="13"/>
      <c r="AD399" s="13"/>
      <c r="AE399" s="13"/>
      <c r="AT399" s="256" t="s">
        <v>605</v>
      </c>
      <c r="AU399" s="256" t="s">
        <v>165</v>
      </c>
      <c r="AV399" s="13" t="s">
        <v>86</v>
      </c>
      <c r="AW399" s="13" t="s">
        <v>5</v>
      </c>
      <c r="AX399" s="13" t="s">
        <v>76</v>
      </c>
      <c r="AY399" s="256" t="s">
        <v>166</v>
      </c>
    </row>
    <row r="400" s="14" customFormat="1">
      <c r="A400" s="14"/>
      <c r="B400" s="257"/>
      <c r="C400" s="258"/>
      <c r="D400" s="247" t="s">
        <v>605</v>
      </c>
      <c r="E400" s="259" t="s">
        <v>20</v>
      </c>
      <c r="F400" s="260" t="s">
        <v>608</v>
      </c>
      <c r="G400" s="258"/>
      <c r="H400" s="261">
        <v>399.89999999999998</v>
      </c>
      <c r="I400" s="262"/>
      <c r="J400" s="262"/>
      <c r="K400" s="258"/>
      <c r="L400" s="258"/>
      <c r="M400" s="263"/>
      <c r="N400" s="264"/>
      <c r="O400" s="265"/>
      <c r="P400" s="265"/>
      <c r="Q400" s="265"/>
      <c r="R400" s="265"/>
      <c r="S400" s="265"/>
      <c r="T400" s="265"/>
      <c r="U400" s="265"/>
      <c r="V400" s="265"/>
      <c r="W400" s="265"/>
      <c r="X400" s="266"/>
      <c r="Y400" s="14"/>
      <c r="Z400" s="14"/>
      <c r="AA400" s="14"/>
      <c r="AB400" s="14"/>
      <c r="AC400" s="14"/>
      <c r="AD400" s="14"/>
      <c r="AE400" s="14"/>
      <c r="AT400" s="267" t="s">
        <v>605</v>
      </c>
      <c r="AU400" s="267" t="s">
        <v>165</v>
      </c>
      <c r="AV400" s="14" t="s">
        <v>175</v>
      </c>
      <c r="AW400" s="14" t="s">
        <v>5</v>
      </c>
      <c r="AX400" s="14" t="s">
        <v>84</v>
      </c>
      <c r="AY400" s="267" t="s">
        <v>166</v>
      </c>
    </row>
    <row r="401" s="2" customFormat="1" ht="24.15" customHeight="1">
      <c r="A401" s="40"/>
      <c r="B401" s="41"/>
      <c r="C401" s="220" t="s">
        <v>481</v>
      </c>
      <c r="D401" s="220" t="s">
        <v>171</v>
      </c>
      <c r="E401" s="221" t="s">
        <v>2074</v>
      </c>
      <c r="F401" s="222" t="s">
        <v>2075</v>
      </c>
      <c r="G401" s="223" t="s">
        <v>986</v>
      </c>
      <c r="H401" s="224">
        <v>4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0.00059999999999999995</v>
      </c>
      <c r="V401" s="231">
        <f>U401*H401</f>
        <v>0.0023999999999999998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2745</v>
      </c>
    </row>
    <row r="402" s="15" customFormat="1">
      <c r="A402" s="15"/>
      <c r="B402" s="274"/>
      <c r="C402" s="275"/>
      <c r="D402" s="247" t="s">
        <v>605</v>
      </c>
      <c r="E402" s="276" t="s">
        <v>20</v>
      </c>
      <c r="F402" s="277" t="s">
        <v>2746</v>
      </c>
      <c r="G402" s="275"/>
      <c r="H402" s="276" t="s">
        <v>20</v>
      </c>
      <c r="I402" s="278"/>
      <c r="J402" s="278"/>
      <c r="K402" s="275"/>
      <c r="L402" s="275"/>
      <c r="M402" s="279"/>
      <c r="N402" s="280"/>
      <c r="O402" s="281"/>
      <c r="P402" s="281"/>
      <c r="Q402" s="281"/>
      <c r="R402" s="281"/>
      <c r="S402" s="281"/>
      <c r="T402" s="281"/>
      <c r="U402" s="281"/>
      <c r="V402" s="281"/>
      <c r="W402" s="281"/>
      <c r="X402" s="282"/>
      <c r="Y402" s="15"/>
      <c r="Z402" s="15"/>
      <c r="AA402" s="15"/>
      <c r="AB402" s="15"/>
      <c r="AC402" s="15"/>
      <c r="AD402" s="15"/>
      <c r="AE402" s="15"/>
      <c r="AT402" s="283" t="s">
        <v>605</v>
      </c>
      <c r="AU402" s="283" t="s">
        <v>165</v>
      </c>
      <c r="AV402" s="15" t="s">
        <v>84</v>
      </c>
      <c r="AW402" s="15" t="s">
        <v>5</v>
      </c>
      <c r="AX402" s="15" t="s">
        <v>76</v>
      </c>
      <c r="AY402" s="283" t="s">
        <v>166</v>
      </c>
    </row>
    <row r="403" s="13" customFormat="1">
      <c r="A403" s="13"/>
      <c r="B403" s="245"/>
      <c r="C403" s="246"/>
      <c r="D403" s="247" t="s">
        <v>605</v>
      </c>
      <c r="E403" s="248" t="s">
        <v>20</v>
      </c>
      <c r="F403" s="249" t="s">
        <v>175</v>
      </c>
      <c r="G403" s="246"/>
      <c r="H403" s="250">
        <v>4</v>
      </c>
      <c r="I403" s="251"/>
      <c r="J403" s="251"/>
      <c r="K403" s="246"/>
      <c r="L403" s="246"/>
      <c r="M403" s="252"/>
      <c r="N403" s="253"/>
      <c r="O403" s="254"/>
      <c r="P403" s="254"/>
      <c r="Q403" s="254"/>
      <c r="R403" s="254"/>
      <c r="S403" s="254"/>
      <c r="T403" s="254"/>
      <c r="U403" s="254"/>
      <c r="V403" s="254"/>
      <c r="W403" s="254"/>
      <c r="X403" s="255"/>
      <c r="Y403" s="13"/>
      <c r="Z403" s="13"/>
      <c r="AA403" s="13"/>
      <c r="AB403" s="13"/>
      <c r="AC403" s="13"/>
      <c r="AD403" s="13"/>
      <c r="AE403" s="13"/>
      <c r="AT403" s="256" t="s">
        <v>605</v>
      </c>
      <c r="AU403" s="256" t="s">
        <v>165</v>
      </c>
      <c r="AV403" s="13" t="s">
        <v>86</v>
      </c>
      <c r="AW403" s="13" t="s">
        <v>5</v>
      </c>
      <c r="AX403" s="13" t="s">
        <v>84</v>
      </c>
      <c r="AY403" s="256" t="s">
        <v>166</v>
      </c>
    </row>
    <row r="404" s="2" customFormat="1" ht="24.15" customHeight="1">
      <c r="A404" s="40"/>
      <c r="B404" s="41"/>
      <c r="C404" s="235" t="s">
        <v>485</v>
      </c>
      <c r="D404" s="235" t="s">
        <v>163</v>
      </c>
      <c r="E404" s="236" t="s">
        <v>2078</v>
      </c>
      <c r="F404" s="237" t="s">
        <v>2079</v>
      </c>
      <c r="G404" s="238" t="s">
        <v>834</v>
      </c>
      <c r="H404" s="239">
        <v>43.090000000000003</v>
      </c>
      <c r="I404" s="240"/>
      <c r="J404" s="241"/>
      <c r="K404" s="242">
        <f>ROUND(P404*H404,2)</f>
        <v>0</v>
      </c>
      <c r="L404" s="241"/>
      <c r="M404" s="243"/>
      <c r="N404" s="244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0.001</v>
      </c>
      <c r="V404" s="231">
        <f>U404*H404</f>
        <v>0.043090000000000003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194</v>
      </c>
      <c r="AT404" s="233" t="s">
        <v>163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2747</v>
      </c>
    </row>
    <row r="405" s="15" customFormat="1">
      <c r="A405" s="15"/>
      <c r="B405" s="274"/>
      <c r="C405" s="275"/>
      <c r="D405" s="247" t="s">
        <v>605</v>
      </c>
      <c r="E405" s="276" t="s">
        <v>20</v>
      </c>
      <c r="F405" s="277" t="s">
        <v>2081</v>
      </c>
      <c r="G405" s="275"/>
      <c r="H405" s="276" t="s">
        <v>20</v>
      </c>
      <c r="I405" s="278"/>
      <c r="J405" s="278"/>
      <c r="K405" s="275"/>
      <c r="L405" s="275"/>
      <c r="M405" s="279"/>
      <c r="N405" s="280"/>
      <c r="O405" s="281"/>
      <c r="P405" s="281"/>
      <c r="Q405" s="281"/>
      <c r="R405" s="281"/>
      <c r="S405" s="281"/>
      <c r="T405" s="281"/>
      <c r="U405" s="281"/>
      <c r="V405" s="281"/>
      <c r="W405" s="281"/>
      <c r="X405" s="282"/>
      <c r="Y405" s="15"/>
      <c r="Z405" s="15"/>
      <c r="AA405" s="15"/>
      <c r="AB405" s="15"/>
      <c r="AC405" s="15"/>
      <c r="AD405" s="15"/>
      <c r="AE405" s="15"/>
      <c r="AT405" s="283" t="s">
        <v>605</v>
      </c>
      <c r="AU405" s="283" t="s">
        <v>165</v>
      </c>
      <c r="AV405" s="15" t="s">
        <v>84</v>
      </c>
      <c r="AW405" s="15" t="s">
        <v>5</v>
      </c>
      <c r="AX405" s="15" t="s">
        <v>76</v>
      </c>
      <c r="AY405" s="283" t="s">
        <v>166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2748</v>
      </c>
      <c r="G406" s="246"/>
      <c r="H406" s="250">
        <v>43.090000000000003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14.4" customHeight="1">
      <c r="A407" s="40"/>
      <c r="B407" s="41"/>
      <c r="C407" s="220" t="s">
        <v>489</v>
      </c>
      <c r="D407" s="220" t="s">
        <v>171</v>
      </c>
      <c r="E407" s="221" t="s">
        <v>2083</v>
      </c>
      <c r="F407" s="222" t="s">
        <v>2084</v>
      </c>
      <c r="G407" s="223" t="s">
        <v>174</v>
      </c>
      <c r="H407" s="224">
        <v>402.89999999999998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2749</v>
      </c>
    </row>
    <row r="408" s="13" customFormat="1">
      <c r="A408" s="13"/>
      <c r="B408" s="245"/>
      <c r="C408" s="246"/>
      <c r="D408" s="247" t="s">
        <v>605</v>
      </c>
      <c r="E408" s="248" t="s">
        <v>20</v>
      </c>
      <c r="F408" s="249" t="s">
        <v>2750</v>
      </c>
      <c r="G408" s="246"/>
      <c r="H408" s="250">
        <v>402.89999999999998</v>
      </c>
      <c r="I408" s="251"/>
      <c r="J408" s="251"/>
      <c r="K408" s="246"/>
      <c r="L408" s="246"/>
      <c r="M408" s="252"/>
      <c r="N408" s="253"/>
      <c r="O408" s="254"/>
      <c r="P408" s="254"/>
      <c r="Q408" s="254"/>
      <c r="R408" s="254"/>
      <c r="S408" s="254"/>
      <c r="T408" s="254"/>
      <c r="U408" s="254"/>
      <c r="V408" s="254"/>
      <c r="W408" s="254"/>
      <c r="X408" s="255"/>
      <c r="Y408" s="13"/>
      <c r="Z408" s="13"/>
      <c r="AA408" s="13"/>
      <c r="AB408" s="13"/>
      <c r="AC408" s="13"/>
      <c r="AD408" s="13"/>
      <c r="AE408" s="13"/>
      <c r="AT408" s="256" t="s">
        <v>605</v>
      </c>
      <c r="AU408" s="256" t="s">
        <v>165</v>
      </c>
      <c r="AV408" s="13" t="s">
        <v>86</v>
      </c>
      <c r="AW408" s="13" t="s">
        <v>5</v>
      </c>
      <c r="AX408" s="13" t="s">
        <v>84</v>
      </c>
      <c r="AY408" s="256" t="s">
        <v>166</v>
      </c>
    </row>
    <row r="409" s="2" customFormat="1" ht="24.15" customHeight="1">
      <c r="A409" s="40"/>
      <c r="B409" s="41"/>
      <c r="C409" s="220" t="s">
        <v>493</v>
      </c>
      <c r="D409" s="220" t="s">
        <v>171</v>
      </c>
      <c r="E409" s="221" t="s">
        <v>2102</v>
      </c>
      <c r="F409" s="222" t="s">
        <v>2103</v>
      </c>
      <c r="G409" s="223" t="s">
        <v>174</v>
      </c>
      <c r="H409" s="224">
        <v>603.03999999999996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0.15540000000000001</v>
      </c>
      <c r="V409" s="231">
        <f>U409*H409</f>
        <v>93.712416000000005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2751</v>
      </c>
    </row>
    <row r="410" s="15" customFormat="1">
      <c r="A410" s="15"/>
      <c r="B410" s="274"/>
      <c r="C410" s="275"/>
      <c r="D410" s="247" t="s">
        <v>605</v>
      </c>
      <c r="E410" s="276" t="s">
        <v>20</v>
      </c>
      <c r="F410" s="277" t="s">
        <v>2752</v>
      </c>
      <c r="G410" s="275"/>
      <c r="H410" s="276" t="s">
        <v>20</v>
      </c>
      <c r="I410" s="278"/>
      <c r="J410" s="278"/>
      <c r="K410" s="275"/>
      <c r="L410" s="275"/>
      <c r="M410" s="279"/>
      <c r="N410" s="280"/>
      <c r="O410" s="281"/>
      <c r="P410" s="281"/>
      <c r="Q410" s="281"/>
      <c r="R410" s="281"/>
      <c r="S410" s="281"/>
      <c r="T410" s="281"/>
      <c r="U410" s="281"/>
      <c r="V410" s="281"/>
      <c r="W410" s="281"/>
      <c r="X410" s="282"/>
      <c r="Y410" s="15"/>
      <c r="Z410" s="15"/>
      <c r="AA410" s="15"/>
      <c r="AB410" s="15"/>
      <c r="AC410" s="15"/>
      <c r="AD410" s="15"/>
      <c r="AE410" s="15"/>
      <c r="AT410" s="283" t="s">
        <v>605</v>
      </c>
      <c r="AU410" s="283" t="s">
        <v>165</v>
      </c>
      <c r="AV410" s="15" t="s">
        <v>84</v>
      </c>
      <c r="AW410" s="15" t="s">
        <v>5</v>
      </c>
      <c r="AX410" s="15" t="s">
        <v>76</v>
      </c>
      <c r="AY410" s="283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1131</v>
      </c>
      <c r="G411" s="246"/>
      <c r="H411" s="250">
        <v>262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4"/>
      <c r="C412" s="275"/>
      <c r="D412" s="247" t="s">
        <v>605</v>
      </c>
      <c r="E412" s="276" t="s">
        <v>20</v>
      </c>
      <c r="F412" s="277" t="s">
        <v>2105</v>
      </c>
      <c r="G412" s="275"/>
      <c r="H412" s="276" t="s">
        <v>20</v>
      </c>
      <c r="I412" s="278"/>
      <c r="J412" s="278"/>
      <c r="K412" s="275"/>
      <c r="L412" s="275"/>
      <c r="M412" s="279"/>
      <c r="N412" s="280"/>
      <c r="O412" s="281"/>
      <c r="P412" s="281"/>
      <c r="Q412" s="281"/>
      <c r="R412" s="281"/>
      <c r="S412" s="281"/>
      <c r="T412" s="281"/>
      <c r="U412" s="281"/>
      <c r="V412" s="281"/>
      <c r="W412" s="281"/>
      <c r="X412" s="282"/>
      <c r="Y412" s="15"/>
      <c r="Z412" s="15"/>
      <c r="AA412" s="15"/>
      <c r="AB412" s="15"/>
      <c r="AC412" s="15"/>
      <c r="AD412" s="15"/>
      <c r="AE412" s="15"/>
      <c r="AT412" s="283" t="s">
        <v>605</v>
      </c>
      <c r="AU412" s="283" t="s">
        <v>165</v>
      </c>
      <c r="AV412" s="15" t="s">
        <v>84</v>
      </c>
      <c r="AW412" s="15" t="s">
        <v>5</v>
      </c>
      <c r="AX412" s="15" t="s">
        <v>76</v>
      </c>
      <c r="AY412" s="283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2753</v>
      </c>
      <c r="G413" s="246"/>
      <c r="H413" s="250">
        <v>9.5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2107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165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2754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5" customFormat="1">
      <c r="A416" s="15"/>
      <c r="B416" s="274"/>
      <c r="C416" s="275"/>
      <c r="D416" s="247" t="s">
        <v>605</v>
      </c>
      <c r="E416" s="276" t="s">
        <v>20</v>
      </c>
      <c r="F416" s="277" t="s">
        <v>2755</v>
      </c>
      <c r="G416" s="275"/>
      <c r="H416" s="276" t="s">
        <v>20</v>
      </c>
      <c r="I416" s="278"/>
      <c r="J416" s="278"/>
      <c r="K416" s="275"/>
      <c r="L416" s="275"/>
      <c r="M416" s="279"/>
      <c r="N416" s="280"/>
      <c r="O416" s="281"/>
      <c r="P416" s="281"/>
      <c r="Q416" s="281"/>
      <c r="R416" s="281"/>
      <c r="S416" s="281"/>
      <c r="T416" s="281"/>
      <c r="U416" s="281"/>
      <c r="V416" s="281"/>
      <c r="W416" s="281"/>
      <c r="X416" s="282"/>
      <c r="Y416" s="15"/>
      <c r="Z416" s="15"/>
      <c r="AA416" s="15"/>
      <c r="AB416" s="15"/>
      <c r="AC416" s="15"/>
      <c r="AD416" s="15"/>
      <c r="AE416" s="15"/>
      <c r="AT416" s="283" t="s">
        <v>605</v>
      </c>
      <c r="AU416" s="283" t="s">
        <v>165</v>
      </c>
      <c r="AV416" s="15" t="s">
        <v>84</v>
      </c>
      <c r="AW416" s="15" t="s">
        <v>5</v>
      </c>
      <c r="AX416" s="15" t="s">
        <v>76</v>
      </c>
      <c r="AY416" s="283" t="s">
        <v>166</v>
      </c>
    </row>
    <row r="417" s="13" customFormat="1">
      <c r="A417" s="13"/>
      <c r="B417" s="245"/>
      <c r="C417" s="246"/>
      <c r="D417" s="247" t="s">
        <v>605</v>
      </c>
      <c r="E417" s="248" t="s">
        <v>20</v>
      </c>
      <c r="F417" s="249" t="s">
        <v>2756</v>
      </c>
      <c r="G417" s="246"/>
      <c r="H417" s="250">
        <v>329.54000000000002</v>
      </c>
      <c r="I417" s="251"/>
      <c r="J417" s="251"/>
      <c r="K417" s="246"/>
      <c r="L417" s="246"/>
      <c r="M417" s="252"/>
      <c r="N417" s="253"/>
      <c r="O417" s="254"/>
      <c r="P417" s="254"/>
      <c r="Q417" s="254"/>
      <c r="R417" s="254"/>
      <c r="S417" s="254"/>
      <c r="T417" s="254"/>
      <c r="U417" s="254"/>
      <c r="V417" s="254"/>
      <c r="W417" s="254"/>
      <c r="X417" s="255"/>
      <c r="Y417" s="13"/>
      <c r="Z417" s="13"/>
      <c r="AA417" s="13"/>
      <c r="AB417" s="13"/>
      <c r="AC417" s="13"/>
      <c r="AD417" s="13"/>
      <c r="AE417" s="13"/>
      <c r="AT417" s="256" t="s">
        <v>605</v>
      </c>
      <c r="AU417" s="256" t="s">
        <v>165</v>
      </c>
      <c r="AV417" s="13" t="s">
        <v>86</v>
      </c>
      <c r="AW417" s="13" t="s">
        <v>5</v>
      </c>
      <c r="AX417" s="13" t="s">
        <v>76</v>
      </c>
      <c r="AY417" s="256" t="s">
        <v>166</v>
      </c>
    </row>
    <row r="418" s="14" customFormat="1">
      <c r="A418" s="14"/>
      <c r="B418" s="257"/>
      <c r="C418" s="258"/>
      <c r="D418" s="247" t="s">
        <v>605</v>
      </c>
      <c r="E418" s="259" t="s">
        <v>20</v>
      </c>
      <c r="F418" s="260" t="s">
        <v>608</v>
      </c>
      <c r="G418" s="258"/>
      <c r="H418" s="261">
        <v>603.03999999999996</v>
      </c>
      <c r="I418" s="262"/>
      <c r="J418" s="262"/>
      <c r="K418" s="258"/>
      <c r="L418" s="258"/>
      <c r="M418" s="263"/>
      <c r="N418" s="264"/>
      <c r="O418" s="265"/>
      <c r="P418" s="265"/>
      <c r="Q418" s="265"/>
      <c r="R418" s="265"/>
      <c r="S418" s="265"/>
      <c r="T418" s="265"/>
      <c r="U418" s="265"/>
      <c r="V418" s="265"/>
      <c r="W418" s="265"/>
      <c r="X418" s="266"/>
      <c r="Y418" s="14"/>
      <c r="Z418" s="14"/>
      <c r="AA418" s="14"/>
      <c r="AB418" s="14"/>
      <c r="AC418" s="14"/>
      <c r="AD418" s="14"/>
      <c r="AE418" s="14"/>
      <c r="AT418" s="267" t="s">
        <v>605</v>
      </c>
      <c r="AU418" s="267" t="s">
        <v>165</v>
      </c>
      <c r="AV418" s="14" t="s">
        <v>175</v>
      </c>
      <c r="AW418" s="14" t="s">
        <v>5</v>
      </c>
      <c r="AX418" s="14" t="s">
        <v>84</v>
      </c>
      <c r="AY418" s="267" t="s">
        <v>166</v>
      </c>
    </row>
    <row r="419" s="2" customFormat="1" ht="14.4" customHeight="1">
      <c r="A419" s="40"/>
      <c r="B419" s="41"/>
      <c r="C419" s="235" t="s">
        <v>497</v>
      </c>
      <c r="D419" s="235" t="s">
        <v>163</v>
      </c>
      <c r="E419" s="236" t="s">
        <v>2116</v>
      </c>
      <c r="F419" s="237" t="s">
        <v>2117</v>
      </c>
      <c r="G419" s="238" t="s">
        <v>174</v>
      </c>
      <c r="H419" s="239">
        <v>346.017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0.080000000000000002</v>
      </c>
      <c r="V419" s="231">
        <f>U419*H419</f>
        <v>27.681360000000002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2757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2758</v>
      </c>
      <c r="G420" s="246"/>
      <c r="H420" s="250">
        <v>346.017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165</v>
      </c>
      <c r="AV420" s="13" t="s">
        <v>86</v>
      </c>
      <c r="AW420" s="13" t="s">
        <v>5</v>
      </c>
      <c r="AX420" s="13" t="s">
        <v>84</v>
      </c>
      <c r="AY420" s="256" t="s">
        <v>166</v>
      </c>
    </row>
    <row r="421" s="2" customFormat="1" ht="14.4" customHeight="1">
      <c r="A421" s="40"/>
      <c r="B421" s="41"/>
      <c r="C421" s="235" t="s">
        <v>501</v>
      </c>
      <c r="D421" s="235" t="s">
        <v>163</v>
      </c>
      <c r="E421" s="236" t="s">
        <v>2124</v>
      </c>
      <c r="F421" s="237" t="s">
        <v>2759</v>
      </c>
      <c r="G421" s="238" t="s">
        <v>174</v>
      </c>
      <c r="H421" s="239">
        <v>275.10000000000002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0.056120000000000003</v>
      </c>
      <c r="V421" s="231">
        <f>U421*H421</f>
        <v>15.438612000000003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2760</v>
      </c>
    </row>
    <row r="422" s="15" customFormat="1">
      <c r="A422" s="15"/>
      <c r="B422" s="274"/>
      <c r="C422" s="275"/>
      <c r="D422" s="247" t="s">
        <v>605</v>
      </c>
      <c r="E422" s="276" t="s">
        <v>20</v>
      </c>
      <c r="F422" s="277" t="s">
        <v>2761</v>
      </c>
      <c r="G422" s="275"/>
      <c r="H422" s="276" t="s">
        <v>20</v>
      </c>
      <c r="I422" s="278"/>
      <c r="J422" s="278"/>
      <c r="K422" s="275"/>
      <c r="L422" s="275"/>
      <c r="M422" s="279"/>
      <c r="N422" s="280"/>
      <c r="O422" s="281"/>
      <c r="P422" s="281"/>
      <c r="Q422" s="281"/>
      <c r="R422" s="281"/>
      <c r="S422" s="281"/>
      <c r="T422" s="281"/>
      <c r="U422" s="281"/>
      <c r="V422" s="281"/>
      <c r="W422" s="281"/>
      <c r="X422" s="282"/>
      <c r="Y422" s="15"/>
      <c r="Z422" s="15"/>
      <c r="AA422" s="15"/>
      <c r="AB422" s="15"/>
      <c r="AC422" s="15"/>
      <c r="AD422" s="15"/>
      <c r="AE422" s="15"/>
      <c r="AT422" s="283" t="s">
        <v>605</v>
      </c>
      <c r="AU422" s="283" t="s">
        <v>165</v>
      </c>
      <c r="AV422" s="15" t="s">
        <v>84</v>
      </c>
      <c r="AW422" s="15" t="s">
        <v>5</v>
      </c>
      <c r="AX422" s="15" t="s">
        <v>76</v>
      </c>
      <c r="AY422" s="283" t="s">
        <v>166</v>
      </c>
    </row>
    <row r="423" s="13" customFormat="1">
      <c r="A423" s="13"/>
      <c r="B423" s="245"/>
      <c r="C423" s="246"/>
      <c r="D423" s="247" t="s">
        <v>605</v>
      </c>
      <c r="E423" s="248" t="s">
        <v>20</v>
      </c>
      <c r="F423" s="249" t="s">
        <v>2762</v>
      </c>
      <c r="G423" s="246"/>
      <c r="H423" s="250">
        <v>275.10000000000002</v>
      </c>
      <c r="I423" s="251"/>
      <c r="J423" s="251"/>
      <c r="K423" s="246"/>
      <c r="L423" s="246"/>
      <c r="M423" s="252"/>
      <c r="N423" s="253"/>
      <c r="O423" s="254"/>
      <c r="P423" s="254"/>
      <c r="Q423" s="254"/>
      <c r="R423" s="254"/>
      <c r="S423" s="254"/>
      <c r="T423" s="254"/>
      <c r="U423" s="254"/>
      <c r="V423" s="254"/>
      <c r="W423" s="254"/>
      <c r="X423" s="255"/>
      <c r="Y423" s="13"/>
      <c r="Z423" s="13"/>
      <c r="AA423" s="13"/>
      <c r="AB423" s="13"/>
      <c r="AC423" s="13"/>
      <c r="AD423" s="13"/>
      <c r="AE423" s="13"/>
      <c r="AT423" s="256" t="s">
        <v>605</v>
      </c>
      <c r="AU423" s="256" t="s">
        <v>165</v>
      </c>
      <c r="AV423" s="13" t="s">
        <v>86</v>
      </c>
      <c r="AW423" s="13" t="s">
        <v>5</v>
      </c>
      <c r="AX423" s="13" t="s">
        <v>84</v>
      </c>
      <c r="AY423" s="256" t="s">
        <v>166</v>
      </c>
    </row>
    <row r="424" s="2" customFormat="1" ht="24.15" customHeight="1">
      <c r="A424" s="40"/>
      <c r="B424" s="41"/>
      <c r="C424" s="235" t="s">
        <v>505</v>
      </c>
      <c r="D424" s="235" t="s">
        <v>163</v>
      </c>
      <c r="E424" s="236" t="s">
        <v>2120</v>
      </c>
      <c r="F424" s="237" t="s">
        <v>2763</v>
      </c>
      <c r="G424" s="238" t="s">
        <v>174</v>
      </c>
      <c r="H424" s="239">
        <v>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0.065670000000000006</v>
      </c>
      <c r="V424" s="231">
        <f>U424*H424</f>
        <v>0.13134000000000001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2764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2765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165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5" customFormat="1">
      <c r="A427" s="15"/>
      <c r="B427" s="274"/>
      <c r="C427" s="275"/>
      <c r="D427" s="247" t="s">
        <v>605</v>
      </c>
      <c r="E427" s="276" t="s">
        <v>20</v>
      </c>
      <c r="F427" s="277" t="s">
        <v>2766</v>
      </c>
      <c r="G427" s="275"/>
      <c r="H427" s="276" t="s">
        <v>20</v>
      </c>
      <c r="I427" s="278"/>
      <c r="J427" s="278"/>
      <c r="K427" s="275"/>
      <c r="L427" s="275"/>
      <c r="M427" s="279"/>
      <c r="N427" s="280"/>
      <c r="O427" s="281"/>
      <c r="P427" s="281"/>
      <c r="Q427" s="281"/>
      <c r="R427" s="281"/>
      <c r="S427" s="281"/>
      <c r="T427" s="281"/>
      <c r="U427" s="281"/>
      <c r="V427" s="281"/>
      <c r="W427" s="281"/>
      <c r="X427" s="282"/>
      <c r="Y427" s="15"/>
      <c r="Z427" s="15"/>
      <c r="AA427" s="15"/>
      <c r="AB427" s="15"/>
      <c r="AC427" s="15"/>
      <c r="AD427" s="15"/>
      <c r="AE427" s="15"/>
      <c r="AT427" s="283" t="s">
        <v>605</v>
      </c>
      <c r="AU427" s="283" t="s">
        <v>165</v>
      </c>
      <c r="AV427" s="15" t="s">
        <v>84</v>
      </c>
      <c r="AW427" s="15" t="s">
        <v>5</v>
      </c>
      <c r="AX427" s="15" t="s">
        <v>76</v>
      </c>
      <c r="AY427" s="283" t="s">
        <v>166</v>
      </c>
    </row>
    <row r="428" s="13" customFormat="1">
      <c r="A428" s="13"/>
      <c r="B428" s="245"/>
      <c r="C428" s="246"/>
      <c r="D428" s="247" t="s">
        <v>605</v>
      </c>
      <c r="E428" s="248" t="s">
        <v>20</v>
      </c>
      <c r="F428" s="249" t="s">
        <v>84</v>
      </c>
      <c r="G428" s="246"/>
      <c r="H428" s="250">
        <v>1</v>
      </c>
      <c r="I428" s="251"/>
      <c r="J428" s="251"/>
      <c r="K428" s="246"/>
      <c r="L428" s="246"/>
      <c r="M428" s="252"/>
      <c r="N428" s="253"/>
      <c r="O428" s="254"/>
      <c r="P428" s="254"/>
      <c r="Q428" s="254"/>
      <c r="R428" s="254"/>
      <c r="S428" s="254"/>
      <c r="T428" s="254"/>
      <c r="U428" s="254"/>
      <c r="V428" s="254"/>
      <c r="W428" s="254"/>
      <c r="X428" s="255"/>
      <c r="Y428" s="13"/>
      <c r="Z428" s="13"/>
      <c r="AA428" s="13"/>
      <c r="AB428" s="13"/>
      <c r="AC428" s="13"/>
      <c r="AD428" s="13"/>
      <c r="AE428" s="13"/>
      <c r="AT428" s="256" t="s">
        <v>605</v>
      </c>
      <c r="AU428" s="256" t="s">
        <v>165</v>
      </c>
      <c r="AV428" s="13" t="s">
        <v>86</v>
      </c>
      <c r="AW428" s="13" t="s">
        <v>5</v>
      </c>
      <c r="AX428" s="13" t="s">
        <v>76</v>
      </c>
      <c r="AY428" s="256" t="s">
        <v>166</v>
      </c>
    </row>
    <row r="429" s="14" customFormat="1">
      <c r="A429" s="14"/>
      <c r="B429" s="257"/>
      <c r="C429" s="258"/>
      <c r="D429" s="247" t="s">
        <v>605</v>
      </c>
      <c r="E429" s="259" t="s">
        <v>20</v>
      </c>
      <c r="F429" s="260" t="s">
        <v>608</v>
      </c>
      <c r="G429" s="258"/>
      <c r="H429" s="261">
        <v>2</v>
      </c>
      <c r="I429" s="262"/>
      <c r="J429" s="262"/>
      <c r="K429" s="258"/>
      <c r="L429" s="258"/>
      <c r="M429" s="263"/>
      <c r="N429" s="264"/>
      <c r="O429" s="265"/>
      <c r="P429" s="265"/>
      <c r="Q429" s="265"/>
      <c r="R429" s="265"/>
      <c r="S429" s="265"/>
      <c r="T429" s="265"/>
      <c r="U429" s="265"/>
      <c r="V429" s="265"/>
      <c r="W429" s="265"/>
      <c r="X429" s="266"/>
      <c r="Y429" s="14"/>
      <c r="Z429" s="14"/>
      <c r="AA429" s="14"/>
      <c r="AB429" s="14"/>
      <c r="AC429" s="14"/>
      <c r="AD429" s="14"/>
      <c r="AE429" s="14"/>
      <c r="AT429" s="267" t="s">
        <v>605</v>
      </c>
      <c r="AU429" s="267" t="s">
        <v>165</v>
      </c>
      <c r="AV429" s="14" t="s">
        <v>175</v>
      </c>
      <c r="AW429" s="14" t="s">
        <v>5</v>
      </c>
      <c r="AX429" s="14" t="s">
        <v>84</v>
      </c>
      <c r="AY429" s="267" t="s">
        <v>166</v>
      </c>
    </row>
    <row r="430" s="2" customFormat="1" ht="14.4" customHeight="1">
      <c r="A430" s="40"/>
      <c r="B430" s="41"/>
      <c r="C430" s="235" t="s">
        <v>509</v>
      </c>
      <c r="D430" s="235" t="s">
        <v>163</v>
      </c>
      <c r="E430" s="236" t="s">
        <v>2112</v>
      </c>
      <c r="F430" s="237" t="s">
        <v>2113</v>
      </c>
      <c r="G430" s="238" t="s">
        <v>174</v>
      </c>
      <c r="H430" s="239">
        <v>9.9749999999999996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0.048300000000000003</v>
      </c>
      <c r="V430" s="231">
        <f>U430*H430</f>
        <v>0.48179250000000001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2767</v>
      </c>
    </row>
    <row r="431" s="13" customFormat="1">
      <c r="A431" s="13"/>
      <c r="B431" s="245"/>
      <c r="C431" s="246"/>
      <c r="D431" s="247" t="s">
        <v>605</v>
      </c>
      <c r="E431" s="248" t="s">
        <v>20</v>
      </c>
      <c r="F431" s="249" t="s">
        <v>2768</v>
      </c>
      <c r="G431" s="246"/>
      <c r="H431" s="250">
        <v>9.9749999999999996</v>
      </c>
      <c r="I431" s="251"/>
      <c r="J431" s="251"/>
      <c r="K431" s="246"/>
      <c r="L431" s="246"/>
      <c r="M431" s="252"/>
      <c r="N431" s="253"/>
      <c r="O431" s="254"/>
      <c r="P431" s="254"/>
      <c r="Q431" s="254"/>
      <c r="R431" s="254"/>
      <c r="S431" s="254"/>
      <c r="T431" s="254"/>
      <c r="U431" s="254"/>
      <c r="V431" s="254"/>
      <c r="W431" s="254"/>
      <c r="X431" s="255"/>
      <c r="Y431" s="13"/>
      <c r="Z431" s="13"/>
      <c r="AA431" s="13"/>
      <c r="AB431" s="13"/>
      <c r="AC431" s="13"/>
      <c r="AD431" s="13"/>
      <c r="AE431" s="13"/>
      <c r="AT431" s="256" t="s">
        <v>605</v>
      </c>
      <c r="AU431" s="256" t="s">
        <v>165</v>
      </c>
      <c r="AV431" s="13" t="s">
        <v>86</v>
      </c>
      <c r="AW431" s="13" t="s">
        <v>5</v>
      </c>
      <c r="AX431" s="13" t="s">
        <v>84</v>
      </c>
      <c r="AY431" s="256" t="s">
        <v>166</v>
      </c>
    </row>
    <row r="432" s="2" customFormat="1" ht="24.15" customHeight="1">
      <c r="A432" s="40"/>
      <c r="B432" s="41"/>
      <c r="C432" s="220" t="s">
        <v>513</v>
      </c>
      <c r="D432" s="220" t="s">
        <v>171</v>
      </c>
      <c r="E432" s="221" t="s">
        <v>2128</v>
      </c>
      <c r="F432" s="222" t="s">
        <v>2129</v>
      </c>
      <c r="G432" s="223" t="s">
        <v>174</v>
      </c>
      <c r="H432" s="224">
        <v>7.4400000000000004</v>
      </c>
      <c r="I432" s="225"/>
      <c r="J432" s="225"/>
      <c r="K432" s="226">
        <f>ROUND(P432*H432,2)</f>
        <v>0</v>
      </c>
      <c r="L432" s="227"/>
      <c r="M432" s="46"/>
      <c r="N432" s="228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0.1295</v>
      </c>
      <c r="V432" s="231">
        <f>U432*H432</f>
        <v>0.96348000000000011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175</v>
      </c>
      <c r="AT432" s="233" t="s">
        <v>171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2769</v>
      </c>
    </row>
    <row r="433" s="15" customFormat="1">
      <c r="A433" s="15"/>
      <c r="B433" s="274"/>
      <c r="C433" s="275"/>
      <c r="D433" s="247" t="s">
        <v>605</v>
      </c>
      <c r="E433" s="276" t="s">
        <v>20</v>
      </c>
      <c r="F433" s="277" t="s">
        <v>2770</v>
      </c>
      <c r="G433" s="275"/>
      <c r="H433" s="276" t="s">
        <v>20</v>
      </c>
      <c r="I433" s="278"/>
      <c r="J433" s="278"/>
      <c r="K433" s="275"/>
      <c r="L433" s="275"/>
      <c r="M433" s="279"/>
      <c r="N433" s="280"/>
      <c r="O433" s="281"/>
      <c r="P433" s="281"/>
      <c r="Q433" s="281"/>
      <c r="R433" s="281"/>
      <c r="S433" s="281"/>
      <c r="T433" s="281"/>
      <c r="U433" s="281"/>
      <c r="V433" s="281"/>
      <c r="W433" s="281"/>
      <c r="X433" s="282"/>
      <c r="Y433" s="15"/>
      <c r="Z433" s="15"/>
      <c r="AA433" s="15"/>
      <c r="AB433" s="15"/>
      <c r="AC433" s="15"/>
      <c r="AD433" s="15"/>
      <c r="AE433" s="15"/>
      <c r="AT433" s="283" t="s">
        <v>605</v>
      </c>
      <c r="AU433" s="283" t="s">
        <v>165</v>
      </c>
      <c r="AV433" s="15" t="s">
        <v>84</v>
      </c>
      <c r="AW433" s="15" t="s">
        <v>5</v>
      </c>
      <c r="AX433" s="15" t="s">
        <v>76</v>
      </c>
      <c r="AY433" s="283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2771</v>
      </c>
      <c r="G434" s="246"/>
      <c r="H434" s="250">
        <v>7.4400000000000004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165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7.4400000000000004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165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14.4" customHeight="1">
      <c r="A436" s="40"/>
      <c r="B436" s="41"/>
      <c r="C436" s="235" t="s">
        <v>517</v>
      </c>
      <c r="D436" s="235" t="s">
        <v>163</v>
      </c>
      <c r="E436" s="236" t="s">
        <v>2133</v>
      </c>
      <c r="F436" s="237" t="s">
        <v>2134</v>
      </c>
      <c r="G436" s="238" t="s">
        <v>174</v>
      </c>
      <c r="H436" s="239">
        <v>7.8120000000000003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0.024</v>
      </c>
      <c r="V436" s="231">
        <f>U436*H436</f>
        <v>0.18748800000000002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2772</v>
      </c>
    </row>
    <row r="437" s="13" customFormat="1">
      <c r="A437" s="13"/>
      <c r="B437" s="245"/>
      <c r="C437" s="246"/>
      <c r="D437" s="247" t="s">
        <v>605</v>
      </c>
      <c r="E437" s="248" t="s">
        <v>20</v>
      </c>
      <c r="F437" s="249" t="s">
        <v>2773</v>
      </c>
      <c r="G437" s="246"/>
      <c r="H437" s="250">
        <v>7.8120000000000003</v>
      </c>
      <c r="I437" s="251"/>
      <c r="J437" s="251"/>
      <c r="K437" s="246"/>
      <c r="L437" s="246"/>
      <c r="M437" s="252"/>
      <c r="N437" s="253"/>
      <c r="O437" s="254"/>
      <c r="P437" s="254"/>
      <c r="Q437" s="254"/>
      <c r="R437" s="254"/>
      <c r="S437" s="254"/>
      <c r="T437" s="254"/>
      <c r="U437" s="254"/>
      <c r="V437" s="254"/>
      <c r="W437" s="254"/>
      <c r="X437" s="255"/>
      <c r="Y437" s="13"/>
      <c r="Z437" s="13"/>
      <c r="AA437" s="13"/>
      <c r="AB437" s="13"/>
      <c r="AC437" s="13"/>
      <c r="AD437" s="13"/>
      <c r="AE437" s="13"/>
      <c r="AT437" s="256" t="s">
        <v>605</v>
      </c>
      <c r="AU437" s="256" t="s">
        <v>165</v>
      </c>
      <c r="AV437" s="13" t="s">
        <v>86</v>
      </c>
      <c r="AW437" s="13" t="s">
        <v>5</v>
      </c>
      <c r="AX437" s="13" t="s">
        <v>84</v>
      </c>
      <c r="AY437" s="256" t="s">
        <v>166</v>
      </c>
    </row>
    <row r="438" s="2" customFormat="1" ht="24.15" customHeight="1">
      <c r="A438" s="40"/>
      <c r="B438" s="41"/>
      <c r="C438" s="220" t="s">
        <v>521</v>
      </c>
      <c r="D438" s="220" t="s">
        <v>171</v>
      </c>
      <c r="E438" s="221" t="s">
        <v>2774</v>
      </c>
      <c r="F438" s="222" t="s">
        <v>2775</v>
      </c>
      <c r="G438" s="223" t="s">
        <v>174</v>
      </c>
      <c r="H438" s="224">
        <v>73.5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0.63219999999999998</v>
      </c>
      <c r="V438" s="231">
        <f>U438*H438</f>
        <v>46.466699999999996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2776</v>
      </c>
    </row>
    <row r="439" s="15" customFormat="1">
      <c r="A439" s="15"/>
      <c r="B439" s="274"/>
      <c r="C439" s="275"/>
      <c r="D439" s="247" t="s">
        <v>605</v>
      </c>
      <c r="E439" s="276" t="s">
        <v>20</v>
      </c>
      <c r="F439" s="277" t="s">
        <v>2777</v>
      </c>
      <c r="G439" s="275"/>
      <c r="H439" s="276" t="s">
        <v>20</v>
      </c>
      <c r="I439" s="278"/>
      <c r="J439" s="278"/>
      <c r="K439" s="275"/>
      <c r="L439" s="275"/>
      <c r="M439" s="279"/>
      <c r="N439" s="280"/>
      <c r="O439" s="281"/>
      <c r="P439" s="281"/>
      <c r="Q439" s="281"/>
      <c r="R439" s="281"/>
      <c r="S439" s="281"/>
      <c r="T439" s="281"/>
      <c r="U439" s="281"/>
      <c r="V439" s="281"/>
      <c r="W439" s="281"/>
      <c r="X439" s="282"/>
      <c r="Y439" s="15"/>
      <c r="Z439" s="15"/>
      <c r="AA439" s="15"/>
      <c r="AB439" s="15"/>
      <c r="AC439" s="15"/>
      <c r="AD439" s="15"/>
      <c r="AE439" s="15"/>
      <c r="AT439" s="283" t="s">
        <v>605</v>
      </c>
      <c r="AU439" s="283" t="s">
        <v>165</v>
      </c>
      <c r="AV439" s="15" t="s">
        <v>84</v>
      </c>
      <c r="AW439" s="15" t="s">
        <v>5</v>
      </c>
      <c r="AX439" s="15" t="s">
        <v>76</v>
      </c>
      <c r="AY439" s="283" t="s">
        <v>166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2778</v>
      </c>
      <c r="G440" s="246"/>
      <c r="H440" s="250">
        <v>73.5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14.4" customHeight="1">
      <c r="A441" s="40"/>
      <c r="B441" s="41"/>
      <c r="C441" s="235" t="s">
        <v>525</v>
      </c>
      <c r="D441" s="235" t="s">
        <v>163</v>
      </c>
      <c r="E441" s="236" t="s">
        <v>2779</v>
      </c>
      <c r="F441" s="237" t="s">
        <v>2780</v>
      </c>
      <c r="G441" s="238" t="s">
        <v>174</v>
      </c>
      <c r="H441" s="239">
        <v>154.34999999999999</v>
      </c>
      <c r="I441" s="240"/>
      <c r="J441" s="241"/>
      <c r="K441" s="242">
        <f>ROUND(P441*H441,2)</f>
        <v>0</v>
      </c>
      <c r="L441" s="241"/>
      <c r="M441" s="243"/>
      <c r="N441" s="244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0.13400000000000001</v>
      </c>
      <c r="V441" s="231">
        <f>U441*H441</f>
        <v>20.6829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194</v>
      </c>
      <c r="AT441" s="233" t="s">
        <v>163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2781</v>
      </c>
    </row>
    <row r="442" s="13" customFormat="1">
      <c r="A442" s="13"/>
      <c r="B442" s="245"/>
      <c r="C442" s="246"/>
      <c r="D442" s="247" t="s">
        <v>605</v>
      </c>
      <c r="E442" s="248" t="s">
        <v>20</v>
      </c>
      <c r="F442" s="249" t="s">
        <v>2782</v>
      </c>
      <c r="G442" s="246"/>
      <c r="H442" s="250">
        <v>154.34999999999999</v>
      </c>
      <c r="I442" s="251"/>
      <c r="J442" s="251"/>
      <c r="K442" s="246"/>
      <c r="L442" s="246"/>
      <c r="M442" s="252"/>
      <c r="N442" s="253"/>
      <c r="O442" s="254"/>
      <c r="P442" s="254"/>
      <c r="Q442" s="254"/>
      <c r="R442" s="254"/>
      <c r="S442" s="254"/>
      <c r="T442" s="254"/>
      <c r="U442" s="254"/>
      <c r="V442" s="254"/>
      <c r="W442" s="254"/>
      <c r="X442" s="255"/>
      <c r="Y442" s="13"/>
      <c r="Z442" s="13"/>
      <c r="AA442" s="13"/>
      <c r="AB442" s="13"/>
      <c r="AC442" s="13"/>
      <c r="AD442" s="13"/>
      <c r="AE442" s="13"/>
      <c r="AT442" s="256" t="s">
        <v>605</v>
      </c>
      <c r="AU442" s="256" t="s">
        <v>165</v>
      </c>
      <c r="AV442" s="13" t="s">
        <v>86</v>
      </c>
      <c r="AW442" s="13" t="s">
        <v>5</v>
      </c>
      <c r="AX442" s="13" t="s">
        <v>84</v>
      </c>
      <c r="AY442" s="256" t="s">
        <v>166</v>
      </c>
    </row>
    <row r="443" s="2" customFormat="1" ht="24.15" customHeight="1">
      <c r="A443" s="40"/>
      <c r="B443" s="41"/>
      <c r="C443" s="220" t="s">
        <v>529</v>
      </c>
      <c r="D443" s="220" t="s">
        <v>171</v>
      </c>
      <c r="E443" s="221" t="s">
        <v>2783</v>
      </c>
      <c r="F443" s="222" t="s">
        <v>2784</v>
      </c>
      <c r="G443" s="223" t="s">
        <v>174</v>
      </c>
      <c r="H443" s="224">
        <v>12.800000000000001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0.00060999999999999997</v>
      </c>
      <c r="V443" s="231">
        <f>U443*H443</f>
        <v>0.0078079999999999998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175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175</v>
      </c>
      <c r="BM443" s="233" t="s">
        <v>2785</v>
      </c>
    </row>
    <row r="444" s="15" customFormat="1">
      <c r="A444" s="15"/>
      <c r="B444" s="274"/>
      <c r="C444" s="275"/>
      <c r="D444" s="247" t="s">
        <v>605</v>
      </c>
      <c r="E444" s="276" t="s">
        <v>20</v>
      </c>
      <c r="F444" s="277" t="s">
        <v>2786</v>
      </c>
      <c r="G444" s="275"/>
      <c r="H444" s="276" t="s">
        <v>20</v>
      </c>
      <c r="I444" s="278"/>
      <c r="J444" s="278"/>
      <c r="K444" s="275"/>
      <c r="L444" s="275"/>
      <c r="M444" s="279"/>
      <c r="N444" s="280"/>
      <c r="O444" s="281"/>
      <c r="P444" s="281"/>
      <c r="Q444" s="281"/>
      <c r="R444" s="281"/>
      <c r="S444" s="281"/>
      <c r="T444" s="281"/>
      <c r="U444" s="281"/>
      <c r="V444" s="281"/>
      <c r="W444" s="281"/>
      <c r="X444" s="282"/>
      <c r="Y444" s="15"/>
      <c r="Z444" s="15"/>
      <c r="AA444" s="15"/>
      <c r="AB444" s="15"/>
      <c r="AC444" s="15"/>
      <c r="AD444" s="15"/>
      <c r="AE444" s="15"/>
      <c r="AT444" s="283" t="s">
        <v>605</v>
      </c>
      <c r="AU444" s="283" t="s">
        <v>165</v>
      </c>
      <c r="AV444" s="15" t="s">
        <v>84</v>
      </c>
      <c r="AW444" s="15" t="s">
        <v>5</v>
      </c>
      <c r="AX444" s="15" t="s">
        <v>76</v>
      </c>
      <c r="AY444" s="283" t="s">
        <v>166</v>
      </c>
    </row>
    <row r="445" s="13" customFormat="1">
      <c r="A445" s="13"/>
      <c r="B445" s="245"/>
      <c r="C445" s="246"/>
      <c r="D445" s="247" t="s">
        <v>605</v>
      </c>
      <c r="E445" s="248" t="s">
        <v>20</v>
      </c>
      <c r="F445" s="249" t="s">
        <v>2787</v>
      </c>
      <c r="G445" s="246"/>
      <c r="H445" s="250">
        <v>12.800000000000001</v>
      </c>
      <c r="I445" s="251"/>
      <c r="J445" s="251"/>
      <c r="K445" s="246"/>
      <c r="L445" s="246"/>
      <c r="M445" s="252"/>
      <c r="N445" s="253"/>
      <c r="O445" s="254"/>
      <c r="P445" s="254"/>
      <c r="Q445" s="254"/>
      <c r="R445" s="254"/>
      <c r="S445" s="254"/>
      <c r="T445" s="254"/>
      <c r="U445" s="254"/>
      <c r="V445" s="254"/>
      <c r="W445" s="254"/>
      <c r="X445" s="255"/>
      <c r="Y445" s="13"/>
      <c r="Z445" s="13"/>
      <c r="AA445" s="13"/>
      <c r="AB445" s="13"/>
      <c r="AC445" s="13"/>
      <c r="AD445" s="13"/>
      <c r="AE445" s="13"/>
      <c r="AT445" s="256" t="s">
        <v>605</v>
      </c>
      <c r="AU445" s="256" t="s">
        <v>165</v>
      </c>
      <c r="AV445" s="13" t="s">
        <v>86</v>
      </c>
      <c r="AW445" s="13" t="s">
        <v>5</v>
      </c>
      <c r="AX445" s="13" t="s">
        <v>76</v>
      </c>
      <c r="AY445" s="256" t="s">
        <v>166</v>
      </c>
    </row>
    <row r="446" s="14" customFormat="1">
      <c r="A446" s="14"/>
      <c r="B446" s="257"/>
      <c r="C446" s="258"/>
      <c r="D446" s="247" t="s">
        <v>605</v>
      </c>
      <c r="E446" s="259" t="s">
        <v>20</v>
      </c>
      <c r="F446" s="260" t="s">
        <v>608</v>
      </c>
      <c r="G446" s="258"/>
      <c r="H446" s="261">
        <v>12.800000000000001</v>
      </c>
      <c r="I446" s="262"/>
      <c r="J446" s="262"/>
      <c r="K446" s="258"/>
      <c r="L446" s="258"/>
      <c r="M446" s="263"/>
      <c r="N446" s="264"/>
      <c r="O446" s="265"/>
      <c r="P446" s="265"/>
      <c r="Q446" s="265"/>
      <c r="R446" s="265"/>
      <c r="S446" s="265"/>
      <c r="T446" s="265"/>
      <c r="U446" s="265"/>
      <c r="V446" s="265"/>
      <c r="W446" s="265"/>
      <c r="X446" s="266"/>
      <c r="Y446" s="14"/>
      <c r="Z446" s="14"/>
      <c r="AA446" s="14"/>
      <c r="AB446" s="14"/>
      <c r="AC446" s="14"/>
      <c r="AD446" s="14"/>
      <c r="AE446" s="14"/>
      <c r="AT446" s="267" t="s">
        <v>605</v>
      </c>
      <c r="AU446" s="267" t="s">
        <v>165</v>
      </c>
      <c r="AV446" s="14" t="s">
        <v>175</v>
      </c>
      <c r="AW446" s="14" t="s">
        <v>5</v>
      </c>
      <c r="AX446" s="14" t="s">
        <v>84</v>
      </c>
      <c r="AY446" s="267" t="s">
        <v>166</v>
      </c>
    </row>
    <row r="447" s="12" customFormat="1" ht="20.88" customHeight="1">
      <c r="A447" s="12"/>
      <c r="B447" s="203"/>
      <c r="C447" s="204"/>
      <c r="D447" s="205" t="s">
        <v>75</v>
      </c>
      <c r="E447" s="218" t="s">
        <v>548</v>
      </c>
      <c r="F447" s="218" t="s">
        <v>2145</v>
      </c>
      <c r="G447" s="204"/>
      <c r="H447" s="204"/>
      <c r="I447" s="207"/>
      <c r="J447" s="207"/>
      <c r="K447" s="219">
        <f>BK447</f>
        <v>0</v>
      </c>
      <c r="L447" s="204"/>
      <c r="M447" s="209"/>
      <c r="N447" s="210"/>
      <c r="O447" s="211"/>
      <c r="P447" s="211"/>
      <c r="Q447" s="212">
        <f>Q448</f>
        <v>0</v>
      </c>
      <c r="R447" s="212">
        <f>R448</f>
        <v>0</v>
      </c>
      <c r="S447" s="211"/>
      <c r="T447" s="213">
        <f>T448</f>
        <v>0</v>
      </c>
      <c r="U447" s="211"/>
      <c r="V447" s="213">
        <f>V448</f>
        <v>0</v>
      </c>
      <c r="W447" s="211"/>
      <c r="X447" s="214">
        <f>X448</f>
        <v>0</v>
      </c>
      <c r="Y447" s="12"/>
      <c r="Z447" s="12"/>
      <c r="AA447" s="12"/>
      <c r="AB447" s="12"/>
      <c r="AC447" s="12"/>
      <c r="AD447" s="12"/>
      <c r="AE447" s="12"/>
      <c r="AR447" s="215" t="s">
        <v>84</v>
      </c>
      <c r="AT447" s="216" t="s">
        <v>75</v>
      </c>
      <c r="AU447" s="216" t="s">
        <v>86</v>
      </c>
      <c r="AY447" s="215" t="s">
        <v>166</v>
      </c>
      <c r="BK447" s="217">
        <f>BK448</f>
        <v>0</v>
      </c>
    </row>
    <row r="448" s="2" customFormat="1" ht="24.15" customHeight="1">
      <c r="A448" s="40"/>
      <c r="B448" s="41"/>
      <c r="C448" s="220" t="s">
        <v>533</v>
      </c>
      <c r="D448" s="220" t="s">
        <v>171</v>
      </c>
      <c r="E448" s="221" t="s">
        <v>2788</v>
      </c>
      <c r="F448" s="222" t="s">
        <v>2789</v>
      </c>
      <c r="G448" s="223" t="s">
        <v>1359</v>
      </c>
      <c r="H448" s="224">
        <v>4430.6180000000004</v>
      </c>
      <c r="I448" s="225"/>
      <c r="J448" s="225"/>
      <c r="K448" s="226">
        <f>ROUND(P448*H448,2)</f>
        <v>0</v>
      </c>
      <c r="L448" s="227"/>
      <c r="M448" s="46"/>
      <c r="N448" s="268" t="s">
        <v>20</v>
      </c>
      <c r="O448" s="269" t="s">
        <v>45</v>
      </c>
      <c r="P448" s="270">
        <f>I448+J448</f>
        <v>0</v>
      </c>
      <c r="Q448" s="270">
        <f>ROUND(I448*H448,2)</f>
        <v>0</v>
      </c>
      <c r="R448" s="270">
        <f>ROUND(J448*H448,2)</f>
        <v>0</v>
      </c>
      <c r="S448" s="271"/>
      <c r="T448" s="272">
        <f>S448*H448</f>
        <v>0</v>
      </c>
      <c r="U448" s="272">
        <v>0</v>
      </c>
      <c r="V448" s="272">
        <f>U448*H448</f>
        <v>0</v>
      </c>
      <c r="W448" s="272">
        <v>0</v>
      </c>
      <c r="X448" s="273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175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175</v>
      </c>
      <c r="BM448" s="233" t="s">
        <v>2790</v>
      </c>
    </row>
    <row r="449" s="2" customFormat="1" ht="6.96" customHeight="1">
      <c r="A449" s="40"/>
      <c r="B449" s="61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46"/>
      <c r="N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</row>
  </sheetData>
  <sheetProtection sheet="1" autoFilter="0" formatColumns="0" formatRows="0" objects="1" scenarios="1" spinCount="100000" saltValue="wfmADMuL/x3e+gQeMvtlj9c7vzagcbmQtRrcabCSBJJbUKvwhzlDY+WFzoWsg+Oq2dGE4TucEnn69bVcKgbbfg==" hashValue="j4JMZM5lEuLXBWKWk6ctfMmM8D1dtogptTbu78E1/717RbiXZbjfSMtX/JsWzyjqNHURffi6U4BRO2SMhNpdpg==" algorithmName="SHA-512" password="CC35"/>
  <autoFilter ref="C103:L448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2512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2791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2792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26. 11. 2021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ROUND((SUM(BE93:BE275)),  2)</f>
        <v>0</v>
      </c>
      <c r="G37" s="40"/>
      <c r="H37" s="40"/>
      <c r="I37" s="162">
        <v>0.20999999999999999</v>
      </c>
      <c r="J37" s="40"/>
      <c r="K37" s="157">
        <f>ROUND(((SUM(BE93:BE275))*I37),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ROUND((SUM(BF93:BF275)),  2)</f>
        <v>0</v>
      </c>
      <c r="G38" s="40"/>
      <c r="H38" s="40"/>
      <c r="I38" s="162">
        <v>0.14999999999999999</v>
      </c>
      <c r="J38" s="40"/>
      <c r="K38" s="157">
        <f>ROUND(((SUM(BF93:BF275))*I38),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ROUND((SUM(BG93:BG275)),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ROUND((SUM(BH93:BH275)),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ROUND((SUM(BI93:BI275)),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2512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2791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26. 11. 2021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1237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1238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1239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2164</v>
      </c>
      <c r="E69" s="187"/>
      <c r="F69" s="187"/>
      <c r="G69" s="187"/>
      <c r="H69" s="187"/>
      <c r="I69" s="188">
        <f>Q194</f>
        <v>0</v>
      </c>
      <c r="J69" s="188">
        <f>R194</f>
        <v>0</v>
      </c>
      <c r="K69" s="188">
        <f>K194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1620</v>
      </c>
      <c r="E70" s="187"/>
      <c r="F70" s="187"/>
      <c r="G70" s="187"/>
      <c r="H70" s="187"/>
      <c r="I70" s="188">
        <f>Q227</f>
        <v>0</v>
      </c>
      <c r="J70" s="188">
        <f>R227</f>
        <v>0</v>
      </c>
      <c r="K70" s="188">
        <f>K227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2793</v>
      </c>
      <c r="E71" s="187"/>
      <c r="F71" s="187"/>
      <c r="G71" s="187"/>
      <c r="H71" s="187"/>
      <c r="I71" s="188">
        <f>Q273</f>
        <v>0</v>
      </c>
      <c r="J71" s="188">
        <f>R273</f>
        <v>0</v>
      </c>
      <c r="K71" s="188">
        <f>K273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2512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2791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26. 11. 2021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268.21354101000003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1245</v>
      </c>
      <c r="F94" s="206" t="s">
        <v>1246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Q95+Q175+Q194+Q227+Q273</f>
        <v>0</v>
      </c>
      <c r="R94" s="212">
        <f>R95+R175+R194+R227+R273</f>
        <v>0</v>
      </c>
      <c r="S94" s="211"/>
      <c r="T94" s="213">
        <f>T95+T175+T194+T227+T273</f>
        <v>0</v>
      </c>
      <c r="U94" s="211"/>
      <c r="V94" s="213">
        <f>V95+V175+V194+V227+V273</f>
        <v>268.21354101000003</v>
      </c>
      <c r="W94" s="211"/>
      <c r="X94" s="214">
        <f>X95+X175+X194+X227+X273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BK95+BK175+BK194+BK227+BK273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2794</v>
      </c>
      <c r="F96" s="222" t="s">
        <v>2795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2796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2797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2798</v>
      </c>
      <c r="F98" s="222" t="s">
        <v>2799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2800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2801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37.8" customHeight="1">
      <c r="A100" s="40"/>
      <c r="B100" s="41"/>
      <c r="C100" s="220" t="s">
        <v>165</v>
      </c>
      <c r="D100" s="220" t="s">
        <v>171</v>
      </c>
      <c r="E100" s="221" t="s">
        <v>2182</v>
      </c>
      <c r="F100" s="222" t="s">
        <v>2183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2802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2803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2804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2805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2806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37.8" customHeight="1">
      <c r="A106" s="40"/>
      <c r="B106" s="41"/>
      <c r="C106" s="220" t="s">
        <v>175</v>
      </c>
      <c r="D106" s="220" t="s">
        <v>171</v>
      </c>
      <c r="E106" s="221" t="s">
        <v>2807</v>
      </c>
      <c r="F106" s="222" t="s">
        <v>2808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2809</v>
      </c>
    </row>
    <row r="107" s="15" customFormat="1">
      <c r="A107" s="15"/>
      <c r="B107" s="274"/>
      <c r="C107" s="275"/>
      <c r="D107" s="247" t="s">
        <v>605</v>
      </c>
      <c r="E107" s="276" t="s">
        <v>20</v>
      </c>
      <c r="F107" s="277" t="s">
        <v>2810</v>
      </c>
      <c r="G107" s="275"/>
      <c r="H107" s="276" t="s">
        <v>20</v>
      </c>
      <c r="I107" s="278"/>
      <c r="J107" s="278"/>
      <c r="K107" s="275"/>
      <c r="L107" s="275"/>
      <c r="M107" s="279"/>
      <c r="N107" s="280"/>
      <c r="O107" s="281"/>
      <c r="P107" s="281"/>
      <c r="Q107" s="281"/>
      <c r="R107" s="281"/>
      <c r="S107" s="281"/>
      <c r="T107" s="281"/>
      <c r="U107" s="281"/>
      <c r="V107" s="281"/>
      <c r="W107" s="281"/>
      <c r="X107" s="282"/>
      <c r="Y107" s="15"/>
      <c r="Z107" s="15"/>
      <c r="AA107" s="15"/>
      <c r="AB107" s="15"/>
      <c r="AC107" s="15"/>
      <c r="AD107" s="15"/>
      <c r="AE107" s="15"/>
      <c r="AT107" s="283" t="s">
        <v>605</v>
      </c>
      <c r="AU107" s="283" t="s">
        <v>86</v>
      </c>
      <c r="AV107" s="15" t="s">
        <v>84</v>
      </c>
      <c r="AW107" s="15" t="s">
        <v>5</v>
      </c>
      <c r="AX107" s="15" t="s">
        <v>76</v>
      </c>
      <c r="AY107" s="283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2811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2812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2195</v>
      </c>
      <c r="F111" s="222" t="s">
        <v>2196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2813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2814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2815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4"/>
      <c r="C114" s="275"/>
      <c r="D114" s="247" t="s">
        <v>605</v>
      </c>
      <c r="E114" s="276" t="s">
        <v>20</v>
      </c>
      <c r="F114" s="277" t="s">
        <v>2816</v>
      </c>
      <c r="G114" s="275"/>
      <c r="H114" s="276" t="s">
        <v>20</v>
      </c>
      <c r="I114" s="278"/>
      <c r="J114" s="278"/>
      <c r="K114" s="275"/>
      <c r="L114" s="275"/>
      <c r="M114" s="279"/>
      <c r="N114" s="280"/>
      <c r="O114" s="281"/>
      <c r="P114" s="281"/>
      <c r="Q114" s="281"/>
      <c r="R114" s="281"/>
      <c r="S114" s="281"/>
      <c r="T114" s="281"/>
      <c r="U114" s="281"/>
      <c r="V114" s="281"/>
      <c r="W114" s="281"/>
      <c r="X114" s="282"/>
      <c r="Y114" s="15"/>
      <c r="Z114" s="15"/>
      <c r="AA114" s="15"/>
      <c r="AB114" s="15"/>
      <c r="AC114" s="15"/>
      <c r="AD114" s="15"/>
      <c r="AE114" s="15"/>
      <c r="AT114" s="283" t="s">
        <v>605</v>
      </c>
      <c r="AU114" s="283" t="s">
        <v>86</v>
      </c>
      <c r="AV114" s="15" t="s">
        <v>84</v>
      </c>
      <c r="AW114" s="15" t="s">
        <v>5</v>
      </c>
      <c r="AX114" s="15" t="s">
        <v>76</v>
      </c>
      <c r="AY114" s="283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2817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2818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2819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4"/>
      <c r="C118" s="285"/>
      <c r="D118" s="247" t="s">
        <v>605</v>
      </c>
      <c r="E118" s="286" t="s">
        <v>20</v>
      </c>
      <c r="F118" s="287" t="s">
        <v>1798</v>
      </c>
      <c r="G118" s="285"/>
      <c r="H118" s="288">
        <v>169.39499999999998</v>
      </c>
      <c r="I118" s="289"/>
      <c r="J118" s="289"/>
      <c r="K118" s="285"/>
      <c r="L118" s="285"/>
      <c r="M118" s="290"/>
      <c r="N118" s="291"/>
      <c r="O118" s="292"/>
      <c r="P118" s="292"/>
      <c r="Q118" s="292"/>
      <c r="R118" s="292"/>
      <c r="S118" s="292"/>
      <c r="T118" s="292"/>
      <c r="U118" s="292"/>
      <c r="V118" s="292"/>
      <c r="W118" s="292"/>
      <c r="X118" s="293"/>
      <c r="Y118" s="16"/>
      <c r="Z118" s="16"/>
      <c r="AA118" s="16"/>
      <c r="AB118" s="16"/>
      <c r="AC118" s="16"/>
      <c r="AD118" s="16"/>
      <c r="AE118" s="16"/>
      <c r="AT118" s="294" t="s">
        <v>605</v>
      </c>
      <c r="AU118" s="294" t="s">
        <v>86</v>
      </c>
      <c r="AV118" s="16" t="s">
        <v>165</v>
      </c>
      <c r="AW118" s="16" t="s">
        <v>5</v>
      </c>
      <c r="AX118" s="16" t="s">
        <v>76</v>
      </c>
      <c r="AY118" s="294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2207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2820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4"/>
      <c r="C121" s="285"/>
      <c r="D121" s="247" t="s">
        <v>605</v>
      </c>
      <c r="E121" s="286" t="s">
        <v>20</v>
      </c>
      <c r="F121" s="287" t="s">
        <v>1798</v>
      </c>
      <c r="G121" s="285"/>
      <c r="H121" s="288">
        <v>49.5</v>
      </c>
      <c r="I121" s="289"/>
      <c r="J121" s="289"/>
      <c r="K121" s="285"/>
      <c r="L121" s="285"/>
      <c r="M121" s="290"/>
      <c r="N121" s="291"/>
      <c r="O121" s="292"/>
      <c r="P121" s="292"/>
      <c r="Q121" s="292"/>
      <c r="R121" s="292"/>
      <c r="S121" s="292"/>
      <c r="T121" s="292"/>
      <c r="U121" s="292"/>
      <c r="V121" s="292"/>
      <c r="W121" s="292"/>
      <c r="X121" s="293"/>
      <c r="Y121" s="16"/>
      <c r="Z121" s="16"/>
      <c r="AA121" s="16"/>
      <c r="AB121" s="16"/>
      <c r="AC121" s="16"/>
      <c r="AD121" s="16"/>
      <c r="AE121" s="16"/>
      <c r="AT121" s="294" t="s">
        <v>605</v>
      </c>
      <c r="AU121" s="294" t="s">
        <v>86</v>
      </c>
      <c r="AV121" s="16" t="s">
        <v>165</v>
      </c>
      <c r="AW121" s="16" t="s">
        <v>5</v>
      </c>
      <c r="AX121" s="16" t="s">
        <v>76</v>
      </c>
      <c r="AY121" s="294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2821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2212</v>
      </c>
      <c r="F124" s="222" t="s">
        <v>2213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2822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2823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2824</v>
      </c>
      <c r="F126" s="222" t="s">
        <v>2825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2826</v>
      </c>
    </row>
    <row r="127" s="2" customFormat="1" ht="14.4" customHeight="1">
      <c r="A127" s="40"/>
      <c r="B127" s="41"/>
      <c r="C127" s="235" t="s">
        <v>194</v>
      </c>
      <c r="D127" s="235" t="s">
        <v>163</v>
      </c>
      <c r="E127" s="236" t="s">
        <v>2827</v>
      </c>
      <c r="F127" s="237" t="s">
        <v>2828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2829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2830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2216</v>
      </c>
      <c r="F129" s="222" t="s">
        <v>2217</v>
      </c>
      <c r="G129" s="223" t="s">
        <v>986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2831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2810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86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2832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2833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37.8" customHeight="1">
      <c r="A134" s="40"/>
      <c r="B134" s="41"/>
      <c r="C134" s="220" t="s">
        <v>207</v>
      </c>
      <c r="D134" s="220" t="s">
        <v>171</v>
      </c>
      <c r="E134" s="221" t="s">
        <v>2233</v>
      </c>
      <c r="F134" s="222" t="s">
        <v>2234</v>
      </c>
      <c r="G134" s="223" t="s">
        <v>986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2834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2236</v>
      </c>
      <c r="F135" s="222" t="s">
        <v>2237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2835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2836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1343</v>
      </c>
      <c r="F137" s="222" t="s">
        <v>1344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2837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2838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222</v>
      </c>
      <c r="D139" s="220" t="s">
        <v>171</v>
      </c>
      <c r="E139" s="221" t="s">
        <v>2242</v>
      </c>
      <c r="F139" s="222" t="s">
        <v>2243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2839</v>
      </c>
    </row>
    <row r="140" s="2" customFormat="1" ht="37.8" customHeight="1">
      <c r="A140" s="40"/>
      <c r="B140" s="41"/>
      <c r="C140" s="220" t="s">
        <v>226</v>
      </c>
      <c r="D140" s="220" t="s">
        <v>171</v>
      </c>
      <c r="E140" s="221" t="s">
        <v>2245</v>
      </c>
      <c r="F140" s="222" t="s">
        <v>1537</v>
      </c>
      <c r="G140" s="223" t="s">
        <v>1359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2840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2841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7.8" customHeight="1">
      <c r="A142" s="40"/>
      <c r="B142" s="41"/>
      <c r="C142" s="220" t="s">
        <v>9</v>
      </c>
      <c r="D142" s="220" t="s">
        <v>171</v>
      </c>
      <c r="E142" s="221" t="s">
        <v>1362</v>
      </c>
      <c r="F142" s="222" t="s">
        <v>1363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2842</v>
      </c>
    </row>
    <row r="143" s="15" customFormat="1">
      <c r="A143" s="15"/>
      <c r="B143" s="274"/>
      <c r="C143" s="275"/>
      <c r="D143" s="247" t="s">
        <v>605</v>
      </c>
      <c r="E143" s="276" t="s">
        <v>20</v>
      </c>
      <c r="F143" s="277" t="s">
        <v>2249</v>
      </c>
      <c r="G143" s="275"/>
      <c r="H143" s="276" t="s">
        <v>20</v>
      </c>
      <c r="I143" s="278"/>
      <c r="J143" s="278"/>
      <c r="K143" s="275"/>
      <c r="L143" s="275"/>
      <c r="M143" s="279"/>
      <c r="N143" s="280"/>
      <c r="O143" s="281"/>
      <c r="P143" s="281"/>
      <c r="Q143" s="281"/>
      <c r="R143" s="281"/>
      <c r="S143" s="281"/>
      <c r="T143" s="281"/>
      <c r="U143" s="281"/>
      <c r="V143" s="281"/>
      <c r="W143" s="281"/>
      <c r="X143" s="282"/>
      <c r="Y143" s="15"/>
      <c r="Z143" s="15"/>
      <c r="AA143" s="15"/>
      <c r="AB143" s="15"/>
      <c r="AC143" s="15"/>
      <c r="AD143" s="15"/>
      <c r="AE143" s="15"/>
      <c r="AT143" s="283" t="s">
        <v>605</v>
      </c>
      <c r="AU143" s="283" t="s">
        <v>86</v>
      </c>
      <c r="AV143" s="15" t="s">
        <v>84</v>
      </c>
      <c r="AW143" s="15" t="s">
        <v>5</v>
      </c>
      <c r="AX143" s="15" t="s">
        <v>76</v>
      </c>
      <c r="AY143" s="283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2843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2844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2845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2846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2847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2848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2849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2850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2851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2852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4"/>
      <c r="C154" s="275"/>
      <c r="D154" s="247" t="s">
        <v>605</v>
      </c>
      <c r="E154" s="276" t="s">
        <v>20</v>
      </c>
      <c r="F154" s="277" t="s">
        <v>2198</v>
      </c>
      <c r="G154" s="275"/>
      <c r="H154" s="276" t="s">
        <v>20</v>
      </c>
      <c r="I154" s="278"/>
      <c r="J154" s="278"/>
      <c r="K154" s="275"/>
      <c r="L154" s="275"/>
      <c r="M154" s="279"/>
      <c r="N154" s="280"/>
      <c r="O154" s="281"/>
      <c r="P154" s="281"/>
      <c r="Q154" s="281"/>
      <c r="R154" s="281"/>
      <c r="S154" s="281"/>
      <c r="T154" s="281"/>
      <c r="U154" s="281"/>
      <c r="V154" s="281"/>
      <c r="W154" s="281"/>
      <c r="X154" s="282"/>
      <c r="Y154" s="15"/>
      <c r="Z154" s="15"/>
      <c r="AA154" s="15"/>
      <c r="AB154" s="15"/>
      <c r="AC154" s="15"/>
      <c r="AD154" s="15"/>
      <c r="AE154" s="15"/>
      <c r="AT154" s="283" t="s">
        <v>605</v>
      </c>
      <c r="AU154" s="283" t="s">
        <v>86</v>
      </c>
      <c r="AV154" s="15" t="s">
        <v>84</v>
      </c>
      <c r="AW154" s="15" t="s">
        <v>5</v>
      </c>
      <c r="AX154" s="15" t="s">
        <v>76</v>
      </c>
      <c r="AY154" s="283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2853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2854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2855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2856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2857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2.7" customHeight="1">
      <c r="A161" s="40"/>
      <c r="B161" s="41"/>
      <c r="C161" s="220" t="s">
        <v>233</v>
      </c>
      <c r="D161" s="220" t="s">
        <v>171</v>
      </c>
      <c r="E161" s="221" t="s">
        <v>2259</v>
      </c>
      <c r="F161" s="222" t="s">
        <v>2260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2858</v>
      </c>
    </row>
    <row r="162" s="15" customFormat="1">
      <c r="A162" s="15"/>
      <c r="B162" s="274"/>
      <c r="C162" s="275"/>
      <c r="D162" s="247" t="s">
        <v>605</v>
      </c>
      <c r="E162" s="276" t="s">
        <v>20</v>
      </c>
      <c r="F162" s="277" t="s">
        <v>2814</v>
      </c>
      <c r="G162" s="275"/>
      <c r="H162" s="276" t="s">
        <v>20</v>
      </c>
      <c r="I162" s="278"/>
      <c r="J162" s="278"/>
      <c r="K162" s="275"/>
      <c r="L162" s="275"/>
      <c r="M162" s="279"/>
      <c r="N162" s="280"/>
      <c r="O162" s="281"/>
      <c r="P162" s="281"/>
      <c r="Q162" s="281"/>
      <c r="R162" s="281"/>
      <c r="S162" s="281"/>
      <c r="T162" s="281"/>
      <c r="U162" s="281"/>
      <c r="V162" s="281"/>
      <c r="W162" s="281"/>
      <c r="X162" s="282"/>
      <c r="Y162" s="15"/>
      <c r="Z162" s="15"/>
      <c r="AA162" s="15"/>
      <c r="AB162" s="15"/>
      <c r="AC162" s="15"/>
      <c r="AD162" s="15"/>
      <c r="AE162" s="15"/>
      <c r="AT162" s="283" t="s">
        <v>605</v>
      </c>
      <c r="AU162" s="283" t="s">
        <v>86</v>
      </c>
      <c r="AV162" s="15" t="s">
        <v>84</v>
      </c>
      <c r="AW162" s="15" t="s">
        <v>5</v>
      </c>
      <c r="AX162" s="15" t="s">
        <v>76</v>
      </c>
      <c r="AY162" s="283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2859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2816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86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2860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2818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86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2861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4"/>
      <c r="C168" s="285"/>
      <c r="D168" s="247" t="s">
        <v>605</v>
      </c>
      <c r="E168" s="286" t="s">
        <v>20</v>
      </c>
      <c r="F168" s="287" t="s">
        <v>1798</v>
      </c>
      <c r="G168" s="285"/>
      <c r="H168" s="288">
        <v>61.518000000000001</v>
      </c>
      <c r="I168" s="289"/>
      <c r="J168" s="289"/>
      <c r="K168" s="285"/>
      <c r="L168" s="285"/>
      <c r="M168" s="290"/>
      <c r="N168" s="291"/>
      <c r="O168" s="292"/>
      <c r="P168" s="292"/>
      <c r="Q168" s="292"/>
      <c r="R168" s="292"/>
      <c r="S168" s="292"/>
      <c r="T168" s="292"/>
      <c r="U168" s="292"/>
      <c r="V168" s="292"/>
      <c r="W168" s="292"/>
      <c r="X168" s="293"/>
      <c r="Y168" s="16"/>
      <c r="Z168" s="16"/>
      <c r="AA168" s="16"/>
      <c r="AB168" s="16"/>
      <c r="AC168" s="16"/>
      <c r="AD168" s="16"/>
      <c r="AE168" s="16"/>
      <c r="AT168" s="294" t="s">
        <v>605</v>
      </c>
      <c r="AU168" s="294" t="s">
        <v>86</v>
      </c>
      <c r="AV168" s="16" t="s">
        <v>165</v>
      </c>
      <c r="AW168" s="16" t="s">
        <v>5</v>
      </c>
      <c r="AX168" s="16" t="s">
        <v>76</v>
      </c>
      <c r="AY168" s="294" t="s">
        <v>166</v>
      </c>
    </row>
    <row r="169" s="15" customFormat="1">
      <c r="A169" s="15"/>
      <c r="B169" s="274"/>
      <c r="C169" s="275"/>
      <c r="D169" s="247" t="s">
        <v>605</v>
      </c>
      <c r="E169" s="276" t="s">
        <v>20</v>
      </c>
      <c r="F169" s="277" t="s">
        <v>2207</v>
      </c>
      <c r="G169" s="275"/>
      <c r="H169" s="276" t="s">
        <v>20</v>
      </c>
      <c r="I169" s="278"/>
      <c r="J169" s="278"/>
      <c r="K169" s="275"/>
      <c r="L169" s="275"/>
      <c r="M169" s="279"/>
      <c r="N169" s="280"/>
      <c r="O169" s="281"/>
      <c r="P169" s="281"/>
      <c r="Q169" s="281"/>
      <c r="R169" s="281"/>
      <c r="S169" s="281"/>
      <c r="T169" s="281"/>
      <c r="U169" s="281"/>
      <c r="V169" s="281"/>
      <c r="W169" s="281"/>
      <c r="X169" s="282"/>
      <c r="Y169" s="15"/>
      <c r="Z169" s="15"/>
      <c r="AA169" s="15"/>
      <c r="AB169" s="15"/>
      <c r="AC169" s="15"/>
      <c r="AD169" s="15"/>
      <c r="AE169" s="15"/>
      <c r="AT169" s="283" t="s">
        <v>605</v>
      </c>
      <c r="AU169" s="283" t="s">
        <v>86</v>
      </c>
      <c r="AV169" s="15" t="s">
        <v>84</v>
      </c>
      <c r="AW169" s="15" t="s">
        <v>5</v>
      </c>
      <c r="AX169" s="15" t="s">
        <v>76</v>
      </c>
      <c r="AY169" s="283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2862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4"/>
      <c r="C171" s="285"/>
      <c r="D171" s="247" t="s">
        <v>605</v>
      </c>
      <c r="E171" s="286" t="s">
        <v>20</v>
      </c>
      <c r="F171" s="287" t="s">
        <v>1798</v>
      </c>
      <c r="G171" s="285"/>
      <c r="H171" s="288">
        <v>22.274999999999999</v>
      </c>
      <c r="I171" s="289"/>
      <c r="J171" s="289"/>
      <c r="K171" s="285"/>
      <c r="L171" s="285"/>
      <c r="M171" s="290"/>
      <c r="N171" s="291"/>
      <c r="O171" s="292"/>
      <c r="P171" s="292"/>
      <c r="Q171" s="292"/>
      <c r="R171" s="292"/>
      <c r="S171" s="292"/>
      <c r="T171" s="292"/>
      <c r="U171" s="292"/>
      <c r="V171" s="292"/>
      <c r="W171" s="292"/>
      <c r="X171" s="293"/>
      <c r="Y171" s="16"/>
      <c r="Z171" s="16"/>
      <c r="AA171" s="16"/>
      <c r="AB171" s="16"/>
      <c r="AC171" s="16"/>
      <c r="AD171" s="16"/>
      <c r="AE171" s="16"/>
      <c r="AT171" s="294" t="s">
        <v>605</v>
      </c>
      <c r="AU171" s="294" t="s">
        <v>86</v>
      </c>
      <c r="AV171" s="16" t="s">
        <v>165</v>
      </c>
      <c r="AW171" s="16" t="s">
        <v>5</v>
      </c>
      <c r="AX171" s="16" t="s">
        <v>76</v>
      </c>
      <c r="AY171" s="294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4.4" customHeight="1">
      <c r="A173" s="40"/>
      <c r="B173" s="41"/>
      <c r="C173" s="235" t="s">
        <v>237</v>
      </c>
      <c r="D173" s="235" t="s">
        <v>163</v>
      </c>
      <c r="E173" s="236" t="s">
        <v>2863</v>
      </c>
      <c r="F173" s="237" t="s">
        <v>2864</v>
      </c>
      <c r="G173" s="238" t="s">
        <v>1359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2865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2866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1390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SUM(Q176:Q193)</f>
        <v>0</v>
      </c>
      <c r="R175" s="212">
        <f>SUM(R176:R193)</f>
        <v>0</v>
      </c>
      <c r="S175" s="211"/>
      <c r="T175" s="213">
        <f>SUM(T176:T193)</f>
        <v>0</v>
      </c>
      <c r="U175" s="211"/>
      <c r="V175" s="213">
        <f>SUM(V176:V193)</f>
        <v>68.632456660000003</v>
      </c>
      <c r="W175" s="211"/>
      <c r="X175" s="214">
        <f>SUM(X176:X193)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SUM(BK176:BK193)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2867</v>
      </c>
      <c r="F176" s="222" t="s">
        <v>2868</v>
      </c>
      <c r="G176" s="223" t="s">
        <v>986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2869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2870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2871</v>
      </c>
      <c r="F178" s="237" t="s">
        <v>2872</v>
      </c>
      <c r="G178" s="238" t="s">
        <v>986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2873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2874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49.05" customHeight="1">
      <c r="A180" s="40"/>
      <c r="B180" s="41"/>
      <c r="C180" s="220" t="s">
        <v>251</v>
      </c>
      <c r="D180" s="220" t="s">
        <v>171</v>
      </c>
      <c r="E180" s="221" t="s">
        <v>2875</v>
      </c>
      <c r="F180" s="222" t="s">
        <v>2876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2877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2878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1399</v>
      </c>
      <c r="F182" s="222" t="s">
        <v>1400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2879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2880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2881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2882</v>
      </c>
      <c r="F186" s="222" t="s">
        <v>2883</v>
      </c>
      <c r="G186" s="223" t="s">
        <v>599</v>
      </c>
      <c r="H186" s="224">
        <v>6.0659999999999998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13.686958439999998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2884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2885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2886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6.0659999999999998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86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2" customFormat="1" ht="24.15" customHeight="1">
      <c r="A190" s="40"/>
      <c r="B190" s="41"/>
      <c r="C190" s="220" t="s">
        <v>263</v>
      </c>
      <c r="D190" s="220" t="s">
        <v>171</v>
      </c>
      <c r="E190" s="221" t="s">
        <v>2887</v>
      </c>
      <c r="F190" s="222" t="s">
        <v>2888</v>
      </c>
      <c r="G190" s="223" t="s">
        <v>599</v>
      </c>
      <c r="H190" s="224">
        <v>4.266</v>
      </c>
      <c r="I190" s="225"/>
      <c r="J190" s="225"/>
      <c r="K190" s="226">
        <f>ROUND(P190*H190,2)</f>
        <v>0</v>
      </c>
      <c r="L190" s="227"/>
      <c r="M190" s="46"/>
      <c r="N190" s="228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2.45329</v>
      </c>
      <c r="V190" s="231">
        <f>U190*H190</f>
        <v>10.46573514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175</v>
      </c>
      <c r="AT190" s="233" t="s">
        <v>171</v>
      </c>
      <c r="AU190" s="233" t="s">
        <v>86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2889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2886</v>
      </c>
      <c r="G191" s="246"/>
      <c r="H191" s="250">
        <v>4.266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267</v>
      </c>
      <c r="D192" s="220" t="s">
        <v>171</v>
      </c>
      <c r="E192" s="221" t="s">
        <v>2890</v>
      </c>
      <c r="F192" s="222" t="s">
        <v>2891</v>
      </c>
      <c r="G192" s="223" t="s">
        <v>1359</v>
      </c>
      <c r="H192" s="224">
        <v>0.104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1.06277</v>
      </c>
      <c r="V192" s="231">
        <f>U192*H192</f>
        <v>0.11052808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86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2892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2893</v>
      </c>
      <c r="G193" s="246"/>
      <c r="H193" s="250">
        <v>0.104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12" customFormat="1" ht="22.8" customHeight="1">
      <c r="A194" s="12"/>
      <c r="B194" s="203"/>
      <c r="C194" s="204"/>
      <c r="D194" s="205" t="s">
        <v>75</v>
      </c>
      <c r="E194" s="218" t="s">
        <v>175</v>
      </c>
      <c r="F194" s="218" t="s">
        <v>2274</v>
      </c>
      <c r="G194" s="204"/>
      <c r="H194" s="204"/>
      <c r="I194" s="207"/>
      <c r="J194" s="207"/>
      <c r="K194" s="219">
        <f>BK194</f>
        <v>0</v>
      </c>
      <c r="L194" s="204"/>
      <c r="M194" s="209"/>
      <c r="N194" s="210"/>
      <c r="O194" s="211"/>
      <c r="P194" s="211"/>
      <c r="Q194" s="212">
        <f>SUM(Q195:Q226)</f>
        <v>0</v>
      </c>
      <c r="R194" s="212">
        <f>SUM(R195:R226)</f>
        <v>0</v>
      </c>
      <c r="S194" s="211"/>
      <c r="T194" s="213">
        <f>SUM(T195:T226)</f>
        <v>0</v>
      </c>
      <c r="U194" s="211"/>
      <c r="V194" s="213">
        <f>SUM(V195:V226)</f>
        <v>29.062002</v>
      </c>
      <c r="W194" s="211"/>
      <c r="X194" s="214">
        <f>SUM(X195:X226)</f>
        <v>0</v>
      </c>
      <c r="Y194" s="12"/>
      <c r="Z194" s="12"/>
      <c r="AA194" s="12"/>
      <c r="AB194" s="12"/>
      <c r="AC194" s="12"/>
      <c r="AD194" s="12"/>
      <c r="AE194" s="12"/>
      <c r="AR194" s="215" t="s">
        <v>84</v>
      </c>
      <c r="AT194" s="216" t="s">
        <v>75</v>
      </c>
      <c r="AU194" s="216" t="s">
        <v>84</v>
      </c>
      <c r="AY194" s="215" t="s">
        <v>166</v>
      </c>
      <c r="BK194" s="217">
        <f>SUM(BK195:BK226)</f>
        <v>0</v>
      </c>
    </row>
    <row r="195" s="2" customFormat="1" ht="24.15" customHeight="1">
      <c r="A195" s="40"/>
      <c r="B195" s="41"/>
      <c r="C195" s="220" t="s">
        <v>271</v>
      </c>
      <c r="D195" s="220" t="s">
        <v>171</v>
      </c>
      <c r="E195" s="221" t="s">
        <v>2275</v>
      </c>
      <c r="F195" s="222" t="s">
        <v>2276</v>
      </c>
      <c r="G195" s="223" t="s">
        <v>599</v>
      </c>
      <c r="H195" s="224">
        <v>17.82</v>
      </c>
      <c r="I195" s="225"/>
      <c r="J195" s="225"/>
      <c r="K195" s="226">
        <f>ROUND(P195*H195,2)</f>
        <v>0</v>
      </c>
      <c r="L195" s="227"/>
      <c r="M195" s="46"/>
      <c r="N195" s="228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175</v>
      </c>
      <c r="AT195" s="233" t="s">
        <v>171</v>
      </c>
      <c r="AU195" s="233" t="s">
        <v>86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2894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2895</v>
      </c>
      <c r="G196" s="246"/>
      <c r="H196" s="250">
        <v>5.3899999999999997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2896</v>
      </c>
      <c r="G197" s="246"/>
      <c r="H197" s="250">
        <v>1.76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5" customFormat="1">
      <c r="A198" s="15"/>
      <c r="B198" s="274"/>
      <c r="C198" s="275"/>
      <c r="D198" s="247" t="s">
        <v>605</v>
      </c>
      <c r="E198" s="276" t="s">
        <v>20</v>
      </c>
      <c r="F198" s="277" t="s">
        <v>2336</v>
      </c>
      <c r="G198" s="275"/>
      <c r="H198" s="276" t="s">
        <v>20</v>
      </c>
      <c r="I198" s="278"/>
      <c r="J198" s="278"/>
      <c r="K198" s="275"/>
      <c r="L198" s="275"/>
      <c r="M198" s="279"/>
      <c r="N198" s="280"/>
      <c r="O198" s="281"/>
      <c r="P198" s="281"/>
      <c r="Q198" s="281"/>
      <c r="R198" s="281"/>
      <c r="S198" s="281"/>
      <c r="T198" s="281"/>
      <c r="U198" s="281"/>
      <c r="V198" s="281"/>
      <c r="W198" s="281"/>
      <c r="X198" s="282"/>
      <c r="Y198" s="15"/>
      <c r="Z198" s="15"/>
      <c r="AA198" s="15"/>
      <c r="AB198" s="15"/>
      <c r="AC198" s="15"/>
      <c r="AD198" s="15"/>
      <c r="AE198" s="15"/>
      <c r="AT198" s="283" t="s">
        <v>605</v>
      </c>
      <c r="AU198" s="283" t="s">
        <v>86</v>
      </c>
      <c r="AV198" s="15" t="s">
        <v>84</v>
      </c>
      <c r="AW198" s="15" t="s">
        <v>5</v>
      </c>
      <c r="AX198" s="15" t="s">
        <v>76</v>
      </c>
      <c r="AY198" s="283" t="s">
        <v>166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2897</v>
      </c>
      <c r="G199" s="246"/>
      <c r="H199" s="250">
        <v>2.3100000000000001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76</v>
      </c>
      <c r="AY199" s="25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2898</v>
      </c>
      <c r="G200" s="246"/>
      <c r="H200" s="250">
        <v>2.6400000000000001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2899</v>
      </c>
      <c r="G201" s="246"/>
      <c r="H201" s="250">
        <v>5.7199999999999998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4" customFormat="1">
      <c r="A202" s="14"/>
      <c r="B202" s="257"/>
      <c r="C202" s="258"/>
      <c r="D202" s="247" t="s">
        <v>605</v>
      </c>
      <c r="E202" s="259" t="s">
        <v>20</v>
      </c>
      <c r="F202" s="260" t="s">
        <v>608</v>
      </c>
      <c r="G202" s="258"/>
      <c r="H202" s="261">
        <v>17.82</v>
      </c>
      <c r="I202" s="262"/>
      <c r="J202" s="262"/>
      <c r="K202" s="258"/>
      <c r="L202" s="258"/>
      <c r="M202" s="263"/>
      <c r="N202" s="264"/>
      <c r="O202" s="265"/>
      <c r="P202" s="265"/>
      <c r="Q202" s="265"/>
      <c r="R202" s="265"/>
      <c r="S202" s="265"/>
      <c r="T202" s="265"/>
      <c r="U202" s="265"/>
      <c r="V202" s="265"/>
      <c r="W202" s="265"/>
      <c r="X202" s="266"/>
      <c r="Y202" s="14"/>
      <c r="Z202" s="14"/>
      <c r="AA202" s="14"/>
      <c r="AB202" s="14"/>
      <c r="AC202" s="14"/>
      <c r="AD202" s="14"/>
      <c r="AE202" s="14"/>
      <c r="AT202" s="267" t="s">
        <v>605</v>
      </c>
      <c r="AU202" s="267" t="s">
        <v>86</v>
      </c>
      <c r="AV202" s="14" t="s">
        <v>175</v>
      </c>
      <c r="AW202" s="14" t="s">
        <v>5</v>
      </c>
      <c r="AX202" s="14" t="s">
        <v>84</v>
      </c>
      <c r="AY202" s="267" t="s">
        <v>166</v>
      </c>
    </row>
    <row r="203" s="2" customFormat="1" ht="37.8" customHeight="1">
      <c r="A203" s="40"/>
      <c r="B203" s="41"/>
      <c r="C203" s="220" t="s">
        <v>275</v>
      </c>
      <c r="D203" s="220" t="s">
        <v>171</v>
      </c>
      <c r="E203" s="221" t="s">
        <v>2296</v>
      </c>
      <c r="F203" s="222" t="s">
        <v>2297</v>
      </c>
      <c r="G203" s="223" t="s">
        <v>718</v>
      </c>
      <c r="H203" s="224">
        <v>93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0.00165</v>
      </c>
      <c r="V203" s="231">
        <f>U203*H203</f>
        <v>0.15345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86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2900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2901</v>
      </c>
      <c r="G204" s="246"/>
      <c r="H204" s="250">
        <v>70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2902</v>
      </c>
      <c r="G205" s="246"/>
      <c r="H205" s="250">
        <v>23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93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14.4" customHeight="1">
      <c r="A207" s="40"/>
      <c r="B207" s="41"/>
      <c r="C207" s="235" t="s">
        <v>279</v>
      </c>
      <c r="D207" s="235" t="s">
        <v>163</v>
      </c>
      <c r="E207" s="236" t="s">
        <v>2299</v>
      </c>
      <c r="F207" s="237" t="s">
        <v>2300</v>
      </c>
      <c r="G207" s="238" t="s">
        <v>718</v>
      </c>
      <c r="H207" s="239">
        <v>93</v>
      </c>
      <c r="I207" s="240"/>
      <c r="J207" s="241"/>
      <c r="K207" s="242">
        <f>ROUND(P207*H207,2)</f>
        <v>0</v>
      </c>
      <c r="L207" s="241"/>
      <c r="M207" s="243"/>
      <c r="N207" s="244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0.30399999999999999</v>
      </c>
      <c r="V207" s="231">
        <f>U207*H207</f>
        <v>28.271999999999998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194</v>
      </c>
      <c r="AT207" s="233" t="s">
        <v>163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2903</v>
      </c>
    </row>
    <row r="208" s="2" customFormat="1" ht="37.8" customHeight="1">
      <c r="A208" s="40"/>
      <c r="B208" s="41"/>
      <c r="C208" s="220" t="s">
        <v>283</v>
      </c>
      <c r="D208" s="220" t="s">
        <v>171</v>
      </c>
      <c r="E208" s="221" t="s">
        <v>2904</v>
      </c>
      <c r="F208" s="222" t="s">
        <v>2905</v>
      </c>
      <c r="G208" s="223" t="s">
        <v>599</v>
      </c>
      <c r="H208" s="224">
        <v>3.8999999999999999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2906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2907</v>
      </c>
      <c r="G209" s="246"/>
      <c r="H209" s="250">
        <v>2.9399999999999999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86</v>
      </c>
      <c r="AV209" s="13" t="s">
        <v>86</v>
      </c>
      <c r="AW209" s="13" t="s">
        <v>5</v>
      </c>
      <c r="AX209" s="13" t="s">
        <v>76</v>
      </c>
      <c r="AY209" s="256" t="s">
        <v>166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2908</v>
      </c>
      <c r="G210" s="246"/>
      <c r="H210" s="250">
        <v>0.95999999999999996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4" customFormat="1">
      <c r="A211" s="14"/>
      <c r="B211" s="257"/>
      <c r="C211" s="258"/>
      <c r="D211" s="247" t="s">
        <v>605</v>
      </c>
      <c r="E211" s="259" t="s">
        <v>20</v>
      </c>
      <c r="F211" s="260" t="s">
        <v>608</v>
      </c>
      <c r="G211" s="258"/>
      <c r="H211" s="261">
        <v>3.8999999999999999</v>
      </c>
      <c r="I211" s="262"/>
      <c r="J211" s="262"/>
      <c r="K211" s="258"/>
      <c r="L211" s="258"/>
      <c r="M211" s="263"/>
      <c r="N211" s="264"/>
      <c r="O211" s="265"/>
      <c r="P211" s="265"/>
      <c r="Q211" s="265"/>
      <c r="R211" s="265"/>
      <c r="S211" s="265"/>
      <c r="T211" s="265"/>
      <c r="U211" s="265"/>
      <c r="V211" s="265"/>
      <c r="W211" s="265"/>
      <c r="X211" s="266"/>
      <c r="Y211" s="14"/>
      <c r="Z211" s="14"/>
      <c r="AA211" s="14"/>
      <c r="AB211" s="14"/>
      <c r="AC211" s="14"/>
      <c r="AD211" s="14"/>
      <c r="AE211" s="14"/>
      <c r="AT211" s="267" t="s">
        <v>605</v>
      </c>
      <c r="AU211" s="267" t="s">
        <v>86</v>
      </c>
      <c r="AV211" s="14" t="s">
        <v>175</v>
      </c>
      <c r="AW211" s="14" t="s">
        <v>5</v>
      </c>
      <c r="AX211" s="14" t="s">
        <v>84</v>
      </c>
      <c r="AY211" s="267" t="s">
        <v>166</v>
      </c>
    </row>
    <row r="212" s="2" customFormat="1" ht="37.8" customHeight="1">
      <c r="A212" s="40"/>
      <c r="B212" s="41"/>
      <c r="C212" s="220" t="s">
        <v>287</v>
      </c>
      <c r="D212" s="220" t="s">
        <v>171</v>
      </c>
      <c r="E212" s="221" t="s">
        <v>2302</v>
      </c>
      <c r="F212" s="222" t="s">
        <v>2303</v>
      </c>
      <c r="G212" s="223" t="s">
        <v>599</v>
      </c>
      <c r="H212" s="224">
        <v>21.449999999999999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86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2909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2910</v>
      </c>
      <c r="G213" s="246"/>
      <c r="H213" s="250">
        <v>16.170000000000002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2911</v>
      </c>
      <c r="G214" s="246"/>
      <c r="H214" s="250">
        <v>5.2800000000000002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4" customFormat="1">
      <c r="A215" s="14"/>
      <c r="B215" s="257"/>
      <c r="C215" s="258"/>
      <c r="D215" s="247" t="s">
        <v>605</v>
      </c>
      <c r="E215" s="259" t="s">
        <v>20</v>
      </c>
      <c r="F215" s="260" t="s">
        <v>608</v>
      </c>
      <c r="G215" s="258"/>
      <c r="H215" s="261">
        <v>21.450000000000003</v>
      </c>
      <c r="I215" s="262"/>
      <c r="J215" s="262"/>
      <c r="K215" s="258"/>
      <c r="L215" s="258"/>
      <c r="M215" s="263"/>
      <c r="N215" s="264"/>
      <c r="O215" s="265"/>
      <c r="P215" s="265"/>
      <c r="Q215" s="265"/>
      <c r="R215" s="265"/>
      <c r="S215" s="265"/>
      <c r="T215" s="265"/>
      <c r="U215" s="265"/>
      <c r="V215" s="265"/>
      <c r="W215" s="265"/>
      <c r="X215" s="266"/>
      <c r="Y215" s="14"/>
      <c r="Z215" s="14"/>
      <c r="AA215" s="14"/>
      <c r="AB215" s="14"/>
      <c r="AC215" s="14"/>
      <c r="AD215" s="14"/>
      <c r="AE215" s="14"/>
      <c r="AT215" s="267" t="s">
        <v>605</v>
      </c>
      <c r="AU215" s="267" t="s">
        <v>86</v>
      </c>
      <c r="AV215" s="14" t="s">
        <v>175</v>
      </c>
      <c r="AW215" s="14" t="s">
        <v>5</v>
      </c>
      <c r="AX215" s="14" t="s">
        <v>84</v>
      </c>
      <c r="AY215" s="267" t="s">
        <v>166</v>
      </c>
    </row>
    <row r="216" s="2" customFormat="1" ht="37.8" customHeight="1">
      <c r="A216" s="40"/>
      <c r="B216" s="41"/>
      <c r="C216" s="220" t="s">
        <v>291</v>
      </c>
      <c r="D216" s="220" t="s">
        <v>171</v>
      </c>
      <c r="E216" s="221" t="s">
        <v>2912</v>
      </c>
      <c r="F216" s="222" t="s">
        <v>2913</v>
      </c>
      <c r="G216" s="223" t="s">
        <v>599</v>
      </c>
      <c r="H216" s="224">
        <v>6.2999999999999998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86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2914</v>
      </c>
    </row>
    <row r="217" s="15" customFormat="1">
      <c r="A217" s="15"/>
      <c r="B217" s="274"/>
      <c r="C217" s="275"/>
      <c r="D217" s="247" t="s">
        <v>605</v>
      </c>
      <c r="E217" s="276" t="s">
        <v>20</v>
      </c>
      <c r="F217" s="277" t="s">
        <v>2915</v>
      </c>
      <c r="G217" s="275"/>
      <c r="H217" s="276" t="s">
        <v>20</v>
      </c>
      <c r="I217" s="278"/>
      <c r="J217" s="278"/>
      <c r="K217" s="275"/>
      <c r="L217" s="275"/>
      <c r="M217" s="279"/>
      <c r="N217" s="280"/>
      <c r="O217" s="281"/>
      <c r="P217" s="281"/>
      <c r="Q217" s="281"/>
      <c r="R217" s="281"/>
      <c r="S217" s="281"/>
      <c r="T217" s="281"/>
      <c r="U217" s="281"/>
      <c r="V217" s="281"/>
      <c r="W217" s="281"/>
      <c r="X217" s="282"/>
      <c r="Y217" s="15"/>
      <c r="Z217" s="15"/>
      <c r="AA217" s="15"/>
      <c r="AB217" s="15"/>
      <c r="AC217" s="15"/>
      <c r="AD217" s="15"/>
      <c r="AE217" s="15"/>
      <c r="AT217" s="283" t="s">
        <v>605</v>
      </c>
      <c r="AU217" s="283" t="s">
        <v>86</v>
      </c>
      <c r="AV217" s="15" t="s">
        <v>84</v>
      </c>
      <c r="AW217" s="15" t="s">
        <v>5</v>
      </c>
      <c r="AX217" s="15" t="s">
        <v>76</v>
      </c>
      <c r="AY217" s="283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2916</v>
      </c>
      <c r="G218" s="246"/>
      <c r="H218" s="250">
        <v>6.2999999999999998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84</v>
      </c>
      <c r="AY218" s="256" t="s">
        <v>166</v>
      </c>
    </row>
    <row r="219" s="2" customFormat="1" ht="37.8" customHeight="1">
      <c r="A219" s="40"/>
      <c r="B219" s="41"/>
      <c r="C219" s="220" t="s">
        <v>295</v>
      </c>
      <c r="D219" s="220" t="s">
        <v>171</v>
      </c>
      <c r="E219" s="221" t="s">
        <v>2917</v>
      </c>
      <c r="F219" s="222" t="s">
        <v>2918</v>
      </c>
      <c r="G219" s="223" t="s">
        <v>986</v>
      </c>
      <c r="H219" s="224">
        <v>12.6</v>
      </c>
      <c r="I219" s="225"/>
      <c r="J219" s="225"/>
      <c r="K219" s="226">
        <f>ROUND(P219*H219,2)</f>
        <v>0</v>
      </c>
      <c r="L219" s="227"/>
      <c r="M219" s="46"/>
      <c r="N219" s="228" t="s">
        <v>20</v>
      </c>
      <c r="O219" s="229" t="s">
        <v>45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86"/>
      <c r="T219" s="231">
        <f>S219*H219</f>
        <v>0</v>
      </c>
      <c r="U219" s="231">
        <v>0.0063200000000000001</v>
      </c>
      <c r="V219" s="231">
        <f>U219*H219</f>
        <v>0.079631999999999994</v>
      </c>
      <c r="W219" s="231">
        <v>0</v>
      </c>
      <c r="X219" s="232">
        <f>W219*H219</f>
        <v>0</v>
      </c>
      <c r="Y219" s="40"/>
      <c r="Z219" s="40"/>
      <c r="AA219" s="40"/>
      <c r="AB219" s="40"/>
      <c r="AC219" s="40"/>
      <c r="AD219" s="40"/>
      <c r="AE219" s="40"/>
      <c r="AR219" s="233" t="s">
        <v>175</v>
      </c>
      <c r="AT219" s="233" t="s">
        <v>171</v>
      </c>
      <c r="AU219" s="233" t="s">
        <v>86</v>
      </c>
      <c r="AY219" s="19" t="s">
        <v>166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9" t="s">
        <v>84</v>
      </c>
      <c r="BK219" s="234">
        <f>ROUND(P219*H219,2)</f>
        <v>0</v>
      </c>
      <c r="BL219" s="19" t="s">
        <v>175</v>
      </c>
      <c r="BM219" s="233" t="s">
        <v>2919</v>
      </c>
    </row>
    <row r="220" s="15" customFormat="1">
      <c r="A220" s="15"/>
      <c r="B220" s="274"/>
      <c r="C220" s="275"/>
      <c r="D220" s="247" t="s">
        <v>605</v>
      </c>
      <c r="E220" s="276" t="s">
        <v>20</v>
      </c>
      <c r="F220" s="277" t="s">
        <v>2915</v>
      </c>
      <c r="G220" s="275"/>
      <c r="H220" s="276" t="s">
        <v>20</v>
      </c>
      <c r="I220" s="278"/>
      <c r="J220" s="278"/>
      <c r="K220" s="275"/>
      <c r="L220" s="275"/>
      <c r="M220" s="279"/>
      <c r="N220" s="280"/>
      <c r="O220" s="281"/>
      <c r="P220" s="281"/>
      <c r="Q220" s="281"/>
      <c r="R220" s="281"/>
      <c r="S220" s="281"/>
      <c r="T220" s="281"/>
      <c r="U220" s="281"/>
      <c r="V220" s="281"/>
      <c r="W220" s="281"/>
      <c r="X220" s="282"/>
      <c r="Y220" s="15"/>
      <c r="Z220" s="15"/>
      <c r="AA220" s="15"/>
      <c r="AB220" s="15"/>
      <c r="AC220" s="15"/>
      <c r="AD220" s="15"/>
      <c r="AE220" s="15"/>
      <c r="AT220" s="283" t="s">
        <v>605</v>
      </c>
      <c r="AU220" s="283" t="s">
        <v>86</v>
      </c>
      <c r="AV220" s="15" t="s">
        <v>84</v>
      </c>
      <c r="AW220" s="15" t="s">
        <v>5</v>
      </c>
      <c r="AX220" s="15" t="s">
        <v>76</v>
      </c>
      <c r="AY220" s="283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2920</v>
      </c>
      <c r="G221" s="246"/>
      <c r="H221" s="250">
        <v>12.6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2" customFormat="1" ht="37.8" customHeight="1">
      <c r="A222" s="40"/>
      <c r="B222" s="41"/>
      <c r="C222" s="220" t="s">
        <v>299</v>
      </c>
      <c r="D222" s="220" t="s">
        <v>171</v>
      </c>
      <c r="E222" s="221" t="s">
        <v>2921</v>
      </c>
      <c r="F222" s="222" t="s">
        <v>2922</v>
      </c>
      <c r="G222" s="223" t="s">
        <v>1359</v>
      </c>
      <c r="H222" s="224">
        <v>0.52500000000000002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1.0608</v>
      </c>
      <c r="V222" s="231">
        <f>U222*H222</f>
        <v>0.55691999999999997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86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2923</v>
      </c>
    </row>
    <row r="223" s="15" customFormat="1">
      <c r="A223" s="15"/>
      <c r="B223" s="274"/>
      <c r="C223" s="275"/>
      <c r="D223" s="247" t="s">
        <v>605</v>
      </c>
      <c r="E223" s="276" t="s">
        <v>20</v>
      </c>
      <c r="F223" s="277" t="s">
        <v>2915</v>
      </c>
      <c r="G223" s="275"/>
      <c r="H223" s="276" t="s">
        <v>20</v>
      </c>
      <c r="I223" s="278"/>
      <c r="J223" s="278"/>
      <c r="K223" s="275"/>
      <c r="L223" s="275"/>
      <c r="M223" s="279"/>
      <c r="N223" s="280"/>
      <c r="O223" s="281"/>
      <c r="P223" s="281"/>
      <c r="Q223" s="281"/>
      <c r="R223" s="281"/>
      <c r="S223" s="281"/>
      <c r="T223" s="281"/>
      <c r="U223" s="281"/>
      <c r="V223" s="281"/>
      <c r="W223" s="281"/>
      <c r="X223" s="282"/>
      <c r="Y223" s="15"/>
      <c r="Z223" s="15"/>
      <c r="AA223" s="15"/>
      <c r="AB223" s="15"/>
      <c r="AC223" s="15"/>
      <c r="AD223" s="15"/>
      <c r="AE223" s="15"/>
      <c r="AT223" s="283" t="s">
        <v>605</v>
      </c>
      <c r="AU223" s="283" t="s">
        <v>86</v>
      </c>
      <c r="AV223" s="15" t="s">
        <v>84</v>
      </c>
      <c r="AW223" s="15" t="s">
        <v>5</v>
      </c>
      <c r="AX223" s="15" t="s">
        <v>76</v>
      </c>
      <c r="AY223" s="283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2924</v>
      </c>
      <c r="G224" s="246"/>
      <c r="H224" s="250">
        <v>0.31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2925</v>
      </c>
      <c r="G225" s="246"/>
      <c r="H225" s="250">
        <v>0.215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4" customFormat="1">
      <c r="A226" s="14"/>
      <c r="B226" s="257"/>
      <c r="C226" s="258"/>
      <c r="D226" s="247" t="s">
        <v>605</v>
      </c>
      <c r="E226" s="259" t="s">
        <v>20</v>
      </c>
      <c r="F226" s="260" t="s">
        <v>608</v>
      </c>
      <c r="G226" s="258"/>
      <c r="H226" s="261">
        <v>0.52500000000000002</v>
      </c>
      <c r="I226" s="262"/>
      <c r="J226" s="262"/>
      <c r="K226" s="258"/>
      <c r="L226" s="258"/>
      <c r="M226" s="263"/>
      <c r="N226" s="264"/>
      <c r="O226" s="265"/>
      <c r="P226" s="265"/>
      <c r="Q226" s="265"/>
      <c r="R226" s="265"/>
      <c r="S226" s="265"/>
      <c r="T226" s="265"/>
      <c r="U226" s="265"/>
      <c r="V226" s="265"/>
      <c r="W226" s="265"/>
      <c r="X226" s="266"/>
      <c r="Y226" s="14"/>
      <c r="Z226" s="14"/>
      <c r="AA226" s="14"/>
      <c r="AB226" s="14"/>
      <c r="AC226" s="14"/>
      <c r="AD226" s="14"/>
      <c r="AE226" s="14"/>
      <c r="AT226" s="267" t="s">
        <v>605</v>
      </c>
      <c r="AU226" s="267" t="s">
        <v>86</v>
      </c>
      <c r="AV226" s="14" t="s">
        <v>175</v>
      </c>
      <c r="AW226" s="14" t="s">
        <v>5</v>
      </c>
      <c r="AX226" s="14" t="s">
        <v>84</v>
      </c>
      <c r="AY226" s="267" t="s">
        <v>166</v>
      </c>
    </row>
    <row r="227" s="12" customFormat="1" ht="22.8" customHeight="1">
      <c r="A227" s="12"/>
      <c r="B227" s="203"/>
      <c r="C227" s="204"/>
      <c r="D227" s="205" t="s">
        <v>75</v>
      </c>
      <c r="E227" s="218" t="s">
        <v>194</v>
      </c>
      <c r="F227" s="218" t="s">
        <v>1956</v>
      </c>
      <c r="G227" s="204"/>
      <c r="H227" s="204"/>
      <c r="I227" s="207"/>
      <c r="J227" s="207"/>
      <c r="K227" s="219">
        <f>BK227</f>
        <v>0</v>
      </c>
      <c r="L227" s="204"/>
      <c r="M227" s="209"/>
      <c r="N227" s="210"/>
      <c r="O227" s="211"/>
      <c r="P227" s="211"/>
      <c r="Q227" s="212">
        <f>SUM(Q228:Q272)</f>
        <v>0</v>
      </c>
      <c r="R227" s="212">
        <f>SUM(R228:R272)</f>
        <v>0</v>
      </c>
      <c r="S227" s="211"/>
      <c r="T227" s="213">
        <f>SUM(T228:T272)</f>
        <v>0</v>
      </c>
      <c r="U227" s="211"/>
      <c r="V227" s="213">
        <f>SUM(V228:V272)</f>
        <v>19.115267250000002</v>
      </c>
      <c r="W227" s="211"/>
      <c r="X227" s="214">
        <f>SUM(X228:X272)</f>
        <v>0</v>
      </c>
      <c r="Y227" s="12"/>
      <c r="Z227" s="12"/>
      <c r="AA227" s="12"/>
      <c r="AB227" s="12"/>
      <c r="AC227" s="12"/>
      <c r="AD227" s="12"/>
      <c r="AE227" s="12"/>
      <c r="AR227" s="215" t="s">
        <v>84</v>
      </c>
      <c r="AT227" s="216" t="s">
        <v>75</v>
      </c>
      <c r="AU227" s="216" t="s">
        <v>84</v>
      </c>
      <c r="AY227" s="215" t="s">
        <v>166</v>
      </c>
      <c r="BK227" s="217">
        <f>SUM(BK228:BK272)</f>
        <v>0</v>
      </c>
    </row>
    <row r="228" s="2" customFormat="1" ht="37.8" customHeight="1">
      <c r="A228" s="40"/>
      <c r="B228" s="41"/>
      <c r="C228" s="220" t="s">
        <v>303</v>
      </c>
      <c r="D228" s="220" t="s">
        <v>171</v>
      </c>
      <c r="E228" s="221" t="s">
        <v>2319</v>
      </c>
      <c r="F228" s="222" t="s">
        <v>2320</v>
      </c>
      <c r="G228" s="223" t="s">
        <v>174</v>
      </c>
      <c r="H228" s="224">
        <v>65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1.0000000000000001E-05</v>
      </c>
      <c r="V228" s="231">
        <f>U228*H228</f>
        <v>0.00065000000000000008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2926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2927</v>
      </c>
      <c r="G229" s="246"/>
      <c r="H229" s="250">
        <v>49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2928</v>
      </c>
      <c r="G230" s="246"/>
      <c r="H230" s="250">
        <v>16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4" customFormat="1">
      <c r="A231" s="14"/>
      <c r="B231" s="257"/>
      <c r="C231" s="258"/>
      <c r="D231" s="247" t="s">
        <v>605</v>
      </c>
      <c r="E231" s="259" t="s">
        <v>20</v>
      </c>
      <c r="F231" s="260" t="s">
        <v>608</v>
      </c>
      <c r="G231" s="258"/>
      <c r="H231" s="261">
        <v>65</v>
      </c>
      <c r="I231" s="262"/>
      <c r="J231" s="262"/>
      <c r="K231" s="258"/>
      <c r="L231" s="258"/>
      <c r="M231" s="263"/>
      <c r="N231" s="264"/>
      <c r="O231" s="265"/>
      <c r="P231" s="265"/>
      <c r="Q231" s="265"/>
      <c r="R231" s="265"/>
      <c r="S231" s="265"/>
      <c r="T231" s="265"/>
      <c r="U231" s="265"/>
      <c r="V231" s="265"/>
      <c r="W231" s="265"/>
      <c r="X231" s="266"/>
      <c r="Y231" s="14"/>
      <c r="Z231" s="14"/>
      <c r="AA231" s="14"/>
      <c r="AB231" s="14"/>
      <c r="AC231" s="14"/>
      <c r="AD231" s="14"/>
      <c r="AE231" s="14"/>
      <c r="AT231" s="267" t="s">
        <v>605</v>
      </c>
      <c r="AU231" s="267" t="s">
        <v>86</v>
      </c>
      <c r="AV231" s="14" t="s">
        <v>175</v>
      </c>
      <c r="AW231" s="14" t="s">
        <v>5</v>
      </c>
      <c r="AX231" s="14" t="s">
        <v>84</v>
      </c>
      <c r="AY231" s="267" t="s">
        <v>166</v>
      </c>
    </row>
    <row r="232" s="2" customFormat="1" ht="14.4" customHeight="1">
      <c r="A232" s="40"/>
      <c r="B232" s="41"/>
      <c r="C232" s="235" t="s">
        <v>309</v>
      </c>
      <c r="D232" s="235" t="s">
        <v>163</v>
      </c>
      <c r="E232" s="236" t="s">
        <v>2326</v>
      </c>
      <c r="F232" s="237" t="s">
        <v>2327</v>
      </c>
      <c r="G232" s="238" t="s">
        <v>174</v>
      </c>
      <c r="H232" s="239">
        <v>65.650000000000006</v>
      </c>
      <c r="I232" s="240"/>
      <c r="J232" s="241"/>
      <c r="K232" s="242">
        <f>ROUND(P232*H232,2)</f>
        <v>0</v>
      </c>
      <c r="L232" s="241"/>
      <c r="M232" s="243"/>
      <c r="N232" s="244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0.188</v>
      </c>
      <c r="V232" s="231">
        <f>U232*H232</f>
        <v>12.342200000000002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194</v>
      </c>
      <c r="AT232" s="233" t="s">
        <v>163</v>
      </c>
      <c r="AU232" s="233" t="s">
        <v>86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175</v>
      </c>
      <c r="BM232" s="233" t="s">
        <v>2929</v>
      </c>
    </row>
    <row r="233" s="13" customFormat="1">
      <c r="A233" s="13"/>
      <c r="B233" s="245"/>
      <c r="C233" s="246"/>
      <c r="D233" s="247" t="s">
        <v>605</v>
      </c>
      <c r="E233" s="246"/>
      <c r="F233" s="249" t="s">
        <v>2930</v>
      </c>
      <c r="G233" s="246"/>
      <c r="H233" s="250">
        <v>65.650000000000006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4</v>
      </c>
      <c r="AX233" s="13" t="s">
        <v>84</v>
      </c>
      <c r="AY233" s="256" t="s">
        <v>166</v>
      </c>
    </row>
    <row r="234" s="2" customFormat="1" ht="37.8" customHeight="1">
      <c r="A234" s="40"/>
      <c r="B234" s="41"/>
      <c r="C234" s="220" t="s">
        <v>315</v>
      </c>
      <c r="D234" s="220" t="s">
        <v>171</v>
      </c>
      <c r="E234" s="221" t="s">
        <v>2931</v>
      </c>
      <c r="F234" s="222" t="s">
        <v>2932</v>
      </c>
      <c r="G234" s="223" t="s">
        <v>174</v>
      </c>
      <c r="H234" s="224">
        <v>70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175</v>
      </c>
      <c r="AT234" s="233" t="s">
        <v>171</v>
      </c>
      <c r="AU234" s="233" t="s">
        <v>86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175</v>
      </c>
      <c r="BM234" s="233" t="s">
        <v>2933</v>
      </c>
    </row>
    <row r="235" s="2" customFormat="1" ht="24.15" customHeight="1">
      <c r="A235" s="40"/>
      <c r="B235" s="41"/>
      <c r="C235" s="235" t="s">
        <v>319</v>
      </c>
      <c r="D235" s="235" t="s">
        <v>163</v>
      </c>
      <c r="E235" s="236" t="s">
        <v>2934</v>
      </c>
      <c r="F235" s="237" t="s">
        <v>2935</v>
      </c>
      <c r="G235" s="238" t="s">
        <v>174</v>
      </c>
      <c r="H235" s="239">
        <v>71.049999999999997</v>
      </c>
      <c r="I235" s="240"/>
      <c r="J235" s="241"/>
      <c r="K235" s="242">
        <f>ROUND(P235*H235,2)</f>
        <v>0</v>
      </c>
      <c r="L235" s="241"/>
      <c r="M235" s="243"/>
      <c r="N235" s="244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0.00147</v>
      </c>
      <c r="V235" s="231">
        <f>U235*H235</f>
        <v>0.1044435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194</v>
      </c>
      <c r="AT235" s="233" t="s">
        <v>163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2936</v>
      </c>
    </row>
    <row r="236" s="13" customFormat="1">
      <c r="A236" s="13"/>
      <c r="B236" s="245"/>
      <c r="C236" s="246"/>
      <c r="D236" s="247" t="s">
        <v>605</v>
      </c>
      <c r="E236" s="246"/>
      <c r="F236" s="249" t="s">
        <v>2937</v>
      </c>
      <c r="G236" s="246"/>
      <c r="H236" s="250">
        <v>71.049999999999997</v>
      </c>
      <c r="I236" s="251"/>
      <c r="J236" s="251"/>
      <c r="K236" s="246"/>
      <c r="L236" s="246"/>
      <c r="M236" s="252"/>
      <c r="N236" s="253"/>
      <c r="O236" s="254"/>
      <c r="P236" s="254"/>
      <c r="Q236" s="254"/>
      <c r="R236" s="254"/>
      <c r="S236" s="254"/>
      <c r="T236" s="254"/>
      <c r="U236" s="254"/>
      <c r="V236" s="254"/>
      <c r="W236" s="254"/>
      <c r="X236" s="255"/>
      <c r="Y236" s="13"/>
      <c r="Z236" s="13"/>
      <c r="AA236" s="13"/>
      <c r="AB236" s="13"/>
      <c r="AC236" s="13"/>
      <c r="AD236" s="13"/>
      <c r="AE236" s="13"/>
      <c r="AT236" s="256" t="s">
        <v>605</v>
      </c>
      <c r="AU236" s="256" t="s">
        <v>86</v>
      </c>
      <c r="AV236" s="13" t="s">
        <v>86</v>
      </c>
      <c r="AW236" s="13" t="s">
        <v>4</v>
      </c>
      <c r="AX236" s="13" t="s">
        <v>84</v>
      </c>
      <c r="AY236" s="256" t="s">
        <v>166</v>
      </c>
    </row>
    <row r="237" s="2" customFormat="1" ht="24.15" customHeight="1">
      <c r="A237" s="40"/>
      <c r="B237" s="41"/>
      <c r="C237" s="220" t="s">
        <v>323</v>
      </c>
      <c r="D237" s="220" t="s">
        <v>171</v>
      </c>
      <c r="E237" s="221" t="s">
        <v>2938</v>
      </c>
      <c r="F237" s="222" t="s">
        <v>2939</v>
      </c>
      <c r="G237" s="223" t="s">
        <v>174</v>
      </c>
      <c r="H237" s="224">
        <v>45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1.0000000000000001E-05</v>
      </c>
      <c r="V237" s="231">
        <f>U237*H237</f>
        <v>0.00045000000000000004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2940</v>
      </c>
    </row>
    <row r="238" s="15" customFormat="1">
      <c r="A238" s="15"/>
      <c r="B238" s="274"/>
      <c r="C238" s="275"/>
      <c r="D238" s="247" t="s">
        <v>605</v>
      </c>
      <c r="E238" s="276" t="s">
        <v>20</v>
      </c>
      <c r="F238" s="277" t="s">
        <v>2336</v>
      </c>
      <c r="G238" s="275"/>
      <c r="H238" s="276" t="s">
        <v>20</v>
      </c>
      <c r="I238" s="278"/>
      <c r="J238" s="278"/>
      <c r="K238" s="275"/>
      <c r="L238" s="275"/>
      <c r="M238" s="279"/>
      <c r="N238" s="280"/>
      <c r="O238" s="281"/>
      <c r="P238" s="281"/>
      <c r="Q238" s="281"/>
      <c r="R238" s="281"/>
      <c r="S238" s="281"/>
      <c r="T238" s="281"/>
      <c r="U238" s="281"/>
      <c r="V238" s="281"/>
      <c r="W238" s="281"/>
      <c r="X238" s="282"/>
      <c r="Y238" s="15"/>
      <c r="Z238" s="15"/>
      <c r="AA238" s="15"/>
      <c r="AB238" s="15"/>
      <c r="AC238" s="15"/>
      <c r="AD238" s="15"/>
      <c r="AE238" s="15"/>
      <c r="AT238" s="283" t="s">
        <v>605</v>
      </c>
      <c r="AU238" s="283" t="s">
        <v>86</v>
      </c>
      <c r="AV238" s="15" t="s">
        <v>84</v>
      </c>
      <c r="AW238" s="15" t="s">
        <v>5</v>
      </c>
      <c r="AX238" s="15" t="s">
        <v>76</v>
      </c>
      <c r="AY238" s="283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2941</v>
      </c>
      <c r="G239" s="246"/>
      <c r="H239" s="250">
        <v>21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2942</v>
      </c>
      <c r="G240" s="246"/>
      <c r="H240" s="250">
        <v>24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4" customFormat="1">
      <c r="A241" s="14"/>
      <c r="B241" s="257"/>
      <c r="C241" s="258"/>
      <c r="D241" s="247" t="s">
        <v>605</v>
      </c>
      <c r="E241" s="259" t="s">
        <v>20</v>
      </c>
      <c r="F241" s="260" t="s">
        <v>608</v>
      </c>
      <c r="G241" s="258"/>
      <c r="H241" s="261">
        <v>45</v>
      </c>
      <c r="I241" s="262"/>
      <c r="J241" s="262"/>
      <c r="K241" s="258"/>
      <c r="L241" s="258"/>
      <c r="M241" s="263"/>
      <c r="N241" s="264"/>
      <c r="O241" s="265"/>
      <c r="P241" s="265"/>
      <c r="Q241" s="265"/>
      <c r="R241" s="265"/>
      <c r="S241" s="265"/>
      <c r="T241" s="265"/>
      <c r="U241" s="265"/>
      <c r="V241" s="265"/>
      <c r="W241" s="265"/>
      <c r="X241" s="266"/>
      <c r="Y241" s="14"/>
      <c r="Z241" s="14"/>
      <c r="AA241" s="14"/>
      <c r="AB241" s="14"/>
      <c r="AC241" s="14"/>
      <c r="AD241" s="14"/>
      <c r="AE241" s="14"/>
      <c r="AT241" s="267" t="s">
        <v>605</v>
      </c>
      <c r="AU241" s="267" t="s">
        <v>86</v>
      </c>
      <c r="AV241" s="14" t="s">
        <v>175</v>
      </c>
      <c r="AW241" s="14" t="s">
        <v>5</v>
      </c>
      <c r="AX241" s="14" t="s">
        <v>84</v>
      </c>
      <c r="AY241" s="267" t="s">
        <v>166</v>
      </c>
    </row>
    <row r="242" s="2" customFormat="1" ht="24.9" customHeight="1">
      <c r="A242" s="40"/>
      <c r="B242" s="41"/>
      <c r="C242" s="235" t="s">
        <v>329</v>
      </c>
      <c r="D242" s="235" t="s">
        <v>163</v>
      </c>
      <c r="E242" s="236" t="s">
        <v>2340</v>
      </c>
      <c r="F242" s="237" t="s">
        <v>2341</v>
      </c>
      <c r="G242" s="238" t="s">
        <v>174</v>
      </c>
      <c r="H242" s="239">
        <v>45.674999999999997</v>
      </c>
      <c r="I242" s="240"/>
      <c r="J242" s="241"/>
      <c r="K242" s="242">
        <f>ROUND(P242*H242,2)</f>
        <v>0</v>
      </c>
      <c r="L242" s="241"/>
      <c r="M242" s="243"/>
      <c r="N242" s="244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0.00365</v>
      </c>
      <c r="V242" s="231">
        <f>U242*H242</f>
        <v>0.16671374999999999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194</v>
      </c>
      <c r="AT242" s="233" t="s">
        <v>163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2943</v>
      </c>
    </row>
    <row r="243" s="13" customFormat="1">
      <c r="A243" s="13"/>
      <c r="B243" s="245"/>
      <c r="C243" s="246"/>
      <c r="D243" s="247" t="s">
        <v>605</v>
      </c>
      <c r="E243" s="246"/>
      <c r="F243" s="249" t="s">
        <v>2944</v>
      </c>
      <c r="G243" s="246"/>
      <c r="H243" s="250">
        <v>45.674999999999997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4</v>
      </c>
      <c r="AX243" s="13" t="s">
        <v>84</v>
      </c>
      <c r="AY243" s="256" t="s">
        <v>166</v>
      </c>
    </row>
    <row r="244" s="2" customFormat="1" ht="14.4" customHeight="1">
      <c r="A244" s="40"/>
      <c r="B244" s="41"/>
      <c r="C244" s="220" t="s">
        <v>332</v>
      </c>
      <c r="D244" s="220" t="s">
        <v>171</v>
      </c>
      <c r="E244" s="221" t="s">
        <v>2350</v>
      </c>
      <c r="F244" s="222" t="s">
        <v>2351</v>
      </c>
      <c r="G244" s="223" t="s">
        <v>174</v>
      </c>
      <c r="H244" s="224">
        <v>115</v>
      </c>
      <c r="I244" s="225"/>
      <c r="J244" s="225"/>
      <c r="K244" s="226">
        <f>ROUND(P244*H244,2)</f>
        <v>0</v>
      </c>
      <c r="L244" s="227"/>
      <c r="M244" s="46"/>
      <c r="N244" s="228" t="s">
        <v>20</v>
      </c>
      <c r="O244" s="229" t="s">
        <v>45</v>
      </c>
      <c r="P244" s="230">
        <f>I244+J244</f>
        <v>0</v>
      </c>
      <c r="Q244" s="230">
        <f>ROUND(I244*H244,2)</f>
        <v>0</v>
      </c>
      <c r="R244" s="230">
        <f>ROUND(J244*H244,2)</f>
        <v>0</v>
      </c>
      <c r="S244" s="86"/>
      <c r="T244" s="231">
        <f>S244*H244</f>
        <v>0</v>
      </c>
      <c r="U244" s="231">
        <v>0</v>
      </c>
      <c r="V244" s="231">
        <f>U244*H244</f>
        <v>0</v>
      </c>
      <c r="W244" s="231">
        <v>0</v>
      </c>
      <c r="X244" s="232">
        <f>W244*H244</f>
        <v>0</v>
      </c>
      <c r="Y244" s="40"/>
      <c r="Z244" s="40"/>
      <c r="AA244" s="40"/>
      <c r="AB244" s="40"/>
      <c r="AC244" s="40"/>
      <c r="AD244" s="40"/>
      <c r="AE244" s="40"/>
      <c r="AR244" s="233" t="s">
        <v>175</v>
      </c>
      <c r="AT244" s="233" t="s">
        <v>171</v>
      </c>
      <c r="AU244" s="233" t="s">
        <v>86</v>
      </c>
      <c r="AY244" s="19" t="s">
        <v>166</v>
      </c>
      <c r="BE244" s="234">
        <f>IF(O244="základní",K244,0)</f>
        <v>0</v>
      </c>
      <c r="BF244" s="234">
        <f>IF(O244="snížená",K244,0)</f>
        <v>0</v>
      </c>
      <c r="BG244" s="234">
        <f>IF(O244="zákl. přenesená",K244,0)</f>
        <v>0</v>
      </c>
      <c r="BH244" s="234">
        <f>IF(O244="sníž. přenesená",K244,0)</f>
        <v>0</v>
      </c>
      <c r="BI244" s="234">
        <f>IF(O244="nulová",K244,0)</f>
        <v>0</v>
      </c>
      <c r="BJ244" s="19" t="s">
        <v>84</v>
      </c>
      <c r="BK244" s="234">
        <f>ROUND(P244*H244,2)</f>
        <v>0</v>
      </c>
      <c r="BL244" s="19" t="s">
        <v>175</v>
      </c>
      <c r="BM244" s="233" t="s">
        <v>2945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2946</v>
      </c>
      <c r="G245" s="246"/>
      <c r="H245" s="250">
        <v>115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84</v>
      </c>
      <c r="AY245" s="256" t="s">
        <v>166</v>
      </c>
    </row>
    <row r="246" s="2" customFormat="1" ht="24.15" customHeight="1">
      <c r="A246" s="40"/>
      <c r="B246" s="41"/>
      <c r="C246" s="220" t="s">
        <v>335</v>
      </c>
      <c r="D246" s="220" t="s">
        <v>171</v>
      </c>
      <c r="E246" s="221" t="s">
        <v>2353</v>
      </c>
      <c r="F246" s="222" t="s">
        <v>2354</v>
      </c>
      <c r="G246" s="223" t="s">
        <v>718</v>
      </c>
      <c r="H246" s="224">
        <v>4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0.45937</v>
      </c>
      <c r="V246" s="231">
        <f>U246*H246</f>
        <v>1.83748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2947</v>
      </c>
    </row>
    <row r="247" s="2" customFormat="1" ht="24.15" customHeight="1">
      <c r="A247" s="40"/>
      <c r="B247" s="41"/>
      <c r="C247" s="220" t="s">
        <v>339</v>
      </c>
      <c r="D247" s="220" t="s">
        <v>171</v>
      </c>
      <c r="E247" s="221" t="s">
        <v>2356</v>
      </c>
      <c r="F247" s="222" t="s">
        <v>2357</v>
      </c>
      <c r="G247" s="223" t="s">
        <v>174</v>
      </c>
      <c r="H247" s="224">
        <v>65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2948</v>
      </c>
    </row>
    <row r="248" s="2" customFormat="1" ht="24.15" customHeight="1">
      <c r="A248" s="40"/>
      <c r="B248" s="41"/>
      <c r="C248" s="220" t="s">
        <v>342</v>
      </c>
      <c r="D248" s="220" t="s">
        <v>171</v>
      </c>
      <c r="E248" s="221" t="s">
        <v>2359</v>
      </c>
      <c r="F248" s="222" t="s">
        <v>2360</v>
      </c>
      <c r="G248" s="223" t="s">
        <v>718</v>
      </c>
      <c r="H248" s="224">
        <v>8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0.010189999999999999</v>
      </c>
      <c r="V248" s="231">
        <f>U248*H248</f>
        <v>0.081519999999999995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2949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2950</v>
      </c>
      <c r="G249" s="246"/>
      <c r="H249" s="250">
        <v>8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84</v>
      </c>
      <c r="AY249" s="256" t="s">
        <v>166</v>
      </c>
    </row>
    <row r="250" s="2" customFormat="1" ht="14.4" customHeight="1">
      <c r="A250" s="40"/>
      <c r="B250" s="41"/>
      <c r="C250" s="235" t="s">
        <v>346</v>
      </c>
      <c r="D250" s="235" t="s">
        <v>163</v>
      </c>
      <c r="E250" s="236" t="s">
        <v>2366</v>
      </c>
      <c r="F250" s="237" t="s">
        <v>2367</v>
      </c>
      <c r="G250" s="238" t="s">
        <v>718</v>
      </c>
      <c r="H250" s="239">
        <v>2</v>
      </c>
      <c r="I250" s="240"/>
      <c r="J250" s="241"/>
      <c r="K250" s="242">
        <f>ROUND(P250*H250,2)</f>
        <v>0</v>
      </c>
      <c r="L250" s="241"/>
      <c r="M250" s="243"/>
      <c r="N250" s="244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0.26200000000000001</v>
      </c>
      <c r="V250" s="231">
        <f>U250*H250</f>
        <v>0.52400000000000002</v>
      </c>
      <c r="W250" s="231">
        <v>0</v>
      </c>
      <c r="X250" s="232">
        <f>W250*H250</f>
        <v>0</v>
      </c>
      <c r="Y250" s="40"/>
      <c r="Z250" s="40"/>
      <c r="AA250" s="40"/>
      <c r="AB250" s="40"/>
      <c r="AC250" s="40"/>
      <c r="AD250" s="40"/>
      <c r="AE250" s="40"/>
      <c r="AR250" s="233" t="s">
        <v>194</v>
      </c>
      <c r="AT250" s="233" t="s">
        <v>163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2951</v>
      </c>
    </row>
    <row r="251" s="2" customFormat="1" ht="24.15" customHeight="1">
      <c r="A251" s="40"/>
      <c r="B251" s="41"/>
      <c r="C251" s="235" t="s">
        <v>350</v>
      </c>
      <c r="D251" s="235" t="s">
        <v>163</v>
      </c>
      <c r="E251" s="236" t="s">
        <v>2952</v>
      </c>
      <c r="F251" s="237" t="s">
        <v>2953</v>
      </c>
      <c r="G251" s="238" t="s">
        <v>718</v>
      </c>
      <c r="H251" s="239">
        <v>3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0.040000000000000001</v>
      </c>
      <c r="V251" s="231">
        <f>U251*H251</f>
        <v>0.12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2954</v>
      </c>
    </row>
    <row r="252" s="2" customFormat="1" ht="24.15" customHeight="1">
      <c r="A252" s="40"/>
      <c r="B252" s="41"/>
      <c r="C252" s="235" t="s">
        <v>354</v>
      </c>
      <c r="D252" s="235" t="s">
        <v>163</v>
      </c>
      <c r="E252" s="236" t="s">
        <v>2375</v>
      </c>
      <c r="F252" s="237" t="s">
        <v>2376</v>
      </c>
      <c r="G252" s="238" t="s">
        <v>718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0.050999999999999997</v>
      </c>
      <c r="V252" s="231">
        <f>U252*H252</f>
        <v>0.153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2955</v>
      </c>
    </row>
    <row r="253" s="2" customFormat="1" ht="24.15" customHeight="1">
      <c r="A253" s="40"/>
      <c r="B253" s="41"/>
      <c r="C253" s="220" t="s">
        <v>358</v>
      </c>
      <c r="D253" s="220" t="s">
        <v>171</v>
      </c>
      <c r="E253" s="221" t="s">
        <v>2381</v>
      </c>
      <c r="F253" s="222" t="s">
        <v>2382</v>
      </c>
      <c r="G253" s="223" t="s">
        <v>718</v>
      </c>
      <c r="H253" s="224">
        <v>5</v>
      </c>
      <c r="I253" s="225"/>
      <c r="J253" s="225"/>
      <c r="K253" s="226">
        <f>ROUND(P253*H253,2)</f>
        <v>0</v>
      </c>
      <c r="L253" s="227"/>
      <c r="M253" s="46"/>
      <c r="N253" s="228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0.01248</v>
      </c>
      <c r="V253" s="231">
        <f>U253*H253</f>
        <v>0.062399999999999997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175</v>
      </c>
      <c r="AT253" s="233" t="s">
        <v>171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2956</v>
      </c>
    </row>
    <row r="254" s="2" customFormat="1" ht="24.15" customHeight="1">
      <c r="A254" s="40"/>
      <c r="B254" s="41"/>
      <c r="C254" s="235" t="s">
        <v>362</v>
      </c>
      <c r="D254" s="235" t="s">
        <v>163</v>
      </c>
      <c r="E254" s="236" t="s">
        <v>2384</v>
      </c>
      <c r="F254" s="237" t="s">
        <v>2385</v>
      </c>
      <c r="G254" s="238" t="s">
        <v>718</v>
      </c>
      <c r="H254" s="239">
        <v>2</v>
      </c>
      <c r="I254" s="240"/>
      <c r="J254" s="241"/>
      <c r="K254" s="242">
        <f>ROUND(P254*H254,2)</f>
        <v>0</v>
      </c>
      <c r="L254" s="241"/>
      <c r="M254" s="243"/>
      <c r="N254" s="244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0.58499999999999996</v>
      </c>
      <c r="V254" s="231">
        <f>U254*H254</f>
        <v>1.1699999999999999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194</v>
      </c>
      <c r="AT254" s="233" t="s">
        <v>163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2957</v>
      </c>
    </row>
    <row r="255" s="2" customFormat="1" ht="24.15" customHeight="1">
      <c r="A255" s="40"/>
      <c r="B255" s="41"/>
      <c r="C255" s="235" t="s">
        <v>366</v>
      </c>
      <c r="D255" s="235" t="s">
        <v>163</v>
      </c>
      <c r="E255" s="236" t="s">
        <v>2958</v>
      </c>
      <c r="F255" s="237" t="s">
        <v>2959</v>
      </c>
      <c r="G255" s="238" t="s">
        <v>718</v>
      </c>
      <c r="H255" s="239">
        <v>3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0.39300000000000002</v>
      </c>
      <c r="V255" s="231">
        <f>U255*H255</f>
        <v>1.1790000000000001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2960</v>
      </c>
    </row>
    <row r="256" s="2" customFormat="1" ht="24.15" customHeight="1">
      <c r="A256" s="40"/>
      <c r="B256" s="41"/>
      <c r="C256" s="220" t="s">
        <v>370</v>
      </c>
      <c r="D256" s="220" t="s">
        <v>171</v>
      </c>
      <c r="E256" s="221" t="s">
        <v>2387</v>
      </c>
      <c r="F256" s="222" t="s">
        <v>2388</v>
      </c>
      <c r="G256" s="223" t="s">
        <v>718</v>
      </c>
      <c r="H256" s="224">
        <v>3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0.028539999999999999</v>
      </c>
      <c r="V256" s="231">
        <f>U256*H256</f>
        <v>0.085620000000000002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2961</v>
      </c>
    </row>
    <row r="257" s="2" customFormat="1" ht="14.4" customHeight="1">
      <c r="A257" s="40"/>
      <c r="B257" s="41"/>
      <c r="C257" s="235" t="s">
        <v>374</v>
      </c>
      <c r="D257" s="235" t="s">
        <v>163</v>
      </c>
      <c r="E257" s="236" t="s">
        <v>2390</v>
      </c>
      <c r="F257" s="237" t="s">
        <v>2391</v>
      </c>
      <c r="G257" s="238" t="s">
        <v>179</v>
      </c>
      <c r="H257" s="239">
        <v>3</v>
      </c>
      <c r="I257" s="240"/>
      <c r="J257" s="241"/>
      <c r="K257" s="242">
        <f>ROUND(P257*H257,2)</f>
        <v>0</v>
      </c>
      <c r="L257" s="241"/>
      <c r="M257" s="243"/>
      <c r="N257" s="244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194</v>
      </c>
      <c r="AT257" s="233" t="s">
        <v>163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2962</v>
      </c>
    </row>
    <row r="258" s="2" customFormat="1" ht="24.15" customHeight="1">
      <c r="A258" s="40"/>
      <c r="B258" s="41"/>
      <c r="C258" s="220" t="s">
        <v>377</v>
      </c>
      <c r="D258" s="220" t="s">
        <v>171</v>
      </c>
      <c r="E258" s="221" t="s">
        <v>2396</v>
      </c>
      <c r="F258" s="222" t="s">
        <v>2397</v>
      </c>
      <c r="G258" s="223" t="s">
        <v>718</v>
      </c>
      <c r="H258" s="224">
        <v>3</v>
      </c>
      <c r="I258" s="225"/>
      <c r="J258" s="225"/>
      <c r="K258" s="226">
        <f>ROUND(P258*H258,2)</f>
        <v>0</v>
      </c>
      <c r="L258" s="227"/>
      <c r="M258" s="46"/>
      <c r="N258" s="228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0.21734000000000001</v>
      </c>
      <c r="V258" s="231">
        <f>U258*H258</f>
        <v>0.65202000000000004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175</v>
      </c>
      <c r="AT258" s="233" t="s">
        <v>171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2963</v>
      </c>
    </row>
    <row r="259" s="2" customFormat="1" ht="24.15" customHeight="1">
      <c r="A259" s="40"/>
      <c r="B259" s="41"/>
      <c r="C259" s="235" t="s">
        <v>380</v>
      </c>
      <c r="D259" s="235" t="s">
        <v>163</v>
      </c>
      <c r="E259" s="236" t="s">
        <v>2399</v>
      </c>
      <c r="F259" s="237" t="s">
        <v>2400</v>
      </c>
      <c r="G259" s="238" t="s">
        <v>718</v>
      </c>
      <c r="H259" s="239">
        <v>3</v>
      </c>
      <c r="I259" s="240"/>
      <c r="J259" s="241"/>
      <c r="K259" s="242">
        <f>ROUND(P259*H259,2)</f>
        <v>0</v>
      </c>
      <c r="L259" s="241"/>
      <c r="M259" s="243"/>
      <c r="N259" s="244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0.19600000000000001</v>
      </c>
      <c r="V259" s="231">
        <f>U259*H259</f>
        <v>0.58800000000000008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194</v>
      </c>
      <c r="AT259" s="233" t="s">
        <v>163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2964</v>
      </c>
    </row>
    <row r="260" s="2" customFormat="1" ht="14.4" customHeight="1">
      <c r="A260" s="40"/>
      <c r="B260" s="41"/>
      <c r="C260" s="220" t="s">
        <v>383</v>
      </c>
      <c r="D260" s="220" t="s">
        <v>171</v>
      </c>
      <c r="E260" s="221" t="s">
        <v>2965</v>
      </c>
      <c r="F260" s="222" t="s">
        <v>2966</v>
      </c>
      <c r="G260" s="223" t="s">
        <v>179</v>
      </c>
      <c r="H260" s="224">
        <v>1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2967</v>
      </c>
    </row>
    <row r="261" s="2" customFormat="1" ht="14.4" customHeight="1">
      <c r="A261" s="40"/>
      <c r="B261" s="41"/>
      <c r="C261" s="220" t="s">
        <v>386</v>
      </c>
      <c r="D261" s="220" t="s">
        <v>171</v>
      </c>
      <c r="E261" s="221" t="s">
        <v>2968</v>
      </c>
      <c r="F261" s="222" t="s">
        <v>2969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2970</v>
      </c>
    </row>
    <row r="262" s="2" customFormat="1" ht="24.15" customHeight="1">
      <c r="A262" s="40"/>
      <c r="B262" s="41"/>
      <c r="C262" s="220" t="s">
        <v>389</v>
      </c>
      <c r="D262" s="220" t="s">
        <v>171</v>
      </c>
      <c r="E262" s="221" t="s">
        <v>2971</v>
      </c>
      <c r="F262" s="222" t="s">
        <v>2972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2973</v>
      </c>
    </row>
    <row r="263" s="2" customFormat="1" ht="14.4" customHeight="1">
      <c r="A263" s="40"/>
      <c r="B263" s="41"/>
      <c r="C263" s="220" t="s">
        <v>392</v>
      </c>
      <c r="D263" s="220" t="s">
        <v>171</v>
      </c>
      <c r="E263" s="221" t="s">
        <v>2974</v>
      </c>
      <c r="F263" s="222" t="s">
        <v>2975</v>
      </c>
      <c r="G263" s="223" t="s">
        <v>312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2976</v>
      </c>
    </row>
    <row r="264" s="2" customFormat="1" ht="14.4" customHeight="1">
      <c r="A264" s="40"/>
      <c r="B264" s="41"/>
      <c r="C264" s="220" t="s">
        <v>396</v>
      </c>
      <c r="D264" s="220" t="s">
        <v>171</v>
      </c>
      <c r="E264" s="221" t="s">
        <v>2977</v>
      </c>
      <c r="F264" s="222" t="s">
        <v>2978</v>
      </c>
      <c r="G264" s="223" t="s">
        <v>174</v>
      </c>
      <c r="H264" s="224">
        <v>150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0.00019000000000000001</v>
      </c>
      <c r="V264" s="231">
        <f>U264*H264</f>
        <v>0.028500000000000001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2979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2980</v>
      </c>
      <c r="G265" s="246"/>
      <c r="H265" s="250">
        <v>150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4.4" customHeight="1">
      <c r="A266" s="40"/>
      <c r="B266" s="41"/>
      <c r="C266" s="220" t="s">
        <v>400</v>
      </c>
      <c r="D266" s="220" t="s">
        <v>171</v>
      </c>
      <c r="E266" s="221" t="s">
        <v>2981</v>
      </c>
      <c r="F266" s="222" t="s">
        <v>2982</v>
      </c>
      <c r="G266" s="223" t="s">
        <v>174</v>
      </c>
      <c r="H266" s="224">
        <v>71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6.9999999999999994E-05</v>
      </c>
      <c r="V266" s="231">
        <f>U266*H266</f>
        <v>0.0049699999999999996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2983</v>
      </c>
    </row>
    <row r="267" s="2" customFormat="1" ht="14.4" customHeight="1">
      <c r="A267" s="40"/>
      <c r="B267" s="41"/>
      <c r="C267" s="220" t="s">
        <v>404</v>
      </c>
      <c r="D267" s="220" t="s">
        <v>171</v>
      </c>
      <c r="E267" s="221" t="s">
        <v>2406</v>
      </c>
      <c r="F267" s="222" t="s">
        <v>2407</v>
      </c>
      <c r="G267" s="223" t="s">
        <v>174</v>
      </c>
      <c r="H267" s="224">
        <v>110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0.00012999999999999999</v>
      </c>
      <c r="V267" s="231">
        <f>U267*H267</f>
        <v>0.014299999999999999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2984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2985</v>
      </c>
      <c r="G268" s="246"/>
      <c r="H268" s="250">
        <v>65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2986</v>
      </c>
      <c r="G269" s="246"/>
      <c r="H269" s="250">
        <v>45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4" customFormat="1">
      <c r="A270" s="14"/>
      <c r="B270" s="257"/>
      <c r="C270" s="258"/>
      <c r="D270" s="247" t="s">
        <v>605</v>
      </c>
      <c r="E270" s="259" t="s">
        <v>20</v>
      </c>
      <c r="F270" s="260" t="s">
        <v>608</v>
      </c>
      <c r="G270" s="258"/>
      <c r="H270" s="261">
        <v>110</v>
      </c>
      <c r="I270" s="262"/>
      <c r="J270" s="262"/>
      <c r="K270" s="258"/>
      <c r="L270" s="258"/>
      <c r="M270" s="263"/>
      <c r="N270" s="264"/>
      <c r="O270" s="265"/>
      <c r="P270" s="265"/>
      <c r="Q270" s="265"/>
      <c r="R270" s="265"/>
      <c r="S270" s="265"/>
      <c r="T270" s="265"/>
      <c r="U270" s="265"/>
      <c r="V270" s="265"/>
      <c r="W270" s="265"/>
      <c r="X270" s="266"/>
      <c r="Y270" s="14"/>
      <c r="Z270" s="14"/>
      <c r="AA270" s="14"/>
      <c r="AB270" s="14"/>
      <c r="AC270" s="14"/>
      <c r="AD270" s="14"/>
      <c r="AE270" s="14"/>
      <c r="AT270" s="267" t="s">
        <v>605</v>
      </c>
      <c r="AU270" s="267" t="s">
        <v>86</v>
      </c>
      <c r="AV270" s="14" t="s">
        <v>175</v>
      </c>
      <c r="AW270" s="14" t="s">
        <v>5</v>
      </c>
      <c r="AX270" s="14" t="s">
        <v>84</v>
      </c>
      <c r="AY270" s="267" t="s">
        <v>166</v>
      </c>
    </row>
    <row r="271" s="2" customFormat="1" ht="14.4" customHeight="1">
      <c r="A271" s="40"/>
      <c r="B271" s="41"/>
      <c r="C271" s="220" t="s">
        <v>408</v>
      </c>
      <c r="D271" s="220" t="s">
        <v>171</v>
      </c>
      <c r="E271" s="221" t="s">
        <v>2418</v>
      </c>
      <c r="F271" s="222" t="s">
        <v>2419</v>
      </c>
      <c r="G271" s="223" t="s">
        <v>179</v>
      </c>
      <c r="H271" s="224">
        <v>1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2413</v>
      </c>
      <c r="AT271" s="233" t="s">
        <v>171</v>
      </c>
      <c r="AU271" s="233" t="s">
        <v>86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2413</v>
      </c>
      <c r="BM271" s="233" t="s">
        <v>2987</v>
      </c>
    </row>
    <row r="272" s="2" customFormat="1" ht="14.4" customHeight="1">
      <c r="A272" s="40"/>
      <c r="B272" s="41"/>
      <c r="C272" s="220" t="s">
        <v>410</v>
      </c>
      <c r="D272" s="220" t="s">
        <v>171</v>
      </c>
      <c r="E272" s="221" t="s">
        <v>2421</v>
      </c>
      <c r="F272" s="222" t="s">
        <v>2422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2413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2413</v>
      </c>
      <c r="BM272" s="233" t="s">
        <v>2988</v>
      </c>
    </row>
    <row r="273" s="12" customFormat="1" ht="22.8" customHeight="1">
      <c r="A273" s="12"/>
      <c r="B273" s="203"/>
      <c r="C273" s="204"/>
      <c r="D273" s="205" t="s">
        <v>75</v>
      </c>
      <c r="E273" s="218" t="s">
        <v>2989</v>
      </c>
      <c r="F273" s="218" t="s">
        <v>2145</v>
      </c>
      <c r="G273" s="204"/>
      <c r="H273" s="204"/>
      <c r="I273" s="207"/>
      <c r="J273" s="207"/>
      <c r="K273" s="219">
        <f>BK273</f>
        <v>0</v>
      </c>
      <c r="L273" s="204"/>
      <c r="M273" s="209"/>
      <c r="N273" s="210"/>
      <c r="O273" s="211"/>
      <c r="P273" s="211"/>
      <c r="Q273" s="212">
        <f>SUM(Q274:Q275)</f>
        <v>0</v>
      </c>
      <c r="R273" s="212">
        <f>SUM(R274:R275)</f>
        <v>0</v>
      </c>
      <c r="S273" s="211"/>
      <c r="T273" s="213">
        <f>SUM(T274:T275)</f>
        <v>0</v>
      </c>
      <c r="U273" s="211"/>
      <c r="V273" s="213">
        <f>SUM(V274:V275)</f>
        <v>0</v>
      </c>
      <c r="W273" s="211"/>
      <c r="X273" s="214">
        <f>SUM(X274:X275)</f>
        <v>0</v>
      </c>
      <c r="Y273" s="12"/>
      <c r="Z273" s="12"/>
      <c r="AA273" s="12"/>
      <c r="AB273" s="12"/>
      <c r="AC273" s="12"/>
      <c r="AD273" s="12"/>
      <c r="AE273" s="12"/>
      <c r="AR273" s="215" t="s">
        <v>84</v>
      </c>
      <c r="AT273" s="216" t="s">
        <v>75</v>
      </c>
      <c r="AU273" s="216" t="s">
        <v>84</v>
      </c>
      <c r="AY273" s="215" t="s">
        <v>166</v>
      </c>
      <c r="BK273" s="217">
        <f>SUM(BK274:BK275)</f>
        <v>0</v>
      </c>
    </row>
    <row r="274" s="2" customFormat="1" ht="49.05" customHeight="1">
      <c r="A274" s="40"/>
      <c r="B274" s="41"/>
      <c r="C274" s="220" t="s">
        <v>412</v>
      </c>
      <c r="D274" s="220" t="s">
        <v>171</v>
      </c>
      <c r="E274" s="221" t="s">
        <v>2990</v>
      </c>
      <c r="F274" s="222" t="s">
        <v>2991</v>
      </c>
      <c r="G274" s="223" t="s">
        <v>1359</v>
      </c>
      <c r="H274" s="224">
        <v>199.75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2992</v>
      </c>
    </row>
    <row r="275" s="2" customFormat="1" ht="24.15" customHeight="1">
      <c r="A275" s="40"/>
      <c r="B275" s="41"/>
      <c r="C275" s="220" t="s">
        <v>414</v>
      </c>
      <c r="D275" s="220" t="s">
        <v>171</v>
      </c>
      <c r="E275" s="221" t="s">
        <v>2425</v>
      </c>
      <c r="F275" s="222" t="s">
        <v>2426</v>
      </c>
      <c r="G275" s="223" t="s">
        <v>1359</v>
      </c>
      <c r="H275" s="224">
        <v>68.25</v>
      </c>
      <c r="I275" s="225"/>
      <c r="J275" s="225"/>
      <c r="K275" s="226">
        <f>ROUND(P275*H275,2)</f>
        <v>0</v>
      </c>
      <c r="L275" s="227"/>
      <c r="M275" s="46"/>
      <c r="N275" s="268" t="s">
        <v>20</v>
      </c>
      <c r="O275" s="269" t="s">
        <v>45</v>
      </c>
      <c r="P275" s="270">
        <f>I275+J275</f>
        <v>0</v>
      </c>
      <c r="Q275" s="270">
        <f>ROUND(I275*H275,2)</f>
        <v>0</v>
      </c>
      <c r="R275" s="270">
        <f>ROUND(J275*H275,2)</f>
        <v>0</v>
      </c>
      <c r="S275" s="271"/>
      <c r="T275" s="272">
        <f>S275*H275</f>
        <v>0</v>
      </c>
      <c r="U275" s="272">
        <v>0</v>
      </c>
      <c r="V275" s="272">
        <f>U275*H275</f>
        <v>0</v>
      </c>
      <c r="W275" s="272">
        <v>0</v>
      </c>
      <c r="X275" s="273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2993</v>
      </c>
    </row>
    <row r="276" s="2" customFormat="1" ht="6.96" customHeight="1">
      <c r="A276" s="40"/>
      <c r="B276" s="61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46"/>
      <c r="N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</row>
  </sheetData>
  <sheetProtection sheet="1" autoFilter="0" formatColumns="0" formatRows="0" objects="1" scenarios="1" spinCount="100000" saltValue="0BHT7mDGFpLj2+fryQXeM16Pn42ncm0P7dTyyNzs+VkQ48GxYh5+qe6VhjHSZXtM1I2RijvW+WgPqZWVGG8vIw==" hashValue="jY6mWVf/76A4am9aRhLMbIMSeIzxZGC2p1ncy+E7mM7s0AE2RcdfRBCVRizBR1OuMHwvBLVDSoi25Braxa3iHg==" algorithmName="SHA-512" password="CC35"/>
  <autoFilter ref="C92:L275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2021-11-29T13:55:12Z</dcterms:created>
  <dcterms:modified xsi:type="dcterms:W3CDTF">2021-11-29T13:55:31Z</dcterms:modified>
</cp:coreProperties>
</file>